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6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7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ables/table1.xml" ContentType="application/vnd.openxmlformats-officedocument.spreadsheetml.table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7"/>
  <workbookPr hidePivotFieldList="1"/>
  <mc:AlternateContent xmlns:mc="http://schemas.openxmlformats.org/markup-compatibility/2006">
    <mc:Choice Requires="x15">
      <x15ac:absPath xmlns:x15ac="http://schemas.microsoft.com/office/spreadsheetml/2010/11/ac" url="https://d.docs.live.net/38bdb8f4972829cb/CPR/"/>
    </mc:Choice>
  </mc:AlternateContent>
  <xr:revisionPtr revIDLastSave="60" documentId="8_{A64E9D3A-40BD-194F-9628-2205B4A65206}" xr6:coauthVersionLast="47" xr6:coauthVersionMax="47" xr10:uidLastSave="{C5676503-3781-144B-87A3-C5F7F82DD68E}"/>
  <bookViews>
    <workbookView xWindow="0" yWindow="0" windowWidth="28800" windowHeight="18000" xr2:uid="{0143690C-1B2D-7B4F-B279-2FC8FFBD5FDD}"/>
  </bookViews>
  <sheets>
    <sheet name="Intro" sheetId="10" r:id="rId1"/>
    <sheet name="ULB Profile" sheetId="27" r:id="rId2"/>
    <sheet name="D0. Topline" sheetId="22" r:id="rId3"/>
    <sheet name="D1. Desludging" sheetId="21" r:id="rId4"/>
    <sheet name="D2. Transport" sheetId="7" r:id="rId5"/>
    <sheet name="D3. Treatment" sheetId="16" r:id="rId6"/>
    <sheet name="DL. Log" sheetId="15" r:id="rId7"/>
    <sheet name="TR1. Operation" sheetId="2" r:id="rId8"/>
    <sheet name="TR2. Non-Wage Expenses" sheetId="6" r:id="rId9"/>
    <sheet name="TR3. Wages" sheetId="5" r:id="rId10"/>
    <sheet name="TT1. Operation 1" sheetId="14" r:id="rId11"/>
    <sheet name="TT2. Operation 2" sheetId="28" r:id="rId12"/>
    <sheet name="TT3. Non-Wage Expenses" sheetId="12" r:id="rId13"/>
    <sheet name="TT4. Wages" sheetId="13" r:id="rId14"/>
    <sheet name="Data Registry" sheetId="1" r:id="rId15"/>
    <sheet name="Field Values" sheetId="3" state="hidden" r:id="rId16"/>
    <sheet name="Summary Topline" sheetId="25" state="hidden" r:id="rId17"/>
    <sheet name="Summary Logbook" sheetId="20" state="hidden" r:id="rId18"/>
    <sheet name="Summary Transport" sheetId="8" state="hidden" r:id="rId19"/>
    <sheet name="Summary Treatment" sheetId="19" state="hidden" r:id="rId20"/>
  </sheets>
  <definedNames>
    <definedName name="all_dv">'Field Values'!$AK$7:$AK$106</definedName>
    <definedName name="Desl_reason">Table42[[#All],[Reasons for Emptying]]</definedName>
    <definedName name="Driver">Table4[Driver Name]</definedName>
    <definedName name="Driver_salary">Table4[Driver''s Salary]</definedName>
    <definedName name="establishement">Table23[Type of Establishment]</definedName>
    <definedName name="establishment">Table23[Type of Establishment]</definedName>
    <definedName name="fstp_employee">Table26[FSTP Employee Name]</definedName>
    <definedName name="fstp_position">Table26[FSTP Employee Name]</definedName>
    <definedName name="Helper_salary">Table12[Helper''s Salary]</definedName>
    <definedName name="Helpers">Helper[Helper Name]</definedName>
    <definedName name="location">Table24[Type of Location]</definedName>
    <definedName name="lugULB">Table28[Plugged-in ULBs]</definedName>
    <definedName name="Management">Table29[Positions - Management]</definedName>
    <definedName name="Operation">Table31[Positions - O&amp;M]</definedName>
    <definedName name="Operational_FSTP">Table757[Operation Status - Treatment Plant]</definedName>
    <definedName name="Oss">Table41[[#All],[Type of OSS]]</definedName>
    <definedName name="Other_ULB">Table28[Plugged-in ULBs]</definedName>
    <definedName name="payment_mode">Table46[Payment Collection Mode]</definedName>
    <definedName name="plugVIL">Table35[Plugged-in Villages]</definedName>
    <definedName name="Private">Table43[Vehicle License Number]</definedName>
    <definedName name="Rural">Table35[Plugged-in Villages]</definedName>
    <definedName name="tmt_expensecat">Table33[Expense Category - Treatment]</definedName>
    <definedName name="tmt_expensetype">Table34[TMT Expense Type]</definedName>
    <definedName name="tmt_expensetype1">Table34[TMT Expense Type]</definedName>
    <definedName name="TR_EXP">Table6[]</definedName>
    <definedName name="tr_expensecat">Table10[Expense Category - Transport]</definedName>
    <definedName name="tr_expensetype">Table11[TR Expense Type]</definedName>
    <definedName name="tr_position">Table8[Position of Employee]</definedName>
    <definedName name="tr_roletype">Table8[Position of Employee]</definedName>
    <definedName name="ULB">Table3[Vehicle License Number]</definedName>
    <definedName name="vehicle_license">Table3[Vehicle License Number]</definedName>
    <definedName name="vehicle_license_private">Table43[Vehicle License Number]</definedName>
    <definedName name="vehicle_type">Table37[Types of Vehicles]</definedName>
    <definedName name="yes_no">Table27[Yes-No]</definedName>
  </definedNames>
  <calcPr calcId="191029" calcCompleted="0"/>
  <pivotCaches>
    <pivotCache cacheId="178" r:id="rId21"/>
    <pivotCache cacheId="179" r:id="rId22"/>
    <pivotCache cacheId="180" r:id="rId23"/>
    <pivotCache cacheId="181" r:id="rId24"/>
    <pivotCache cacheId="182" r:id="rId25"/>
    <pivotCache cacheId="189" r:id="rId26"/>
    <pivotCache cacheId="200" r:id="rId2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2" i="15" l="1"/>
  <c r="I52" i="15" s="1" a="1"/>
  <c r="I52" i="15" s="1"/>
  <c r="J52" i="15"/>
  <c r="U52" i="15" a="1"/>
  <c r="U52" i="15" s="1"/>
  <c r="AD52" i="15"/>
  <c r="AG52" i="15"/>
  <c r="AH52" i="15"/>
  <c r="AI52" i="15"/>
  <c r="H51" i="15"/>
  <c r="I51" i="15" s="1" a="1"/>
  <c r="I51" i="15" s="1"/>
  <c r="J51" i="15"/>
  <c r="U51" i="15" a="1"/>
  <c r="U51" i="15" s="1"/>
  <c r="AD51" i="15"/>
  <c r="AG51" i="15"/>
  <c r="AH51" i="15"/>
  <c r="AI51" i="15"/>
  <c r="H50" i="15"/>
  <c r="I50" i="15" s="1" a="1"/>
  <c r="I50" i="15" s="1"/>
  <c r="J50" i="15"/>
  <c r="U50" i="15" a="1"/>
  <c r="U50" i="15" s="1"/>
  <c r="AD50" i="15"/>
  <c r="AG50" i="15"/>
  <c r="AH50" i="15"/>
  <c r="AI50" i="15"/>
  <c r="AI46" i="15"/>
  <c r="AI47" i="15"/>
  <c r="AI48" i="15"/>
  <c r="AI49" i="15"/>
  <c r="AD49" i="15"/>
  <c r="U49" i="15" a="1"/>
  <c r="U49" i="15" s="1"/>
  <c r="J49" i="15"/>
  <c r="H49" i="15"/>
  <c r="I49" i="15" s="1" a="1"/>
  <c r="I49" i="15" s="1"/>
  <c r="AD48" i="15"/>
  <c r="U48" i="15" a="1"/>
  <c r="U48" i="15" s="1"/>
  <c r="J48" i="15"/>
  <c r="H48" i="15"/>
  <c r="I48" i="15" s="1" a="1"/>
  <c r="I48" i="15" s="1"/>
  <c r="AD47" i="15"/>
  <c r="U47" i="15" a="1"/>
  <c r="U47" i="15" s="1"/>
  <c r="J47" i="15"/>
  <c r="H47" i="15"/>
  <c r="I47" i="15" s="1" a="1"/>
  <c r="I47" i="15" s="1"/>
  <c r="AD46" i="15"/>
  <c r="U46" i="15" a="1"/>
  <c r="U46" i="15" s="1"/>
  <c r="J46" i="15"/>
  <c r="H46" i="15"/>
  <c r="I46" i="15" s="1" a="1"/>
  <c r="I46" i="15" s="1"/>
  <c r="AD45" i="15"/>
  <c r="U45" i="15" a="1"/>
  <c r="U45" i="15" s="1"/>
  <c r="J45" i="15"/>
  <c r="H45" i="15"/>
  <c r="I45" i="15" s="1" a="1"/>
  <c r="I45" i="15" s="1"/>
  <c r="AI44" i="15"/>
  <c r="AH44" i="15"/>
  <c r="AG44" i="15"/>
  <c r="AD44" i="15"/>
  <c r="U44" i="15" a="1"/>
  <c r="U44" i="15" s="1"/>
  <c r="J44" i="15"/>
  <c r="H44" i="15"/>
  <c r="I44" i="15" s="1" a="1"/>
  <c r="I44" i="15" s="1"/>
  <c r="AI43" i="15"/>
  <c r="AD43" i="15"/>
  <c r="U43" i="15" a="1"/>
  <c r="U43" i="15" s="1"/>
  <c r="J43" i="15"/>
  <c r="H43" i="15"/>
  <c r="I43" i="15" s="1" a="1"/>
  <c r="I43" i="15" s="1"/>
  <c r="AI42" i="15"/>
  <c r="AD42" i="15"/>
  <c r="U42" i="15" a="1"/>
  <c r="U42" i="15" s="1"/>
  <c r="J42" i="15"/>
  <c r="H42" i="15"/>
  <c r="I42" i="15" s="1" a="1"/>
  <c r="I42" i="15" s="1"/>
  <c r="AI41" i="15"/>
  <c r="AD41" i="15"/>
  <c r="U41" i="15" a="1"/>
  <c r="U41" i="15" s="1"/>
  <c r="J41" i="15"/>
  <c r="H41" i="15"/>
  <c r="I41" i="15" s="1" a="1"/>
  <c r="I41" i="15" s="1"/>
  <c r="AI45" i="15"/>
  <c r="J13" i="14" l="1"/>
  <c r="I13" i="14"/>
  <c r="C13" i="14"/>
  <c r="J14" i="14"/>
  <c r="I14" i="14"/>
  <c r="C14" i="14"/>
  <c r="J12" i="14"/>
  <c r="I12" i="14"/>
  <c r="C12" i="14"/>
  <c r="J11" i="14"/>
  <c r="I11" i="14"/>
  <c r="C11" i="14"/>
  <c r="H40" i="15"/>
  <c r="I40" i="15" s="1" a="1"/>
  <c r="I40" i="15" s="1"/>
  <c r="J40" i="15"/>
  <c r="U40" i="15" a="1"/>
  <c r="U40" i="15" s="1"/>
  <c r="AD40" i="15"/>
  <c r="AG40" i="15"/>
  <c r="AH40" i="15"/>
  <c r="AI40" i="15"/>
  <c r="C4" i="13" l="1"/>
  <c r="D4" i="13"/>
  <c r="E4" i="13"/>
  <c r="C5" i="13"/>
  <c r="D5" i="13"/>
  <c r="E5" i="13"/>
  <c r="C6" i="13"/>
  <c r="D6" i="13"/>
  <c r="E6" i="13"/>
  <c r="C7" i="13"/>
  <c r="D7" i="13"/>
  <c r="E7" i="13"/>
  <c r="C8" i="13"/>
  <c r="D8" i="13"/>
  <c r="E8" i="13"/>
  <c r="C9" i="13"/>
  <c r="D9" i="13"/>
  <c r="E9" i="13"/>
  <c r="C10" i="13"/>
  <c r="D10" i="13"/>
  <c r="E10" i="13"/>
  <c r="C11" i="13"/>
  <c r="D11" i="13"/>
  <c r="E11" i="13"/>
  <c r="C12" i="13"/>
  <c r="D12" i="13"/>
  <c r="E12" i="13"/>
  <c r="C13" i="13"/>
  <c r="D13" i="13"/>
  <c r="E13" i="13"/>
  <c r="C14" i="13"/>
  <c r="D14" i="13"/>
  <c r="E14" i="13"/>
  <c r="C15" i="13"/>
  <c r="D15" i="13"/>
  <c r="E15" i="13"/>
  <c r="C16" i="13"/>
  <c r="D16" i="13"/>
  <c r="E16" i="13"/>
  <c r="C17" i="13"/>
  <c r="D17" i="13"/>
  <c r="E17" i="13"/>
  <c r="C18" i="13"/>
  <c r="D18" i="13"/>
  <c r="E18" i="13"/>
  <c r="C19" i="13"/>
  <c r="D19" i="13"/>
  <c r="E19" i="13"/>
  <c r="C20" i="13"/>
  <c r="D20" i="13"/>
  <c r="E20" i="13"/>
  <c r="C21" i="13"/>
  <c r="D21" i="13"/>
  <c r="E21" i="13"/>
  <c r="C22" i="13"/>
  <c r="D22" i="13"/>
  <c r="E22" i="13"/>
  <c r="C23" i="13"/>
  <c r="D23" i="13"/>
  <c r="E23" i="13"/>
  <c r="C24" i="13"/>
  <c r="D24" i="13"/>
  <c r="E24" i="13"/>
  <c r="C25" i="13"/>
  <c r="D25" i="13"/>
  <c r="E25" i="13"/>
  <c r="C26" i="13"/>
  <c r="D26" i="13"/>
  <c r="E26" i="13"/>
  <c r="C27" i="13"/>
  <c r="D27" i="13"/>
  <c r="E27" i="13"/>
  <c r="C28" i="13"/>
  <c r="D28" i="13"/>
  <c r="E28" i="13"/>
  <c r="C29" i="13"/>
  <c r="D29" i="13"/>
  <c r="E29" i="13"/>
  <c r="C30" i="13"/>
  <c r="D30" i="13"/>
  <c r="E30" i="13"/>
  <c r="C31" i="13"/>
  <c r="D31" i="13"/>
  <c r="E31" i="13"/>
  <c r="C32" i="13"/>
  <c r="D32" i="13"/>
  <c r="E32" i="13"/>
  <c r="C33" i="13"/>
  <c r="D33" i="13"/>
  <c r="E33" i="13"/>
  <c r="C34" i="13"/>
  <c r="D34" i="13"/>
  <c r="E34" i="13"/>
  <c r="C35" i="13"/>
  <c r="D35" i="13"/>
  <c r="E35" i="13"/>
  <c r="C36" i="13"/>
  <c r="D36" i="13"/>
  <c r="E36" i="13"/>
  <c r="C37" i="13"/>
  <c r="D37" i="13"/>
  <c r="E37" i="13"/>
  <c r="C38" i="13"/>
  <c r="D38" i="13"/>
  <c r="E38" i="13"/>
  <c r="C39" i="13"/>
  <c r="D39" i="13"/>
  <c r="E39" i="13"/>
  <c r="C40" i="13"/>
  <c r="D40" i="13"/>
  <c r="E40" i="13"/>
  <c r="C41" i="13"/>
  <c r="D41" i="13"/>
  <c r="E41" i="13"/>
  <c r="C42" i="13"/>
  <c r="D42" i="13"/>
  <c r="E42" i="13"/>
  <c r="C43" i="13"/>
  <c r="D43" i="13"/>
  <c r="E43" i="13"/>
  <c r="C44" i="13"/>
  <c r="D44" i="13"/>
  <c r="E44" i="13"/>
  <c r="C45" i="13"/>
  <c r="D45" i="13"/>
  <c r="E45" i="13"/>
  <c r="C46" i="13"/>
  <c r="D46" i="13"/>
  <c r="E46" i="13"/>
  <c r="C47" i="13"/>
  <c r="D47" i="13"/>
  <c r="E47" i="13"/>
  <c r="C48" i="13"/>
  <c r="D48" i="13"/>
  <c r="E48" i="13"/>
  <c r="C49" i="13"/>
  <c r="D49" i="13"/>
  <c r="E49" i="13"/>
  <c r="C50" i="13"/>
  <c r="D50" i="13"/>
  <c r="E50" i="13"/>
  <c r="C51" i="13"/>
  <c r="D51" i="13"/>
  <c r="E51" i="13"/>
  <c r="C52" i="13"/>
  <c r="D52" i="13"/>
  <c r="E52" i="13"/>
  <c r="C53" i="13"/>
  <c r="D53" i="13"/>
  <c r="E53" i="13"/>
  <c r="C54" i="13"/>
  <c r="D54" i="13"/>
  <c r="E54" i="13"/>
  <c r="C55" i="13"/>
  <c r="D55" i="13"/>
  <c r="E55" i="13"/>
  <c r="C56" i="13"/>
  <c r="D56" i="13"/>
  <c r="E56" i="13"/>
  <c r="C57" i="13"/>
  <c r="D57" i="13"/>
  <c r="E57" i="13"/>
  <c r="C58" i="13"/>
  <c r="D58" i="13"/>
  <c r="E58" i="13"/>
  <c r="C59" i="13"/>
  <c r="D59" i="13"/>
  <c r="E59" i="13"/>
  <c r="C60" i="13"/>
  <c r="D60" i="13"/>
  <c r="E60" i="13"/>
  <c r="C61" i="13"/>
  <c r="D61" i="13"/>
  <c r="E61" i="13"/>
  <c r="C62" i="13"/>
  <c r="D62" i="13"/>
  <c r="E62" i="13"/>
  <c r="C63" i="13"/>
  <c r="D63" i="13"/>
  <c r="E63" i="13"/>
  <c r="C64" i="13"/>
  <c r="D64" i="13"/>
  <c r="E64" i="13"/>
  <c r="C65" i="13"/>
  <c r="D65" i="13"/>
  <c r="E65" i="13"/>
  <c r="C66" i="13"/>
  <c r="D66" i="13"/>
  <c r="E66" i="13"/>
  <c r="C67" i="13"/>
  <c r="D67" i="13"/>
  <c r="E67" i="13"/>
  <c r="C68" i="13"/>
  <c r="D68" i="13"/>
  <c r="E68" i="13"/>
  <c r="C69" i="13"/>
  <c r="D69" i="13"/>
  <c r="E69" i="13"/>
  <c r="C70" i="13"/>
  <c r="D70" i="13"/>
  <c r="E70" i="13"/>
  <c r="C71" i="13"/>
  <c r="D71" i="13"/>
  <c r="E71" i="13"/>
  <c r="C72" i="13"/>
  <c r="D72" i="13"/>
  <c r="E72" i="13"/>
  <c r="C73" i="13"/>
  <c r="D73" i="13"/>
  <c r="E73" i="13"/>
  <c r="C74" i="13"/>
  <c r="D74" i="13"/>
  <c r="E74" i="13"/>
  <c r="C75" i="13"/>
  <c r="D75" i="13"/>
  <c r="E75" i="13"/>
  <c r="C76" i="13"/>
  <c r="D76" i="13"/>
  <c r="E76" i="13"/>
  <c r="C77" i="13"/>
  <c r="D77" i="13"/>
  <c r="E77" i="13"/>
  <c r="F64" i="28"/>
  <c r="H39" i="15"/>
  <c r="I39" i="15" s="1" a="1"/>
  <c r="I39" i="15" s="1"/>
  <c r="J39" i="15"/>
  <c r="U39" i="15" a="1"/>
  <c r="U39" i="15" s="1"/>
  <c r="AD39" i="15"/>
  <c r="AG39" i="15"/>
  <c r="AH39" i="15"/>
  <c r="AI39" i="15"/>
  <c r="J38" i="15"/>
  <c r="J4" i="15"/>
  <c r="J5" i="15"/>
  <c r="J6" i="15"/>
  <c r="J7" i="15"/>
  <c r="J8" i="15"/>
  <c r="J9" i="15"/>
  <c r="J10" i="15"/>
  <c r="J11" i="15"/>
  <c r="J12" i="15"/>
  <c r="J13" i="15"/>
  <c r="J14" i="15"/>
  <c r="J15" i="15"/>
  <c r="J16" i="15"/>
  <c r="J17" i="15"/>
  <c r="J18" i="15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H4" i="15"/>
  <c r="I4" i="15" s="1" a="1"/>
  <c r="I4" i="15" s="1"/>
  <c r="H5" i="15"/>
  <c r="I5" i="15" s="1" a="1"/>
  <c r="I5" i="15" s="1"/>
  <c r="H6" i="15"/>
  <c r="I6" i="15" s="1" a="1"/>
  <c r="I6" i="15" s="1"/>
  <c r="H7" i="15"/>
  <c r="I7" i="15" s="1" a="1"/>
  <c r="I7" i="15" s="1"/>
  <c r="H8" i="15"/>
  <c r="I8" i="15" s="1" a="1"/>
  <c r="I8" i="15" s="1"/>
  <c r="H9" i="15"/>
  <c r="I9" i="15" s="1" a="1"/>
  <c r="I9" i="15" s="1"/>
  <c r="H10" i="15"/>
  <c r="I10" i="15" s="1" a="1"/>
  <c r="I10" i="15" s="1"/>
  <c r="H11" i="15"/>
  <c r="I11" i="15" s="1" a="1"/>
  <c r="I11" i="15" s="1"/>
  <c r="H12" i="15"/>
  <c r="I12" i="15" s="1" a="1"/>
  <c r="I12" i="15" s="1"/>
  <c r="H13" i="15"/>
  <c r="I13" i="15" s="1" a="1"/>
  <c r="I13" i="15" s="1"/>
  <c r="H14" i="15"/>
  <c r="I14" i="15" s="1" a="1"/>
  <c r="I14" i="15" s="1"/>
  <c r="H15" i="15"/>
  <c r="I15" i="15" s="1" a="1"/>
  <c r="I15" i="15" s="1"/>
  <c r="H16" i="15"/>
  <c r="I16" i="15" s="1" a="1"/>
  <c r="I16" i="15" s="1"/>
  <c r="H17" i="15"/>
  <c r="I17" i="15" s="1" a="1"/>
  <c r="I17" i="15" s="1"/>
  <c r="H18" i="15"/>
  <c r="I18" i="15" s="1" a="1"/>
  <c r="I18" i="15" s="1"/>
  <c r="H19" i="15"/>
  <c r="I19" i="15" s="1" a="1"/>
  <c r="I19" i="15" s="1"/>
  <c r="H20" i="15"/>
  <c r="I20" i="15" s="1" a="1"/>
  <c r="I20" i="15" s="1"/>
  <c r="H21" i="15"/>
  <c r="I21" i="15" s="1" a="1"/>
  <c r="I21" i="15" s="1"/>
  <c r="H22" i="15"/>
  <c r="I22" i="15" s="1" a="1"/>
  <c r="I22" i="15" s="1"/>
  <c r="H23" i="15"/>
  <c r="I23" i="15" s="1" a="1"/>
  <c r="I23" i="15" s="1"/>
  <c r="H24" i="15"/>
  <c r="I24" i="15" s="1" a="1"/>
  <c r="I24" i="15" s="1"/>
  <c r="H25" i="15"/>
  <c r="I25" i="15" s="1" a="1"/>
  <c r="I25" i="15" s="1"/>
  <c r="H26" i="15"/>
  <c r="I26" i="15" s="1" a="1"/>
  <c r="I26" i="15" s="1"/>
  <c r="H27" i="15"/>
  <c r="I27" i="15" s="1" a="1"/>
  <c r="I27" i="15" s="1"/>
  <c r="H28" i="15"/>
  <c r="I28" i="15" s="1" a="1"/>
  <c r="I28" i="15" s="1"/>
  <c r="H29" i="15"/>
  <c r="I29" i="15" s="1" a="1"/>
  <c r="I29" i="15" s="1"/>
  <c r="H30" i="15"/>
  <c r="I30" i="15" s="1" a="1"/>
  <c r="I30" i="15" s="1"/>
  <c r="H31" i="15"/>
  <c r="I31" i="15" s="1" a="1"/>
  <c r="I31" i="15" s="1"/>
  <c r="H32" i="15"/>
  <c r="I32" i="15" s="1" a="1"/>
  <c r="I32" i="15" s="1"/>
  <c r="H33" i="15"/>
  <c r="I33" i="15" s="1" a="1"/>
  <c r="I33" i="15" s="1"/>
  <c r="H34" i="15"/>
  <c r="I34" i="15" s="1" a="1"/>
  <c r="I34" i="15" s="1"/>
  <c r="H35" i="15"/>
  <c r="I35" i="15" s="1" a="1"/>
  <c r="I35" i="15" s="1"/>
  <c r="H36" i="15"/>
  <c r="I36" i="15" s="1" a="1"/>
  <c r="I36" i="15" s="1"/>
  <c r="H37" i="15"/>
  <c r="I37" i="15" s="1" a="1"/>
  <c r="I37" i="15" s="1"/>
  <c r="H38" i="15"/>
  <c r="I38" i="15" s="1" a="1"/>
  <c r="I38" i="15" s="1"/>
  <c r="U38" i="15" a="1"/>
  <c r="U38" i="15" s="1"/>
  <c r="AD38" i="15"/>
  <c r="AG38" i="15"/>
  <c r="AH38" i="15"/>
  <c r="AI38" i="15"/>
  <c r="AK1" i="3"/>
  <c r="AK3" i="3" a="1"/>
  <c r="AK3" i="3" s="1"/>
  <c r="AK2" i="3" a="1"/>
  <c r="AK2" i="3" s="1"/>
  <c r="A241" i="8"/>
  <c r="A242" i="8"/>
  <c r="A243" i="8"/>
  <c r="A244" i="8"/>
  <c r="A217" i="8"/>
  <c r="A218" i="8"/>
  <c r="A219" i="8"/>
  <c r="A220" i="8"/>
  <c r="K145" i="8"/>
  <c r="K146" i="8"/>
  <c r="K147" i="8"/>
  <c r="K148" i="8"/>
  <c r="A121" i="8"/>
  <c r="A122" i="8"/>
  <c r="A123" i="8"/>
  <c r="A124" i="8"/>
  <c r="A125" i="8"/>
  <c r="A97" i="8"/>
  <c r="A98" i="8"/>
  <c r="A99" i="8"/>
  <c r="A100" i="8"/>
  <c r="A101" i="8"/>
  <c r="A23" i="8"/>
  <c r="A24" i="8"/>
  <c r="A25" i="8"/>
  <c r="A26" i="8"/>
  <c r="A73" i="8"/>
  <c r="A74" i="8"/>
  <c r="A75" i="8"/>
  <c r="A76" i="8"/>
  <c r="A77" i="8"/>
  <c r="A33" i="8" a="1"/>
  <c r="A33" i="8" s="1"/>
  <c r="A7" i="8" s="1"/>
  <c r="AK4" i="3" l="1"/>
  <c r="CJ6" i="3" s="1"/>
  <c r="AO6" i="3"/>
  <c r="CZ6" i="3"/>
  <c r="DP6" i="3"/>
  <c r="EF6" i="3"/>
  <c r="DD6" i="3"/>
  <c r="DT6" i="3"/>
  <c r="CB6" i="3"/>
  <c r="DH6" i="3"/>
  <c r="DX6" i="3"/>
  <c r="CF6" i="3"/>
  <c r="DL6" i="3"/>
  <c r="EB6" i="3"/>
  <c r="A72" i="8"/>
  <c r="A68" i="8"/>
  <c r="A64" i="8"/>
  <c r="A60" i="8"/>
  <c r="A22" i="8"/>
  <c r="A18" i="8"/>
  <c r="A14" i="8"/>
  <c r="A10" i="8"/>
  <c r="A93" i="8"/>
  <c r="A89" i="8"/>
  <c r="A85" i="8"/>
  <c r="A81" i="8"/>
  <c r="A118" i="8"/>
  <c r="A114" i="8"/>
  <c r="A110" i="8"/>
  <c r="A106" i="8"/>
  <c r="K143" i="8"/>
  <c r="K139" i="8"/>
  <c r="K135" i="8"/>
  <c r="K131" i="8"/>
  <c r="A215" i="8"/>
  <c r="A211" i="8"/>
  <c r="A207" i="8"/>
  <c r="A203" i="8"/>
  <c r="A239" i="8"/>
  <c r="A235" i="8"/>
  <c r="A231" i="8"/>
  <c r="A227" i="8"/>
  <c r="A71" i="8"/>
  <c r="A67" i="8"/>
  <c r="A63" i="8"/>
  <c r="A59" i="8"/>
  <c r="A21" i="8"/>
  <c r="A17" i="8"/>
  <c r="A13" i="8"/>
  <c r="A9" i="8"/>
  <c r="A96" i="8"/>
  <c r="A92" i="8"/>
  <c r="A88" i="8"/>
  <c r="A84" i="8"/>
  <c r="A117" i="8"/>
  <c r="A113" i="8"/>
  <c r="A109" i="8"/>
  <c r="A105" i="8"/>
  <c r="K142" i="8"/>
  <c r="K138" i="8"/>
  <c r="K134" i="8"/>
  <c r="K130" i="8"/>
  <c r="A214" i="8"/>
  <c r="A210" i="8"/>
  <c r="A206" i="8"/>
  <c r="A202" i="8"/>
  <c r="A238" i="8"/>
  <c r="A234" i="8"/>
  <c r="A230" i="8"/>
  <c r="A226" i="8"/>
  <c r="A70" i="8"/>
  <c r="A66" i="8"/>
  <c r="A62" i="8"/>
  <c r="A58" i="8"/>
  <c r="A20" i="8"/>
  <c r="A16" i="8"/>
  <c r="A12" i="8"/>
  <c r="A8" i="8"/>
  <c r="A95" i="8"/>
  <c r="A91" i="8"/>
  <c r="A87" i="8"/>
  <c r="A83" i="8"/>
  <c r="A120" i="8"/>
  <c r="A116" i="8"/>
  <c r="A112" i="8"/>
  <c r="A108" i="8"/>
  <c r="K129" i="8"/>
  <c r="K141" i="8"/>
  <c r="K137" i="8"/>
  <c r="K133" i="8"/>
  <c r="A201" i="8"/>
  <c r="A213" i="8"/>
  <c r="A209" i="8"/>
  <c r="A205" i="8"/>
  <c r="A225" i="8"/>
  <c r="A237" i="8"/>
  <c r="A233" i="8"/>
  <c r="A229" i="8"/>
  <c r="A69" i="8"/>
  <c r="A65" i="8"/>
  <c r="A61" i="8"/>
  <c r="A57" i="8"/>
  <c r="A19" i="8"/>
  <c r="A15" i="8"/>
  <c r="A11" i="8"/>
  <c r="A94" i="8"/>
  <c r="A90" i="8"/>
  <c r="A86" i="8"/>
  <c r="A82" i="8"/>
  <c r="A119" i="8"/>
  <c r="A115" i="8"/>
  <c r="A111" i="8"/>
  <c r="A107" i="8"/>
  <c r="K144" i="8"/>
  <c r="K140" i="8"/>
  <c r="K136" i="8"/>
  <c r="K132" i="8"/>
  <c r="A216" i="8"/>
  <c r="A212" i="8"/>
  <c r="A208" i="8"/>
  <c r="A204" i="8"/>
  <c r="A240" i="8"/>
  <c r="A236" i="8"/>
  <c r="A232" i="8"/>
  <c r="A228" i="8"/>
  <c r="AP6" i="3"/>
  <c r="BX6" i="3"/>
  <c r="BP6" i="3"/>
  <c r="BL6" i="3"/>
  <c r="BH6" i="3"/>
  <c r="AZ6" i="3"/>
  <c r="AV6" i="3"/>
  <c r="AR6" i="3"/>
  <c r="EE6" i="3"/>
  <c r="EA6" i="3"/>
  <c r="DW6" i="3"/>
  <c r="DO6" i="3"/>
  <c r="DK6" i="3"/>
  <c r="DG6" i="3"/>
  <c r="CY6" i="3"/>
  <c r="CU6" i="3"/>
  <c r="CQ6" i="3"/>
  <c r="CI6" i="3"/>
  <c r="CE6" i="3"/>
  <c r="CA6" i="3"/>
  <c r="BS6" i="3"/>
  <c r="BO6" i="3"/>
  <c r="BK6" i="3"/>
  <c r="BC6" i="3"/>
  <c r="AY6" i="3"/>
  <c r="AU6" i="3"/>
  <c r="AM6" i="3"/>
  <c r="AK6" i="3"/>
  <c r="ED6" i="3"/>
  <c r="DV6" i="3"/>
  <c r="DR6" i="3"/>
  <c r="DN6" i="3"/>
  <c r="DF6" i="3"/>
  <c r="DB6" i="3"/>
  <c r="CX6" i="3"/>
  <c r="CP6" i="3"/>
  <c r="CL6" i="3"/>
  <c r="CH6" i="3"/>
  <c r="BZ6" i="3"/>
  <c r="BV6" i="3"/>
  <c r="BR6" i="3"/>
  <c r="BJ6" i="3"/>
  <c r="BF6" i="3"/>
  <c r="BB6" i="3"/>
  <c r="AT6" i="3"/>
  <c r="AL6" i="3"/>
  <c r="EC6" i="3"/>
  <c r="DU6" i="3"/>
  <c r="DQ6" i="3"/>
  <c r="DM6" i="3"/>
  <c r="DE6" i="3"/>
  <c r="DA6" i="3"/>
  <c r="CW6" i="3"/>
  <c r="CO6" i="3"/>
  <c r="CK6" i="3"/>
  <c r="CG6" i="3"/>
  <c r="BY6" i="3"/>
  <c r="BU6" i="3"/>
  <c r="BQ6" i="3"/>
  <c r="BI6" i="3"/>
  <c r="BE6" i="3"/>
  <c r="BA6" i="3"/>
  <c r="AS6" i="3"/>
  <c r="K3" i="28"/>
  <c r="K4" i="28"/>
  <c r="K5" i="28"/>
  <c r="K6" i="28"/>
  <c r="K7" i="28"/>
  <c r="K21" i="28"/>
  <c r="K31" i="28"/>
  <c r="K35" i="28"/>
  <c r="K37" i="28"/>
  <c r="K38" i="28"/>
  <c r="K87" i="28"/>
  <c r="K103" i="28"/>
  <c r="K119" i="28"/>
  <c r="K135" i="28"/>
  <c r="K151" i="28"/>
  <c r="K167" i="28"/>
  <c r="K183" i="28"/>
  <c r="K199" i="28"/>
  <c r="K215" i="28"/>
  <c r="K231" i="28"/>
  <c r="K247" i="28"/>
  <c r="K263" i="28"/>
  <c r="BC2" i="20"/>
  <c r="Q20" i="7"/>
  <c r="Q21" i="7"/>
  <c r="Q22" i="7"/>
  <c r="Q23" i="7"/>
  <c r="C165" i="8"/>
  <c r="C265" i="8" s="1" a="1"/>
  <c r="C265" i="8" s="1"/>
  <c r="D165" i="8"/>
  <c r="C266" i="8" s="1" a="1"/>
  <c r="C266" i="8" s="1"/>
  <c r="E165" i="8"/>
  <c r="C267" i="8" s="1" a="1"/>
  <c r="C267" i="8" s="1"/>
  <c r="F165" i="8"/>
  <c r="C268" i="8" s="1" a="1"/>
  <c r="C268" i="8" s="1"/>
  <c r="G165" i="8"/>
  <c r="H165" i="8"/>
  <c r="C270" i="8" s="1" a="1"/>
  <c r="C270" i="8" s="1"/>
  <c r="I165" i="8"/>
  <c r="J165" i="8"/>
  <c r="C272" i="8" s="1" a="1"/>
  <c r="C272" i="8" s="1"/>
  <c r="K165" i="8"/>
  <c r="L165" i="8"/>
  <c r="C274" i="8" s="1" a="1"/>
  <c r="C274" i="8" s="1"/>
  <c r="M165" i="8"/>
  <c r="B165" i="8"/>
  <c r="C264" i="8" s="1" a="1"/>
  <c r="C264" i="8" s="1"/>
  <c r="B163" i="8"/>
  <c r="C269" i="8" a="1"/>
  <c r="C269" i="8" s="1"/>
  <c r="B217" i="8" a="1"/>
  <c r="B217" i="8" s="1"/>
  <c r="B218" i="8" a="1"/>
  <c r="B218" i="8" s="1"/>
  <c r="B186" i="8"/>
  <c r="B187" i="8"/>
  <c r="B188" i="8"/>
  <c r="B189" i="8"/>
  <c r="C271" i="8" a="1"/>
  <c r="C271" i="8" s="1"/>
  <c r="C273" i="8" a="1"/>
  <c r="C273" i="8" s="1"/>
  <c r="C275" i="8" a="1"/>
  <c r="C275" i="8" s="1"/>
  <c r="B219" i="8" a="1"/>
  <c r="B219" i="8" s="1"/>
  <c r="B220" i="8" a="1"/>
  <c r="B220" i="8" s="1"/>
  <c r="C217" i="8" a="1"/>
  <c r="C217" i="8" s="1"/>
  <c r="C219" i="8" a="1"/>
  <c r="C219" i="8" s="1"/>
  <c r="C220" i="8" a="1"/>
  <c r="C220" i="8" s="1"/>
  <c r="D217" i="8" a="1"/>
  <c r="D217" i="8" s="1"/>
  <c r="D219" i="8" a="1"/>
  <c r="D219" i="8" s="1"/>
  <c r="D220" i="8" a="1"/>
  <c r="D220" i="8" s="1"/>
  <c r="E217" i="8" a="1"/>
  <c r="E217" i="8" s="1"/>
  <c r="E219" i="8" a="1"/>
  <c r="E219" i="8" s="1"/>
  <c r="E220" i="8" a="1"/>
  <c r="E220" i="8" s="1"/>
  <c r="F217" i="8" a="1"/>
  <c r="F217" i="8" s="1"/>
  <c r="F219" i="8" a="1"/>
  <c r="F219" i="8" s="1"/>
  <c r="F220" i="8" a="1"/>
  <c r="F220" i="8" s="1"/>
  <c r="G217" i="8" a="1"/>
  <c r="G217" i="8" s="1"/>
  <c r="G219" i="8" a="1"/>
  <c r="G219" i="8" s="1"/>
  <c r="G220" i="8" a="1"/>
  <c r="G220" i="8" s="1"/>
  <c r="H217" i="8" a="1"/>
  <c r="H217" i="8" s="1"/>
  <c r="H219" i="8" a="1"/>
  <c r="H219" i="8" s="1"/>
  <c r="H220" i="8" a="1"/>
  <c r="H220" i="8" s="1"/>
  <c r="I217" i="8" a="1"/>
  <c r="I217" i="8" s="1"/>
  <c r="I219" i="8" a="1"/>
  <c r="I219" i="8" s="1"/>
  <c r="I220" i="8" a="1"/>
  <c r="I220" i="8" s="1"/>
  <c r="J217" i="8" a="1"/>
  <c r="J217" i="8" s="1"/>
  <c r="J219" i="8" a="1"/>
  <c r="J219" i="8" s="1"/>
  <c r="J220" i="8" a="1"/>
  <c r="J220" i="8" s="1"/>
  <c r="K217" i="8" a="1"/>
  <c r="K217" i="8" s="1"/>
  <c r="K218" i="8" a="1"/>
  <c r="K218" i="8" s="1"/>
  <c r="K219" i="8" a="1"/>
  <c r="K219" i="8" s="1"/>
  <c r="K220" i="8" a="1"/>
  <c r="K220" i="8" s="1"/>
  <c r="L217" i="8" a="1"/>
  <c r="L217" i="8" s="1"/>
  <c r="L218" i="8" a="1"/>
  <c r="L218" i="8" s="1"/>
  <c r="L219" i="8" a="1"/>
  <c r="L219" i="8" s="1"/>
  <c r="L220" i="8" a="1"/>
  <c r="L220" i="8" s="1"/>
  <c r="M217" i="8" a="1"/>
  <c r="M217" i="8" s="1"/>
  <c r="M218" i="8" a="1"/>
  <c r="M218" i="8" s="1"/>
  <c r="M219" i="8" a="1"/>
  <c r="M219" i="8" s="1"/>
  <c r="M220" i="8" a="1"/>
  <c r="M220" i="8" s="1"/>
  <c r="J3" i="15"/>
  <c r="U10" i="20" s="1"/>
  <c r="H3" i="15"/>
  <c r="I3" i="15" s="1" a="1"/>
  <c r="I3" i="15" s="1"/>
  <c r="BO4" i="20"/>
  <c r="BO5" i="20"/>
  <c r="BO6" i="20"/>
  <c r="BO7" i="20"/>
  <c r="BO8" i="20"/>
  <c r="BO9" i="20"/>
  <c r="BO10" i="20"/>
  <c r="BO11" i="20"/>
  <c r="BO12" i="20"/>
  <c r="BO13" i="20"/>
  <c r="BO14" i="20"/>
  <c r="BO15" i="20"/>
  <c r="BO16" i="20"/>
  <c r="BO17" i="20"/>
  <c r="BO18" i="20"/>
  <c r="BO19" i="20"/>
  <c r="BO20" i="20"/>
  <c r="BO21" i="20"/>
  <c r="BO22" i="20"/>
  <c r="BO23" i="20"/>
  <c r="BO24" i="20"/>
  <c r="BO25" i="20"/>
  <c r="BO26" i="20"/>
  <c r="BO27" i="20"/>
  <c r="BO28" i="20"/>
  <c r="BO29" i="20"/>
  <c r="BO30" i="20"/>
  <c r="BO31" i="20"/>
  <c r="BO32" i="20"/>
  <c r="BO33" i="20"/>
  <c r="BO34" i="20"/>
  <c r="BO35" i="20"/>
  <c r="BO36" i="20"/>
  <c r="BO37" i="20"/>
  <c r="BO38" i="20"/>
  <c r="BO39" i="20"/>
  <c r="BO40" i="20"/>
  <c r="BO41" i="20"/>
  <c r="BO42" i="20"/>
  <c r="BO43" i="20"/>
  <c r="BO44" i="20"/>
  <c r="BO45" i="20"/>
  <c r="BO46" i="20"/>
  <c r="BO47" i="20"/>
  <c r="BO48" i="20"/>
  <c r="BO49" i="20"/>
  <c r="BO50" i="20"/>
  <c r="BO51" i="20"/>
  <c r="BO52" i="20"/>
  <c r="BO53" i="20"/>
  <c r="BO54" i="20"/>
  <c r="BO55" i="20"/>
  <c r="BO56" i="20"/>
  <c r="BO57" i="20"/>
  <c r="BO58" i="20"/>
  <c r="BO59" i="20"/>
  <c r="BO60" i="20"/>
  <c r="BO61" i="20"/>
  <c r="BO62" i="20"/>
  <c r="BO63" i="20"/>
  <c r="BO64" i="20"/>
  <c r="BO65" i="20"/>
  <c r="BO66" i="20"/>
  <c r="BO67" i="20"/>
  <c r="BO68" i="20"/>
  <c r="BO69" i="20"/>
  <c r="BO70" i="20"/>
  <c r="BO71" i="20"/>
  <c r="BO72" i="20"/>
  <c r="BO73" i="20"/>
  <c r="BO74" i="20"/>
  <c r="BO75" i="20"/>
  <c r="BO76" i="20"/>
  <c r="BO77" i="20"/>
  <c r="BO78" i="20"/>
  <c r="BO79" i="20"/>
  <c r="BO80" i="20"/>
  <c r="BO81" i="20"/>
  <c r="BO82" i="20"/>
  <c r="BO83" i="20"/>
  <c r="BO84" i="20"/>
  <c r="BO85" i="20"/>
  <c r="BO86" i="20"/>
  <c r="BO87" i="20"/>
  <c r="BO88" i="20"/>
  <c r="BO89" i="20"/>
  <c r="BO90" i="20"/>
  <c r="BO91" i="20"/>
  <c r="BO92" i="20"/>
  <c r="BO93" i="20"/>
  <c r="BO94" i="20"/>
  <c r="BO95" i="20"/>
  <c r="BO96" i="20"/>
  <c r="BO97" i="20"/>
  <c r="BO98" i="20"/>
  <c r="BO99" i="20"/>
  <c r="BO100" i="20"/>
  <c r="BO101" i="20"/>
  <c r="BO102" i="20"/>
  <c r="BO103" i="20"/>
  <c r="BO104" i="20"/>
  <c r="BO105" i="20"/>
  <c r="BO106" i="20"/>
  <c r="BO107" i="20"/>
  <c r="BO108" i="20"/>
  <c r="BO109" i="20"/>
  <c r="BO110" i="20"/>
  <c r="BO111" i="20"/>
  <c r="BO112" i="20"/>
  <c r="BO113" i="20"/>
  <c r="BO114" i="20"/>
  <c r="BO115" i="20"/>
  <c r="BO116" i="20"/>
  <c r="BO117" i="20"/>
  <c r="BO118" i="20"/>
  <c r="BO119" i="20"/>
  <c r="BO120" i="20"/>
  <c r="BO121" i="20"/>
  <c r="BO122" i="20"/>
  <c r="BO123" i="20"/>
  <c r="BO124" i="20"/>
  <c r="BO125" i="20"/>
  <c r="BO126" i="20"/>
  <c r="BO127" i="20"/>
  <c r="BO128" i="20"/>
  <c r="BO129" i="20"/>
  <c r="BO130" i="20"/>
  <c r="BO131" i="20"/>
  <c r="BO132" i="20"/>
  <c r="BO133" i="20"/>
  <c r="BO134" i="20"/>
  <c r="BO135" i="20"/>
  <c r="BO136" i="20"/>
  <c r="BO137" i="20"/>
  <c r="BO138" i="20"/>
  <c r="BO139" i="20"/>
  <c r="BO140" i="20"/>
  <c r="BO141" i="20"/>
  <c r="BO142" i="20"/>
  <c r="BO143" i="20"/>
  <c r="BO144" i="20"/>
  <c r="BO145" i="20"/>
  <c r="BO146" i="20"/>
  <c r="BO147" i="20"/>
  <c r="BO148" i="20"/>
  <c r="BO149" i="20"/>
  <c r="BO150" i="20"/>
  <c r="BO151" i="20"/>
  <c r="BO152" i="20"/>
  <c r="BO153" i="20"/>
  <c r="BO154" i="20"/>
  <c r="BO155" i="20"/>
  <c r="BO156" i="20"/>
  <c r="BO157" i="20"/>
  <c r="BO158" i="20"/>
  <c r="BO159" i="20"/>
  <c r="BO160" i="20"/>
  <c r="BO161" i="20"/>
  <c r="BO162" i="20"/>
  <c r="BO163" i="20"/>
  <c r="BO164" i="20"/>
  <c r="BO165" i="20"/>
  <c r="BO166" i="20"/>
  <c r="BO167" i="20"/>
  <c r="BO168" i="20"/>
  <c r="BO169" i="20"/>
  <c r="BO170" i="20"/>
  <c r="BO171" i="20"/>
  <c r="BO172" i="20"/>
  <c r="BO173" i="20"/>
  <c r="BO174" i="20"/>
  <c r="BO175" i="20"/>
  <c r="BO176" i="20"/>
  <c r="BO177" i="20"/>
  <c r="BO178" i="20"/>
  <c r="BO179" i="20"/>
  <c r="BO180" i="20"/>
  <c r="BO181" i="20"/>
  <c r="BO182" i="20"/>
  <c r="BO183" i="20"/>
  <c r="BO184" i="20"/>
  <c r="BO185" i="20"/>
  <c r="BO186" i="20"/>
  <c r="BO187" i="20"/>
  <c r="BO188" i="20"/>
  <c r="BO189" i="20"/>
  <c r="BO190" i="20"/>
  <c r="BO191" i="20"/>
  <c r="BO192" i="20"/>
  <c r="BO193" i="20"/>
  <c r="BO194" i="20"/>
  <c r="BO195" i="20"/>
  <c r="BO196" i="20"/>
  <c r="BO197" i="20"/>
  <c r="BO198" i="20"/>
  <c r="BO199" i="20"/>
  <c r="BO200" i="20"/>
  <c r="BO201" i="20"/>
  <c r="BO202" i="20"/>
  <c r="BO203" i="20"/>
  <c r="BO204" i="20"/>
  <c r="BO205" i="20"/>
  <c r="BO206" i="20"/>
  <c r="BO207" i="20"/>
  <c r="BO208" i="20"/>
  <c r="BO209" i="20"/>
  <c r="BO210" i="20"/>
  <c r="BO211" i="20"/>
  <c r="BO212" i="20"/>
  <c r="BO213" i="20"/>
  <c r="BO214" i="20"/>
  <c r="BO215" i="20"/>
  <c r="BO216" i="20"/>
  <c r="BO217" i="20"/>
  <c r="BO218" i="20"/>
  <c r="BO219" i="20"/>
  <c r="BO220" i="20"/>
  <c r="BO221" i="20"/>
  <c r="BO222" i="20"/>
  <c r="BO223" i="20"/>
  <c r="BO224" i="20"/>
  <c r="BO225" i="20"/>
  <c r="BO226" i="20"/>
  <c r="BO227" i="20"/>
  <c r="BO228" i="20"/>
  <c r="BO229" i="20"/>
  <c r="BO230" i="20"/>
  <c r="BO231" i="20"/>
  <c r="BO232" i="20"/>
  <c r="BO233" i="20"/>
  <c r="BO234" i="20"/>
  <c r="BO235" i="20"/>
  <c r="BO236" i="20"/>
  <c r="BO237" i="20"/>
  <c r="BO238" i="20"/>
  <c r="BO239" i="20"/>
  <c r="BO240" i="20"/>
  <c r="BO241" i="20"/>
  <c r="BO242" i="20"/>
  <c r="BO243" i="20"/>
  <c r="BO244" i="20"/>
  <c r="BO245" i="20"/>
  <c r="BO246" i="20"/>
  <c r="BO247" i="20"/>
  <c r="BO248" i="20"/>
  <c r="BO249" i="20"/>
  <c r="BO250" i="20"/>
  <c r="BO251" i="20"/>
  <c r="BO252" i="20"/>
  <c r="BO253" i="20"/>
  <c r="BO254" i="20"/>
  <c r="BO255" i="20"/>
  <c r="BO256" i="20"/>
  <c r="BO257" i="20"/>
  <c r="BO258" i="20"/>
  <c r="BO259" i="20"/>
  <c r="BO260" i="20"/>
  <c r="BO261" i="20"/>
  <c r="BO262" i="20"/>
  <c r="BO263" i="20"/>
  <c r="BO264" i="20"/>
  <c r="BO265" i="20"/>
  <c r="BO266" i="20"/>
  <c r="BO267" i="20"/>
  <c r="BO268" i="20"/>
  <c r="BO269" i="20"/>
  <c r="BO270" i="20"/>
  <c r="BO271" i="20"/>
  <c r="BO272" i="20"/>
  <c r="BO273" i="20"/>
  <c r="BO274" i="20"/>
  <c r="BO275" i="20"/>
  <c r="BO276" i="20"/>
  <c r="BO277" i="20"/>
  <c r="BO278" i="20"/>
  <c r="BO279" i="20"/>
  <c r="BO280" i="20"/>
  <c r="BO281" i="20"/>
  <c r="BO282" i="20"/>
  <c r="BO283" i="20"/>
  <c r="BO284" i="20"/>
  <c r="BO285" i="20"/>
  <c r="BO286" i="20"/>
  <c r="BO287" i="20"/>
  <c r="BO288" i="20"/>
  <c r="BO289" i="20"/>
  <c r="BO290" i="20"/>
  <c r="BO291" i="20"/>
  <c r="BO292" i="20"/>
  <c r="BO293" i="20"/>
  <c r="BO294" i="20"/>
  <c r="BO295" i="20"/>
  <c r="BO296" i="20"/>
  <c r="BO297" i="20"/>
  <c r="BO298" i="20"/>
  <c r="BO299" i="20"/>
  <c r="BO300" i="20"/>
  <c r="BO301" i="20"/>
  <c r="BO302" i="20"/>
  <c r="BO303" i="20"/>
  <c r="BO304" i="20"/>
  <c r="BO305" i="20"/>
  <c r="BO306" i="20"/>
  <c r="BO307" i="20"/>
  <c r="BO308" i="20"/>
  <c r="BO309" i="20"/>
  <c r="BO310" i="20"/>
  <c r="BO311" i="20"/>
  <c r="BO312" i="20"/>
  <c r="BO313" i="20"/>
  <c r="BO314" i="20"/>
  <c r="BO315" i="20"/>
  <c r="BO316" i="20"/>
  <c r="BO317" i="20"/>
  <c r="BO318" i="20"/>
  <c r="BO319" i="20"/>
  <c r="BO320" i="20"/>
  <c r="BO321" i="20"/>
  <c r="BO322" i="20"/>
  <c r="BO323" i="20"/>
  <c r="BO324" i="20"/>
  <c r="BO325" i="20"/>
  <c r="BO326" i="20"/>
  <c r="BO327" i="20"/>
  <c r="BO328" i="20"/>
  <c r="BO329" i="20"/>
  <c r="BO330" i="20"/>
  <c r="BO331" i="20"/>
  <c r="BO332" i="20"/>
  <c r="BO333" i="20"/>
  <c r="BO334" i="20"/>
  <c r="BO335" i="20"/>
  <c r="BO336" i="20"/>
  <c r="BO337" i="20"/>
  <c r="BO338" i="20"/>
  <c r="BO339" i="20"/>
  <c r="BO340" i="20"/>
  <c r="BO341" i="20"/>
  <c r="BO342" i="20"/>
  <c r="BO343" i="20"/>
  <c r="BO344" i="20"/>
  <c r="BO345" i="20"/>
  <c r="BO346" i="20"/>
  <c r="BO347" i="20"/>
  <c r="BO348" i="20"/>
  <c r="BO349" i="20"/>
  <c r="BO350" i="20"/>
  <c r="BO351" i="20"/>
  <c r="BO352" i="20"/>
  <c r="BO353" i="20"/>
  <c r="BO354" i="20"/>
  <c r="BO355" i="20"/>
  <c r="BO356" i="20"/>
  <c r="BO357" i="20"/>
  <c r="BO358" i="20"/>
  <c r="BO359" i="20"/>
  <c r="BO360" i="20"/>
  <c r="BO361" i="20"/>
  <c r="BO362" i="20"/>
  <c r="BO363" i="20"/>
  <c r="BO364" i="20"/>
  <c r="BO365" i="20"/>
  <c r="BO366" i="20"/>
  <c r="BO367" i="20"/>
  <c r="BO3" i="20"/>
  <c r="BN4" i="20"/>
  <c r="BN5" i="20"/>
  <c r="BN6" i="20"/>
  <c r="BN7" i="20"/>
  <c r="BN8" i="20"/>
  <c r="BN9" i="20"/>
  <c r="BN10" i="20"/>
  <c r="BN11" i="20"/>
  <c r="BN12" i="20"/>
  <c r="BN13" i="20"/>
  <c r="BN14" i="20"/>
  <c r="BN15" i="20"/>
  <c r="BN16" i="20"/>
  <c r="BN17" i="20"/>
  <c r="BN18" i="20"/>
  <c r="BN19" i="20"/>
  <c r="BN20" i="20"/>
  <c r="BN21" i="20"/>
  <c r="BN22" i="20"/>
  <c r="BN23" i="20"/>
  <c r="BN24" i="20"/>
  <c r="BN25" i="20"/>
  <c r="BN26" i="20"/>
  <c r="BN27" i="20"/>
  <c r="BN28" i="20"/>
  <c r="BN29" i="20"/>
  <c r="BN30" i="20"/>
  <c r="BN31" i="20"/>
  <c r="BN32" i="20"/>
  <c r="BN33" i="20"/>
  <c r="BN34" i="20"/>
  <c r="BN35" i="20"/>
  <c r="BN36" i="20"/>
  <c r="BN37" i="20"/>
  <c r="BN38" i="20"/>
  <c r="BN39" i="20"/>
  <c r="BN40" i="20"/>
  <c r="BN41" i="20"/>
  <c r="BN42" i="20"/>
  <c r="BN43" i="20"/>
  <c r="BN44" i="20"/>
  <c r="BN45" i="20"/>
  <c r="BN46" i="20"/>
  <c r="BN47" i="20"/>
  <c r="BN48" i="20"/>
  <c r="BN49" i="20"/>
  <c r="BN50" i="20"/>
  <c r="BN51" i="20"/>
  <c r="BN52" i="20"/>
  <c r="BN53" i="20"/>
  <c r="BN54" i="20"/>
  <c r="BN55" i="20"/>
  <c r="BN56" i="20"/>
  <c r="BN57" i="20"/>
  <c r="BN58" i="20"/>
  <c r="BN59" i="20"/>
  <c r="BN60" i="20"/>
  <c r="BN61" i="20"/>
  <c r="BN62" i="20"/>
  <c r="BN63" i="20"/>
  <c r="BN64" i="20"/>
  <c r="BN65" i="20"/>
  <c r="BN66" i="20"/>
  <c r="BN67" i="20"/>
  <c r="BN68" i="20"/>
  <c r="BN69" i="20"/>
  <c r="BN70" i="20"/>
  <c r="BN71" i="20"/>
  <c r="BN72" i="20"/>
  <c r="BN73" i="20"/>
  <c r="BN74" i="20"/>
  <c r="BN75" i="20"/>
  <c r="BN76" i="20"/>
  <c r="BN77" i="20"/>
  <c r="BN78" i="20"/>
  <c r="BN79" i="20"/>
  <c r="BN80" i="20"/>
  <c r="BN81" i="20"/>
  <c r="BN82" i="20"/>
  <c r="BN83" i="20"/>
  <c r="BN84" i="20"/>
  <c r="BN85" i="20"/>
  <c r="BN86" i="20"/>
  <c r="BN87" i="20"/>
  <c r="BN88" i="20"/>
  <c r="BN89" i="20"/>
  <c r="BN90" i="20"/>
  <c r="BN91" i="20"/>
  <c r="BN92" i="20"/>
  <c r="BN93" i="20"/>
  <c r="BN94" i="20"/>
  <c r="BN95" i="20"/>
  <c r="BN96" i="20"/>
  <c r="BN97" i="20"/>
  <c r="BN98" i="20"/>
  <c r="BN99" i="20"/>
  <c r="BN100" i="20"/>
  <c r="BN101" i="20"/>
  <c r="BN102" i="20"/>
  <c r="BN103" i="20"/>
  <c r="BN104" i="20"/>
  <c r="BN105" i="20"/>
  <c r="BN106" i="20"/>
  <c r="BN107" i="20"/>
  <c r="BN108" i="20"/>
  <c r="BN109" i="20"/>
  <c r="BN110" i="20"/>
  <c r="BN111" i="20"/>
  <c r="BN112" i="20"/>
  <c r="BN113" i="20"/>
  <c r="BN114" i="20"/>
  <c r="BN115" i="20"/>
  <c r="BN116" i="20"/>
  <c r="BN117" i="20"/>
  <c r="BN118" i="20"/>
  <c r="BN119" i="20"/>
  <c r="BN120" i="20"/>
  <c r="BN121" i="20"/>
  <c r="BN122" i="20"/>
  <c r="BN123" i="20"/>
  <c r="BN124" i="20"/>
  <c r="BN125" i="20"/>
  <c r="BN126" i="20"/>
  <c r="BN127" i="20"/>
  <c r="BN128" i="20"/>
  <c r="BN129" i="20"/>
  <c r="BN130" i="20"/>
  <c r="BN131" i="20"/>
  <c r="BN132" i="20"/>
  <c r="BN133" i="20"/>
  <c r="BN134" i="20"/>
  <c r="BN135" i="20"/>
  <c r="BN136" i="20"/>
  <c r="BN137" i="20"/>
  <c r="BN138" i="20"/>
  <c r="BN139" i="20"/>
  <c r="BN140" i="20"/>
  <c r="BN141" i="20"/>
  <c r="BN142" i="20"/>
  <c r="BN143" i="20"/>
  <c r="BN144" i="20"/>
  <c r="BN145" i="20"/>
  <c r="BN146" i="20"/>
  <c r="BN147" i="20"/>
  <c r="BN148" i="20"/>
  <c r="BN149" i="20"/>
  <c r="BN150" i="20"/>
  <c r="BN151" i="20"/>
  <c r="BN152" i="20"/>
  <c r="BN153" i="20"/>
  <c r="BN154" i="20"/>
  <c r="BN155" i="20"/>
  <c r="BN156" i="20"/>
  <c r="BN157" i="20"/>
  <c r="BN158" i="20"/>
  <c r="BN159" i="20"/>
  <c r="BN160" i="20"/>
  <c r="BN161" i="20"/>
  <c r="BN162" i="20"/>
  <c r="BN163" i="20"/>
  <c r="BN164" i="20"/>
  <c r="BN165" i="20"/>
  <c r="BN166" i="20"/>
  <c r="BN167" i="20"/>
  <c r="BN168" i="20"/>
  <c r="BN169" i="20"/>
  <c r="BN170" i="20"/>
  <c r="BN171" i="20"/>
  <c r="BN172" i="20"/>
  <c r="BN173" i="20"/>
  <c r="BN174" i="20"/>
  <c r="BN175" i="20"/>
  <c r="BN176" i="20"/>
  <c r="BN177" i="20"/>
  <c r="BN178" i="20"/>
  <c r="BN179" i="20"/>
  <c r="BN180" i="20"/>
  <c r="BN181" i="20"/>
  <c r="BN182" i="20"/>
  <c r="BN183" i="20"/>
  <c r="BN184" i="20"/>
  <c r="BN185" i="20"/>
  <c r="BN186" i="20"/>
  <c r="BN187" i="20"/>
  <c r="BN188" i="20"/>
  <c r="BN189" i="20"/>
  <c r="BN190" i="20"/>
  <c r="BN191" i="20"/>
  <c r="BN192" i="20"/>
  <c r="BN193" i="20"/>
  <c r="BN194" i="20"/>
  <c r="BN195" i="20"/>
  <c r="BN196" i="20"/>
  <c r="BN197" i="20"/>
  <c r="BN198" i="20"/>
  <c r="BN199" i="20"/>
  <c r="BN200" i="20"/>
  <c r="BN201" i="20"/>
  <c r="BN202" i="20"/>
  <c r="BN203" i="20"/>
  <c r="BN204" i="20"/>
  <c r="BN205" i="20"/>
  <c r="BN206" i="20"/>
  <c r="BN207" i="20"/>
  <c r="BN208" i="20"/>
  <c r="BN209" i="20"/>
  <c r="BN210" i="20"/>
  <c r="BN211" i="20"/>
  <c r="BN212" i="20"/>
  <c r="BN213" i="20"/>
  <c r="BN214" i="20"/>
  <c r="BN215" i="20"/>
  <c r="BN216" i="20"/>
  <c r="BN217" i="20"/>
  <c r="BN218" i="20"/>
  <c r="BN219" i="20"/>
  <c r="BN220" i="20"/>
  <c r="BN221" i="20"/>
  <c r="BN222" i="20"/>
  <c r="BN223" i="20"/>
  <c r="BN224" i="20"/>
  <c r="BN225" i="20"/>
  <c r="BN226" i="20"/>
  <c r="BN227" i="20"/>
  <c r="BN228" i="20"/>
  <c r="BN229" i="20"/>
  <c r="BN230" i="20"/>
  <c r="BN231" i="20"/>
  <c r="BN232" i="20"/>
  <c r="BN233" i="20"/>
  <c r="BN234" i="20"/>
  <c r="BN235" i="20"/>
  <c r="BN236" i="20"/>
  <c r="BN237" i="20"/>
  <c r="BN238" i="20"/>
  <c r="BN239" i="20"/>
  <c r="BN240" i="20"/>
  <c r="BN241" i="20"/>
  <c r="BN242" i="20"/>
  <c r="BN243" i="20"/>
  <c r="BN244" i="20"/>
  <c r="BN245" i="20"/>
  <c r="BN246" i="20"/>
  <c r="BN247" i="20"/>
  <c r="BN248" i="20"/>
  <c r="BN249" i="20"/>
  <c r="BN250" i="20"/>
  <c r="BN251" i="20"/>
  <c r="BN252" i="20"/>
  <c r="BN253" i="20"/>
  <c r="BN254" i="20"/>
  <c r="BN255" i="20"/>
  <c r="BN256" i="20"/>
  <c r="BN257" i="20"/>
  <c r="BN258" i="20"/>
  <c r="BN259" i="20"/>
  <c r="BN260" i="20"/>
  <c r="BN261" i="20"/>
  <c r="BN262" i="20"/>
  <c r="BN263" i="20"/>
  <c r="BN264" i="20"/>
  <c r="BN265" i="20"/>
  <c r="BN266" i="20"/>
  <c r="BN267" i="20"/>
  <c r="BN268" i="20"/>
  <c r="BN269" i="20"/>
  <c r="BN270" i="20"/>
  <c r="BN271" i="20"/>
  <c r="BN272" i="20"/>
  <c r="BN273" i="20"/>
  <c r="BN274" i="20"/>
  <c r="BN275" i="20"/>
  <c r="BN276" i="20"/>
  <c r="BN277" i="20"/>
  <c r="BN278" i="20"/>
  <c r="BN279" i="20"/>
  <c r="BN280" i="20"/>
  <c r="BN281" i="20"/>
  <c r="BN282" i="20"/>
  <c r="BN283" i="20"/>
  <c r="BN284" i="20"/>
  <c r="BN285" i="20"/>
  <c r="BN286" i="20"/>
  <c r="BN287" i="20"/>
  <c r="BN288" i="20"/>
  <c r="BN289" i="20"/>
  <c r="BN290" i="20"/>
  <c r="BN291" i="20"/>
  <c r="BN292" i="20"/>
  <c r="BN293" i="20"/>
  <c r="BN294" i="20"/>
  <c r="BN295" i="20"/>
  <c r="BN296" i="20"/>
  <c r="BN297" i="20"/>
  <c r="BN298" i="20"/>
  <c r="BN299" i="20"/>
  <c r="BN300" i="20"/>
  <c r="BN301" i="20"/>
  <c r="BN302" i="20"/>
  <c r="BN303" i="20"/>
  <c r="BN304" i="20"/>
  <c r="BN305" i="20"/>
  <c r="BN306" i="20"/>
  <c r="BN307" i="20"/>
  <c r="BN308" i="20"/>
  <c r="BN309" i="20"/>
  <c r="BN310" i="20"/>
  <c r="BN311" i="20"/>
  <c r="BN312" i="20"/>
  <c r="BN313" i="20"/>
  <c r="BN314" i="20"/>
  <c r="BN315" i="20"/>
  <c r="BN316" i="20"/>
  <c r="BN317" i="20"/>
  <c r="BN318" i="20"/>
  <c r="BN319" i="20"/>
  <c r="BN320" i="20"/>
  <c r="BN321" i="20"/>
  <c r="BN322" i="20"/>
  <c r="BN323" i="20"/>
  <c r="BN324" i="20"/>
  <c r="BN325" i="20"/>
  <c r="BN326" i="20"/>
  <c r="BN327" i="20"/>
  <c r="BN328" i="20"/>
  <c r="BN329" i="20"/>
  <c r="BN330" i="20"/>
  <c r="BN331" i="20"/>
  <c r="BN332" i="20"/>
  <c r="BN333" i="20"/>
  <c r="BN334" i="20"/>
  <c r="BN335" i="20"/>
  <c r="BN336" i="20"/>
  <c r="BN337" i="20"/>
  <c r="BN338" i="20"/>
  <c r="BN339" i="20"/>
  <c r="BN340" i="20"/>
  <c r="BN341" i="20"/>
  <c r="BN342" i="20"/>
  <c r="BN343" i="20"/>
  <c r="BN344" i="20"/>
  <c r="BN345" i="20"/>
  <c r="BN346" i="20"/>
  <c r="BN347" i="20"/>
  <c r="BN348" i="20"/>
  <c r="BN349" i="20"/>
  <c r="BN350" i="20"/>
  <c r="BN351" i="20"/>
  <c r="BN352" i="20"/>
  <c r="BN353" i="20"/>
  <c r="BN354" i="20"/>
  <c r="BN355" i="20"/>
  <c r="BN356" i="20"/>
  <c r="BN357" i="20"/>
  <c r="BN358" i="20"/>
  <c r="BN359" i="20"/>
  <c r="BN360" i="20"/>
  <c r="BN361" i="20"/>
  <c r="BN362" i="20"/>
  <c r="BN363" i="20"/>
  <c r="BN364" i="20"/>
  <c r="BN365" i="20"/>
  <c r="BN366" i="20"/>
  <c r="BN367" i="20"/>
  <c r="BN3" i="20"/>
  <c r="AT22" i="19"/>
  <c r="AT23" i="19"/>
  <c r="AT24" i="19"/>
  <c r="AT25" i="19"/>
  <c r="AT26" i="19"/>
  <c r="AT27" i="19"/>
  <c r="AT28" i="19"/>
  <c r="AT29" i="19"/>
  <c r="AR3" i="19"/>
  <c r="AR4" i="19"/>
  <c r="AR5" i="19"/>
  <c r="AR6" i="19"/>
  <c r="AR7" i="19"/>
  <c r="AR8" i="19"/>
  <c r="AR9" i="19"/>
  <c r="AR10" i="19"/>
  <c r="AR11" i="19"/>
  <c r="AR12" i="19"/>
  <c r="AR13" i="19"/>
  <c r="AR14" i="19"/>
  <c r="AP3" i="19"/>
  <c r="AP4" i="19"/>
  <c r="AP5" i="19"/>
  <c r="AP6" i="19"/>
  <c r="AP7" i="19"/>
  <c r="AP8" i="19"/>
  <c r="AP9" i="19"/>
  <c r="AP10" i="19"/>
  <c r="AP11" i="19"/>
  <c r="AP12" i="19"/>
  <c r="AP13" i="19"/>
  <c r="AP14" i="19"/>
  <c r="I68" i="28"/>
  <c r="K68" i="28" s="1"/>
  <c r="I64" i="28"/>
  <c r="K64" i="28" s="1"/>
  <c r="I72" i="28"/>
  <c r="K72" i="28" s="1"/>
  <c r="I3" i="28"/>
  <c r="J3" i="28"/>
  <c r="I4" i="28"/>
  <c r="I5" i="28"/>
  <c r="I6" i="28"/>
  <c r="I7" i="28"/>
  <c r="I8" i="28"/>
  <c r="K8" i="28" s="1"/>
  <c r="I9" i="28"/>
  <c r="K9" i="28" s="1"/>
  <c r="I10" i="28"/>
  <c r="K10" i="28" s="1"/>
  <c r="I11" i="28"/>
  <c r="K11" i="28" s="1"/>
  <c r="I12" i="28"/>
  <c r="K12" i="28" s="1"/>
  <c r="I13" i="28"/>
  <c r="K13" i="28" s="1"/>
  <c r="I14" i="28"/>
  <c r="K14" i="28" s="1"/>
  <c r="I15" i="28"/>
  <c r="K15" i="28" s="1"/>
  <c r="I16" i="28"/>
  <c r="K16" i="28" s="1"/>
  <c r="I17" i="28"/>
  <c r="K17" i="28" s="1"/>
  <c r="I18" i="28"/>
  <c r="K18" i="28" s="1"/>
  <c r="I19" i="28"/>
  <c r="K19" i="28" s="1"/>
  <c r="I20" i="28"/>
  <c r="K20" i="28" s="1"/>
  <c r="I21" i="28"/>
  <c r="I22" i="28"/>
  <c r="K22" i="28" s="1"/>
  <c r="I23" i="28"/>
  <c r="K23" i="28" s="1"/>
  <c r="I24" i="28"/>
  <c r="K24" i="28" s="1"/>
  <c r="I25" i="28"/>
  <c r="K25" i="28" s="1"/>
  <c r="I26" i="28"/>
  <c r="K26" i="28" s="1"/>
  <c r="I27" i="28"/>
  <c r="K27" i="28" s="1"/>
  <c r="I28" i="28"/>
  <c r="K28" i="28" s="1"/>
  <c r="I29" i="28"/>
  <c r="K29" i="28" s="1"/>
  <c r="I30" i="28"/>
  <c r="K30" i="28" s="1"/>
  <c r="I31" i="28"/>
  <c r="I32" i="28"/>
  <c r="K32" i="28" s="1"/>
  <c r="I33" i="28"/>
  <c r="K33" i="28" s="1"/>
  <c r="I34" i="28"/>
  <c r="K34" i="28" s="1"/>
  <c r="I35" i="28"/>
  <c r="I36" i="28"/>
  <c r="K36" i="28" s="1"/>
  <c r="I37" i="28"/>
  <c r="I38" i="28"/>
  <c r="I39" i="28"/>
  <c r="K39" i="28" s="1"/>
  <c r="I40" i="28"/>
  <c r="K40" i="28" s="1"/>
  <c r="I41" i="28"/>
  <c r="K41" i="28" s="1"/>
  <c r="I42" i="28"/>
  <c r="K42" i="28" s="1"/>
  <c r="I43" i="28"/>
  <c r="K43" i="28" s="1"/>
  <c r="I44" i="28"/>
  <c r="K44" i="28" s="1"/>
  <c r="I45" i="28"/>
  <c r="K45" i="28" s="1"/>
  <c r="I46" i="28"/>
  <c r="K46" i="28" s="1"/>
  <c r="I47" i="28"/>
  <c r="K47" i="28" s="1"/>
  <c r="I48" i="28"/>
  <c r="K48" i="28" s="1"/>
  <c r="I49" i="28"/>
  <c r="K49" i="28" s="1"/>
  <c r="I50" i="28"/>
  <c r="K50" i="28" s="1"/>
  <c r="I51" i="28"/>
  <c r="K51" i="28" s="1"/>
  <c r="I52" i="28"/>
  <c r="K52" i="28" s="1"/>
  <c r="I53" i="28"/>
  <c r="K53" i="28" s="1"/>
  <c r="I54" i="28"/>
  <c r="K54" i="28" s="1"/>
  <c r="I55" i="28"/>
  <c r="K55" i="28" s="1"/>
  <c r="I56" i="28"/>
  <c r="K56" i="28" s="1"/>
  <c r="I57" i="28"/>
  <c r="K57" i="28" s="1"/>
  <c r="I58" i="28"/>
  <c r="K58" i="28" s="1"/>
  <c r="I59" i="28"/>
  <c r="K59" i="28" s="1"/>
  <c r="I60" i="28"/>
  <c r="K60" i="28" s="1"/>
  <c r="I61" i="28"/>
  <c r="K61" i="28" s="1"/>
  <c r="I62" i="28"/>
  <c r="K62" i="28" s="1"/>
  <c r="I63" i="28"/>
  <c r="K63" i="28" s="1"/>
  <c r="I65" i="28"/>
  <c r="K65" i="28" s="1"/>
  <c r="I66" i="28"/>
  <c r="K66" i="28" s="1"/>
  <c r="I67" i="28"/>
  <c r="K67" i="28" s="1"/>
  <c r="I69" i="28"/>
  <c r="K69" i="28" s="1"/>
  <c r="I70" i="28"/>
  <c r="K70" i="28" s="1"/>
  <c r="I71" i="28"/>
  <c r="K71" i="28" s="1"/>
  <c r="I73" i="28"/>
  <c r="K73" i="28" s="1"/>
  <c r="I74" i="28"/>
  <c r="K74" i="28" s="1"/>
  <c r="I75" i="28"/>
  <c r="K75" i="28" s="1"/>
  <c r="I76" i="28"/>
  <c r="K76" i="28" s="1"/>
  <c r="I77" i="28"/>
  <c r="K77" i="28" s="1"/>
  <c r="I78" i="28"/>
  <c r="K78" i="28" s="1"/>
  <c r="I79" i="28"/>
  <c r="K79" i="28" s="1"/>
  <c r="I80" i="28"/>
  <c r="K80" i="28" s="1"/>
  <c r="I81" i="28"/>
  <c r="K81" i="28" s="1"/>
  <c r="I82" i="28"/>
  <c r="K82" i="28" s="1"/>
  <c r="I83" i="28"/>
  <c r="K83" i="28" s="1"/>
  <c r="I84" i="28"/>
  <c r="K84" i="28" s="1"/>
  <c r="I85" i="28"/>
  <c r="K85" i="28" s="1"/>
  <c r="I86" i="28"/>
  <c r="K86" i="28" s="1"/>
  <c r="I87" i="28"/>
  <c r="I88" i="28"/>
  <c r="K88" i="28" s="1"/>
  <c r="I89" i="28"/>
  <c r="K89" i="28" s="1"/>
  <c r="I90" i="28"/>
  <c r="K90" i="28" s="1"/>
  <c r="I91" i="28"/>
  <c r="K91" i="28" s="1"/>
  <c r="I92" i="28"/>
  <c r="K92" i="28" s="1"/>
  <c r="I93" i="28"/>
  <c r="K93" i="28" s="1"/>
  <c r="I94" i="28"/>
  <c r="K94" i="28" s="1"/>
  <c r="I95" i="28"/>
  <c r="K95" i="28" s="1"/>
  <c r="I96" i="28"/>
  <c r="K96" i="28" s="1"/>
  <c r="I97" i="28"/>
  <c r="K97" i="28" s="1"/>
  <c r="I98" i="28"/>
  <c r="K98" i="28" s="1"/>
  <c r="I99" i="28"/>
  <c r="K99" i="28" s="1"/>
  <c r="I100" i="28"/>
  <c r="K100" i="28" s="1"/>
  <c r="I101" i="28"/>
  <c r="K101" i="28" s="1"/>
  <c r="I102" i="28"/>
  <c r="K102" i="28" s="1"/>
  <c r="I103" i="28"/>
  <c r="I104" i="28"/>
  <c r="K104" i="28" s="1"/>
  <c r="I105" i="28"/>
  <c r="K105" i="28" s="1"/>
  <c r="I106" i="28"/>
  <c r="K106" i="28" s="1"/>
  <c r="I107" i="28"/>
  <c r="K107" i="28" s="1"/>
  <c r="I108" i="28"/>
  <c r="K108" i="28" s="1"/>
  <c r="I109" i="28"/>
  <c r="K109" i="28" s="1"/>
  <c r="I110" i="28"/>
  <c r="K110" i="28" s="1"/>
  <c r="I111" i="28"/>
  <c r="K111" i="28" s="1"/>
  <c r="I112" i="28"/>
  <c r="K112" i="28" s="1"/>
  <c r="I113" i="28"/>
  <c r="K113" i="28" s="1"/>
  <c r="I114" i="28"/>
  <c r="K114" i="28" s="1"/>
  <c r="I115" i="28"/>
  <c r="K115" i="28" s="1"/>
  <c r="I116" i="28"/>
  <c r="K116" i="28" s="1"/>
  <c r="I117" i="28"/>
  <c r="K117" i="28" s="1"/>
  <c r="I118" i="28"/>
  <c r="K118" i="28" s="1"/>
  <c r="I119" i="28"/>
  <c r="I120" i="28"/>
  <c r="K120" i="28" s="1"/>
  <c r="I121" i="28"/>
  <c r="K121" i="28" s="1"/>
  <c r="I122" i="28"/>
  <c r="K122" i="28" s="1"/>
  <c r="I123" i="28"/>
  <c r="K123" i="28" s="1"/>
  <c r="I124" i="28"/>
  <c r="K124" i="28" s="1"/>
  <c r="I125" i="28"/>
  <c r="K125" i="28" s="1"/>
  <c r="I126" i="28"/>
  <c r="K126" i="28" s="1"/>
  <c r="I127" i="28"/>
  <c r="K127" i="28" s="1"/>
  <c r="I128" i="28"/>
  <c r="K128" i="28" s="1"/>
  <c r="I129" i="28"/>
  <c r="K129" i="28" s="1"/>
  <c r="I130" i="28"/>
  <c r="K130" i="28" s="1"/>
  <c r="I131" i="28"/>
  <c r="K131" i="28" s="1"/>
  <c r="I132" i="28"/>
  <c r="K132" i="28" s="1"/>
  <c r="I133" i="28"/>
  <c r="K133" i="28" s="1"/>
  <c r="I134" i="28"/>
  <c r="K134" i="28" s="1"/>
  <c r="I135" i="28"/>
  <c r="I136" i="28"/>
  <c r="K136" i="28" s="1"/>
  <c r="I137" i="28"/>
  <c r="K137" i="28" s="1"/>
  <c r="I138" i="28"/>
  <c r="K138" i="28" s="1"/>
  <c r="I139" i="28"/>
  <c r="K139" i="28" s="1"/>
  <c r="I140" i="28"/>
  <c r="K140" i="28" s="1"/>
  <c r="I141" i="28"/>
  <c r="K141" i="28" s="1"/>
  <c r="I142" i="28"/>
  <c r="K142" i="28" s="1"/>
  <c r="I143" i="28"/>
  <c r="K143" i="28" s="1"/>
  <c r="I144" i="28"/>
  <c r="K144" i="28" s="1"/>
  <c r="I145" i="28"/>
  <c r="K145" i="28" s="1"/>
  <c r="I146" i="28"/>
  <c r="K146" i="28" s="1"/>
  <c r="I147" i="28"/>
  <c r="K147" i="28" s="1"/>
  <c r="I148" i="28"/>
  <c r="K148" i="28" s="1"/>
  <c r="I149" i="28"/>
  <c r="K149" i="28" s="1"/>
  <c r="I150" i="28"/>
  <c r="K150" i="28" s="1"/>
  <c r="I151" i="28"/>
  <c r="I152" i="28"/>
  <c r="K152" i="28" s="1"/>
  <c r="I153" i="28"/>
  <c r="K153" i="28" s="1"/>
  <c r="I154" i="28"/>
  <c r="K154" i="28" s="1"/>
  <c r="I155" i="28"/>
  <c r="K155" i="28" s="1"/>
  <c r="I156" i="28"/>
  <c r="K156" i="28" s="1"/>
  <c r="I157" i="28"/>
  <c r="K157" i="28" s="1"/>
  <c r="I158" i="28"/>
  <c r="K158" i="28" s="1"/>
  <c r="I159" i="28"/>
  <c r="K159" i="28" s="1"/>
  <c r="I160" i="28"/>
  <c r="K160" i="28" s="1"/>
  <c r="I161" i="28"/>
  <c r="K161" i="28" s="1"/>
  <c r="I162" i="28"/>
  <c r="K162" i="28" s="1"/>
  <c r="I163" i="28"/>
  <c r="K163" i="28" s="1"/>
  <c r="I164" i="28"/>
  <c r="K164" i="28" s="1"/>
  <c r="I165" i="28"/>
  <c r="K165" i="28" s="1"/>
  <c r="I166" i="28"/>
  <c r="K166" i="28" s="1"/>
  <c r="I167" i="28"/>
  <c r="I168" i="28"/>
  <c r="K168" i="28" s="1"/>
  <c r="I169" i="28"/>
  <c r="K169" i="28" s="1"/>
  <c r="I170" i="28"/>
  <c r="K170" i="28" s="1"/>
  <c r="I171" i="28"/>
  <c r="K171" i="28" s="1"/>
  <c r="I172" i="28"/>
  <c r="K172" i="28" s="1"/>
  <c r="I173" i="28"/>
  <c r="K173" i="28" s="1"/>
  <c r="I174" i="28"/>
  <c r="K174" i="28" s="1"/>
  <c r="I175" i="28"/>
  <c r="K175" i="28" s="1"/>
  <c r="I176" i="28"/>
  <c r="K176" i="28" s="1"/>
  <c r="I177" i="28"/>
  <c r="K177" i="28" s="1"/>
  <c r="I178" i="28"/>
  <c r="K178" i="28" s="1"/>
  <c r="I179" i="28"/>
  <c r="K179" i="28" s="1"/>
  <c r="I180" i="28"/>
  <c r="K180" i="28" s="1"/>
  <c r="I181" i="28"/>
  <c r="K181" i="28" s="1"/>
  <c r="I182" i="28"/>
  <c r="K182" i="28" s="1"/>
  <c r="I183" i="28"/>
  <c r="I184" i="28"/>
  <c r="K184" i="28" s="1"/>
  <c r="I185" i="28"/>
  <c r="K185" i="28" s="1"/>
  <c r="I186" i="28"/>
  <c r="K186" i="28" s="1"/>
  <c r="I187" i="28"/>
  <c r="K187" i="28" s="1"/>
  <c r="I188" i="28"/>
  <c r="K188" i="28" s="1"/>
  <c r="I189" i="28"/>
  <c r="K189" i="28" s="1"/>
  <c r="I190" i="28"/>
  <c r="K190" i="28" s="1"/>
  <c r="I191" i="28"/>
  <c r="K191" i="28" s="1"/>
  <c r="I192" i="28"/>
  <c r="K192" i="28" s="1"/>
  <c r="I193" i="28"/>
  <c r="K193" i="28" s="1"/>
  <c r="I194" i="28"/>
  <c r="K194" i="28" s="1"/>
  <c r="I195" i="28"/>
  <c r="K195" i="28" s="1"/>
  <c r="I196" i="28"/>
  <c r="K196" i="28" s="1"/>
  <c r="I197" i="28"/>
  <c r="K197" i="28" s="1"/>
  <c r="I198" i="28"/>
  <c r="K198" i="28" s="1"/>
  <c r="I199" i="28"/>
  <c r="I200" i="28"/>
  <c r="K200" i="28" s="1"/>
  <c r="I201" i="28"/>
  <c r="K201" i="28" s="1"/>
  <c r="I202" i="28"/>
  <c r="K202" i="28" s="1"/>
  <c r="I203" i="28"/>
  <c r="K203" i="28" s="1"/>
  <c r="I204" i="28"/>
  <c r="K204" i="28" s="1"/>
  <c r="I205" i="28"/>
  <c r="K205" i="28" s="1"/>
  <c r="I206" i="28"/>
  <c r="K206" i="28" s="1"/>
  <c r="I207" i="28"/>
  <c r="K207" i="28" s="1"/>
  <c r="I208" i="28"/>
  <c r="K208" i="28" s="1"/>
  <c r="I209" i="28"/>
  <c r="K209" i="28" s="1"/>
  <c r="I210" i="28"/>
  <c r="K210" i="28" s="1"/>
  <c r="I211" i="28"/>
  <c r="K211" i="28" s="1"/>
  <c r="I212" i="28"/>
  <c r="K212" i="28" s="1"/>
  <c r="I213" i="28"/>
  <c r="K213" i="28" s="1"/>
  <c r="I214" i="28"/>
  <c r="K214" i="28" s="1"/>
  <c r="I215" i="28"/>
  <c r="I216" i="28"/>
  <c r="K216" i="28" s="1"/>
  <c r="I217" i="28"/>
  <c r="K217" i="28" s="1"/>
  <c r="I218" i="28"/>
  <c r="K218" i="28" s="1"/>
  <c r="I219" i="28"/>
  <c r="K219" i="28" s="1"/>
  <c r="I220" i="28"/>
  <c r="K220" i="28" s="1"/>
  <c r="I221" i="28"/>
  <c r="K221" i="28" s="1"/>
  <c r="I222" i="28"/>
  <c r="K222" i="28" s="1"/>
  <c r="I223" i="28"/>
  <c r="K223" i="28" s="1"/>
  <c r="I224" i="28"/>
  <c r="K224" i="28" s="1"/>
  <c r="I225" i="28"/>
  <c r="K225" i="28" s="1"/>
  <c r="I226" i="28"/>
  <c r="K226" i="28" s="1"/>
  <c r="I227" i="28"/>
  <c r="K227" i="28" s="1"/>
  <c r="I228" i="28"/>
  <c r="K228" i="28" s="1"/>
  <c r="I229" i="28"/>
  <c r="K229" i="28" s="1"/>
  <c r="I230" i="28"/>
  <c r="K230" i="28" s="1"/>
  <c r="I231" i="28"/>
  <c r="I232" i="28"/>
  <c r="K232" i="28" s="1"/>
  <c r="I233" i="28"/>
  <c r="K233" i="28" s="1"/>
  <c r="I234" i="28"/>
  <c r="K234" i="28" s="1"/>
  <c r="I235" i="28"/>
  <c r="K235" i="28" s="1"/>
  <c r="I236" i="28"/>
  <c r="K236" i="28" s="1"/>
  <c r="I237" i="28"/>
  <c r="K237" i="28" s="1"/>
  <c r="I238" i="28"/>
  <c r="K238" i="28" s="1"/>
  <c r="I239" i="28"/>
  <c r="K239" i="28" s="1"/>
  <c r="I240" i="28"/>
  <c r="K240" i="28" s="1"/>
  <c r="I241" i="28"/>
  <c r="K241" i="28" s="1"/>
  <c r="I242" i="28"/>
  <c r="K242" i="28" s="1"/>
  <c r="I243" i="28"/>
  <c r="K243" i="28" s="1"/>
  <c r="I244" i="28"/>
  <c r="K244" i="28" s="1"/>
  <c r="I245" i="28"/>
  <c r="K245" i="28" s="1"/>
  <c r="I246" i="28"/>
  <c r="K246" i="28" s="1"/>
  <c r="I247" i="28"/>
  <c r="I248" i="28"/>
  <c r="K248" i="28" s="1"/>
  <c r="I249" i="28"/>
  <c r="K249" i="28" s="1"/>
  <c r="I250" i="28"/>
  <c r="K250" i="28" s="1"/>
  <c r="I251" i="28"/>
  <c r="K251" i="28" s="1"/>
  <c r="I252" i="28"/>
  <c r="K252" i="28" s="1"/>
  <c r="I253" i="28"/>
  <c r="K253" i="28" s="1"/>
  <c r="I254" i="28"/>
  <c r="K254" i="28" s="1"/>
  <c r="I255" i="28"/>
  <c r="K255" i="28" s="1"/>
  <c r="I256" i="28"/>
  <c r="K256" i="28" s="1"/>
  <c r="I257" i="28"/>
  <c r="K257" i="28" s="1"/>
  <c r="I258" i="28"/>
  <c r="K258" i="28" s="1"/>
  <c r="I259" i="28"/>
  <c r="K259" i="28" s="1"/>
  <c r="I260" i="28"/>
  <c r="K260" i="28" s="1"/>
  <c r="I261" i="28"/>
  <c r="K261" i="28" s="1"/>
  <c r="I262" i="28"/>
  <c r="K262" i="28" s="1"/>
  <c r="I263" i="28"/>
  <c r="I264" i="28"/>
  <c r="K264" i="28" s="1"/>
  <c r="I265" i="28"/>
  <c r="K265" i="28" s="1"/>
  <c r="I266" i="28"/>
  <c r="K266" i="28" s="1"/>
  <c r="I267" i="28"/>
  <c r="K267" i="28" s="1"/>
  <c r="I268" i="28"/>
  <c r="K268" i="28" s="1"/>
  <c r="I269" i="28"/>
  <c r="K269" i="28" s="1"/>
  <c r="I270" i="28"/>
  <c r="K270" i="28" s="1"/>
  <c r="I271" i="28"/>
  <c r="K271" i="28" s="1"/>
  <c r="I272" i="28"/>
  <c r="K272" i="28" s="1"/>
  <c r="I273" i="28"/>
  <c r="K273" i="28" s="1"/>
  <c r="I274" i="28"/>
  <c r="K274" i="28" s="1"/>
  <c r="I275" i="28"/>
  <c r="K275" i="28" s="1"/>
  <c r="I276" i="28"/>
  <c r="K276" i="28" s="1"/>
  <c r="I277" i="28"/>
  <c r="K277" i="28" s="1"/>
  <c r="I278" i="28"/>
  <c r="I279" i="28"/>
  <c r="I280" i="28"/>
  <c r="I281" i="28"/>
  <c r="I282" i="28"/>
  <c r="I283" i="28"/>
  <c r="I284" i="28"/>
  <c r="I285" i="28"/>
  <c r="I286" i="28"/>
  <c r="I287" i="28"/>
  <c r="I288" i="28"/>
  <c r="I289" i="28"/>
  <c r="I290" i="28"/>
  <c r="I291" i="28"/>
  <c r="I292" i="28"/>
  <c r="I293" i="28"/>
  <c r="I294" i="28"/>
  <c r="I295" i="28"/>
  <c r="I296" i="28"/>
  <c r="I297" i="28"/>
  <c r="I298" i="28"/>
  <c r="I299" i="28"/>
  <c r="I300" i="28"/>
  <c r="I301" i="28"/>
  <c r="I302" i="28"/>
  <c r="I303" i="28"/>
  <c r="I304" i="28"/>
  <c r="I305" i="28"/>
  <c r="I306" i="28"/>
  <c r="I307" i="28"/>
  <c r="I308" i="28"/>
  <c r="I309" i="28"/>
  <c r="I310" i="28"/>
  <c r="I311" i="28"/>
  <c r="I312" i="28"/>
  <c r="I313" i="28"/>
  <c r="I314" i="28"/>
  <c r="I315" i="28"/>
  <c r="I316" i="28"/>
  <c r="I317" i="28"/>
  <c r="I318" i="28"/>
  <c r="I319" i="28"/>
  <c r="I320" i="28"/>
  <c r="I321" i="28"/>
  <c r="I322" i="28"/>
  <c r="I323" i="28"/>
  <c r="I324" i="28"/>
  <c r="I325" i="28"/>
  <c r="I326" i="28"/>
  <c r="I327" i="28"/>
  <c r="I328" i="28"/>
  <c r="I329" i="28"/>
  <c r="I330" i="28"/>
  <c r="I331" i="28"/>
  <c r="I332" i="28"/>
  <c r="I333" i="28"/>
  <c r="I334" i="28"/>
  <c r="I335" i="28"/>
  <c r="I336" i="28"/>
  <c r="I337" i="28"/>
  <c r="I338" i="28"/>
  <c r="I339" i="28"/>
  <c r="I340" i="28"/>
  <c r="I341" i="28"/>
  <c r="I342" i="28"/>
  <c r="I343" i="28"/>
  <c r="I344" i="28"/>
  <c r="I345" i="28"/>
  <c r="I346" i="28"/>
  <c r="I347" i="28"/>
  <c r="I348" i="28"/>
  <c r="I349" i="28"/>
  <c r="I350" i="28"/>
  <c r="I351" i="28"/>
  <c r="I352" i="28"/>
  <c r="I353" i="28"/>
  <c r="I354" i="28"/>
  <c r="I355" i="28"/>
  <c r="I356" i="28"/>
  <c r="I357" i="28"/>
  <c r="I358" i="28"/>
  <c r="I359" i="28"/>
  <c r="I360" i="28"/>
  <c r="I361" i="28"/>
  <c r="I362" i="28"/>
  <c r="I363" i="28"/>
  <c r="I364" i="28"/>
  <c r="I365" i="28"/>
  <c r="I366" i="28"/>
  <c r="I367" i="28"/>
  <c r="H3" i="28"/>
  <c r="F37" i="28"/>
  <c r="J6" i="28"/>
  <c r="J10" i="28"/>
  <c r="J21" i="28"/>
  <c r="J22" i="28"/>
  <c r="J24" i="28"/>
  <c r="J26" i="28"/>
  <c r="J30" i="28"/>
  <c r="J34" i="28"/>
  <c r="J41" i="28"/>
  <c r="J42" i="28"/>
  <c r="J44" i="28"/>
  <c r="J46" i="28"/>
  <c r="J50" i="28"/>
  <c r="J54" i="28"/>
  <c r="J61" i="28"/>
  <c r="J62" i="28"/>
  <c r="J65" i="28"/>
  <c r="J66" i="28"/>
  <c r="J70" i="28"/>
  <c r="J74" i="28"/>
  <c r="J85" i="28"/>
  <c r="J86" i="28"/>
  <c r="J88" i="28"/>
  <c r="J90" i="28"/>
  <c r="J94" i="28"/>
  <c r="J98" i="28"/>
  <c r="J105" i="28"/>
  <c r="J106" i="28"/>
  <c r="J108" i="28"/>
  <c r="J110" i="28"/>
  <c r="J114" i="28"/>
  <c r="J118" i="28"/>
  <c r="J125" i="28"/>
  <c r="J126" i="28"/>
  <c r="J129" i="28"/>
  <c r="J130" i="28"/>
  <c r="J133" i="28"/>
  <c r="J134" i="28"/>
  <c r="J136" i="28"/>
  <c r="J138" i="28"/>
  <c r="J142" i="28"/>
  <c r="J146" i="28"/>
  <c r="J152" i="28"/>
  <c r="J154" i="28"/>
  <c r="J158" i="28"/>
  <c r="J162" i="28"/>
  <c r="J166" i="28"/>
  <c r="J173" i="28"/>
  <c r="J174" i="28"/>
  <c r="J177" i="28"/>
  <c r="J178" i="28"/>
  <c r="J182" i="28"/>
  <c r="J189" i="28"/>
  <c r="J190" i="28"/>
  <c r="J193" i="28"/>
  <c r="J194" i="28"/>
  <c r="J197" i="28"/>
  <c r="J198" i="28"/>
  <c r="J200" i="28"/>
  <c r="J202" i="28"/>
  <c r="J206" i="28"/>
  <c r="J210" i="28"/>
  <c r="J216" i="28"/>
  <c r="J218" i="28"/>
  <c r="J222" i="28"/>
  <c r="J226" i="28"/>
  <c r="J230" i="28"/>
  <c r="J237" i="28"/>
  <c r="J238" i="28"/>
  <c r="J241" i="28"/>
  <c r="J242" i="28"/>
  <c r="J246" i="28"/>
  <c r="J253" i="28"/>
  <c r="J254" i="28"/>
  <c r="J257" i="28"/>
  <c r="J258" i="28"/>
  <c r="J261" i="28"/>
  <c r="J262" i="28"/>
  <c r="J264" i="28"/>
  <c r="J266" i="28"/>
  <c r="J270" i="28"/>
  <c r="J274" i="28"/>
  <c r="J280" i="28"/>
  <c r="J282" i="28"/>
  <c r="J286" i="28"/>
  <c r="J290" i="28"/>
  <c r="J294" i="28"/>
  <c r="J301" i="28"/>
  <c r="J302" i="28"/>
  <c r="J305" i="28"/>
  <c r="J306" i="28"/>
  <c r="J310" i="28"/>
  <c r="J317" i="28"/>
  <c r="J318" i="28"/>
  <c r="J321" i="28"/>
  <c r="J322" i="28"/>
  <c r="J325" i="28"/>
  <c r="J326" i="28"/>
  <c r="J328" i="28"/>
  <c r="J330" i="28"/>
  <c r="J334" i="28"/>
  <c r="J338" i="28"/>
  <c r="J345" i="28"/>
  <c r="J346" i="28"/>
  <c r="J350" i="28"/>
  <c r="J354" i="28"/>
  <c r="J361" i="28"/>
  <c r="J362" i="28"/>
  <c r="J366" i="28"/>
  <c r="J8" i="28"/>
  <c r="J12" i="28"/>
  <c r="J18" i="28"/>
  <c r="J28" i="28"/>
  <c r="J40" i="28"/>
  <c r="J56" i="28"/>
  <c r="J60" i="28"/>
  <c r="J72" i="28"/>
  <c r="J76" i="28"/>
  <c r="J82" i="28"/>
  <c r="J92" i="28"/>
  <c r="J104" i="28"/>
  <c r="J120" i="28"/>
  <c r="J124" i="28"/>
  <c r="J140" i="28"/>
  <c r="J150" i="28"/>
  <c r="J156" i="28"/>
  <c r="J168" i="28"/>
  <c r="J172" i="28"/>
  <c r="J184" i="28"/>
  <c r="J188" i="28"/>
  <c r="J204" i="28"/>
  <c r="J214" i="28"/>
  <c r="J220" i="28"/>
  <c r="J232" i="28"/>
  <c r="J236" i="28"/>
  <c r="J248" i="28"/>
  <c r="J252" i="28"/>
  <c r="J268" i="28"/>
  <c r="J278" i="28"/>
  <c r="J284" i="28"/>
  <c r="J296" i="28"/>
  <c r="J300" i="28"/>
  <c r="J312" i="28"/>
  <c r="J316" i="28"/>
  <c r="J332" i="28"/>
  <c r="J342" i="28"/>
  <c r="J347" i="28"/>
  <c r="J355" i="28"/>
  <c r="J358" i="28"/>
  <c r="J363" i="28"/>
  <c r="J4" i="28"/>
  <c r="J5" i="28"/>
  <c r="J7" i="28"/>
  <c r="J9" i="28"/>
  <c r="J11" i="28"/>
  <c r="J13" i="28"/>
  <c r="J14" i="28"/>
  <c r="J15" i="28"/>
  <c r="J16" i="28"/>
  <c r="J17" i="28"/>
  <c r="J19" i="28"/>
  <c r="J20" i="28"/>
  <c r="J23" i="28"/>
  <c r="J25" i="28"/>
  <c r="J27" i="28"/>
  <c r="J29" i="28"/>
  <c r="J31" i="28"/>
  <c r="J32" i="28"/>
  <c r="J33" i="28"/>
  <c r="J35" i="28"/>
  <c r="J36" i="28"/>
  <c r="J37" i="28"/>
  <c r="J38" i="28"/>
  <c r="J39" i="28"/>
  <c r="J43" i="28"/>
  <c r="J45" i="28"/>
  <c r="J47" i="28"/>
  <c r="J48" i="28"/>
  <c r="J49" i="28"/>
  <c r="J51" i="28"/>
  <c r="J52" i="28"/>
  <c r="J53" i="28"/>
  <c r="J55" i="28"/>
  <c r="J57" i="28"/>
  <c r="J58" i="28"/>
  <c r="J59" i="28"/>
  <c r="J63" i="28"/>
  <c r="J64" i="28"/>
  <c r="J67" i="28"/>
  <c r="J68" i="28"/>
  <c r="J69" i="28"/>
  <c r="J71" i="28"/>
  <c r="J73" i="28"/>
  <c r="J75" i="28"/>
  <c r="J77" i="28"/>
  <c r="J78" i="28"/>
  <c r="J79" i="28"/>
  <c r="J80" i="28"/>
  <c r="J81" i="28"/>
  <c r="J83" i="28"/>
  <c r="J84" i="28"/>
  <c r="J87" i="28"/>
  <c r="J89" i="28"/>
  <c r="J91" i="28"/>
  <c r="J93" i="28"/>
  <c r="J95" i="28"/>
  <c r="J96" i="28"/>
  <c r="J97" i="28"/>
  <c r="J99" i="28"/>
  <c r="J100" i="28"/>
  <c r="J101" i="28"/>
  <c r="J102" i="28"/>
  <c r="J103" i="28"/>
  <c r="J107" i="28"/>
  <c r="J109" i="28"/>
  <c r="J111" i="28"/>
  <c r="J112" i="28"/>
  <c r="J113" i="28"/>
  <c r="J115" i="28"/>
  <c r="J116" i="28"/>
  <c r="J117" i="28"/>
  <c r="J119" i="28"/>
  <c r="J121" i="28"/>
  <c r="J122" i="28"/>
  <c r="J123" i="28"/>
  <c r="J127" i="28"/>
  <c r="J128" i="28"/>
  <c r="J131" i="28"/>
  <c r="J132" i="28"/>
  <c r="J135" i="28"/>
  <c r="J137" i="28"/>
  <c r="J139" i="28"/>
  <c r="J141" i="28"/>
  <c r="J143" i="28"/>
  <c r="J144" i="28"/>
  <c r="J145" i="28"/>
  <c r="J147" i="28"/>
  <c r="J148" i="28"/>
  <c r="J149" i="28"/>
  <c r="J151" i="28"/>
  <c r="J153" i="28"/>
  <c r="J155" i="28"/>
  <c r="J157" i="28"/>
  <c r="J159" i="28"/>
  <c r="J160" i="28"/>
  <c r="J161" i="28"/>
  <c r="J163" i="28"/>
  <c r="J164" i="28"/>
  <c r="J165" i="28"/>
  <c r="J167" i="28"/>
  <c r="J169" i="28"/>
  <c r="J170" i="28"/>
  <c r="J171" i="28"/>
  <c r="J175" i="28"/>
  <c r="J176" i="28"/>
  <c r="J179" i="28"/>
  <c r="J180" i="28"/>
  <c r="J181" i="28"/>
  <c r="J183" i="28"/>
  <c r="J185" i="28"/>
  <c r="J186" i="28"/>
  <c r="J187" i="28"/>
  <c r="J191" i="28"/>
  <c r="J192" i="28"/>
  <c r="J195" i="28"/>
  <c r="J196" i="28"/>
  <c r="J199" i="28"/>
  <c r="J201" i="28"/>
  <c r="J203" i="28"/>
  <c r="J205" i="28"/>
  <c r="J207" i="28"/>
  <c r="J208" i="28"/>
  <c r="J209" i="28"/>
  <c r="J211" i="28"/>
  <c r="J212" i="28"/>
  <c r="J213" i="28"/>
  <c r="J215" i="28"/>
  <c r="J217" i="28"/>
  <c r="J219" i="28"/>
  <c r="J221" i="28"/>
  <c r="J223" i="28"/>
  <c r="J224" i="28"/>
  <c r="J225" i="28"/>
  <c r="J227" i="28"/>
  <c r="J228" i="28"/>
  <c r="J229" i="28"/>
  <c r="J231" i="28"/>
  <c r="J233" i="28"/>
  <c r="J234" i="28"/>
  <c r="J235" i="28"/>
  <c r="J239" i="28"/>
  <c r="J240" i="28"/>
  <c r="J243" i="28"/>
  <c r="J244" i="28"/>
  <c r="J245" i="28"/>
  <c r="J247" i="28"/>
  <c r="J249" i="28"/>
  <c r="J250" i="28"/>
  <c r="J251" i="28"/>
  <c r="J255" i="28"/>
  <c r="J256" i="28"/>
  <c r="J259" i="28"/>
  <c r="J260" i="28"/>
  <c r="J263" i="28"/>
  <c r="J265" i="28"/>
  <c r="J267" i="28"/>
  <c r="J269" i="28"/>
  <c r="J271" i="28"/>
  <c r="J272" i="28"/>
  <c r="J273" i="28"/>
  <c r="J275" i="28"/>
  <c r="J276" i="28"/>
  <c r="J277" i="28"/>
  <c r="J279" i="28"/>
  <c r="J281" i="28"/>
  <c r="J283" i="28"/>
  <c r="J285" i="28"/>
  <c r="J287" i="28"/>
  <c r="J288" i="28"/>
  <c r="J289" i="28"/>
  <c r="J291" i="28"/>
  <c r="J292" i="28"/>
  <c r="J293" i="28"/>
  <c r="J295" i="28"/>
  <c r="J297" i="28"/>
  <c r="J298" i="28"/>
  <c r="J299" i="28"/>
  <c r="J303" i="28"/>
  <c r="J304" i="28"/>
  <c r="J307" i="28"/>
  <c r="J308" i="28"/>
  <c r="J309" i="28"/>
  <c r="J311" i="28"/>
  <c r="J313" i="28"/>
  <c r="J314" i="28"/>
  <c r="J315" i="28"/>
  <c r="J319" i="28"/>
  <c r="J320" i="28"/>
  <c r="J323" i="28"/>
  <c r="J324" i="28"/>
  <c r="J327" i="28"/>
  <c r="J329" i="28"/>
  <c r="J331" i="28"/>
  <c r="J333" i="28"/>
  <c r="J335" i="28"/>
  <c r="J336" i="28"/>
  <c r="J337" i="28"/>
  <c r="J339" i="28"/>
  <c r="J340" i="28"/>
  <c r="J341" i="28"/>
  <c r="J343" i="28"/>
  <c r="J344" i="28"/>
  <c r="J348" i="28"/>
  <c r="J349" i="28"/>
  <c r="J351" i="28"/>
  <c r="J352" i="28"/>
  <c r="J353" i="28"/>
  <c r="J356" i="28"/>
  <c r="J357" i="28"/>
  <c r="J359" i="28"/>
  <c r="J360" i="28"/>
  <c r="J364" i="28"/>
  <c r="J365" i="28"/>
  <c r="J367" i="28"/>
  <c r="H5" i="28"/>
  <c r="H4" i="28"/>
  <c r="H6" i="28"/>
  <c r="H7" i="28"/>
  <c r="H8" i="28"/>
  <c r="H9" i="28"/>
  <c r="H10" i="28"/>
  <c r="H11" i="28"/>
  <c r="H12" i="28"/>
  <c r="H13" i="28"/>
  <c r="H14" i="28"/>
  <c r="H15" i="28"/>
  <c r="H16" i="28"/>
  <c r="H17" i="28"/>
  <c r="H18" i="28"/>
  <c r="H19" i="28"/>
  <c r="H20" i="28"/>
  <c r="H21" i="28"/>
  <c r="H22" i="28"/>
  <c r="H23" i="28"/>
  <c r="H24" i="28"/>
  <c r="H25" i="28"/>
  <c r="H26" i="28"/>
  <c r="H27" i="28"/>
  <c r="H28" i="28"/>
  <c r="H29" i="28"/>
  <c r="H30" i="28"/>
  <c r="H31" i="28"/>
  <c r="H32" i="28"/>
  <c r="H33" i="28"/>
  <c r="H34" i="28"/>
  <c r="H35" i="28"/>
  <c r="H36" i="28"/>
  <c r="H37" i="28"/>
  <c r="H38" i="28"/>
  <c r="H39" i="28"/>
  <c r="H40" i="28"/>
  <c r="H41" i="28"/>
  <c r="H42" i="28"/>
  <c r="H43" i="28"/>
  <c r="H44" i="28"/>
  <c r="H45" i="28"/>
  <c r="H46" i="28"/>
  <c r="H47" i="28"/>
  <c r="H48" i="28"/>
  <c r="H49" i="28"/>
  <c r="H50" i="28"/>
  <c r="H51" i="28"/>
  <c r="H52" i="28"/>
  <c r="H53" i="28"/>
  <c r="H54" i="28"/>
  <c r="H55" i="28"/>
  <c r="H56" i="28"/>
  <c r="H57" i="28"/>
  <c r="H58" i="28"/>
  <c r="H59" i="28"/>
  <c r="H60" i="28"/>
  <c r="H61" i="28"/>
  <c r="H62" i="28"/>
  <c r="H63" i="28"/>
  <c r="H64" i="28"/>
  <c r="H65" i="28"/>
  <c r="H66" i="28"/>
  <c r="H67" i="28"/>
  <c r="H68" i="28"/>
  <c r="H69" i="28"/>
  <c r="H70" i="28"/>
  <c r="H71" i="28"/>
  <c r="H72" i="28"/>
  <c r="H73" i="28"/>
  <c r="H74" i="28"/>
  <c r="H75" i="28"/>
  <c r="H76" i="28"/>
  <c r="H77" i="28"/>
  <c r="H78" i="28"/>
  <c r="H79" i="28"/>
  <c r="H80" i="28"/>
  <c r="H81" i="28"/>
  <c r="H82" i="28"/>
  <c r="H83" i="28"/>
  <c r="H84" i="28"/>
  <c r="H85" i="28"/>
  <c r="H86" i="28"/>
  <c r="H87" i="28"/>
  <c r="H88" i="28"/>
  <c r="H89" i="28"/>
  <c r="H90" i="28"/>
  <c r="H91" i="28"/>
  <c r="H92" i="28"/>
  <c r="H93" i="28"/>
  <c r="H94" i="28"/>
  <c r="H95" i="28"/>
  <c r="H96" i="28"/>
  <c r="H97" i="28"/>
  <c r="H98" i="28"/>
  <c r="H99" i="28"/>
  <c r="H100" i="28"/>
  <c r="H101" i="28"/>
  <c r="H102" i="28"/>
  <c r="H103" i="28"/>
  <c r="H104" i="28"/>
  <c r="H105" i="28"/>
  <c r="H106" i="28"/>
  <c r="H107" i="28"/>
  <c r="H108" i="28"/>
  <c r="H109" i="28"/>
  <c r="H110" i="28"/>
  <c r="H111" i="28"/>
  <c r="H112" i="28"/>
  <c r="H113" i="28"/>
  <c r="H114" i="28"/>
  <c r="H115" i="28"/>
  <c r="H116" i="28"/>
  <c r="H117" i="28"/>
  <c r="H118" i="28"/>
  <c r="H119" i="28"/>
  <c r="H120" i="28"/>
  <c r="H121" i="28"/>
  <c r="H122" i="28"/>
  <c r="H123" i="28"/>
  <c r="H124" i="28"/>
  <c r="H125" i="28"/>
  <c r="H126" i="28"/>
  <c r="H127" i="28"/>
  <c r="H128" i="28"/>
  <c r="H129" i="28"/>
  <c r="H130" i="28"/>
  <c r="H131" i="28"/>
  <c r="H132" i="28"/>
  <c r="H133" i="28"/>
  <c r="H134" i="28"/>
  <c r="H135" i="28"/>
  <c r="H136" i="28"/>
  <c r="H137" i="28"/>
  <c r="H138" i="28"/>
  <c r="H139" i="28"/>
  <c r="H140" i="28"/>
  <c r="H141" i="28"/>
  <c r="H142" i="28"/>
  <c r="H143" i="28"/>
  <c r="H144" i="28"/>
  <c r="H145" i="28"/>
  <c r="H146" i="28"/>
  <c r="H147" i="28"/>
  <c r="H148" i="28"/>
  <c r="H149" i="28"/>
  <c r="H150" i="28"/>
  <c r="H151" i="28"/>
  <c r="H152" i="28"/>
  <c r="H153" i="28"/>
  <c r="H154" i="28"/>
  <c r="H155" i="28"/>
  <c r="H156" i="28"/>
  <c r="H157" i="28"/>
  <c r="H158" i="28"/>
  <c r="H159" i="28"/>
  <c r="H160" i="28"/>
  <c r="H161" i="28"/>
  <c r="H162" i="28"/>
  <c r="H163" i="28"/>
  <c r="H164" i="28"/>
  <c r="H165" i="28"/>
  <c r="H166" i="28"/>
  <c r="H167" i="28"/>
  <c r="H168" i="28"/>
  <c r="H169" i="28"/>
  <c r="H170" i="28"/>
  <c r="H171" i="28"/>
  <c r="H172" i="28"/>
  <c r="H173" i="28"/>
  <c r="H174" i="28"/>
  <c r="H175" i="28"/>
  <c r="H176" i="28"/>
  <c r="H177" i="28"/>
  <c r="H178" i="28"/>
  <c r="H179" i="28"/>
  <c r="H180" i="28"/>
  <c r="H181" i="28"/>
  <c r="H182" i="28"/>
  <c r="H183" i="28"/>
  <c r="H184" i="28"/>
  <c r="H185" i="28"/>
  <c r="H186" i="28"/>
  <c r="H187" i="28"/>
  <c r="H188" i="28"/>
  <c r="H189" i="28"/>
  <c r="H190" i="28"/>
  <c r="H191" i="28"/>
  <c r="H192" i="28"/>
  <c r="H193" i="28"/>
  <c r="H194" i="28"/>
  <c r="H195" i="28"/>
  <c r="H196" i="28"/>
  <c r="H197" i="28"/>
  <c r="H198" i="28"/>
  <c r="H199" i="28"/>
  <c r="H200" i="28"/>
  <c r="H201" i="28"/>
  <c r="H202" i="28"/>
  <c r="H203" i="28"/>
  <c r="H204" i="28"/>
  <c r="H205" i="28"/>
  <c r="H206" i="28"/>
  <c r="H207" i="28"/>
  <c r="H208" i="28"/>
  <c r="H209" i="28"/>
  <c r="H210" i="28"/>
  <c r="H211" i="28"/>
  <c r="H212" i="28"/>
  <c r="H213" i="28"/>
  <c r="H214" i="28"/>
  <c r="H215" i="28"/>
  <c r="H216" i="28"/>
  <c r="H217" i="28"/>
  <c r="H218" i="28"/>
  <c r="H219" i="28"/>
  <c r="H220" i="28"/>
  <c r="H221" i="28"/>
  <c r="H222" i="28"/>
  <c r="H223" i="28"/>
  <c r="H224" i="28"/>
  <c r="H225" i="28"/>
  <c r="H226" i="28"/>
  <c r="H227" i="28"/>
  <c r="H228" i="28"/>
  <c r="H229" i="28"/>
  <c r="H230" i="28"/>
  <c r="H231" i="28"/>
  <c r="H232" i="28"/>
  <c r="H233" i="28"/>
  <c r="H234" i="28"/>
  <c r="H235" i="28"/>
  <c r="H236" i="28"/>
  <c r="H237" i="28"/>
  <c r="H238" i="28"/>
  <c r="H239" i="28"/>
  <c r="H240" i="28"/>
  <c r="H241" i="28"/>
  <c r="H242" i="28"/>
  <c r="H243" i="28"/>
  <c r="H244" i="28"/>
  <c r="H245" i="28"/>
  <c r="H246" i="28"/>
  <c r="H247" i="28"/>
  <c r="H248" i="28"/>
  <c r="H249" i="28"/>
  <c r="H250" i="28"/>
  <c r="H251" i="28"/>
  <c r="H252" i="28"/>
  <c r="H253" i="28"/>
  <c r="H254" i="28"/>
  <c r="H255" i="28"/>
  <c r="H256" i="28"/>
  <c r="H257" i="28"/>
  <c r="H258" i="28"/>
  <c r="H259" i="28"/>
  <c r="H260" i="28"/>
  <c r="H261" i="28"/>
  <c r="H262" i="28"/>
  <c r="H263" i="28"/>
  <c r="H264" i="28"/>
  <c r="H265" i="28"/>
  <c r="H266" i="28"/>
  <c r="H267" i="28"/>
  <c r="H268" i="28"/>
  <c r="H269" i="28"/>
  <c r="H270" i="28"/>
  <c r="H271" i="28"/>
  <c r="H272" i="28"/>
  <c r="H273" i="28"/>
  <c r="H274" i="28"/>
  <c r="H275" i="28"/>
  <c r="H276" i="28"/>
  <c r="H277" i="28"/>
  <c r="H278" i="28"/>
  <c r="H279" i="28"/>
  <c r="K279" i="28" s="1"/>
  <c r="H280" i="28"/>
  <c r="H281" i="28"/>
  <c r="H282" i="28"/>
  <c r="H283" i="28"/>
  <c r="K283" i="28" s="1"/>
  <c r="H284" i="28"/>
  <c r="H285" i="28"/>
  <c r="H286" i="28"/>
  <c r="H287" i="28"/>
  <c r="K287" i="28" s="1"/>
  <c r="H288" i="28"/>
  <c r="H289" i="28"/>
  <c r="H290" i="28"/>
  <c r="H291" i="28"/>
  <c r="K291" i="28" s="1"/>
  <c r="H292" i="28"/>
  <c r="H293" i="28"/>
  <c r="H294" i="28"/>
  <c r="H295" i="28"/>
  <c r="K295" i="28" s="1"/>
  <c r="H296" i="28"/>
  <c r="H297" i="28"/>
  <c r="H298" i="28"/>
  <c r="H299" i="28"/>
  <c r="K299" i="28" s="1"/>
  <c r="H300" i="28"/>
  <c r="H301" i="28"/>
  <c r="H302" i="28"/>
  <c r="H303" i="28"/>
  <c r="K303" i="28" s="1"/>
  <c r="H304" i="28"/>
  <c r="H305" i="28"/>
  <c r="H306" i="28"/>
  <c r="H307" i="28"/>
  <c r="K307" i="28" s="1"/>
  <c r="H308" i="28"/>
  <c r="H309" i="28"/>
  <c r="H310" i="28"/>
  <c r="H311" i="28"/>
  <c r="K311" i="28" s="1"/>
  <c r="H312" i="28"/>
  <c r="H313" i="28"/>
  <c r="H314" i="28"/>
  <c r="H315" i="28"/>
  <c r="K315" i="28" s="1"/>
  <c r="H316" i="28"/>
  <c r="H317" i="28"/>
  <c r="H318" i="28"/>
  <c r="H319" i="28"/>
  <c r="K319" i="28" s="1"/>
  <c r="H320" i="28"/>
  <c r="H321" i="28"/>
  <c r="H322" i="28"/>
  <c r="H323" i="28"/>
  <c r="K323" i="28" s="1"/>
  <c r="H324" i="28"/>
  <c r="H325" i="28"/>
  <c r="H326" i="28"/>
  <c r="H327" i="28"/>
  <c r="K327" i="28" s="1"/>
  <c r="H328" i="28"/>
  <c r="H329" i="28"/>
  <c r="H330" i="28"/>
  <c r="H331" i="28"/>
  <c r="K331" i="28" s="1"/>
  <c r="H332" i="28"/>
  <c r="H333" i="28"/>
  <c r="H334" i="28"/>
  <c r="H335" i="28"/>
  <c r="K335" i="28" s="1"/>
  <c r="H336" i="28"/>
  <c r="K336" i="28" s="1"/>
  <c r="H337" i="28"/>
  <c r="H338" i="28"/>
  <c r="H339" i="28"/>
  <c r="K339" i="28" s="1"/>
  <c r="H340" i="28"/>
  <c r="K340" i="28" s="1"/>
  <c r="H341" i="28"/>
  <c r="H342" i="28"/>
  <c r="H343" i="28"/>
  <c r="K343" i="28" s="1"/>
  <c r="H344" i="28"/>
  <c r="K344" i="28" s="1"/>
  <c r="H345" i="28"/>
  <c r="H346" i="28"/>
  <c r="H347" i="28"/>
  <c r="K347" i="28" s="1"/>
  <c r="H348" i="28"/>
  <c r="K348" i="28" s="1"/>
  <c r="H349" i="28"/>
  <c r="H350" i="28"/>
  <c r="H351" i="28"/>
  <c r="K351" i="28" s="1"/>
  <c r="H352" i="28"/>
  <c r="K352" i="28" s="1"/>
  <c r="H353" i="28"/>
  <c r="H354" i="28"/>
  <c r="H355" i="28"/>
  <c r="K355" i="28" s="1"/>
  <c r="H356" i="28"/>
  <c r="K356" i="28" s="1"/>
  <c r="H357" i="28"/>
  <c r="H358" i="28"/>
  <c r="H359" i="28"/>
  <c r="K359" i="28" s="1"/>
  <c r="H360" i="28"/>
  <c r="K360" i="28" s="1"/>
  <c r="H361" i="28"/>
  <c r="H362" i="28"/>
  <c r="H363" i="28"/>
  <c r="K363" i="28" s="1"/>
  <c r="H364" i="28"/>
  <c r="K364" i="28" s="1"/>
  <c r="H365" i="28"/>
  <c r="H366" i="28"/>
  <c r="H367" i="28"/>
  <c r="K367" i="28" s="1"/>
  <c r="C4" i="28"/>
  <c r="C5" i="28"/>
  <c r="C6" i="28"/>
  <c r="C7" i="28"/>
  <c r="C8" i="28"/>
  <c r="C9" i="28"/>
  <c r="C10" i="28"/>
  <c r="C11" i="28"/>
  <c r="C12" i="28"/>
  <c r="C13" i="28"/>
  <c r="C14" i="28"/>
  <c r="AQ5" i="19" s="1"/>
  <c r="AS5" i="19" s="1"/>
  <c r="C15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C57" i="28"/>
  <c r="C58" i="28"/>
  <c r="C59" i="28"/>
  <c r="C60" i="28"/>
  <c r="C61" i="28"/>
  <c r="C62" i="28"/>
  <c r="C63" i="28"/>
  <c r="C64" i="28"/>
  <c r="C65" i="28"/>
  <c r="C66" i="28"/>
  <c r="C67" i="28"/>
  <c r="C68" i="28"/>
  <c r="C69" i="28"/>
  <c r="C70" i="28"/>
  <c r="C71" i="28"/>
  <c r="C72" i="28"/>
  <c r="C73" i="28"/>
  <c r="C74" i="28"/>
  <c r="C75" i="28"/>
  <c r="C76" i="28"/>
  <c r="C77" i="28"/>
  <c r="C78" i="28"/>
  <c r="C79" i="28"/>
  <c r="C80" i="28"/>
  <c r="C81" i="28"/>
  <c r="C82" i="28"/>
  <c r="C83" i="28"/>
  <c r="C84" i="28"/>
  <c r="C85" i="28"/>
  <c r="C86" i="28"/>
  <c r="C87" i="28"/>
  <c r="C88" i="28"/>
  <c r="C89" i="28"/>
  <c r="C90" i="28"/>
  <c r="C91" i="28"/>
  <c r="C92" i="28"/>
  <c r="C93" i="28"/>
  <c r="C94" i="28"/>
  <c r="C95" i="28"/>
  <c r="C96" i="28"/>
  <c r="C97" i="28"/>
  <c r="C98" i="28"/>
  <c r="C99" i="28"/>
  <c r="C100" i="28"/>
  <c r="C101" i="28"/>
  <c r="C102" i="28"/>
  <c r="C103" i="28"/>
  <c r="C104" i="28"/>
  <c r="C105" i="28"/>
  <c r="C106" i="28"/>
  <c r="C107" i="28"/>
  <c r="C108" i="28"/>
  <c r="C109" i="28"/>
  <c r="C110" i="28"/>
  <c r="C111" i="28"/>
  <c r="C112" i="28"/>
  <c r="C113" i="28"/>
  <c r="C114" i="28"/>
  <c r="C115" i="28"/>
  <c r="C116" i="28"/>
  <c r="C117" i="28"/>
  <c r="C118" i="28"/>
  <c r="C119" i="28"/>
  <c r="C120" i="28"/>
  <c r="C121" i="28"/>
  <c r="C122" i="28"/>
  <c r="C123" i="28"/>
  <c r="C124" i="28"/>
  <c r="C125" i="28"/>
  <c r="C126" i="28"/>
  <c r="C127" i="28"/>
  <c r="C128" i="28"/>
  <c r="C129" i="28"/>
  <c r="C130" i="28"/>
  <c r="C131" i="28"/>
  <c r="C132" i="28"/>
  <c r="C133" i="28"/>
  <c r="C134" i="28"/>
  <c r="C135" i="28"/>
  <c r="C136" i="28"/>
  <c r="C137" i="28"/>
  <c r="C138" i="28"/>
  <c r="C139" i="28"/>
  <c r="C140" i="28"/>
  <c r="C141" i="28"/>
  <c r="C142" i="28"/>
  <c r="C143" i="28"/>
  <c r="C144" i="28"/>
  <c r="C145" i="28"/>
  <c r="C146" i="28"/>
  <c r="C147" i="28"/>
  <c r="C148" i="28"/>
  <c r="C149" i="28"/>
  <c r="C150" i="28"/>
  <c r="C151" i="28"/>
  <c r="C152" i="28"/>
  <c r="C153" i="28"/>
  <c r="C154" i="28"/>
  <c r="C155" i="28"/>
  <c r="C156" i="28"/>
  <c r="C157" i="28"/>
  <c r="C158" i="28"/>
  <c r="C159" i="28"/>
  <c r="C160" i="28"/>
  <c r="C161" i="28"/>
  <c r="C162" i="28"/>
  <c r="C163" i="28"/>
  <c r="C164" i="28"/>
  <c r="C165" i="28"/>
  <c r="C166" i="28"/>
  <c r="C167" i="28"/>
  <c r="C168" i="28"/>
  <c r="C169" i="28"/>
  <c r="C170" i="28"/>
  <c r="C171" i="28"/>
  <c r="C172" i="28"/>
  <c r="C173" i="28"/>
  <c r="C174" i="28"/>
  <c r="C175" i="28"/>
  <c r="C176" i="28"/>
  <c r="C177" i="28"/>
  <c r="C178" i="28"/>
  <c r="C179" i="28"/>
  <c r="C180" i="28"/>
  <c r="C181" i="28"/>
  <c r="C182" i="28"/>
  <c r="C183" i="28"/>
  <c r="C184" i="28"/>
  <c r="C185" i="28"/>
  <c r="C186" i="28"/>
  <c r="C187" i="28"/>
  <c r="C188" i="28"/>
  <c r="C189" i="28"/>
  <c r="C190" i="28"/>
  <c r="C191" i="28"/>
  <c r="C192" i="28"/>
  <c r="C193" i="28"/>
  <c r="C194" i="28"/>
  <c r="C195" i="28"/>
  <c r="C196" i="28"/>
  <c r="C197" i="28"/>
  <c r="C198" i="28"/>
  <c r="C199" i="28"/>
  <c r="C200" i="28"/>
  <c r="C201" i="28"/>
  <c r="C202" i="28"/>
  <c r="C203" i="28"/>
  <c r="C204" i="28"/>
  <c r="C205" i="28"/>
  <c r="C206" i="28"/>
  <c r="C207" i="28"/>
  <c r="C208" i="28"/>
  <c r="C209" i="28"/>
  <c r="C210" i="28"/>
  <c r="C211" i="28"/>
  <c r="C212" i="28"/>
  <c r="C213" i="28"/>
  <c r="C214" i="28"/>
  <c r="C215" i="28"/>
  <c r="C216" i="28"/>
  <c r="C217" i="28"/>
  <c r="C218" i="28"/>
  <c r="C219" i="28"/>
  <c r="C220" i="28"/>
  <c r="C221" i="28"/>
  <c r="C222" i="28"/>
  <c r="C223" i="28"/>
  <c r="C224" i="28"/>
  <c r="C225" i="28"/>
  <c r="C226" i="28"/>
  <c r="C227" i="28"/>
  <c r="C228" i="28"/>
  <c r="C229" i="28"/>
  <c r="C230" i="28"/>
  <c r="C231" i="28"/>
  <c r="C232" i="28"/>
  <c r="C233" i="28"/>
  <c r="C234" i="28"/>
  <c r="C235" i="28"/>
  <c r="C236" i="28"/>
  <c r="C237" i="28"/>
  <c r="C238" i="28"/>
  <c r="C239" i="28"/>
  <c r="C240" i="28"/>
  <c r="C241" i="28"/>
  <c r="C242" i="28"/>
  <c r="C243" i="28"/>
  <c r="C244" i="28"/>
  <c r="C245" i="28"/>
  <c r="C246" i="28"/>
  <c r="C247" i="28"/>
  <c r="C248" i="28"/>
  <c r="C249" i="28"/>
  <c r="C250" i="28"/>
  <c r="C251" i="28"/>
  <c r="C252" i="28"/>
  <c r="C253" i="28"/>
  <c r="C254" i="28"/>
  <c r="C255" i="28"/>
  <c r="C256" i="28"/>
  <c r="C257" i="28"/>
  <c r="C258" i="28"/>
  <c r="C259" i="28"/>
  <c r="C260" i="28"/>
  <c r="C261" i="28"/>
  <c r="C262" i="28"/>
  <c r="C263" i="28"/>
  <c r="C264" i="28"/>
  <c r="C265" i="28"/>
  <c r="C266" i="28"/>
  <c r="C267" i="28"/>
  <c r="C268" i="28"/>
  <c r="C269" i="28"/>
  <c r="C270" i="28"/>
  <c r="C271" i="28"/>
  <c r="C272" i="28"/>
  <c r="C273" i="28"/>
  <c r="C274" i="28"/>
  <c r="C275" i="28"/>
  <c r="C276" i="28"/>
  <c r="C277" i="28"/>
  <c r="C278" i="28"/>
  <c r="C279" i="28"/>
  <c r="C280" i="28"/>
  <c r="C281" i="28"/>
  <c r="C282" i="28"/>
  <c r="C283" i="28"/>
  <c r="C284" i="28"/>
  <c r="C285" i="28"/>
  <c r="C286" i="28"/>
  <c r="C287" i="28"/>
  <c r="C288" i="28"/>
  <c r="C289" i="28"/>
  <c r="C290" i="28"/>
  <c r="C291" i="28"/>
  <c r="C292" i="28"/>
  <c r="C293" i="28"/>
  <c r="C294" i="28"/>
  <c r="C295" i="28"/>
  <c r="C296" i="28"/>
  <c r="C297" i="28"/>
  <c r="C298" i="28"/>
  <c r="C299" i="28"/>
  <c r="C300" i="28"/>
  <c r="C301" i="28"/>
  <c r="C302" i="28"/>
  <c r="C303" i="28"/>
  <c r="C304" i="28"/>
  <c r="C305" i="28"/>
  <c r="C306" i="28"/>
  <c r="C307" i="28"/>
  <c r="C308" i="28"/>
  <c r="C309" i="28"/>
  <c r="C310" i="28"/>
  <c r="C311" i="28"/>
  <c r="C312" i="28"/>
  <c r="C313" i="28"/>
  <c r="C314" i="28"/>
  <c r="C315" i="28"/>
  <c r="C316" i="28"/>
  <c r="C317" i="28"/>
  <c r="C318" i="28"/>
  <c r="C319" i="28"/>
  <c r="C320" i="28"/>
  <c r="C321" i="28"/>
  <c r="C322" i="28"/>
  <c r="C323" i="28"/>
  <c r="C324" i="28"/>
  <c r="C325" i="28"/>
  <c r="C326" i="28"/>
  <c r="C327" i="28"/>
  <c r="C328" i="28"/>
  <c r="C329" i="28"/>
  <c r="C330" i="28"/>
  <c r="C331" i="28"/>
  <c r="C332" i="28"/>
  <c r="C333" i="28"/>
  <c r="C334" i="28"/>
  <c r="C335" i="28"/>
  <c r="C336" i="28"/>
  <c r="C337" i="28"/>
  <c r="C338" i="28"/>
  <c r="C339" i="28"/>
  <c r="C340" i="28"/>
  <c r="C341" i="28"/>
  <c r="C342" i="28"/>
  <c r="C343" i="28"/>
  <c r="C344" i="28"/>
  <c r="C345" i="28"/>
  <c r="C346" i="28"/>
  <c r="C347" i="28"/>
  <c r="C348" i="28"/>
  <c r="C349" i="28"/>
  <c r="C350" i="28"/>
  <c r="C351" i="28"/>
  <c r="C352" i="28"/>
  <c r="C353" i="28"/>
  <c r="C354" i="28"/>
  <c r="C355" i="28"/>
  <c r="C356" i="28"/>
  <c r="C357" i="28"/>
  <c r="C358" i="28"/>
  <c r="C359" i="28"/>
  <c r="C360" i="28"/>
  <c r="C361" i="28"/>
  <c r="C362" i="28"/>
  <c r="C363" i="28"/>
  <c r="C364" i="28"/>
  <c r="C365" i="28"/>
  <c r="C366" i="28"/>
  <c r="C367" i="28"/>
  <c r="C3" i="28"/>
  <c r="I278" i="8"/>
  <c r="I277" i="8"/>
  <c r="AW6" i="3" l="1"/>
  <c r="BM6" i="3"/>
  <c r="CC6" i="3"/>
  <c r="CS6" i="3"/>
  <c r="DI6" i="3"/>
  <c r="DY6" i="3"/>
  <c r="AX6" i="3"/>
  <c r="BN6" i="3"/>
  <c r="CD6" i="3"/>
  <c r="CT6" i="3"/>
  <c r="DJ6" i="3"/>
  <c r="DZ6" i="3"/>
  <c r="AQ6" i="3"/>
  <c r="BG6" i="3"/>
  <c r="BW6" i="3"/>
  <c r="CM6" i="3"/>
  <c r="DC6" i="3"/>
  <c r="DS6" i="3"/>
  <c r="AN6" i="3"/>
  <c r="AK7" i="3" s="1" a="1"/>
  <c r="AK7" i="3" s="1"/>
  <c r="BD6" i="3"/>
  <c r="BT6" i="3"/>
  <c r="CV6" i="3"/>
  <c r="CR6" i="3"/>
  <c r="CN6" i="3"/>
  <c r="K332" i="28"/>
  <c r="K328" i="28"/>
  <c r="K324" i="28"/>
  <c r="K320" i="28"/>
  <c r="K316" i="28"/>
  <c r="K312" i="28"/>
  <c r="K308" i="28"/>
  <c r="K304" i="28"/>
  <c r="K300" i="28"/>
  <c r="K296" i="28"/>
  <c r="K292" i="28"/>
  <c r="K288" i="28"/>
  <c r="K284" i="28"/>
  <c r="K280" i="28"/>
  <c r="K366" i="28"/>
  <c r="K362" i="28"/>
  <c r="K358" i="28"/>
  <c r="K354" i="28"/>
  <c r="K350" i="28"/>
  <c r="K346" i="28"/>
  <c r="K342" i="28"/>
  <c r="K338" i="28"/>
  <c r="K334" i="28"/>
  <c r="K330" i="28"/>
  <c r="K326" i="28"/>
  <c r="K322" i="28"/>
  <c r="K318" i="28"/>
  <c r="K314" i="28"/>
  <c r="K310" i="28"/>
  <c r="K306" i="28"/>
  <c r="K302" i="28"/>
  <c r="K298" i="28"/>
  <c r="K294" i="28"/>
  <c r="K290" i="28"/>
  <c r="K286" i="28"/>
  <c r="K282" i="28"/>
  <c r="K278" i="28"/>
  <c r="K309" i="28"/>
  <c r="K305" i="28"/>
  <c r="K301" i="28"/>
  <c r="K297" i="28"/>
  <c r="K293" i="28"/>
  <c r="K289" i="28"/>
  <c r="K285" i="28"/>
  <c r="K281" i="28"/>
  <c r="K365" i="28"/>
  <c r="K361" i="28"/>
  <c r="K357" i="28"/>
  <c r="K353" i="28"/>
  <c r="K349" i="28"/>
  <c r="K345" i="28"/>
  <c r="K341" i="28"/>
  <c r="K337" i="28"/>
  <c r="K333" i="28"/>
  <c r="K329" i="28"/>
  <c r="K325" i="28"/>
  <c r="K321" i="28"/>
  <c r="K317" i="28"/>
  <c r="K313" i="28"/>
  <c r="Q4" i="16"/>
  <c r="U6" i="20"/>
  <c r="T22" i="7"/>
  <c r="R22" i="7"/>
  <c r="T21" i="7"/>
  <c r="R21" i="7"/>
  <c r="T20" i="7"/>
  <c r="R20" i="7"/>
  <c r="T23" i="7"/>
  <c r="R23" i="7"/>
  <c r="U14" i="20"/>
  <c r="U7" i="20"/>
  <c r="Q15" i="7"/>
  <c r="Q11" i="7"/>
  <c r="Q7" i="7"/>
  <c r="Q19" i="7"/>
  <c r="Q18" i="7"/>
  <c r="Q14" i="7"/>
  <c r="Q10" i="7"/>
  <c r="Q6" i="7"/>
  <c r="Q17" i="7"/>
  <c r="Q13" i="7"/>
  <c r="Q9" i="7"/>
  <c r="Q5" i="7"/>
  <c r="Q13" i="16"/>
  <c r="Q4" i="7"/>
  <c r="Q16" i="7"/>
  <c r="Q12" i="7"/>
  <c r="Q8" i="7"/>
  <c r="B184" i="8"/>
  <c r="B180" i="8"/>
  <c r="B176" i="8"/>
  <c r="B172" i="8"/>
  <c r="B183" i="8"/>
  <c r="B179" i="8"/>
  <c r="B175" i="8"/>
  <c r="B171" i="8"/>
  <c r="H7" i="8"/>
  <c r="B170" i="8"/>
  <c r="B182" i="8"/>
  <c r="B178" i="8"/>
  <c r="B174" i="8"/>
  <c r="B185" i="8"/>
  <c r="B181" i="8"/>
  <c r="B177" i="8"/>
  <c r="B173" i="8"/>
  <c r="J218" i="8" a="1"/>
  <c r="J218" i="8" s="1"/>
  <c r="J214" i="8" a="1"/>
  <c r="J214" i="8" s="1"/>
  <c r="J210" i="8" a="1"/>
  <c r="J210" i="8" s="1"/>
  <c r="J206" i="8" a="1"/>
  <c r="J206" i="8" s="1"/>
  <c r="J202" i="8" a="1"/>
  <c r="J202" i="8" s="1"/>
  <c r="I218" i="8" a="1"/>
  <c r="I218" i="8" s="1"/>
  <c r="I214" i="8" a="1"/>
  <c r="I214" i="8" s="1"/>
  <c r="I210" i="8" a="1"/>
  <c r="I210" i="8" s="1"/>
  <c r="I206" i="8" a="1"/>
  <c r="I206" i="8" s="1"/>
  <c r="I202" i="8" a="1"/>
  <c r="I202" i="8" s="1"/>
  <c r="H218" i="8" a="1"/>
  <c r="H218" i="8" s="1"/>
  <c r="H214" i="8" a="1"/>
  <c r="H214" i="8" s="1"/>
  <c r="H210" i="8" a="1"/>
  <c r="H210" i="8" s="1"/>
  <c r="H206" i="8" a="1"/>
  <c r="H206" i="8" s="1"/>
  <c r="H202" i="8" a="1"/>
  <c r="H202" i="8" s="1"/>
  <c r="G218" i="8" a="1"/>
  <c r="G218" i="8" s="1"/>
  <c r="G214" i="8" a="1"/>
  <c r="G214" i="8" s="1"/>
  <c r="G210" i="8" a="1"/>
  <c r="G210" i="8" s="1"/>
  <c r="G206" i="8" a="1"/>
  <c r="G206" i="8" s="1"/>
  <c r="G202" i="8" a="1"/>
  <c r="G202" i="8" s="1"/>
  <c r="F218" i="8" a="1"/>
  <c r="F218" i="8" s="1"/>
  <c r="F214" i="8" a="1"/>
  <c r="F214" i="8" s="1"/>
  <c r="F210" i="8" a="1"/>
  <c r="F210" i="8" s="1"/>
  <c r="F206" i="8" a="1"/>
  <c r="F206" i="8" s="1"/>
  <c r="F202" i="8" a="1"/>
  <c r="F202" i="8" s="1"/>
  <c r="E218" i="8" a="1"/>
  <c r="E218" i="8" s="1"/>
  <c r="E214" i="8" a="1"/>
  <c r="E214" i="8" s="1"/>
  <c r="E210" i="8" a="1"/>
  <c r="E210" i="8" s="1"/>
  <c r="E206" i="8" a="1"/>
  <c r="E206" i="8" s="1"/>
  <c r="E202" i="8" a="1"/>
  <c r="E202" i="8" s="1"/>
  <c r="D218" i="8" a="1"/>
  <c r="D218" i="8" s="1"/>
  <c r="D214" i="8" a="1"/>
  <c r="D214" i="8" s="1"/>
  <c r="D210" i="8" a="1"/>
  <c r="D210" i="8" s="1"/>
  <c r="D206" i="8" a="1"/>
  <c r="D206" i="8" s="1"/>
  <c r="D202" i="8" a="1"/>
  <c r="D202" i="8" s="1"/>
  <c r="C218" i="8" a="1"/>
  <c r="C218" i="8" s="1"/>
  <c r="C214" i="8" a="1"/>
  <c r="C214" i="8" s="1"/>
  <c r="C210" i="8" a="1"/>
  <c r="C210" i="8" s="1"/>
  <c r="C206" i="8" a="1"/>
  <c r="C206" i="8" s="1"/>
  <c r="C202" i="8" a="1"/>
  <c r="C202" i="8" s="1"/>
  <c r="N220" i="8"/>
  <c r="N219" i="8"/>
  <c r="N217" i="8"/>
  <c r="AO6" i="19"/>
  <c r="AO5" i="19"/>
  <c r="AO12" i="19"/>
  <c r="AO8" i="19"/>
  <c r="AO4" i="19"/>
  <c r="AQ12" i="19"/>
  <c r="AS12" i="19" s="1"/>
  <c r="AQ8" i="19"/>
  <c r="AS8" i="19" s="1"/>
  <c r="AQ4" i="19"/>
  <c r="AS4" i="19" s="1"/>
  <c r="AO11" i="19"/>
  <c r="AO7" i="19"/>
  <c r="AO3" i="19"/>
  <c r="AQ11" i="19"/>
  <c r="AS11" i="19" s="1"/>
  <c r="AQ7" i="19"/>
  <c r="AS7" i="19" s="1"/>
  <c r="AQ3" i="19"/>
  <c r="AS3" i="19" s="1"/>
  <c r="AO14" i="19"/>
  <c r="AO10" i="19"/>
  <c r="AQ14" i="19"/>
  <c r="AS14" i="19" s="1"/>
  <c r="AQ10" i="19"/>
  <c r="AS10" i="19" s="1"/>
  <c r="AQ6" i="19"/>
  <c r="AS6" i="19" s="1"/>
  <c r="AO13" i="19"/>
  <c r="AO9" i="19"/>
  <c r="AQ13" i="19"/>
  <c r="AS13" i="19" s="1"/>
  <c r="AQ9" i="19"/>
  <c r="AS9" i="19" s="1"/>
  <c r="V5" i="20"/>
  <c r="V3" i="20"/>
  <c r="V11" i="20"/>
  <c r="V7" i="20"/>
  <c r="V12" i="20"/>
  <c r="V8" i="20"/>
  <c r="V14" i="20"/>
  <c r="V10" i="20"/>
  <c r="W10" i="20" s="1"/>
  <c r="V6" i="20"/>
  <c r="W6" i="20" s="1"/>
  <c r="V4" i="20"/>
  <c r="V13" i="20"/>
  <c r="V9" i="20"/>
  <c r="U13" i="20"/>
  <c r="U9" i="20"/>
  <c r="U5" i="20"/>
  <c r="U12" i="20"/>
  <c r="U8" i="20"/>
  <c r="U4" i="20"/>
  <c r="U3" i="20"/>
  <c r="U11" i="20"/>
  <c r="Q10" i="16"/>
  <c r="R15" i="16"/>
  <c r="Q9" i="16"/>
  <c r="R11" i="16"/>
  <c r="R5" i="16"/>
  <c r="Q5" i="16"/>
  <c r="Q7" i="16"/>
  <c r="Q14" i="16"/>
  <c r="Q6" i="16"/>
  <c r="Q12" i="16"/>
  <c r="Q8" i="16"/>
  <c r="Q15" i="16"/>
  <c r="Q11" i="16"/>
  <c r="R9" i="16"/>
  <c r="R4" i="16"/>
  <c r="R12" i="16"/>
  <c r="R8" i="16"/>
  <c r="R7" i="16"/>
  <c r="R14" i="16"/>
  <c r="R10" i="16"/>
  <c r="R6" i="16"/>
  <c r="R13" i="16"/>
  <c r="S5" i="16"/>
  <c r="S15" i="16"/>
  <c r="S12" i="16"/>
  <c r="S4" i="16"/>
  <c r="S14" i="16"/>
  <c r="S8" i="16"/>
  <c r="S7" i="16"/>
  <c r="S6" i="16"/>
  <c r="S11" i="16"/>
  <c r="S10" i="16"/>
  <c r="S13" i="16"/>
  <c r="S9" i="16"/>
  <c r="W14" i="20" l="1"/>
  <c r="W7" i="20"/>
  <c r="B5" i="25"/>
  <c r="W8" i="20"/>
  <c r="N218" i="8"/>
  <c r="W5" i="20"/>
  <c r="F215" i="8" a="1"/>
  <c r="F215" i="8" s="1"/>
  <c r="J215" i="8" a="1"/>
  <c r="J215" i="8" s="1"/>
  <c r="B215" i="8" a="1"/>
  <c r="B215" i="8" s="1"/>
  <c r="E215" i="8" a="1"/>
  <c r="E215" i="8" s="1"/>
  <c r="I215" i="8" a="1"/>
  <c r="I215" i="8" s="1"/>
  <c r="D215" i="8" a="1"/>
  <c r="D215" i="8" s="1"/>
  <c r="H215" i="8" a="1"/>
  <c r="H215" i="8" s="1"/>
  <c r="C215" i="8" a="1"/>
  <c r="C215" i="8" s="1"/>
  <c r="G215" i="8" a="1"/>
  <c r="G215" i="8" s="1"/>
  <c r="K215" i="8" a="1"/>
  <c r="K215" i="8" s="1"/>
  <c r="L215" i="8" a="1"/>
  <c r="L215" i="8" s="1"/>
  <c r="M215" i="8" a="1"/>
  <c r="M215" i="8" s="1"/>
  <c r="C216" i="8" a="1"/>
  <c r="C216" i="8" s="1"/>
  <c r="G216" i="8" a="1"/>
  <c r="G216" i="8" s="1"/>
  <c r="K216" i="8" a="1"/>
  <c r="K216" i="8" s="1"/>
  <c r="M216" i="8" a="1"/>
  <c r="M216" i="8" s="1"/>
  <c r="F216" i="8" a="1"/>
  <c r="F216" i="8" s="1"/>
  <c r="J216" i="8" a="1"/>
  <c r="J216" i="8" s="1"/>
  <c r="B216" i="8" a="1"/>
  <c r="B216" i="8" s="1"/>
  <c r="E216" i="8" a="1"/>
  <c r="E216" i="8" s="1"/>
  <c r="I216" i="8" a="1"/>
  <c r="I216" i="8" s="1"/>
  <c r="L216" i="8" a="1"/>
  <c r="L216" i="8" s="1"/>
  <c r="D216" i="8" a="1"/>
  <c r="D216" i="8" s="1"/>
  <c r="H216" i="8" a="1"/>
  <c r="H216" i="8" s="1"/>
  <c r="B205" i="8" a="1"/>
  <c r="B205" i="8" s="1"/>
  <c r="C205" i="8" a="1"/>
  <c r="C205" i="8" s="1"/>
  <c r="G205" i="8" a="1"/>
  <c r="G205" i="8" s="1"/>
  <c r="F205" i="8" a="1"/>
  <c r="F205" i="8" s="1"/>
  <c r="J205" i="8" a="1"/>
  <c r="J205" i="8" s="1"/>
  <c r="K205" i="8" a="1"/>
  <c r="K205" i="8" s="1"/>
  <c r="L205" i="8" a="1"/>
  <c r="L205" i="8" s="1"/>
  <c r="E205" i="8" a="1"/>
  <c r="E205" i="8" s="1"/>
  <c r="I205" i="8" a="1"/>
  <c r="I205" i="8" s="1"/>
  <c r="D205" i="8" a="1"/>
  <c r="D205" i="8" s="1"/>
  <c r="H205" i="8" a="1"/>
  <c r="H205" i="8" s="1"/>
  <c r="M205" i="8" a="1"/>
  <c r="M205" i="8" s="1"/>
  <c r="K202" i="8" a="1"/>
  <c r="K202" i="8" s="1"/>
  <c r="L202" i="8" a="1"/>
  <c r="L202" i="8" s="1"/>
  <c r="M202" i="8" a="1"/>
  <c r="M202" i="8" s="1"/>
  <c r="B202" i="8" a="1"/>
  <c r="B202" i="8" s="1"/>
  <c r="E203" i="8" a="1"/>
  <c r="E203" i="8" s="1"/>
  <c r="I203" i="8" a="1"/>
  <c r="I203" i="8" s="1"/>
  <c r="D203" i="8" a="1"/>
  <c r="D203" i="8" s="1"/>
  <c r="H203" i="8" a="1"/>
  <c r="H203" i="8" s="1"/>
  <c r="C203" i="8" a="1"/>
  <c r="C203" i="8" s="1"/>
  <c r="G203" i="8" a="1"/>
  <c r="G203" i="8" s="1"/>
  <c r="B203" i="8" a="1"/>
  <c r="B203" i="8" s="1"/>
  <c r="F203" i="8" a="1"/>
  <c r="F203" i="8" s="1"/>
  <c r="J203" i="8" a="1"/>
  <c r="J203" i="8" s="1"/>
  <c r="K203" i="8" a="1"/>
  <c r="K203" i="8" s="1"/>
  <c r="L203" i="8" a="1"/>
  <c r="L203" i="8" s="1"/>
  <c r="M203" i="8" a="1"/>
  <c r="M203" i="8" s="1"/>
  <c r="B204" i="8" a="1"/>
  <c r="B204" i="8" s="1"/>
  <c r="F204" i="8" a="1"/>
  <c r="F204" i="8" s="1"/>
  <c r="J204" i="8" a="1"/>
  <c r="J204" i="8" s="1"/>
  <c r="K204" i="8" a="1"/>
  <c r="K204" i="8" s="1"/>
  <c r="M204" i="8" a="1"/>
  <c r="M204" i="8" s="1"/>
  <c r="E204" i="8" a="1"/>
  <c r="E204" i="8" s="1"/>
  <c r="I204" i="8" a="1"/>
  <c r="I204" i="8" s="1"/>
  <c r="D204" i="8" a="1"/>
  <c r="D204" i="8" s="1"/>
  <c r="H204" i="8" a="1"/>
  <c r="H204" i="8" s="1"/>
  <c r="L204" i="8" a="1"/>
  <c r="L204" i="8" s="1"/>
  <c r="C204" i="8" a="1"/>
  <c r="C204" i="8" s="1"/>
  <c r="G204" i="8" a="1"/>
  <c r="G204" i="8" s="1"/>
  <c r="F209" i="8" a="1"/>
  <c r="F209" i="8" s="1"/>
  <c r="J209" i="8" a="1"/>
  <c r="J209" i="8" s="1"/>
  <c r="B209" i="8" a="1"/>
  <c r="B209" i="8" s="1"/>
  <c r="E209" i="8" a="1"/>
  <c r="E209" i="8" s="1"/>
  <c r="I209" i="8" a="1"/>
  <c r="I209" i="8" s="1"/>
  <c r="K209" i="8" a="1"/>
  <c r="K209" i="8" s="1"/>
  <c r="L209" i="8" a="1"/>
  <c r="L209" i="8" s="1"/>
  <c r="D209" i="8" a="1"/>
  <c r="D209" i="8" s="1"/>
  <c r="H209" i="8" a="1"/>
  <c r="H209" i="8" s="1"/>
  <c r="M209" i="8" a="1"/>
  <c r="M209" i="8" s="1"/>
  <c r="C209" i="8" a="1"/>
  <c r="C209" i="8" s="1"/>
  <c r="G209" i="8" a="1"/>
  <c r="G209" i="8" s="1"/>
  <c r="B206" i="8" a="1"/>
  <c r="B206" i="8" s="1"/>
  <c r="K206" i="8" a="1"/>
  <c r="K206" i="8" s="1"/>
  <c r="L206" i="8" a="1"/>
  <c r="L206" i="8" s="1"/>
  <c r="M206" i="8" a="1"/>
  <c r="M206" i="8" s="1"/>
  <c r="D207" i="8" a="1"/>
  <c r="D207" i="8" s="1"/>
  <c r="H207" i="8" a="1"/>
  <c r="H207" i="8" s="1"/>
  <c r="B207" i="8" a="1"/>
  <c r="B207" i="8" s="1"/>
  <c r="C207" i="8" a="1"/>
  <c r="C207" i="8" s="1"/>
  <c r="G207" i="8" a="1"/>
  <c r="G207" i="8" s="1"/>
  <c r="F207" i="8" a="1"/>
  <c r="F207" i="8" s="1"/>
  <c r="J207" i="8" a="1"/>
  <c r="J207" i="8" s="1"/>
  <c r="E207" i="8" a="1"/>
  <c r="E207" i="8" s="1"/>
  <c r="I207" i="8" a="1"/>
  <c r="I207" i="8" s="1"/>
  <c r="K207" i="8" a="1"/>
  <c r="K207" i="8" s="1"/>
  <c r="L207" i="8" a="1"/>
  <c r="L207" i="8" s="1"/>
  <c r="M207" i="8" a="1"/>
  <c r="M207" i="8" s="1"/>
  <c r="E208" i="8" a="1"/>
  <c r="E208" i="8" s="1"/>
  <c r="I208" i="8" a="1"/>
  <c r="I208" i="8" s="1"/>
  <c r="K208" i="8" a="1"/>
  <c r="K208" i="8" s="1"/>
  <c r="M208" i="8" a="1"/>
  <c r="M208" i="8" s="1"/>
  <c r="D208" i="8" a="1"/>
  <c r="D208" i="8" s="1"/>
  <c r="H208" i="8" a="1"/>
  <c r="H208" i="8" s="1"/>
  <c r="B208" i="8" a="1"/>
  <c r="B208" i="8" s="1"/>
  <c r="C208" i="8" a="1"/>
  <c r="C208" i="8" s="1"/>
  <c r="G208" i="8" a="1"/>
  <c r="G208" i="8" s="1"/>
  <c r="L208" i="8" a="1"/>
  <c r="L208" i="8" s="1"/>
  <c r="F208" i="8" a="1"/>
  <c r="F208" i="8" s="1"/>
  <c r="J208" i="8" a="1"/>
  <c r="J208" i="8" s="1"/>
  <c r="B213" i="8" a="1"/>
  <c r="B213" i="8" s="1"/>
  <c r="E213" i="8" a="1"/>
  <c r="E213" i="8" s="1"/>
  <c r="I213" i="8" a="1"/>
  <c r="I213" i="8" s="1"/>
  <c r="D213" i="8" a="1"/>
  <c r="D213" i="8" s="1"/>
  <c r="H213" i="8" a="1"/>
  <c r="H213" i="8" s="1"/>
  <c r="K213" i="8" a="1"/>
  <c r="K213" i="8" s="1"/>
  <c r="L213" i="8" a="1"/>
  <c r="L213" i="8" s="1"/>
  <c r="C213" i="8" a="1"/>
  <c r="C213" i="8" s="1"/>
  <c r="G213" i="8" a="1"/>
  <c r="G213" i="8" s="1"/>
  <c r="M213" i="8" a="1"/>
  <c r="M213" i="8" s="1"/>
  <c r="F213" i="8" a="1"/>
  <c r="F213" i="8" s="1"/>
  <c r="J213" i="8" a="1"/>
  <c r="J213" i="8" s="1"/>
  <c r="B210" i="8" a="1"/>
  <c r="B210" i="8" s="1"/>
  <c r="K210" i="8" a="1"/>
  <c r="K210" i="8" s="1"/>
  <c r="L210" i="8" a="1"/>
  <c r="L210" i="8" s="1"/>
  <c r="M210" i="8" a="1"/>
  <c r="M210" i="8" s="1"/>
  <c r="C211" i="8" a="1"/>
  <c r="C211" i="8" s="1"/>
  <c r="G211" i="8" a="1"/>
  <c r="G211" i="8" s="1"/>
  <c r="F211" i="8" a="1"/>
  <c r="F211" i="8" s="1"/>
  <c r="J211" i="8" a="1"/>
  <c r="J211" i="8" s="1"/>
  <c r="E211" i="8" a="1"/>
  <c r="E211" i="8" s="1"/>
  <c r="I211" i="8" a="1"/>
  <c r="I211" i="8" s="1"/>
  <c r="B211" i="8" a="1"/>
  <c r="B211" i="8" s="1"/>
  <c r="D211" i="8" a="1"/>
  <c r="D211" i="8" s="1"/>
  <c r="H211" i="8" a="1"/>
  <c r="H211" i="8" s="1"/>
  <c r="K211" i="8" a="1"/>
  <c r="K211" i="8" s="1"/>
  <c r="L211" i="8" a="1"/>
  <c r="L211" i="8" s="1"/>
  <c r="M211" i="8" a="1"/>
  <c r="M211" i="8" s="1"/>
  <c r="B212" i="8" a="1"/>
  <c r="B212" i="8" s="1"/>
  <c r="D212" i="8" a="1"/>
  <c r="D212" i="8" s="1"/>
  <c r="H212" i="8" a="1"/>
  <c r="H212" i="8" s="1"/>
  <c r="K212" i="8" a="1"/>
  <c r="K212" i="8" s="1"/>
  <c r="M212" i="8" a="1"/>
  <c r="M212" i="8" s="1"/>
  <c r="C212" i="8" a="1"/>
  <c r="C212" i="8" s="1"/>
  <c r="G212" i="8" a="1"/>
  <c r="G212" i="8" s="1"/>
  <c r="F212" i="8" a="1"/>
  <c r="F212" i="8" s="1"/>
  <c r="J212" i="8" a="1"/>
  <c r="J212" i="8" s="1"/>
  <c r="L212" i="8" a="1"/>
  <c r="L212" i="8" s="1"/>
  <c r="E212" i="8" a="1"/>
  <c r="E212" i="8" s="1"/>
  <c r="I212" i="8" a="1"/>
  <c r="I212" i="8" s="1"/>
  <c r="D201" i="8" a="1"/>
  <c r="D201" i="8" s="1"/>
  <c r="H201" i="8" a="1"/>
  <c r="H201" i="8" s="1"/>
  <c r="C201" i="8" a="1"/>
  <c r="C201" i="8" s="1"/>
  <c r="G201" i="8" a="1"/>
  <c r="G201" i="8" s="1"/>
  <c r="K201" i="8" a="1"/>
  <c r="K201" i="8" s="1"/>
  <c r="L201" i="8" a="1"/>
  <c r="L201" i="8" s="1"/>
  <c r="B201" i="8" a="1"/>
  <c r="B201" i="8" s="1"/>
  <c r="F201" i="8" a="1"/>
  <c r="F201" i="8" s="1"/>
  <c r="J201" i="8" a="1"/>
  <c r="J201" i="8" s="1"/>
  <c r="M201" i="8" a="1"/>
  <c r="M201" i="8" s="1"/>
  <c r="E201" i="8" a="1"/>
  <c r="E201" i="8" s="1"/>
  <c r="I201" i="8" a="1"/>
  <c r="I201" i="8" s="1"/>
  <c r="K214" i="8" a="1"/>
  <c r="K214" i="8" s="1"/>
  <c r="L214" i="8" a="1"/>
  <c r="L214" i="8" s="1"/>
  <c r="M214" i="8" a="1"/>
  <c r="M214" i="8" s="1"/>
  <c r="B214" i="8" a="1"/>
  <c r="B214" i="8" s="1"/>
  <c r="AO15" i="19"/>
  <c r="AS15" i="19"/>
  <c r="AS18" i="19" a="1"/>
  <c r="AS18" i="19" s="1"/>
  <c r="W13" i="20"/>
  <c r="W9" i="20"/>
  <c r="W11" i="20"/>
  <c r="W4" i="20"/>
  <c r="W3" i="20"/>
  <c r="W12" i="20"/>
  <c r="AL5" i="19"/>
  <c r="AL4" i="19"/>
  <c r="AL3" i="19"/>
  <c r="C190" i="8" a="1"/>
  <c r="C190" i="8" s="1"/>
  <c r="D190" i="8" a="1"/>
  <c r="D190" i="8" s="1"/>
  <c r="E190" i="8" a="1"/>
  <c r="E190" i="8" s="1"/>
  <c r="F190" i="8" a="1"/>
  <c r="F190" i="8" s="1"/>
  <c r="G190" i="8" a="1"/>
  <c r="G190" i="8" s="1"/>
  <c r="H190" i="8" a="1"/>
  <c r="H190" i="8" s="1"/>
  <c r="I190" i="8" a="1"/>
  <c r="I190" i="8" s="1"/>
  <c r="J190" i="8" a="1"/>
  <c r="J190" i="8" s="1"/>
  <c r="K190" i="8" a="1"/>
  <c r="K190" i="8" s="1"/>
  <c r="L190" i="8" a="1"/>
  <c r="L190" i="8" s="1"/>
  <c r="M190" i="8" a="1"/>
  <c r="M190" i="8" s="1"/>
  <c r="N190" i="8" a="1"/>
  <c r="N190" i="8" s="1"/>
  <c r="E12" i="19"/>
  <c r="E13" i="19"/>
  <c r="E14" i="19"/>
  <c r="AG4" i="19"/>
  <c r="AG5" i="19"/>
  <c r="AG6" i="19"/>
  <c r="AG7" i="19"/>
  <c r="AG8" i="19"/>
  <c r="AG9" i="19"/>
  <c r="AG10" i="19"/>
  <c r="AG11" i="19"/>
  <c r="AG12" i="19"/>
  <c r="AG13" i="19"/>
  <c r="AG14" i="19"/>
  <c r="AG15" i="19"/>
  <c r="AG16" i="19"/>
  <c r="AG17" i="19"/>
  <c r="AG18" i="19"/>
  <c r="AG19" i="19"/>
  <c r="AG20" i="19"/>
  <c r="AG21" i="19"/>
  <c r="AG22" i="19"/>
  <c r="AG23" i="19"/>
  <c r="AG24" i="19"/>
  <c r="AG25" i="19"/>
  <c r="AG26" i="19"/>
  <c r="AG27" i="19"/>
  <c r="AG28" i="19"/>
  <c r="AG29" i="19"/>
  <c r="AG30" i="19"/>
  <c r="AG31" i="19"/>
  <c r="AG32" i="19"/>
  <c r="AG33" i="19"/>
  <c r="AG34" i="19"/>
  <c r="AG35" i="19"/>
  <c r="AG36" i="19"/>
  <c r="AG37" i="19"/>
  <c r="AG38" i="19"/>
  <c r="AG39" i="19"/>
  <c r="AG40" i="19"/>
  <c r="AG41" i="19"/>
  <c r="AG42" i="19"/>
  <c r="AG43" i="19"/>
  <c r="AG44" i="19"/>
  <c r="AG45" i="19"/>
  <c r="AG46" i="19"/>
  <c r="AG47" i="19"/>
  <c r="AG48" i="19"/>
  <c r="AG49" i="19"/>
  <c r="AG50" i="19"/>
  <c r="AG51" i="19"/>
  <c r="AG52" i="19"/>
  <c r="AG53" i="19"/>
  <c r="AG54" i="19"/>
  <c r="AG55" i="19"/>
  <c r="AG56" i="19"/>
  <c r="AG57" i="19"/>
  <c r="AG58" i="19"/>
  <c r="AG59" i="19"/>
  <c r="AG60" i="19"/>
  <c r="AG61" i="19"/>
  <c r="AG62" i="19"/>
  <c r="AG63" i="19"/>
  <c r="AG64" i="19"/>
  <c r="AG65" i="19"/>
  <c r="AG66" i="19"/>
  <c r="AG67" i="19"/>
  <c r="AG68" i="19"/>
  <c r="AG69" i="19"/>
  <c r="AG70" i="19"/>
  <c r="AG71" i="19"/>
  <c r="AG72" i="19"/>
  <c r="AG73" i="19"/>
  <c r="AG74" i="19"/>
  <c r="AG75" i="19"/>
  <c r="AG76" i="19"/>
  <c r="AG77" i="19"/>
  <c r="AG78" i="19"/>
  <c r="AG79" i="19"/>
  <c r="AG80" i="19"/>
  <c r="AG81" i="19"/>
  <c r="AG82" i="19"/>
  <c r="AG83" i="19"/>
  <c r="AG84" i="19"/>
  <c r="AG85" i="19"/>
  <c r="AG86" i="19"/>
  <c r="AG87" i="19"/>
  <c r="AG88" i="19"/>
  <c r="AG89" i="19"/>
  <c r="AG90" i="19"/>
  <c r="AG91" i="19"/>
  <c r="AG92" i="19"/>
  <c r="AG93" i="19"/>
  <c r="AG94" i="19"/>
  <c r="AG95" i="19"/>
  <c r="AG96" i="19"/>
  <c r="AG97" i="19"/>
  <c r="AG98" i="19"/>
  <c r="AG99" i="19"/>
  <c r="AG100" i="19"/>
  <c r="AG101" i="19"/>
  <c r="AG102" i="19"/>
  <c r="AG103" i="19"/>
  <c r="AG104" i="19"/>
  <c r="AG105" i="19"/>
  <c r="AG106" i="19"/>
  <c r="AG107" i="19"/>
  <c r="AG108" i="19"/>
  <c r="AG109" i="19"/>
  <c r="AG110" i="19"/>
  <c r="AG111" i="19"/>
  <c r="AG112" i="19"/>
  <c r="AG113" i="19"/>
  <c r="AG114" i="19"/>
  <c r="AG115" i="19"/>
  <c r="AG116" i="19"/>
  <c r="AG117" i="19"/>
  <c r="AG118" i="19"/>
  <c r="AG119" i="19"/>
  <c r="AG120" i="19"/>
  <c r="AG121" i="19"/>
  <c r="AG122" i="19"/>
  <c r="AG123" i="19"/>
  <c r="AG124" i="19"/>
  <c r="AG125" i="19"/>
  <c r="AG126" i="19"/>
  <c r="AG127" i="19"/>
  <c r="AG128" i="19"/>
  <c r="AG129" i="19"/>
  <c r="AG130" i="19"/>
  <c r="AG131" i="19"/>
  <c r="AG132" i="19"/>
  <c r="AG133" i="19"/>
  <c r="AG134" i="19"/>
  <c r="AG135" i="19"/>
  <c r="AG136" i="19"/>
  <c r="AG137" i="19"/>
  <c r="AG138" i="19"/>
  <c r="AG139" i="19"/>
  <c r="AG140" i="19"/>
  <c r="AG141" i="19"/>
  <c r="AG142" i="19"/>
  <c r="AG143" i="19"/>
  <c r="AG144" i="19"/>
  <c r="AG145" i="19"/>
  <c r="AG146" i="19"/>
  <c r="AG147" i="19"/>
  <c r="AG148" i="19"/>
  <c r="AG149" i="19"/>
  <c r="AG150" i="19"/>
  <c r="AG151" i="19"/>
  <c r="AG152" i="19"/>
  <c r="AG153" i="19"/>
  <c r="AG154" i="19"/>
  <c r="AG155" i="19"/>
  <c r="AG156" i="19"/>
  <c r="AG157" i="19"/>
  <c r="AG158" i="19"/>
  <c r="AG159" i="19"/>
  <c r="AG160" i="19"/>
  <c r="AG161" i="19"/>
  <c r="AG162" i="19"/>
  <c r="AG163" i="19"/>
  <c r="AG164" i="19"/>
  <c r="AG165" i="19"/>
  <c r="AG166" i="19"/>
  <c r="AG167" i="19"/>
  <c r="AG168" i="19"/>
  <c r="AG169" i="19"/>
  <c r="AG170" i="19"/>
  <c r="AG171" i="19"/>
  <c r="AG172" i="19"/>
  <c r="AG173" i="19"/>
  <c r="AG174" i="19"/>
  <c r="AG175" i="19"/>
  <c r="AG176" i="19"/>
  <c r="AG177" i="19"/>
  <c r="AG178" i="19"/>
  <c r="AG179" i="19"/>
  <c r="AG180" i="19"/>
  <c r="AG181" i="19"/>
  <c r="AG182" i="19"/>
  <c r="AG183" i="19"/>
  <c r="AG184" i="19"/>
  <c r="AG185" i="19"/>
  <c r="AG186" i="19"/>
  <c r="AG187" i="19"/>
  <c r="AG188" i="19"/>
  <c r="AG189" i="19"/>
  <c r="AG190" i="19"/>
  <c r="AG191" i="19"/>
  <c r="AG192" i="19"/>
  <c r="AG193" i="19"/>
  <c r="AG194" i="19"/>
  <c r="AG195" i="19"/>
  <c r="AG196" i="19"/>
  <c r="AG197" i="19"/>
  <c r="AG198" i="19"/>
  <c r="AG199" i="19"/>
  <c r="AG200" i="19"/>
  <c r="AG201" i="19"/>
  <c r="AG202" i="19"/>
  <c r="AG203" i="19"/>
  <c r="AG204" i="19"/>
  <c r="AG205" i="19"/>
  <c r="AG206" i="19"/>
  <c r="AG207" i="19"/>
  <c r="AG208" i="19"/>
  <c r="AG209" i="19"/>
  <c r="AG210" i="19"/>
  <c r="AG211" i="19"/>
  <c r="AG212" i="19"/>
  <c r="AG213" i="19"/>
  <c r="AG214" i="19"/>
  <c r="AG215" i="19"/>
  <c r="AG216" i="19"/>
  <c r="AG217" i="19"/>
  <c r="AG218" i="19"/>
  <c r="AG219" i="19"/>
  <c r="AG220" i="19"/>
  <c r="AG221" i="19"/>
  <c r="AG222" i="19"/>
  <c r="AG223" i="19"/>
  <c r="AG224" i="19"/>
  <c r="AG225" i="19"/>
  <c r="AG226" i="19"/>
  <c r="AG227" i="19"/>
  <c r="AG228" i="19"/>
  <c r="AG229" i="19"/>
  <c r="AG230" i="19"/>
  <c r="AG231" i="19"/>
  <c r="AG232" i="19"/>
  <c r="AG233" i="19"/>
  <c r="AG234" i="19"/>
  <c r="AG235" i="19"/>
  <c r="AG236" i="19"/>
  <c r="AG237" i="19"/>
  <c r="AG238" i="19"/>
  <c r="AG239" i="19"/>
  <c r="AG240" i="19"/>
  <c r="AG241" i="19"/>
  <c r="AG242" i="19"/>
  <c r="AG243" i="19"/>
  <c r="AG244" i="19"/>
  <c r="AG245" i="19"/>
  <c r="AG246" i="19"/>
  <c r="AG247" i="19"/>
  <c r="AG248" i="19"/>
  <c r="AG249" i="19"/>
  <c r="AG250" i="19"/>
  <c r="AG251" i="19"/>
  <c r="AG252" i="19"/>
  <c r="AG253" i="19"/>
  <c r="AG254" i="19"/>
  <c r="AG255" i="19"/>
  <c r="AG256" i="19"/>
  <c r="AG257" i="19"/>
  <c r="AG258" i="19"/>
  <c r="AG259" i="19"/>
  <c r="AG260" i="19"/>
  <c r="AG261" i="19"/>
  <c r="AG262" i="19"/>
  <c r="AG263" i="19"/>
  <c r="AG264" i="19"/>
  <c r="AG265" i="19"/>
  <c r="AG266" i="19"/>
  <c r="AG267" i="19"/>
  <c r="AG268" i="19"/>
  <c r="AG269" i="19"/>
  <c r="AG270" i="19"/>
  <c r="AG271" i="19"/>
  <c r="AG272" i="19"/>
  <c r="AG273" i="19"/>
  <c r="AG274" i="19"/>
  <c r="AG275" i="19"/>
  <c r="AG276" i="19"/>
  <c r="AG277" i="19"/>
  <c r="AG278" i="19"/>
  <c r="AG279" i="19"/>
  <c r="AG280" i="19"/>
  <c r="AG281" i="19"/>
  <c r="AG282" i="19"/>
  <c r="AG283" i="19"/>
  <c r="AG284" i="19"/>
  <c r="AG285" i="19"/>
  <c r="AG286" i="19"/>
  <c r="AG287" i="19"/>
  <c r="AG288" i="19"/>
  <c r="AG289" i="19"/>
  <c r="AG290" i="19"/>
  <c r="AG291" i="19"/>
  <c r="AG292" i="19"/>
  <c r="AG293" i="19"/>
  <c r="AG294" i="19"/>
  <c r="AG295" i="19"/>
  <c r="AG296" i="19"/>
  <c r="AG297" i="19"/>
  <c r="AG298" i="19"/>
  <c r="AG299" i="19"/>
  <c r="AG300" i="19"/>
  <c r="AG301" i="19"/>
  <c r="AG302" i="19"/>
  <c r="AG303" i="19"/>
  <c r="AG304" i="19"/>
  <c r="AG305" i="19"/>
  <c r="AG306" i="19"/>
  <c r="AG307" i="19"/>
  <c r="AG308" i="19"/>
  <c r="AG309" i="19"/>
  <c r="AG310" i="19"/>
  <c r="AG311" i="19"/>
  <c r="AG312" i="19"/>
  <c r="AG313" i="19"/>
  <c r="AG314" i="19"/>
  <c r="AG315" i="19"/>
  <c r="AG316" i="19"/>
  <c r="AG317" i="19"/>
  <c r="AG318" i="19"/>
  <c r="AG319" i="19"/>
  <c r="AG320" i="19"/>
  <c r="AG321" i="19"/>
  <c r="AG322" i="19"/>
  <c r="AG323" i="19"/>
  <c r="AG324" i="19"/>
  <c r="AG325" i="19"/>
  <c r="AG326" i="19"/>
  <c r="AG327" i="19"/>
  <c r="AG328" i="19"/>
  <c r="AG329" i="19"/>
  <c r="AG330" i="19"/>
  <c r="AG331" i="19"/>
  <c r="AG332" i="19"/>
  <c r="AG333" i="19"/>
  <c r="AG334" i="19"/>
  <c r="AG335" i="19"/>
  <c r="AG336" i="19"/>
  <c r="AG337" i="19"/>
  <c r="AG338" i="19"/>
  <c r="AG339" i="19"/>
  <c r="AG340" i="19"/>
  <c r="AG341" i="19"/>
  <c r="AG342" i="19"/>
  <c r="AG343" i="19"/>
  <c r="AG344" i="19"/>
  <c r="AG345" i="19"/>
  <c r="AG346" i="19"/>
  <c r="AG347" i="19"/>
  <c r="AG348" i="19"/>
  <c r="AG349" i="19"/>
  <c r="AG350" i="19"/>
  <c r="AG351" i="19"/>
  <c r="AG352" i="19"/>
  <c r="AG353" i="19"/>
  <c r="AG354" i="19"/>
  <c r="AG355" i="19"/>
  <c r="AG356" i="19"/>
  <c r="AG357" i="19"/>
  <c r="AG358" i="19"/>
  <c r="AG359" i="19"/>
  <c r="AG360" i="19"/>
  <c r="AG361" i="19"/>
  <c r="AG362" i="19"/>
  <c r="AG363" i="19"/>
  <c r="AG364" i="19"/>
  <c r="AG365" i="19"/>
  <c r="AG366" i="19"/>
  <c r="AG367" i="19"/>
  <c r="AG3" i="19"/>
  <c r="AH4" i="19"/>
  <c r="AI4" i="19" s="1" a="1"/>
  <c r="AI4" i="19" s="1"/>
  <c r="AH5" i="19"/>
  <c r="AI5" i="19" s="1" a="1"/>
  <c r="AI5" i="19" s="1"/>
  <c r="AH6" i="19"/>
  <c r="AI6" i="19" s="1" a="1"/>
  <c r="AI6" i="19" s="1"/>
  <c r="AH7" i="19"/>
  <c r="AI7" i="19" s="1" a="1"/>
  <c r="AI7" i="19" s="1"/>
  <c r="AH8" i="19"/>
  <c r="AI8" i="19" s="1" a="1"/>
  <c r="AI8" i="19" s="1"/>
  <c r="AH9" i="19"/>
  <c r="AI9" i="19" s="1" a="1"/>
  <c r="AI9" i="19" s="1"/>
  <c r="AH10" i="19"/>
  <c r="AI10" i="19" s="1" a="1"/>
  <c r="AI10" i="19" s="1"/>
  <c r="AH11" i="19"/>
  <c r="AI11" i="19" s="1" a="1"/>
  <c r="AI11" i="19" s="1"/>
  <c r="AH12" i="19"/>
  <c r="AI12" i="19" s="1" a="1"/>
  <c r="AI12" i="19" s="1"/>
  <c r="AH13" i="19"/>
  <c r="AI13" i="19" s="1" a="1"/>
  <c r="AI13" i="19" s="1"/>
  <c r="AH14" i="19"/>
  <c r="AI14" i="19" s="1" a="1"/>
  <c r="AI14" i="19" s="1"/>
  <c r="AH15" i="19"/>
  <c r="AI15" i="19" s="1" a="1"/>
  <c r="AI15" i="19" s="1"/>
  <c r="AH16" i="19"/>
  <c r="AI16" i="19" s="1" a="1"/>
  <c r="AI16" i="19" s="1"/>
  <c r="AH17" i="19"/>
  <c r="AI17" i="19" s="1" a="1"/>
  <c r="AI17" i="19" s="1"/>
  <c r="AH18" i="19"/>
  <c r="AI18" i="19" s="1" a="1"/>
  <c r="AI18" i="19" s="1"/>
  <c r="AH19" i="19"/>
  <c r="AI19" i="19" s="1" a="1"/>
  <c r="AI19" i="19" s="1"/>
  <c r="AH20" i="19"/>
  <c r="AI20" i="19" s="1" a="1"/>
  <c r="AI20" i="19" s="1"/>
  <c r="AH21" i="19"/>
  <c r="AI21" i="19" s="1" a="1"/>
  <c r="AI21" i="19" s="1"/>
  <c r="AH22" i="19"/>
  <c r="AI22" i="19" s="1" a="1"/>
  <c r="AI22" i="19" s="1"/>
  <c r="AH36" i="19"/>
  <c r="AI36" i="19" s="1" a="1"/>
  <c r="AI36" i="19" s="1"/>
  <c r="AH37" i="19"/>
  <c r="AI37" i="19" s="1" a="1"/>
  <c r="AI37" i="19" s="1"/>
  <c r="AH38" i="19"/>
  <c r="AI38" i="19" s="1" a="1"/>
  <c r="AI38" i="19" s="1"/>
  <c r="AH39" i="19"/>
  <c r="AI39" i="19" s="1" a="1"/>
  <c r="AI39" i="19" s="1"/>
  <c r="AH40" i="19"/>
  <c r="AI40" i="19" s="1" a="1"/>
  <c r="AI40" i="19" s="1"/>
  <c r="AH41" i="19"/>
  <c r="AI41" i="19" s="1" a="1"/>
  <c r="AI41" i="19" s="1"/>
  <c r="AH42" i="19"/>
  <c r="AI42" i="19" s="1" a="1"/>
  <c r="AI42" i="19" s="1"/>
  <c r="AH43" i="19"/>
  <c r="AI43" i="19" s="1" a="1"/>
  <c r="AI43" i="19" s="1"/>
  <c r="AH44" i="19"/>
  <c r="AI44" i="19" s="1" a="1"/>
  <c r="AI44" i="19" s="1"/>
  <c r="AH45" i="19"/>
  <c r="AI45" i="19" s="1" a="1"/>
  <c r="AI45" i="19" s="1"/>
  <c r="AH46" i="19"/>
  <c r="AI46" i="19" s="1" a="1"/>
  <c r="AI46" i="19" s="1"/>
  <c r="AH47" i="19"/>
  <c r="AI47" i="19" s="1" a="1"/>
  <c r="AI47" i="19" s="1"/>
  <c r="AH48" i="19"/>
  <c r="AI48" i="19" s="1" a="1"/>
  <c r="AI48" i="19" s="1"/>
  <c r="AH49" i="19"/>
  <c r="AI49" i="19" s="1" a="1"/>
  <c r="AI49" i="19" s="1"/>
  <c r="AH50" i="19"/>
  <c r="AI50" i="19" s="1" a="1"/>
  <c r="AI50" i="19" s="1"/>
  <c r="AH51" i="19"/>
  <c r="AI51" i="19" s="1" a="1"/>
  <c r="AI51" i="19" s="1"/>
  <c r="AH52" i="19"/>
  <c r="AI52" i="19" s="1" a="1"/>
  <c r="AI52" i="19" s="1"/>
  <c r="AH53" i="19"/>
  <c r="AI53" i="19" s="1" a="1"/>
  <c r="AI53" i="19" s="1"/>
  <c r="AH54" i="19"/>
  <c r="AI54" i="19" s="1" a="1"/>
  <c r="AI54" i="19" s="1"/>
  <c r="AH55" i="19"/>
  <c r="AI55" i="19" s="1" a="1"/>
  <c r="AI55" i="19" s="1"/>
  <c r="AH56" i="19"/>
  <c r="AI56" i="19" s="1" a="1"/>
  <c r="AI56" i="19" s="1"/>
  <c r="AH57" i="19"/>
  <c r="AI57" i="19" s="1" a="1"/>
  <c r="AI57" i="19" s="1"/>
  <c r="AH58" i="19"/>
  <c r="AI58" i="19" s="1" a="1"/>
  <c r="AI58" i="19" s="1"/>
  <c r="AH59" i="19"/>
  <c r="AI59" i="19" s="1" a="1"/>
  <c r="AI59" i="19" s="1"/>
  <c r="AH60" i="19"/>
  <c r="AI60" i="19" s="1" a="1"/>
  <c r="AI60" i="19" s="1"/>
  <c r="AH61" i="19"/>
  <c r="AI61" i="19" s="1" a="1"/>
  <c r="AI61" i="19" s="1"/>
  <c r="AH62" i="19"/>
  <c r="AI62" i="19" s="1" a="1"/>
  <c r="AI62" i="19" s="1"/>
  <c r="AH63" i="19"/>
  <c r="AI63" i="19" s="1" a="1"/>
  <c r="AI63" i="19" s="1"/>
  <c r="AH64" i="19"/>
  <c r="AI64" i="19" s="1" a="1"/>
  <c r="AI64" i="19" s="1"/>
  <c r="AH65" i="19"/>
  <c r="AI65" i="19" s="1" a="1"/>
  <c r="AI65" i="19" s="1"/>
  <c r="AH73" i="19"/>
  <c r="AI73" i="19" s="1" a="1"/>
  <c r="AI73" i="19" s="1"/>
  <c r="AH74" i="19"/>
  <c r="AI74" i="19" s="1" a="1"/>
  <c r="AI74" i="19" s="1"/>
  <c r="AH75" i="19"/>
  <c r="AI75" i="19" s="1" a="1"/>
  <c r="AI75" i="19" s="1"/>
  <c r="AH76" i="19"/>
  <c r="AI76" i="19" s="1" a="1"/>
  <c r="AI76" i="19" s="1"/>
  <c r="AH77" i="19"/>
  <c r="AI77" i="19" s="1" a="1"/>
  <c r="AI77" i="19" s="1"/>
  <c r="AH78" i="19"/>
  <c r="AI78" i="19" s="1" a="1"/>
  <c r="AI78" i="19" s="1"/>
  <c r="AH79" i="19"/>
  <c r="AI79" i="19" s="1" a="1"/>
  <c r="AI79" i="19" s="1"/>
  <c r="AH80" i="19"/>
  <c r="AI80" i="19" s="1" a="1"/>
  <c r="AI80" i="19" s="1"/>
  <c r="AH81" i="19"/>
  <c r="AI81" i="19" s="1" a="1"/>
  <c r="AI81" i="19" s="1"/>
  <c r="AH82" i="19"/>
  <c r="AI82" i="19" s="1" a="1"/>
  <c r="AI82" i="19" s="1"/>
  <c r="AH83" i="19"/>
  <c r="AI83" i="19" s="1" a="1"/>
  <c r="AI83" i="19" s="1"/>
  <c r="AH84" i="19"/>
  <c r="AI84" i="19" s="1" a="1"/>
  <c r="AI84" i="19" s="1"/>
  <c r="AH85" i="19"/>
  <c r="AI85" i="19" s="1" a="1"/>
  <c r="AI85" i="19" s="1"/>
  <c r="AH86" i="19"/>
  <c r="AI86" i="19" s="1" a="1"/>
  <c r="AI86" i="19" s="1"/>
  <c r="AH87" i="19"/>
  <c r="AI87" i="19" s="1" a="1"/>
  <c r="AI87" i="19" s="1"/>
  <c r="AH88" i="19"/>
  <c r="AI88" i="19" s="1" a="1"/>
  <c r="AI88" i="19" s="1"/>
  <c r="AH89" i="19"/>
  <c r="AI89" i="19" s="1" a="1"/>
  <c r="AI89" i="19" s="1"/>
  <c r="AH90" i="19"/>
  <c r="AI90" i="19" s="1" a="1"/>
  <c r="AI90" i="19" s="1"/>
  <c r="AH91" i="19"/>
  <c r="AI91" i="19" s="1" a="1"/>
  <c r="AI91" i="19" s="1"/>
  <c r="AH92" i="19"/>
  <c r="AI92" i="19" s="1" a="1"/>
  <c r="AI92" i="19" s="1"/>
  <c r="AH93" i="19"/>
  <c r="AI93" i="19" s="1" a="1"/>
  <c r="AI93" i="19" s="1"/>
  <c r="AH94" i="19"/>
  <c r="AI94" i="19" s="1" a="1"/>
  <c r="AI94" i="19" s="1"/>
  <c r="AH95" i="19"/>
  <c r="AI95" i="19" s="1" a="1"/>
  <c r="AI95" i="19" s="1"/>
  <c r="AH96" i="19"/>
  <c r="AI96" i="19" s="1" a="1"/>
  <c r="AI96" i="19" s="1"/>
  <c r="AH97" i="19"/>
  <c r="AI97" i="19" s="1" a="1"/>
  <c r="AI97" i="19" s="1"/>
  <c r="AH98" i="19"/>
  <c r="AI98" i="19" s="1" a="1"/>
  <c r="AI98" i="19" s="1"/>
  <c r="AH99" i="19"/>
  <c r="AI99" i="19" s="1" a="1"/>
  <c r="AI99" i="19" s="1"/>
  <c r="AH100" i="19"/>
  <c r="AI100" i="19" s="1" a="1"/>
  <c r="AI100" i="19" s="1"/>
  <c r="AH101" i="19"/>
  <c r="AI101" i="19" s="1" a="1"/>
  <c r="AI101" i="19" s="1"/>
  <c r="AH102" i="19"/>
  <c r="AI102" i="19" s="1" a="1"/>
  <c r="AI102" i="19" s="1"/>
  <c r="AH103" i="19"/>
  <c r="AI103" i="19" s="1" a="1"/>
  <c r="AI103" i="19" s="1"/>
  <c r="AH104" i="19"/>
  <c r="AI104" i="19" s="1" a="1"/>
  <c r="AI104" i="19" s="1"/>
  <c r="AH105" i="19"/>
  <c r="AI105" i="19" s="1" a="1"/>
  <c r="AI105" i="19" s="1"/>
  <c r="AH106" i="19"/>
  <c r="AI106" i="19" s="1" a="1"/>
  <c r="AI106" i="19" s="1"/>
  <c r="AH107" i="19"/>
  <c r="AI107" i="19" s="1" a="1"/>
  <c r="AI107" i="19" s="1"/>
  <c r="AH108" i="19"/>
  <c r="AI108" i="19" s="1" a="1"/>
  <c r="AI108" i="19" s="1"/>
  <c r="AH109" i="19"/>
  <c r="AI109" i="19" s="1" a="1"/>
  <c r="AI109" i="19" s="1"/>
  <c r="AH110" i="19"/>
  <c r="AI110" i="19" s="1" a="1"/>
  <c r="AI110" i="19" s="1"/>
  <c r="AH111" i="19"/>
  <c r="AI111" i="19" s="1" a="1"/>
  <c r="AI111" i="19" s="1"/>
  <c r="AH112" i="19"/>
  <c r="AI112" i="19" s="1" a="1"/>
  <c r="AI112" i="19" s="1"/>
  <c r="AH113" i="19"/>
  <c r="AI113" i="19" s="1" a="1"/>
  <c r="AI113" i="19" s="1"/>
  <c r="AH114" i="19"/>
  <c r="AI114" i="19" s="1" a="1"/>
  <c r="AI114" i="19" s="1"/>
  <c r="AH115" i="19"/>
  <c r="AI115" i="19" s="1" a="1"/>
  <c r="AI115" i="19" s="1"/>
  <c r="AH116" i="19"/>
  <c r="AI116" i="19" s="1" a="1"/>
  <c r="AI116" i="19" s="1"/>
  <c r="AH117" i="19"/>
  <c r="AI117" i="19" s="1" a="1"/>
  <c r="AI117" i="19" s="1"/>
  <c r="AH118" i="19"/>
  <c r="AI118" i="19" s="1" a="1"/>
  <c r="AI118" i="19" s="1"/>
  <c r="AH119" i="19"/>
  <c r="AI119" i="19" s="1" a="1"/>
  <c r="AI119" i="19" s="1"/>
  <c r="AH120" i="19"/>
  <c r="AI120" i="19" s="1" a="1"/>
  <c r="AI120" i="19" s="1"/>
  <c r="AH121" i="19"/>
  <c r="AI121" i="19" s="1" a="1"/>
  <c r="AI121" i="19" s="1"/>
  <c r="AH122" i="19"/>
  <c r="AI122" i="19" s="1" a="1"/>
  <c r="AI122" i="19" s="1"/>
  <c r="AH123" i="19"/>
  <c r="AI123" i="19" s="1" a="1"/>
  <c r="AI123" i="19" s="1"/>
  <c r="AH124" i="19"/>
  <c r="AI124" i="19" s="1" a="1"/>
  <c r="AI124" i="19" s="1"/>
  <c r="AH125" i="19"/>
  <c r="AI125" i="19" s="1" a="1"/>
  <c r="AI125" i="19" s="1"/>
  <c r="AH126" i="19"/>
  <c r="AI126" i="19" s="1" a="1"/>
  <c r="AI126" i="19" s="1"/>
  <c r="AH127" i="19"/>
  <c r="AI127" i="19" s="1" a="1"/>
  <c r="AI127" i="19" s="1"/>
  <c r="AH128" i="19"/>
  <c r="AI128" i="19" s="1" a="1"/>
  <c r="AI128" i="19" s="1"/>
  <c r="AH129" i="19"/>
  <c r="AI129" i="19" s="1" a="1"/>
  <c r="AI129" i="19" s="1"/>
  <c r="AH130" i="19"/>
  <c r="AI130" i="19" s="1" a="1"/>
  <c r="AI130" i="19" s="1"/>
  <c r="AH131" i="19"/>
  <c r="AI131" i="19" s="1" a="1"/>
  <c r="AI131" i="19" s="1"/>
  <c r="AH132" i="19"/>
  <c r="AI132" i="19" s="1" a="1"/>
  <c r="AI132" i="19" s="1"/>
  <c r="AH133" i="19"/>
  <c r="AI133" i="19" s="1" a="1"/>
  <c r="AI133" i="19" s="1"/>
  <c r="AH134" i="19"/>
  <c r="AI134" i="19" s="1" a="1"/>
  <c r="AI134" i="19" s="1"/>
  <c r="AH135" i="19"/>
  <c r="AI135" i="19" s="1" a="1"/>
  <c r="AI135" i="19" s="1"/>
  <c r="AH136" i="19"/>
  <c r="AI136" i="19" s="1" a="1"/>
  <c r="AI136" i="19" s="1"/>
  <c r="AH137" i="19"/>
  <c r="AI137" i="19" s="1" a="1"/>
  <c r="AI137" i="19" s="1"/>
  <c r="AH138" i="19"/>
  <c r="AI138" i="19" s="1" a="1"/>
  <c r="AI138" i="19" s="1"/>
  <c r="AH139" i="19"/>
  <c r="AI139" i="19" s="1" a="1"/>
  <c r="AI139" i="19" s="1"/>
  <c r="AH140" i="19"/>
  <c r="AI140" i="19" s="1" a="1"/>
  <c r="AI140" i="19" s="1"/>
  <c r="AH141" i="19"/>
  <c r="AI141" i="19" s="1" a="1"/>
  <c r="AI141" i="19" s="1"/>
  <c r="AH142" i="19"/>
  <c r="AI142" i="19" s="1" a="1"/>
  <c r="AI142" i="19" s="1"/>
  <c r="AH143" i="19"/>
  <c r="AI143" i="19" s="1" a="1"/>
  <c r="AI143" i="19" s="1"/>
  <c r="AH144" i="19"/>
  <c r="AI144" i="19" s="1" a="1"/>
  <c r="AI144" i="19" s="1"/>
  <c r="AH145" i="19"/>
  <c r="AI145" i="19" s="1" a="1"/>
  <c r="AI145" i="19" s="1"/>
  <c r="AH146" i="19"/>
  <c r="AI146" i="19" s="1" a="1"/>
  <c r="AI146" i="19" s="1"/>
  <c r="AH147" i="19"/>
  <c r="AI147" i="19" s="1" a="1"/>
  <c r="AI147" i="19" s="1"/>
  <c r="AH148" i="19"/>
  <c r="AI148" i="19" s="1" a="1"/>
  <c r="AI148" i="19" s="1"/>
  <c r="AH149" i="19"/>
  <c r="AI149" i="19" s="1" a="1"/>
  <c r="AI149" i="19" s="1"/>
  <c r="AH150" i="19"/>
  <c r="AI150" i="19" s="1" a="1"/>
  <c r="AI150" i="19" s="1"/>
  <c r="AH151" i="19"/>
  <c r="AI151" i="19" s="1" a="1"/>
  <c r="AI151" i="19" s="1"/>
  <c r="AH152" i="19"/>
  <c r="AI152" i="19" s="1" a="1"/>
  <c r="AI152" i="19" s="1"/>
  <c r="AH153" i="19"/>
  <c r="AI153" i="19" s="1" a="1"/>
  <c r="AI153" i="19" s="1"/>
  <c r="AH154" i="19"/>
  <c r="AI154" i="19" s="1" a="1"/>
  <c r="AI154" i="19" s="1"/>
  <c r="AH155" i="19"/>
  <c r="AI155" i="19" s="1" a="1"/>
  <c r="AI155" i="19" s="1"/>
  <c r="AH156" i="19"/>
  <c r="AI156" i="19" s="1" a="1"/>
  <c r="AI156" i="19" s="1"/>
  <c r="AH157" i="19"/>
  <c r="AI157" i="19" s="1" a="1"/>
  <c r="AI157" i="19" s="1"/>
  <c r="AH158" i="19"/>
  <c r="AI158" i="19" s="1" a="1"/>
  <c r="AI158" i="19" s="1"/>
  <c r="AH159" i="19"/>
  <c r="AI159" i="19" s="1" a="1"/>
  <c r="AI159" i="19" s="1"/>
  <c r="AH160" i="19"/>
  <c r="AI160" i="19" s="1" a="1"/>
  <c r="AI160" i="19" s="1"/>
  <c r="AH161" i="19"/>
  <c r="AI161" i="19" s="1" a="1"/>
  <c r="AI161" i="19" s="1"/>
  <c r="AH162" i="19"/>
  <c r="AI162" i="19" s="1" a="1"/>
  <c r="AI162" i="19" s="1"/>
  <c r="AH163" i="19"/>
  <c r="AI163" i="19" s="1" a="1"/>
  <c r="AI163" i="19" s="1"/>
  <c r="AH164" i="19"/>
  <c r="AI164" i="19" s="1" a="1"/>
  <c r="AI164" i="19" s="1"/>
  <c r="AH165" i="19"/>
  <c r="AI165" i="19" s="1" a="1"/>
  <c r="AI165" i="19" s="1"/>
  <c r="AH166" i="19"/>
  <c r="AI166" i="19" s="1" a="1"/>
  <c r="AI166" i="19" s="1"/>
  <c r="AH167" i="19"/>
  <c r="AI167" i="19" s="1" a="1"/>
  <c r="AI167" i="19" s="1"/>
  <c r="AH168" i="19"/>
  <c r="AI168" i="19" s="1" a="1"/>
  <c r="AI168" i="19" s="1"/>
  <c r="AH169" i="19"/>
  <c r="AI169" i="19" s="1" a="1"/>
  <c r="AI169" i="19" s="1"/>
  <c r="AH170" i="19"/>
  <c r="AI170" i="19" s="1" a="1"/>
  <c r="AI170" i="19" s="1"/>
  <c r="AH171" i="19"/>
  <c r="AI171" i="19" s="1" a="1"/>
  <c r="AI171" i="19" s="1"/>
  <c r="AH172" i="19"/>
  <c r="AI172" i="19" s="1" a="1"/>
  <c r="AI172" i="19" s="1"/>
  <c r="AH173" i="19"/>
  <c r="AI173" i="19" s="1" a="1"/>
  <c r="AI173" i="19" s="1"/>
  <c r="AH174" i="19"/>
  <c r="AI174" i="19" s="1" a="1"/>
  <c r="AI174" i="19" s="1"/>
  <c r="AH175" i="19"/>
  <c r="AI175" i="19" s="1" a="1"/>
  <c r="AI175" i="19" s="1"/>
  <c r="AH176" i="19"/>
  <c r="AI176" i="19" s="1" a="1"/>
  <c r="AI176" i="19" s="1"/>
  <c r="AH177" i="19"/>
  <c r="AI177" i="19" s="1" a="1"/>
  <c r="AI177" i="19" s="1"/>
  <c r="AH178" i="19"/>
  <c r="AI178" i="19" s="1" a="1"/>
  <c r="AI178" i="19" s="1"/>
  <c r="AH179" i="19"/>
  <c r="AI179" i="19" s="1" a="1"/>
  <c r="AI179" i="19" s="1"/>
  <c r="AH180" i="19"/>
  <c r="AI180" i="19" s="1" a="1"/>
  <c r="AI180" i="19" s="1"/>
  <c r="AH181" i="19"/>
  <c r="AI181" i="19" s="1" a="1"/>
  <c r="AI181" i="19" s="1"/>
  <c r="AH182" i="19"/>
  <c r="AI182" i="19" s="1" a="1"/>
  <c r="AI182" i="19" s="1"/>
  <c r="AH183" i="19"/>
  <c r="AI183" i="19" s="1" a="1"/>
  <c r="AI183" i="19" s="1"/>
  <c r="AH184" i="19"/>
  <c r="AI184" i="19" s="1" a="1"/>
  <c r="AI184" i="19" s="1"/>
  <c r="AH185" i="19"/>
  <c r="AI185" i="19" s="1" a="1"/>
  <c r="AI185" i="19" s="1"/>
  <c r="AH186" i="19"/>
  <c r="AI186" i="19" s="1" a="1"/>
  <c r="AI186" i="19" s="1"/>
  <c r="AH187" i="19"/>
  <c r="AI187" i="19" s="1" a="1"/>
  <c r="AI187" i="19" s="1"/>
  <c r="AH188" i="19"/>
  <c r="AI188" i="19" s="1" a="1"/>
  <c r="AI188" i="19" s="1"/>
  <c r="AH189" i="19"/>
  <c r="AI189" i="19" s="1" a="1"/>
  <c r="AI189" i="19" s="1"/>
  <c r="AH190" i="19"/>
  <c r="AI190" i="19" s="1" a="1"/>
  <c r="AI190" i="19" s="1"/>
  <c r="AH191" i="19"/>
  <c r="AI191" i="19" s="1" a="1"/>
  <c r="AI191" i="19" s="1"/>
  <c r="AH192" i="19"/>
  <c r="AI192" i="19" s="1" a="1"/>
  <c r="AI192" i="19" s="1"/>
  <c r="AH193" i="19"/>
  <c r="AI193" i="19" s="1" a="1"/>
  <c r="AI193" i="19" s="1"/>
  <c r="AH194" i="19"/>
  <c r="AI194" i="19" s="1" a="1"/>
  <c r="AI194" i="19" s="1"/>
  <c r="AH195" i="19"/>
  <c r="AI195" i="19" s="1" a="1"/>
  <c r="AI195" i="19" s="1"/>
  <c r="AH196" i="19"/>
  <c r="AI196" i="19" s="1" a="1"/>
  <c r="AI196" i="19" s="1"/>
  <c r="AH197" i="19"/>
  <c r="AI197" i="19" s="1" a="1"/>
  <c r="AI197" i="19" s="1"/>
  <c r="AH198" i="19"/>
  <c r="AI198" i="19" s="1" a="1"/>
  <c r="AI198" i="19" s="1"/>
  <c r="AH199" i="19"/>
  <c r="AI199" i="19" s="1" a="1"/>
  <c r="AI199" i="19" s="1"/>
  <c r="AH200" i="19"/>
  <c r="AI200" i="19" s="1" a="1"/>
  <c r="AI200" i="19" s="1"/>
  <c r="AH201" i="19"/>
  <c r="AI201" i="19" s="1" a="1"/>
  <c r="AI201" i="19" s="1"/>
  <c r="AH202" i="19"/>
  <c r="AI202" i="19" s="1" a="1"/>
  <c r="AI202" i="19" s="1"/>
  <c r="AH203" i="19"/>
  <c r="AI203" i="19" s="1" a="1"/>
  <c r="AI203" i="19" s="1"/>
  <c r="AH204" i="19"/>
  <c r="AI204" i="19" s="1" a="1"/>
  <c r="AI204" i="19" s="1"/>
  <c r="AH205" i="19"/>
  <c r="AI205" i="19" s="1" a="1"/>
  <c r="AI205" i="19" s="1"/>
  <c r="AH206" i="19"/>
  <c r="AI206" i="19" s="1" a="1"/>
  <c r="AI206" i="19" s="1"/>
  <c r="AH207" i="19"/>
  <c r="AI207" i="19" s="1" a="1"/>
  <c r="AI207" i="19" s="1"/>
  <c r="AH208" i="19"/>
  <c r="AI208" i="19" s="1" a="1"/>
  <c r="AI208" i="19" s="1"/>
  <c r="AH209" i="19"/>
  <c r="AI209" i="19" s="1" a="1"/>
  <c r="AI209" i="19" s="1"/>
  <c r="AH210" i="19"/>
  <c r="AI210" i="19" s="1" a="1"/>
  <c r="AI210" i="19" s="1"/>
  <c r="AH211" i="19"/>
  <c r="AI211" i="19" s="1" a="1"/>
  <c r="AI211" i="19" s="1"/>
  <c r="AH212" i="19"/>
  <c r="AI212" i="19" s="1" a="1"/>
  <c r="AI212" i="19" s="1"/>
  <c r="AH213" i="19"/>
  <c r="AI213" i="19" s="1" a="1"/>
  <c r="AI213" i="19" s="1"/>
  <c r="AH214" i="19"/>
  <c r="AI214" i="19" s="1" a="1"/>
  <c r="AI214" i="19" s="1"/>
  <c r="AH215" i="19"/>
  <c r="AI215" i="19" s="1" a="1"/>
  <c r="AI215" i="19" s="1"/>
  <c r="AH216" i="19"/>
  <c r="AI216" i="19" s="1" a="1"/>
  <c r="AI216" i="19" s="1"/>
  <c r="AH217" i="19"/>
  <c r="AI217" i="19" s="1" a="1"/>
  <c r="AI217" i="19" s="1"/>
  <c r="AH218" i="19"/>
  <c r="AI218" i="19" s="1" a="1"/>
  <c r="AI218" i="19" s="1"/>
  <c r="AH219" i="19"/>
  <c r="AI219" i="19" s="1" a="1"/>
  <c r="AI219" i="19" s="1"/>
  <c r="AH220" i="19"/>
  <c r="AI220" i="19" s="1" a="1"/>
  <c r="AI220" i="19" s="1"/>
  <c r="AH221" i="19"/>
  <c r="AI221" i="19" s="1" a="1"/>
  <c r="AI221" i="19" s="1"/>
  <c r="AH222" i="19"/>
  <c r="AI222" i="19" s="1" a="1"/>
  <c r="AI222" i="19" s="1"/>
  <c r="AH223" i="19"/>
  <c r="AI223" i="19" s="1" a="1"/>
  <c r="AI223" i="19" s="1"/>
  <c r="AH224" i="19"/>
  <c r="AI224" i="19" s="1" a="1"/>
  <c r="AI224" i="19" s="1"/>
  <c r="AH225" i="19"/>
  <c r="AI225" i="19" s="1" a="1"/>
  <c r="AI225" i="19" s="1"/>
  <c r="AH226" i="19"/>
  <c r="AI226" i="19" s="1" a="1"/>
  <c r="AI226" i="19" s="1"/>
  <c r="AH227" i="19"/>
  <c r="AI227" i="19" s="1" a="1"/>
  <c r="AI227" i="19" s="1"/>
  <c r="AH228" i="19"/>
  <c r="AI228" i="19" s="1" a="1"/>
  <c r="AI228" i="19" s="1"/>
  <c r="AH229" i="19"/>
  <c r="AI229" i="19" s="1" a="1"/>
  <c r="AI229" i="19" s="1"/>
  <c r="AH230" i="19"/>
  <c r="AI230" i="19" s="1" a="1"/>
  <c r="AI230" i="19" s="1"/>
  <c r="AH231" i="19"/>
  <c r="AI231" i="19" s="1" a="1"/>
  <c r="AI231" i="19" s="1"/>
  <c r="AH232" i="19"/>
  <c r="AI232" i="19" s="1" a="1"/>
  <c r="AI232" i="19" s="1"/>
  <c r="AH233" i="19"/>
  <c r="AI233" i="19" s="1" a="1"/>
  <c r="AI233" i="19" s="1"/>
  <c r="AH234" i="19"/>
  <c r="AI234" i="19" s="1" a="1"/>
  <c r="AI234" i="19" s="1"/>
  <c r="AH235" i="19"/>
  <c r="AI235" i="19" s="1" a="1"/>
  <c r="AI235" i="19" s="1"/>
  <c r="AH236" i="19"/>
  <c r="AI236" i="19" s="1" a="1"/>
  <c r="AI236" i="19" s="1"/>
  <c r="AH237" i="19"/>
  <c r="AI237" i="19" s="1" a="1"/>
  <c r="AI237" i="19" s="1"/>
  <c r="AH238" i="19"/>
  <c r="AI238" i="19" s="1" a="1"/>
  <c r="AI238" i="19" s="1"/>
  <c r="AH239" i="19"/>
  <c r="AI239" i="19" s="1" a="1"/>
  <c r="AI239" i="19" s="1"/>
  <c r="AH240" i="19"/>
  <c r="AI240" i="19" s="1" a="1"/>
  <c r="AI240" i="19" s="1"/>
  <c r="AH241" i="19"/>
  <c r="AI241" i="19" s="1" a="1"/>
  <c r="AI241" i="19" s="1"/>
  <c r="AH242" i="19"/>
  <c r="AI242" i="19" s="1" a="1"/>
  <c r="AI242" i="19" s="1"/>
  <c r="AH243" i="19"/>
  <c r="AI243" i="19" s="1" a="1"/>
  <c r="AI243" i="19" s="1"/>
  <c r="AH244" i="19"/>
  <c r="AI244" i="19" s="1" a="1"/>
  <c r="AI244" i="19" s="1"/>
  <c r="AH245" i="19"/>
  <c r="AI245" i="19" s="1" a="1"/>
  <c r="AI245" i="19" s="1"/>
  <c r="AH246" i="19"/>
  <c r="AI246" i="19" s="1" a="1"/>
  <c r="AI246" i="19" s="1"/>
  <c r="AH247" i="19"/>
  <c r="AI247" i="19" s="1" a="1"/>
  <c r="AI247" i="19" s="1"/>
  <c r="AH248" i="19"/>
  <c r="AI248" i="19" s="1" a="1"/>
  <c r="AI248" i="19" s="1"/>
  <c r="AH249" i="19"/>
  <c r="AI249" i="19" s="1" a="1"/>
  <c r="AI249" i="19" s="1"/>
  <c r="AH250" i="19"/>
  <c r="AI250" i="19" s="1" a="1"/>
  <c r="AI250" i="19" s="1"/>
  <c r="AH251" i="19"/>
  <c r="AI251" i="19" s="1" a="1"/>
  <c r="AI251" i="19" s="1"/>
  <c r="AH252" i="19"/>
  <c r="AI252" i="19" s="1" a="1"/>
  <c r="AI252" i="19" s="1"/>
  <c r="AH253" i="19"/>
  <c r="AI253" i="19" s="1" a="1"/>
  <c r="AI253" i="19" s="1"/>
  <c r="AH254" i="19"/>
  <c r="AI254" i="19" s="1" a="1"/>
  <c r="AI254" i="19" s="1"/>
  <c r="AH255" i="19"/>
  <c r="AI255" i="19" s="1" a="1"/>
  <c r="AI255" i="19" s="1"/>
  <c r="AH256" i="19"/>
  <c r="AI256" i="19" s="1" a="1"/>
  <c r="AI256" i="19" s="1"/>
  <c r="AH257" i="19"/>
  <c r="AI257" i="19" s="1" a="1"/>
  <c r="AI257" i="19" s="1"/>
  <c r="AH258" i="19"/>
  <c r="AI258" i="19" s="1" a="1"/>
  <c r="AI258" i="19" s="1"/>
  <c r="AH259" i="19"/>
  <c r="AI259" i="19" s="1" a="1"/>
  <c r="AI259" i="19" s="1"/>
  <c r="AH260" i="19"/>
  <c r="AI260" i="19" s="1" a="1"/>
  <c r="AI260" i="19" s="1"/>
  <c r="AH261" i="19"/>
  <c r="AI261" i="19" s="1" a="1"/>
  <c r="AI261" i="19" s="1"/>
  <c r="AH262" i="19"/>
  <c r="AI262" i="19" s="1" a="1"/>
  <c r="AI262" i="19" s="1"/>
  <c r="AH263" i="19"/>
  <c r="AI263" i="19" s="1" a="1"/>
  <c r="AI263" i="19" s="1"/>
  <c r="AH264" i="19"/>
  <c r="AI264" i="19" s="1" a="1"/>
  <c r="AI264" i="19" s="1"/>
  <c r="AH265" i="19"/>
  <c r="AI265" i="19" s="1" a="1"/>
  <c r="AI265" i="19" s="1"/>
  <c r="AH266" i="19"/>
  <c r="AI266" i="19" s="1" a="1"/>
  <c r="AI266" i="19" s="1"/>
  <c r="AH267" i="19"/>
  <c r="AI267" i="19" s="1" a="1"/>
  <c r="AI267" i="19" s="1"/>
  <c r="AH268" i="19"/>
  <c r="AI268" i="19" s="1" a="1"/>
  <c r="AI268" i="19" s="1"/>
  <c r="AH269" i="19"/>
  <c r="AI269" i="19" s="1" a="1"/>
  <c r="AI269" i="19" s="1"/>
  <c r="AH270" i="19"/>
  <c r="AI270" i="19" s="1" a="1"/>
  <c r="AI270" i="19" s="1"/>
  <c r="AH271" i="19"/>
  <c r="AI271" i="19" s="1" a="1"/>
  <c r="AI271" i="19" s="1"/>
  <c r="AH272" i="19"/>
  <c r="AI272" i="19" s="1" a="1"/>
  <c r="AI272" i="19" s="1"/>
  <c r="AH273" i="19"/>
  <c r="AI273" i="19" s="1" a="1"/>
  <c r="AI273" i="19" s="1"/>
  <c r="AH274" i="19"/>
  <c r="AI274" i="19" s="1" a="1"/>
  <c r="AI274" i="19" s="1"/>
  <c r="AH275" i="19"/>
  <c r="AI275" i="19" s="1" a="1"/>
  <c r="AI275" i="19" s="1"/>
  <c r="AH276" i="19"/>
  <c r="AI276" i="19" s="1" a="1"/>
  <c r="AI276" i="19" s="1"/>
  <c r="AH277" i="19"/>
  <c r="AI277" i="19" s="1" a="1"/>
  <c r="AI277" i="19" s="1"/>
  <c r="AH278" i="19"/>
  <c r="AI278" i="19" s="1" a="1"/>
  <c r="AI278" i="19" s="1"/>
  <c r="AH279" i="19"/>
  <c r="AI279" i="19" s="1" a="1"/>
  <c r="AI279" i="19" s="1"/>
  <c r="AH280" i="19"/>
  <c r="AI280" i="19" s="1" a="1"/>
  <c r="AI280" i="19" s="1"/>
  <c r="AH281" i="19"/>
  <c r="AI281" i="19" s="1" a="1"/>
  <c r="AI281" i="19" s="1"/>
  <c r="AH282" i="19"/>
  <c r="AI282" i="19" s="1" a="1"/>
  <c r="AI282" i="19" s="1"/>
  <c r="AH283" i="19"/>
  <c r="AI283" i="19" s="1" a="1"/>
  <c r="AI283" i="19" s="1"/>
  <c r="AH284" i="19"/>
  <c r="AI284" i="19" s="1" a="1"/>
  <c r="AI284" i="19" s="1"/>
  <c r="AH285" i="19"/>
  <c r="AI285" i="19" s="1" a="1"/>
  <c r="AI285" i="19" s="1"/>
  <c r="AH286" i="19"/>
  <c r="AI286" i="19" s="1" a="1"/>
  <c r="AI286" i="19" s="1"/>
  <c r="AH287" i="19"/>
  <c r="AI287" i="19" s="1" a="1"/>
  <c r="AI287" i="19" s="1"/>
  <c r="AH288" i="19"/>
  <c r="AI288" i="19" s="1" a="1"/>
  <c r="AI288" i="19" s="1"/>
  <c r="AH289" i="19"/>
  <c r="AI289" i="19" s="1" a="1"/>
  <c r="AI289" i="19" s="1"/>
  <c r="AH290" i="19"/>
  <c r="AI290" i="19" s="1" a="1"/>
  <c r="AI290" i="19" s="1"/>
  <c r="AH291" i="19"/>
  <c r="AI291" i="19" s="1" a="1"/>
  <c r="AI291" i="19" s="1"/>
  <c r="AH292" i="19"/>
  <c r="AI292" i="19" s="1" a="1"/>
  <c r="AI292" i="19" s="1"/>
  <c r="AH293" i="19"/>
  <c r="AI293" i="19" s="1" a="1"/>
  <c r="AI293" i="19" s="1"/>
  <c r="AH294" i="19"/>
  <c r="AI294" i="19" s="1" a="1"/>
  <c r="AI294" i="19" s="1"/>
  <c r="AH295" i="19"/>
  <c r="AI295" i="19" s="1" a="1"/>
  <c r="AI295" i="19" s="1"/>
  <c r="AH296" i="19"/>
  <c r="AI296" i="19" s="1" a="1"/>
  <c r="AI296" i="19" s="1"/>
  <c r="AH297" i="19"/>
  <c r="AI297" i="19" s="1" a="1"/>
  <c r="AI297" i="19" s="1"/>
  <c r="AH298" i="19"/>
  <c r="AI298" i="19" s="1" a="1"/>
  <c r="AI298" i="19" s="1"/>
  <c r="AH299" i="19"/>
  <c r="AI299" i="19" s="1" a="1"/>
  <c r="AI299" i="19" s="1"/>
  <c r="AH300" i="19"/>
  <c r="AI300" i="19" s="1" a="1"/>
  <c r="AI300" i="19" s="1"/>
  <c r="AH301" i="19"/>
  <c r="AI301" i="19" s="1" a="1"/>
  <c r="AI301" i="19" s="1"/>
  <c r="AH302" i="19"/>
  <c r="AI302" i="19" s="1" a="1"/>
  <c r="AI302" i="19" s="1"/>
  <c r="AH303" i="19"/>
  <c r="AI303" i="19" s="1" a="1"/>
  <c r="AI303" i="19" s="1"/>
  <c r="AH304" i="19"/>
  <c r="AI304" i="19" s="1" a="1"/>
  <c r="AI304" i="19" s="1"/>
  <c r="AH305" i="19"/>
  <c r="AI305" i="19" s="1" a="1"/>
  <c r="AI305" i="19" s="1"/>
  <c r="AH306" i="19"/>
  <c r="AI306" i="19" s="1" a="1"/>
  <c r="AI306" i="19" s="1"/>
  <c r="AH307" i="19"/>
  <c r="AI307" i="19" s="1" a="1"/>
  <c r="AI307" i="19" s="1"/>
  <c r="AH308" i="19"/>
  <c r="AI308" i="19" s="1" a="1"/>
  <c r="AI308" i="19" s="1"/>
  <c r="AH309" i="19"/>
  <c r="AI309" i="19" s="1" a="1"/>
  <c r="AI309" i="19" s="1"/>
  <c r="AH310" i="19"/>
  <c r="AI310" i="19" s="1" a="1"/>
  <c r="AI310" i="19" s="1"/>
  <c r="AH311" i="19"/>
  <c r="AI311" i="19" s="1" a="1"/>
  <c r="AI311" i="19" s="1"/>
  <c r="AH312" i="19"/>
  <c r="AI312" i="19" s="1" a="1"/>
  <c r="AI312" i="19" s="1"/>
  <c r="AH313" i="19"/>
  <c r="AI313" i="19" s="1" a="1"/>
  <c r="AI313" i="19" s="1"/>
  <c r="AH314" i="19"/>
  <c r="AI314" i="19" s="1" a="1"/>
  <c r="AI314" i="19" s="1"/>
  <c r="AH315" i="19"/>
  <c r="AI315" i="19" s="1" a="1"/>
  <c r="AI315" i="19" s="1"/>
  <c r="AH316" i="19"/>
  <c r="AI316" i="19" s="1" a="1"/>
  <c r="AI316" i="19" s="1"/>
  <c r="AH317" i="19"/>
  <c r="AI317" i="19" s="1" a="1"/>
  <c r="AI317" i="19" s="1"/>
  <c r="AH318" i="19"/>
  <c r="AI318" i="19" s="1" a="1"/>
  <c r="AI318" i="19" s="1"/>
  <c r="AH319" i="19"/>
  <c r="AI319" i="19" s="1" a="1"/>
  <c r="AI319" i="19" s="1"/>
  <c r="AH320" i="19"/>
  <c r="AI320" i="19" s="1" a="1"/>
  <c r="AI320" i="19" s="1"/>
  <c r="AH321" i="19"/>
  <c r="AI321" i="19" s="1" a="1"/>
  <c r="AI321" i="19" s="1"/>
  <c r="AH322" i="19"/>
  <c r="AI322" i="19" s="1" a="1"/>
  <c r="AI322" i="19" s="1"/>
  <c r="AH323" i="19"/>
  <c r="AI323" i="19" s="1" a="1"/>
  <c r="AI323" i="19" s="1"/>
  <c r="AH324" i="19"/>
  <c r="AI324" i="19" s="1" a="1"/>
  <c r="AI324" i="19" s="1"/>
  <c r="AH325" i="19"/>
  <c r="AI325" i="19" s="1" a="1"/>
  <c r="AI325" i="19" s="1"/>
  <c r="AH326" i="19"/>
  <c r="AI326" i="19" s="1" a="1"/>
  <c r="AI326" i="19" s="1"/>
  <c r="AH327" i="19"/>
  <c r="AI327" i="19" s="1" a="1"/>
  <c r="AI327" i="19" s="1"/>
  <c r="AH328" i="19"/>
  <c r="AI328" i="19" s="1" a="1"/>
  <c r="AI328" i="19" s="1"/>
  <c r="AH329" i="19"/>
  <c r="AI329" i="19" s="1" a="1"/>
  <c r="AI329" i="19" s="1"/>
  <c r="AH330" i="19"/>
  <c r="AI330" i="19" s="1" a="1"/>
  <c r="AI330" i="19" s="1"/>
  <c r="AH331" i="19"/>
  <c r="AI331" i="19" s="1" a="1"/>
  <c r="AI331" i="19" s="1"/>
  <c r="AH332" i="19"/>
  <c r="AI332" i="19" s="1" a="1"/>
  <c r="AI332" i="19" s="1"/>
  <c r="AH333" i="19"/>
  <c r="AI333" i="19" s="1" a="1"/>
  <c r="AI333" i="19" s="1"/>
  <c r="AH334" i="19"/>
  <c r="AI334" i="19" s="1" a="1"/>
  <c r="AI334" i="19" s="1"/>
  <c r="AH335" i="19"/>
  <c r="AI335" i="19" s="1" a="1"/>
  <c r="AI335" i="19" s="1"/>
  <c r="AH336" i="19"/>
  <c r="AI336" i="19" s="1" a="1"/>
  <c r="AI336" i="19" s="1"/>
  <c r="AH337" i="19"/>
  <c r="AI337" i="19" s="1" a="1"/>
  <c r="AI337" i="19" s="1"/>
  <c r="AH338" i="19"/>
  <c r="AI338" i="19" s="1" a="1"/>
  <c r="AI338" i="19" s="1"/>
  <c r="AH339" i="19"/>
  <c r="AI339" i="19" s="1" a="1"/>
  <c r="AI339" i="19" s="1"/>
  <c r="AH340" i="19"/>
  <c r="AI340" i="19" s="1" a="1"/>
  <c r="AI340" i="19" s="1"/>
  <c r="AH341" i="19"/>
  <c r="AI341" i="19" s="1" a="1"/>
  <c r="AI341" i="19" s="1"/>
  <c r="AH342" i="19"/>
  <c r="AI342" i="19" s="1" a="1"/>
  <c r="AI342" i="19" s="1"/>
  <c r="AH343" i="19"/>
  <c r="AI343" i="19" s="1" a="1"/>
  <c r="AI343" i="19" s="1"/>
  <c r="AH344" i="19"/>
  <c r="AI344" i="19" s="1" a="1"/>
  <c r="AI344" i="19" s="1"/>
  <c r="AH345" i="19"/>
  <c r="AI345" i="19" s="1" a="1"/>
  <c r="AI345" i="19" s="1"/>
  <c r="AH346" i="19"/>
  <c r="AI346" i="19" s="1" a="1"/>
  <c r="AI346" i="19" s="1"/>
  <c r="AH347" i="19"/>
  <c r="AI347" i="19" s="1" a="1"/>
  <c r="AI347" i="19" s="1"/>
  <c r="AH348" i="19"/>
  <c r="AI348" i="19" s="1" a="1"/>
  <c r="AI348" i="19" s="1"/>
  <c r="AH349" i="19"/>
  <c r="AI349" i="19" s="1" a="1"/>
  <c r="AI349" i="19" s="1"/>
  <c r="AH350" i="19"/>
  <c r="AI350" i="19" s="1" a="1"/>
  <c r="AI350" i="19" s="1"/>
  <c r="AH351" i="19"/>
  <c r="AI351" i="19" s="1" a="1"/>
  <c r="AI351" i="19" s="1"/>
  <c r="AH352" i="19"/>
  <c r="AI352" i="19" s="1" a="1"/>
  <c r="AI352" i="19" s="1"/>
  <c r="AH353" i="19"/>
  <c r="AI353" i="19" s="1" a="1"/>
  <c r="AI353" i="19" s="1"/>
  <c r="AH354" i="19"/>
  <c r="AI354" i="19" s="1" a="1"/>
  <c r="AI354" i="19" s="1"/>
  <c r="AH355" i="19"/>
  <c r="AI355" i="19" s="1" a="1"/>
  <c r="AI355" i="19" s="1"/>
  <c r="AH356" i="19"/>
  <c r="AI356" i="19" s="1" a="1"/>
  <c r="AI356" i="19" s="1"/>
  <c r="AH357" i="19"/>
  <c r="AI357" i="19" s="1" a="1"/>
  <c r="AI357" i="19" s="1"/>
  <c r="AH358" i="19"/>
  <c r="AI358" i="19" s="1" a="1"/>
  <c r="AI358" i="19" s="1"/>
  <c r="AH359" i="19"/>
  <c r="AI359" i="19" s="1" a="1"/>
  <c r="AI359" i="19" s="1"/>
  <c r="AH360" i="19"/>
  <c r="AI360" i="19" s="1" a="1"/>
  <c r="AI360" i="19" s="1"/>
  <c r="AH361" i="19"/>
  <c r="AI361" i="19" s="1" a="1"/>
  <c r="AI361" i="19" s="1"/>
  <c r="AH362" i="19"/>
  <c r="AI362" i="19" s="1" a="1"/>
  <c r="AI362" i="19" s="1"/>
  <c r="AH363" i="19"/>
  <c r="AI363" i="19" s="1" a="1"/>
  <c r="AI363" i="19" s="1"/>
  <c r="AH364" i="19"/>
  <c r="AI364" i="19" s="1" a="1"/>
  <c r="AI364" i="19" s="1"/>
  <c r="AH365" i="19"/>
  <c r="AI365" i="19" s="1" a="1"/>
  <c r="AI365" i="19" s="1"/>
  <c r="AH366" i="19"/>
  <c r="AI366" i="19" s="1" a="1"/>
  <c r="AI366" i="19" s="1"/>
  <c r="AH367" i="19"/>
  <c r="AI367" i="19" s="1" a="1"/>
  <c r="AI367" i="19" s="1"/>
  <c r="AH3" i="19"/>
  <c r="AI3" i="19" s="1" a="1"/>
  <c r="AI3" i="19" s="1"/>
  <c r="E4" i="19"/>
  <c r="E5" i="19"/>
  <c r="E6" i="19"/>
  <c r="E7" i="19"/>
  <c r="E8" i="19"/>
  <c r="E9" i="19"/>
  <c r="E10" i="19"/>
  <c r="E11" i="19"/>
  <c r="E3" i="19"/>
  <c r="N206" i="8" l="1"/>
  <c r="N202" i="8"/>
  <c r="I221" i="8"/>
  <c r="B256" i="8" s="1" a="1"/>
  <c r="B256" i="8" s="1"/>
  <c r="E256" i="8" s="1"/>
  <c r="J221" i="8"/>
  <c r="B257" i="8" s="1" a="1"/>
  <c r="B257" i="8" s="1"/>
  <c r="E257" i="8" s="1"/>
  <c r="C221" i="8"/>
  <c r="B250" i="8" s="1" a="1"/>
  <c r="B250" i="8" s="1"/>
  <c r="G221" i="8"/>
  <c r="B254" i="8" s="1" a="1"/>
  <c r="B254" i="8" s="1"/>
  <c r="E221" i="8"/>
  <c r="B252" i="8" s="1" a="1"/>
  <c r="B252" i="8" s="1"/>
  <c r="N210" i="8"/>
  <c r="H221" i="8"/>
  <c r="B255" i="8" s="1" a="1"/>
  <c r="B255" i="8" s="1"/>
  <c r="E255" i="8" s="1"/>
  <c r="F221" i="8"/>
  <c r="B253" i="8" s="1" a="1"/>
  <c r="B253" i="8" s="1"/>
  <c r="D221" i="8"/>
  <c r="B251" i="8" s="1" a="1"/>
  <c r="B251" i="8" s="1"/>
  <c r="N214" i="8"/>
  <c r="M221" i="8"/>
  <c r="B260" i="8" s="1" a="1"/>
  <c r="B260" i="8" s="1"/>
  <c r="E260" i="8" s="1"/>
  <c r="L221" i="8"/>
  <c r="B259" i="8" s="1" a="1"/>
  <c r="B259" i="8" s="1"/>
  <c r="E259" i="8" s="1"/>
  <c r="N208" i="8"/>
  <c r="N207" i="8"/>
  <c r="N209" i="8"/>
  <c r="N203" i="8"/>
  <c r="N212" i="8"/>
  <c r="N216" i="8"/>
  <c r="N215" i="8"/>
  <c r="K221" i="8"/>
  <c r="B258" i="8" s="1" a="1"/>
  <c r="B258" i="8" s="1"/>
  <c r="E258" i="8" s="1"/>
  <c r="N213" i="8"/>
  <c r="N204" i="8"/>
  <c r="N201" i="8"/>
  <c r="B221" i="8"/>
  <c r="B249" i="8" s="1" a="1"/>
  <c r="B249" i="8" s="1"/>
  <c r="N211" i="8"/>
  <c r="N205" i="8"/>
  <c r="F12" i="19"/>
  <c r="F11" i="19"/>
  <c r="F10" i="19"/>
  <c r="F6" i="19"/>
  <c r="F9" i="19"/>
  <c r="F14" i="19"/>
  <c r="F8" i="19"/>
  <c r="F13" i="19"/>
  <c r="F7" i="19"/>
  <c r="N221" i="8" l="1"/>
  <c r="K8" i="20"/>
  <c r="K12" i="20"/>
  <c r="K13" i="20"/>
  <c r="K14" i="20"/>
  <c r="K17" i="20"/>
  <c r="K18" i="20"/>
  <c r="K19" i="20"/>
  <c r="K20" i="20"/>
  <c r="J4" i="20"/>
  <c r="J5" i="20"/>
  <c r="J6" i="20"/>
  <c r="J7" i="20"/>
  <c r="J8" i="20"/>
  <c r="L8" i="20" s="1"/>
  <c r="J9" i="20"/>
  <c r="J10" i="20"/>
  <c r="J11" i="20"/>
  <c r="J12" i="20"/>
  <c r="L12" i="20" s="1"/>
  <c r="J13" i="20"/>
  <c r="L13" i="20" s="1"/>
  <c r="J14" i="20"/>
  <c r="L14" i="20" s="1"/>
  <c r="J15" i="20"/>
  <c r="J16" i="20"/>
  <c r="J17" i="20"/>
  <c r="L17" i="20" s="1"/>
  <c r="J18" i="20"/>
  <c r="L18" i="20" s="1"/>
  <c r="J19" i="20"/>
  <c r="L19" i="20" s="1"/>
  <c r="J20" i="20"/>
  <c r="L20" i="20" s="1"/>
  <c r="J3" i="20"/>
  <c r="L7" i="20" l="1"/>
  <c r="L6" i="20"/>
  <c r="L11" i="20"/>
  <c r="L3" i="20"/>
  <c r="L4" i="20"/>
  <c r="L5" i="20"/>
  <c r="L15" i="20"/>
  <c r="L9" i="20"/>
  <c r="L16" i="20"/>
  <c r="L10" i="20"/>
  <c r="I13" i="20"/>
  <c r="H29" i="20" s="1"/>
  <c r="I17" i="20"/>
  <c r="I27" i="20" s="1"/>
  <c r="I18" i="20"/>
  <c r="I28" i="20" s="1"/>
  <c r="I14" i="20"/>
  <c r="H30" i="20" s="1"/>
  <c r="I20" i="20"/>
  <c r="I30" i="20" s="1"/>
  <c r="I12" i="20"/>
  <c r="H28" i="20" s="1"/>
  <c r="I19" i="20"/>
  <c r="I29" i="20" s="1"/>
  <c r="I8" i="20"/>
  <c r="G30" i="20" s="1"/>
  <c r="M159" i="8"/>
  <c r="L159" i="8"/>
  <c r="K159" i="8"/>
  <c r="J159" i="8"/>
  <c r="I159" i="8"/>
  <c r="H159" i="8"/>
  <c r="G159" i="8"/>
  <c r="F159" i="8"/>
  <c r="E159" i="8"/>
  <c r="D159" i="8"/>
  <c r="C159" i="8"/>
  <c r="M158" i="8"/>
  <c r="L158" i="8"/>
  <c r="K158" i="8"/>
  <c r="J158" i="8"/>
  <c r="I158" i="8"/>
  <c r="H158" i="8"/>
  <c r="G158" i="8"/>
  <c r="F158" i="8"/>
  <c r="E158" i="8"/>
  <c r="D158" i="8"/>
  <c r="C158" i="8"/>
  <c r="B158" i="8"/>
  <c r="B159" i="8"/>
  <c r="C163" i="8"/>
  <c r="D163" i="8"/>
  <c r="E163" i="8"/>
  <c r="F163" i="8"/>
  <c r="G163" i="8"/>
  <c r="H163" i="8"/>
  <c r="I163" i="8"/>
  <c r="J163" i="8"/>
  <c r="K163" i="8"/>
  <c r="L163" i="8"/>
  <c r="M163" i="8"/>
  <c r="B164" i="8"/>
  <c r="C164" i="8"/>
  <c r="D164" i="8"/>
  <c r="E164" i="8"/>
  <c r="F164" i="8"/>
  <c r="G164" i="8"/>
  <c r="H164" i="8"/>
  <c r="I164" i="8"/>
  <c r="J164" i="8"/>
  <c r="K164" i="8"/>
  <c r="L164" i="8"/>
  <c r="M164" i="8"/>
  <c r="B2" i="25"/>
  <c r="E5" i="25"/>
  <c r="B32" i="22" s="1"/>
  <c r="E2" i="25" l="1"/>
  <c r="N163" i="8"/>
  <c r="N164" i="8"/>
  <c r="N158" i="8"/>
  <c r="N159" i="8"/>
  <c r="N165" i="8" l="1"/>
  <c r="H141" i="8"/>
  <c r="G141" i="8"/>
  <c r="F141" i="8"/>
  <c r="H140" i="8"/>
  <c r="G140" i="8"/>
  <c r="F140" i="8"/>
  <c r="H139" i="8"/>
  <c r="G139" i="8"/>
  <c r="F139" i="8"/>
  <c r="H138" i="8"/>
  <c r="G138" i="8"/>
  <c r="F138" i="8"/>
  <c r="H137" i="8"/>
  <c r="G137" i="8"/>
  <c r="F137" i="8"/>
  <c r="AY5" i="20"/>
  <c r="AY6" i="20"/>
  <c r="AY7" i="20"/>
  <c r="AZ7" i="20" s="1"/>
  <c r="AY3" i="20"/>
  <c r="AY4" i="20"/>
  <c r="AY2" i="20"/>
  <c r="BC3" i="20"/>
  <c r="BC4" i="20"/>
  <c r="AZ6" i="20" l="1"/>
  <c r="O164" i="8"/>
  <c r="AZ5" i="20"/>
  <c r="O163" i="8"/>
  <c r="AZ4" i="20"/>
  <c r="AZ2" i="20"/>
  <c r="BD4" i="20"/>
  <c r="AZ3" i="20"/>
  <c r="BD2" i="20"/>
  <c r="BD3" i="20"/>
  <c r="J15" i="19"/>
  <c r="J14" i="19"/>
  <c r="J13" i="19"/>
  <c r="J12" i="19"/>
  <c r="J11" i="19"/>
  <c r="J10" i="19"/>
  <c r="D27" i="16"/>
  <c r="D29" i="16"/>
  <c r="D28" i="16"/>
  <c r="D26" i="16"/>
  <c r="D25" i="16"/>
  <c r="D24" i="16"/>
  <c r="J3" i="14"/>
  <c r="J4" i="14"/>
  <c r="J5" i="14"/>
  <c r="J6" i="14"/>
  <c r="J7" i="14"/>
  <c r="J8" i="14"/>
  <c r="J9" i="14"/>
  <c r="J10" i="14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58" i="14"/>
  <c r="J59" i="14"/>
  <c r="J60" i="14"/>
  <c r="J61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31" i="14"/>
  <c r="J132" i="14"/>
  <c r="J133" i="14"/>
  <c r="J134" i="14"/>
  <c r="J135" i="14"/>
  <c r="J136" i="14"/>
  <c r="J137" i="14"/>
  <c r="J138" i="14"/>
  <c r="J139" i="14"/>
  <c r="J140" i="14"/>
  <c r="J141" i="14"/>
  <c r="J142" i="14"/>
  <c r="J143" i="14"/>
  <c r="J144" i="14"/>
  <c r="J145" i="14"/>
  <c r="J146" i="14"/>
  <c r="J147" i="14"/>
  <c r="J148" i="14"/>
  <c r="J149" i="14"/>
  <c r="J150" i="14"/>
  <c r="J151" i="14"/>
  <c r="J152" i="14"/>
  <c r="J153" i="14"/>
  <c r="J154" i="14"/>
  <c r="J155" i="14"/>
  <c r="J156" i="14"/>
  <c r="J157" i="14"/>
  <c r="J158" i="14"/>
  <c r="J159" i="14"/>
  <c r="J160" i="14"/>
  <c r="J161" i="14"/>
  <c r="J162" i="14"/>
  <c r="J163" i="14"/>
  <c r="J164" i="14"/>
  <c r="J165" i="14"/>
  <c r="J166" i="14"/>
  <c r="J167" i="14"/>
  <c r="J168" i="14"/>
  <c r="J169" i="14"/>
  <c r="J170" i="14"/>
  <c r="J171" i="14"/>
  <c r="J172" i="14"/>
  <c r="J173" i="14"/>
  <c r="J174" i="14"/>
  <c r="J175" i="14"/>
  <c r="J176" i="14"/>
  <c r="J177" i="14"/>
  <c r="J178" i="14"/>
  <c r="J179" i="14"/>
  <c r="J180" i="14"/>
  <c r="J181" i="14"/>
  <c r="J182" i="14"/>
  <c r="J183" i="14"/>
  <c r="J184" i="14"/>
  <c r="J185" i="14"/>
  <c r="J186" i="14"/>
  <c r="J187" i="14"/>
  <c r="J188" i="14"/>
  <c r="J189" i="14"/>
  <c r="J190" i="14"/>
  <c r="J191" i="14"/>
  <c r="J192" i="14"/>
  <c r="J193" i="14"/>
  <c r="J194" i="14"/>
  <c r="J195" i="14"/>
  <c r="J196" i="14"/>
  <c r="J197" i="14"/>
  <c r="J198" i="14"/>
  <c r="J199" i="14"/>
  <c r="J200" i="14"/>
  <c r="J201" i="14"/>
  <c r="J202" i="14"/>
  <c r="J203" i="14"/>
  <c r="J204" i="14"/>
  <c r="J205" i="14"/>
  <c r="J206" i="14"/>
  <c r="J207" i="14"/>
  <c r="J208" i="14"/>
  <c r="J209" i="14"/>
  <c r="J210" i="14"/>
  <c r="J211" i="14"/>
  <c r="J212" i="14"/>
  <c r="J213" i="14"/>
  <c r="J214" i="14"/>
  <c r="J215" i="14"/>
  <c r="J216" i="14"/>
  <c r="J217" i="14"/>
  <c r="J218" i="14"/>
  <c r="J219" i="14"/>
  <c r="J220" i="14"/>
  <c r="J221" i="14"/>
  <c r="J222" i="14"/>
  <c r="J223" i="14"/>
  <c r="J224" i="14"/>
  <c r="J225" i="14"/>
  <c r="J226" i="14"/>
  <c r="J227" i="14"/>
  <c r="J228" i="14"/>
  <c r="J229" i="14"/>
  <c r="J230" i="14"/>
  <c r="J231" i="14"/>
  <c r="J232" i="14"/>
  <c r="J233" i="14"/>
  <c r="J234" i="14"/>
  <c r="J235" i="14"/>
  <c r="J236" i="14"/>
  <c r="J237" i="14"/>
  <c r="J238" i="14"/>
  <c r="J239" i="14"/>
  <c r="J240" i="14"/>
  <c r="J241" i="14"/>
  <c r="J242" i="14"/>
  <c r="J243" i="14"/>
  <c r="J244" i="14"/>
  <c r="J245" i="14"/>
  <c r="J246" i="14"/>
  <c r="J247" i="14"/>
  <c r="J248" i="14"/>
  <c r="J249" i="14"/>
  <c r="J250" i="14"/>
  <c r="J251" i="14"/>
  <c r="J252" i="14"/>
  <c r="J253" i="14"/>
  <c r="J254" i="14"/>
  <c r="J255" i="14"/>
  <c r="J256" i="14"/>
  <c r="I3" i="14"/>
  <c r="I4" i="14"/>
  <c r="I5" i="14"/>
  <c r="I6" i="14"/>
  <c r="I7" i="14"/>
  <c r="I8" i="14"/>
  <c r="AH24" i="19" s="1"/>
  <c r="AI24" i="19" s="1" a="1"/>
  <c r="AI24" i="19" s="1"/>
  <c r="I9" i="14"/>
  <c r="AH25" i="19" s="1"/>
  <c r="AI25" i="19" s="1" a="1"/>
  <c r="AI25" i="19" s="1"/>
  <c r="I10" i="14"/>
  <c r="AH26" i="19" s="1"/>
  <c r="AI26" i="19" s="1" a="1"/>
  <c r="AI26" i="19" s="1"/>
  <c r="I15" i="14"/>
  <c r="AH27" i="19" s="1"/>
  <c r="AI27" i="19" s="1" a="1"/>
  <c r="AI27" i="19" s="1"/>
  <c r="I16" i="14"/>
  <c r="AH28" i="19" s="1"/>
  <c r="AI28" i="19" s="1" a="1"/>
  <c r="AI28" i="19" s="1"/>
  <c r="I17" i="14"/>
  <c r="AH29" i="19" s="1"/>
  <c r="AI29" i="19" s="1" a="1"/>
  <c r="AI29" i="19" s="1"/>
  <c r="I18" i="14"/>
  <c r="AH30" i="19" s="1"/>
  <c r="AI30" i="19" s="1" a="1"/>
  <c r="AI30" i="19" s="1"/>
  <c r="I19" i="14"/>
  <c r="AH31" i="19" s="1"/>
  <c r="AI31" i="19" s="1" a="1"/>
  <c r="AI31" i="19" s="1"/>
  <c r="I20" i="14"/>
  <c r="AH32" i="19" s="1"/>
  <c r="AI32" i="19" s="1" a="1"/>
  <c r="AI32" i="19" s="1"/>
  <c r="I21" i="14"/>
  <c r="AH33" i="19" s="1"/>
  <c r="AI33" i="19" s="1" a="1"/>
  <c r="AI33" i="19" s="1"/>
  <c r="I22" i="14"/>
  <c r="AH34" i="19" s="1"/>
  <c r="AI34" i="19" s="1" a="1"/>
  <c r="AI34" i="19" s="1"/>
  <c r="I23" i="14"/>
  <c r="AH35" i="19" s="1"/>
  <c r="AI35" i="19" s="1" a="1"/>
  <c r="AI35" i="19" s="1"/>
  <c r="I24" i="14"/>
  <c r="AH66" i="19" s="1"/>
  <c r="AI66" i="19" s="1" a="1"/>
  <c r="AI66" i="19" s="1"/>
  <c r="I25" i="14"/>
  <c r="AH67" i="19" s="1"/>
  <c r="AI67" i="19" s="1" a="1"/>
  <c r="AI67" i="19" s="1"/>
  <c r="I26" i="14"/>
  <c r="AH68" i="19" s="1"/>
  <c r="AI68" i="19" s="1" a="1"/>
  <c r="AI68" i="19" s="1"/>
  <c r="I27" i="14"/>
  <c r="I28" i="14"/>
  <c r="AH70" i="19" s="1"/>
  <c r="AI70" i="19" s="1" a="1"/>
  <c r="AI70" i="19" s="1"/>
  <c r="I29" i="14"/>
  <c r="AH71" i="19" s="1"/>
  <c r="AI71" i="19" s="1" a="1"/>
  <c r="AI71" i="19" s="1"/>
  <c r="I30" i="14"/>
  <c r="AH72" i="19" s="1"/>
  <c r="AI72" i="19" s="1" a="1"/>
  <c r="AI72" i="19" s="1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3" i="14"/>
  <c r="I84" i="14"/>
  <c r="I85" i="14"/>
  <c r="I86" i="14"/>
  <c r="I87" i="14"/>
  <c r="I88" i="14"/>
  <c r="I89" i="14"/>
  <c r="I90" i="14"/>
  <c r="I91" i="14"/>
  <c r="I92" i="14"/>
  <c r="I93" i="14"/>
  <c r="I94" i="14"/>
  <c r="I95" i="14"/>
  <c r="I96" i="14"/>
  <c r="I97" i="14"/>
  <c r="I98" i="14"/>
  <c r="I99" i="14"/>
  <c r="I100" i="14"/>
  <c r="I101" i="14"/>
  <c r="I102" i="14"/>
  <c r="I103" i="14"/>
  <c r="I104" i="14"/>
  <c r="I105" i="14"/>
  <c r="I106" i="14"/>
  <c r="I107" i="14"/>
  <c r="I108" i="14"/>
  <c r="I109" i="14"/>
  <c r="I110" i="14"/>
  <c r="I111" i="14"/>
  <c r="I112" i="14"/>
  <c r="I113" i="14"/>
  <c r="I114" i="14"/>
  <c r="I115" i="14"/>
  <c r="I116" i="14"/>
  <c r="I117" i="14"/>
  <c r="I118" i="14"/>
  <c r="I119" i="14"/>
  <c r="I120" i="14"/>
  <c r="I121" i="14"/>
  <c r="I122" i="14"/>
  <c r="I123" i="14"/>
  <c r="I124" i="14"/>
  <c r="I125" i="14"/>
  <c r="I126" i="14"/>
  <c r="I127" i="14"/>
  <c r="I128" i="14"/>
  <c r="I129" i="14"/>
  <c r="I130" i="14"/>
  <c r="I131" i="14"/>
  <c r="I132" i="14"/>
  <c r="I133" i="14"/>
  <c r="I134" i="14"/>
  <c r="I135" i="14"/>
  <c r="I136" i="14"/>
  <c r="I137" i="14"/>
  <c r="I138" i="14"/>
  <c r="I139" i="14"/>
  <c r="I140" i="14"/>
  <c r="I141" i="14"/>
  <c r="I142" i="14"/>
  <c r="I143" i="14"/>
  <c r="I144" i="14"/>
  <c r="I145" i="14"/>
  <c r="I146" i="14"/>
  <c r="I147" i="14"/>
  <c r="I148" i="14"/>
  <c r="I149" i="14"/>
  <c r="I150" i="14"/>
  <c r="I151" i="14"/>
  <c r="I152" i="14"/>
  <c r="I153" i="14"/>
  <c r="I154" i="14"/>
  <c r="I155" i="14"/>
  <c r="I156" i="14"/>
  <c r="I157" i="14"/>
  <c r="I158" i="14"/>
  <c r="I159" i="14"/>
  <c r="I160" i="14"/>
  <c r="I161" i="14"/>
  <c r="I162" i="14"/>
  <c r="I163" i="14"/>
  <c r="I164" i="14"/>
  <c r="I165" i="14"/>
  <c r="I166" i="14"/>
  <c r="I167" i="14"/>
  <c r="I168" i="14"/>
  <c r="I169" i="14"/>
  <c r="I170" i="14"/>
  <c r="I171" i="14"/>
  <c r="I172" i="14"/>
  <c r="I173" i="14"/>
  <c r="I174" i="14"/>
  <c r="I175" i="14"/>
  <c r="I176" i="14"/>
  <c r="I177" i="14"/>
  <c r="I178" i="14"/>
  <c r="I179" i="14"/>
  <c r="I180" i="14"/>
  <c r="I181" i="14"/>
  <c r="I182" i="14"/>
  <c r="I183" i="14"/>
  <c r="I184" i="14"/>
  <c r="I185" i="14"/>
  <c r="I186" i="14"/>
  <c r="I187" i="14"/>
  <c r="I188" i="14"/>
  <c r="I189" i="14"/>
  <c r="I190" i="14"/>
  <c r="I191" i="14"/>
  <c r="I192" i="14"/>
  <c r="I193" i="14"/>
  <c r="I194" i="14"/>
  <c r="I195" i="14"/>
  <c r="I196" i="14"/>
  <c r="I197" i="14"/>
  <c r="I198" i="14"/>
  <c r="I199" i="14"/>
  <c r="I200" i="14"/>
  <c r="I201" i="14"/>
  <c r="I202" i="14"/>
  <c r="I203" i="14"/>
  <c r="I204" i="14"/>
  <c r="I205" i="14"/>
  <c r="I206" i="14"/>
  <c r="I207" i="14"/>
  <c r="I208" i="14"/>
  <c r="I209" i="14"/>
  <c r="I210" i="14"/>
  <c r="I211" i="14"/>
  <c r="I212" i="14"/>
  <c r="I213" i="14"/>
  <c r="I214" i="14"/>
  <c r="I215" i="14"/>
  <c r="I216" i="14"/>
  <c r="I217" i="14"/>
  <c r="I218" i="14"/>
  <c r="I219" i="14"/>
  <c r="I220" i="14"/>
  <c r="I221" i="14"/>
  <c r="I222" i="14"/>
  <c r="I223" i="14"/>
  <c r="I224" i="14"/>
  <c r="I225" i="14"/>
  <c r="I226" i="14"/>
  <c r="I227" i="14"/>
  <c r="I228" i="14"/>
  <c r="I229" i="14"/>
  <c r="I230" i="14"/>
  <c r="I231" i="14"/>
  <c r="I232" i="14"/>
  <c r="I233" i="14"/>
  <c r="I234" i="14"/>
  <c r="I235" i="14"/>
  <c r="I236" i="14"/>
  <c r="I237" i="14"/>
  <c r="I238" i="14"/>
  <c r="I239" i="14"/>
  <c r="I240" i="14"/>
  <c r="I241" i="14"/>
  <c r="I242" i="14"/>
  <c r="I243" i="14"/>
  <c r="I244" i="14"/>
  <c r="I245" i="14"/>
  <c r="I246" i="14"/>
  <c r="I247" i="14"/>
  <c r="I248" i="14"/>
  <c r="I249" i="14"/>
  <c r="I250" i="14"/>
  <c r="I251" i="14"/>
  <c r="I252" i="14"/>
  <c r="I253" i="14"/>
  <c r="I254" i="14"/>
  <c r="I255" i="14"/>
  <c r="I256" i="14"/>
  <c r="AD27" i="15"/>
  <c r="AI27" i="15"/>
  <c r="U28" i="15" a="1"/>
  <c r="U28" i="15" s="1"/>
  <c r="AD28" i="15"/>
  <c r="AI28" i="15"/>
  <c r="U29" i="15" a="1"/>
  <c r="U29" i="15" s="1"/>
  <c r="AD29" i="15"/>
  <c r="AI29" i="15"/>
  <c r="H39" i="21"/>
  <c r="F39" i="21"/>
  <c r="E39" i="21"/>
  <c r="H38" i="21"/>
  <c r="G38" i="21"/>
  <c r="F38" i="21"/>
  <c r="E38" i="21"/>
  <c r="H37" i="21"/>
  <c r="G37" i="21"/>
  <c r="F37" i="21"/>
  <c r="H36" i="21"/>
  <c r="G36" i="21"/>
  <c r="F36" i="21"/>
  <c r="E36" i="21"/>
  <c r="H35" i="21"/>
  <c r="G35" i="21"/>
  <c r="F35" i="21"/>
  <c r="E35" i="21"/>
  <c r="H34" i="21"/>
  <c r="G34" i="21"/>
  <c r="F34" i="21"/>
  <c r="E34" i="21"/>
  <c r="H33" i="21"/>
  <c r="F33" i="21"/>
  <c r="E33" i="21"/>
  <c r="H32" i="21"/>
  <c r="G32" i="21"/>
  <c r="F32" i="21"/>
  <c r="H31" i="21"/>
  <c r="G31" i="21"/>
  <c r="F31" i="21"/>
  <c r="E31" i="21"/>
  <c r="H30" i="21"/>
  <c r="G30" i="21"/>
  <c r="F30" i="21"/>
  <c r="E30" i="21"/>
  <c r="H29" i="21"/>
  <c r="G29" i="21"/>
  <c r="F29" i="21"/>
  <c r="H28" i="21"/>
  <c r="G28" i="21"/>
  <c r="F28" i="21"/>
  <c r="F4" i="19" l="1"/>
  <c r="AH69" i="19"/>
  <c r="AI69" i="19" s="1" a="1"/>
  <c r="AI69" i="19" s="1"/>
  <c r="F5" i="19" s="1"/>
  <c r="AH23" i="19"/>
  <c r="AI23" i="19" s="1" a="1"/>
  <c r="AI23" i="19" s="1"/>
  <c r="F3" i="19" s="1"/>
  <c r="Y3" i="20"/>
  <c r="J5" i="19"/>
  <c r="D19" i="16"/>
  <c r="D23" i="16"/>
  <c r="J6" i="19"/>
  <c r="J9" i="19"/>
  <c r="D22" i="16"/>
  <c r="D21" i="16"/>
  <c r="J4" i="19"/>
  <c r="J7" i="19"/>
  <c r="D20" i="16"/>
  <c r="J8" i="19"/>
  <c r="D18" i="16"/>
  <c r="U22" i="15" a="1"/>
  <c r="U22" i="15" s="1"/>
  <c r="AD22" i="15"/>
  <c r="AI22" i="15"/>
  <c r="U23" i="15" a="1"/>
  <c r="U23" i="15" s="1"/>
  <c r="E28" i="21" s="1"/>
  <c r="AD23" i="15"/>
  <c r="AI23" i="15"/>
  <c r="U24" i="15" a="1"/>
  <c r="U24" i="15" s="1"/>
  <c r="AD24" i="15"/>
  <c r="AI24" i="15"/>
  <c r="F15" i="19" l="1"/>
  <c r="AD18" i="15"/>
  <c r="AI18" i="15"/>
  <c r="AD19" i="15"/>
  <c r="AI19" i="15"/>
  <c r="AD20" i="15"/>
  <c r="AI20" i="15"/>
  <c r="AI3" i="15" l="1"/>
  <c r="AI4" i="15"/>
  <c r="AI5" i="15"/>
  <c r="AI6" i="15"/>
  <c r="AI7" i="15"/>
  <c r="AI8" i="15"/>
  <c r="AI9" i="15"/>
  <c r="AI10" i="15"/>
  <c r="AI11" i="15"/>
  <c r="AI12" i="15"/>
  <c r="AI13" i="15"/>
  <c r="AI14" i="15"/>
  <c r="AI15" i="15"/>
  <c r="AI16" i="15"/>
  <c r="AI17" i="15"/>
  <c r="AI21" i="15"/>
  <c r="AI25" i="15"/>
  <c r="AI26" i="15"/>
  <c r="AI30" i="15"/>
  <c r="AI31" i="15"/>
  <c r="AI32" i="15"/>
  <c r="AI33" i="15"/>
  <c r="AI34" i="15"/>
  <c r="AI35" i="15"/>
  <c r="AI36" i="15"/>
  <c r="AI37" i="15"/>
  <c r="AD3" i="15"/>
  <c r="AD4" i="15"/>
  <c r="AD5" i="15"/>
  <c r="AD6" i="15"/>
  <c r="AD7" i="15"/>
  <c r="AD8" i="15"/>
  <c r="AD9" i="15"/>
  <c r="AD10" i="15"/>
  <c r="AD11" i="15"/>
  <c r="AD12" i="15"/>
  <c r="AD13" i="15"/>
  <c r="AD14" i="15"/>
  <c r="AD15" i="15"/>
  <c r="AD16" i="15"/>
  <c r="AD17" i="15"/>
  <c r="AD21" i="15"/>
  <c r="AD25" i="15"/>
  <c r="AD26" i="15"/>
  <c r="AD30" i="15"/>
  <c r="AD31" i="15"/>
  <c r="AD32" i="15"/>
  <c r="AD33" i="15"/>
  <c r="AD34" i="15"/>
  <c r="AD35" i="15"/>
  <c r="AD36" i="15"/>
  <c r="AD37" i="15"/>
  <c r="R3" i="13" l="1"/>
  <c r="C3" i="13"/>
  <c r="U6" i="15" a="1"/>
  <c r="U6" i="15" s="1"/>
  <c r="U7" i="15" a="1"/>
  <c r="U7" i="15" s="1"/>
  <c r="U8" i="15" a="1"/>
  <c r="U8" i="15" s="1"/>
  <c r="K4" i="20" s="1"/>
  <c r="I4" i="20" s="1"/>
  <c r="G26" i="20" s="1"/>
  <c r="U9" i="15" a="1"/>
  <c r="U9" i="15" s="1"/>
  <c r="U10" i="15" a="1"/>
  <c r="U10" i="15" s="1"/>
  <c r="U11" i="15" a="1"/>
  <c r="U11" i="15" s="1"/>
  <c r="E32" i="21" s="1"/>
  <c r="U12" i="15" a="1"/>
  <c r="U12" i="15" s="1"/>
  <c r="U15" i="15" a="1"/>
  <c r="U15" i="15" s="1"/>
  <c r="U16" i="15" a="1"/>
  <c r="U16" i="15" s="1"/>
  <c r="U21" i="15" a="1"/>
  <c r="U21" i="15" s="1"/>
  <c r="U25" i="15" a="1"/>
  <c r="U25" i="15" s="1"/>
  <c r="U26" i="15" a="1"/>
  <c r="U26" i="15" s="1"/>
  <c r="U30" i="15" a="1"/>
  <c r="U30" i="15" s="1"/>
  <c r="U31" i="15" a="1"/>
  <c r="U31" i="15" s="1"/>
  <c r="G33" i="21" s="1"/>
  <c r="U32" i="15" a="1"/>
  <c r="U32" i="15" s="1"/>
  <c r="U33" i="15" a="1"/>
  <c r="U33" i="15" s="1"/>
  <c r="U34" i="15" a="1"/>
  <c r="U34" i="15" s="1"/>
  <c r="U35" i="15" a="1"/>
  <c r="U35" i="15" s="1"/>
  <c r="E37" i="21" s="1"/>
  <c r="U36" i="15" a="1"/>
  <c r="U36" i="15" s="1"/>
  <c r="U37" i="15" a="1"/>
  <c r="U37" i="15" s="1"/>
  <c r="AL4" i="1"/>
  <c r="AL5" i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K7" i="20" l="1"/>
  <c r="I7" i="20" s="1"/>
  <c r="G29" i="20" s="1"/>
  <c r="G39" i="21"/>
  <c r="K11" i="20"/>
  <c r="I11" i="20" s="1"/>
  <c r="H27" i="20" s="1"/>
  <c r="K6" i="20"/>
  <c r="I6" i="20" s="1"/>
  <c r="G28" i="20" s="1"/>
  <c r="E29" i="21"/>
  <c r="K5" i="20"/>
  <c r="I5" i="20" s="1"/>
  <c r="G27" i="20" s="1"/>
  <c r="U13" i="15" a="1"/>
  <c r="U13" i="15" s="1"/>
  <c r="U4" i="15" a="1"/>
  <c r="U4" i="15" s="1"/>
  <c r="U27" i="15" a="1"/>
  <c r="U27" i="15" s="1"/>
  <c r="U5" i="15" a="1"/>
  <c r="U5" i="15" s="1"/>
  <c r="U19" i="15" a="1"/>
  <c r="U19" i="15" s="1"/>
  <c r="U14" i="15" a="1"/>
  <c r="U14" i="15" s="1"/>
  <c r="U17" i="15" a="1"/>
  <c r="U17" i="15" s="1"/>
  <c r="U3" i="15" a="1"/>
  <c r="U3" i="15" s="1"/>
  <c r="K3" i="20" s="1"/>
  <c r="I3" i="20" s="1"/>
  <c r="G25" i="20" s="1"/>
  <c r="U18" i="15" a="1"/>
  <c r="U18" i="15" s="1"/>
  <c r="U20" i="15" a="1"/>
  <c r="U20" i="15" s="1"/>
  <c r="C78" i="5"/>
  <c r="D78" i="5"/>
  <c r="Q78" i="5"/>
  <c r="C3" i="14"/>
  <c r="C4" i="14"/>
  <c r="C5" i="14"/>
  <c r="C6" i="14"/>
  <c r="C7" i="14"/>
  <c r="C8" i="14"/>
  <c r="C9" i="14"/>
  <c r="C10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C104" i="14"/>
  <c r="C105" i="14"/>
  <c r="C106" i="14"/>
  <c r="C107" i="14"/>
  <c r="C108" i="14"/>
  <c r="C109" i="14"/>
  <c r="C110" i="14"/>
  <c r="C111" i="14"/>
  <c r="C112" i="14"/>
  <c r="C113" i="14"/>
  <c r="C114" i="14"/>
  <c r="C115" i="14"/>
  <c r="C116" i="14"/>
  <c r="C117" i="14"/>
  <c r="C118" i="14"/>
  <c r="C119" i="14"/>
  <c r="C120" i="14"/>
  <c r="C121" i="14"/>
  <c r="C122" i="14"/>
  <c r="C123" i="14"/>
  <c r="C124" i="14"/>
  <c r="C125" i="14"/>
  <c r="C126" i="14"/>
  <c r="C127" i="14"/>
  <c r="C128" i="14"/>
  <c r="C129" i="14"/>
  <c r="C130" i="14"/>
  <c r="C131" i="14"/>
  <c r="C132" i="14"/>
  <c r="C133" i="14"/>
  <c r="C134" i="14"/>
  <c r="C135" i="14"/>
  <c r="C136" i="14"/>
  <c r="C137" i="14"/>
  <c r="C138" i="14"/>
  <c r="C139" i="14"/>
  <c r="C140" i="14"/>
  <c r="C141" i="14"/>
  <c r="C142" i="14"/>
  <c r="C143" i="14"/>
  <c r="C144" i="14"/>
  <c r="C145" i="14"/>
  <c r="C146" i="14"/>
  <c r="C147" i="14"/>
  <c r="C148" i="14"/>
  <c r="C149" i="14"/>
  <c r="C150" i="14"/>
  <c r="C151" i="14"/>
  <c r="C152" i="14"/>
  <c r="C153" i="14"/>
  <c r="C154" i="14"/>
  <c r="C155" i="14"/>
  <c r="C156" i="14"/>
  <c r="C157" i="14"/>
  <c r="C158" i="14"/>
  <c r="C159" i="14"/>
  <c r="C160" i="14"/>
  <c r="C161" i="14"/>
  <c r="C162" i="14"/>
  <c r="C163" i="14"/>
  <c r="C164" i="14"/>
  <c r="C165" i="14"/>
  <c r="C166" i="14"/>
  <c r="C167" i="14"/>
  <c r="C168" i="14"/>
  <c r="C169" i="14"/>
  <c r="C170" i="14"/>
  <c r="C171" i="14"/>
  <c r="C172" i="14"/>
  <c r="C173" i="14"/>
  <c r="C174" i="14"/>
  <c r="C175" i="14"/>
  <c r="C176" i="14"/>
  <c r="C177" i="14"/>
  <c r="C178" i="14"/>
  <c r="C179" i="14"/>
  <c r="C180" i="14"/>
  <c r="C181" i="14"/>
  <c r="C182" i="14"/>
  <c r="C183" i="14"/>
  <c r="C184" i="14"/>
  <c r="C185" i="14"/>
  <c r="C186" i="14"/>
  <c r="C187" i="14"/>
  <c r="C188" i="14"/>
  <c r="C189" i="14"/>
  <c r="C190" i="14"/>
  <c r="C191" i="14"/>
  <c r="C192" i="14"/>
  <c r="C193" i="14"/>
  <c r="C194" i="14"/>
  <c r="C195" i="14"/>
  <c r="C196" i="14"/>
  <c r="C197" i="14"/>
  <c r="C198" i="14"/>
  <c r="C199" i="14"/>
  <c r="C200" i="14"/>
  <c r="C201" i="14"/>
  <c r="C202" i="14"/>
  <c r="C203" i="14"/>
  <c r="C204" i="14"/>
  <c r="C205" i="14"/>
  <c r="C206" i="14"/>
  <c r="C207" i="14"/>
  <c r="C208" i="14"/>
  <c r="C209" i="14"/>
  <c r="C210" i="14"/>
  <c r="C211" i="14"/>
  <c r="C212" i="14"/>
  <c r="C213" i="14"/>
  <c r="C214" i="14"/>
  <c r="C215" i="14"/>
  <c r="C216" i="14"/>
  <c r="C217" i="14"/>
  <c r="C218" i="14"/>
  <c r="C219" i="14"/>
  <c r="C220" i="14"/>
  <c r="C221" i="14"/>
  <c r="C222" i="14"/>
  <c r="C223" i="14"/>
  <c r="C224" i="14"/>
  <c r="C225" i="14"/>
  <c r="C226" i="14"/>
  <c r="C227" i="14"/>
  <c r="C228" i="14"/>
  <c r="C229" i="14"/>
  <c r="C230" i="14"/>
  <c r="C231" i="14"/>
  <c r="C232" i="14"/>
  <c r="C233" i="14"/>
  <c r="C234" i="14"/>
  <c r="C235" i="14"/>
  <c r="C236" i="14"/>
  <c r="C237" i="14"/>
  <c r="C238" i="14"/>
  <c r="C239" i="14"/>
  <c r="C240" i="14"/>
  <c r="C241" i="14"/>
  <c r="C242" i="14"/>
  <c r="C243" i="14"/>
  <c r="C244" i="14"/>
  <c r="C245" i="14"/>
  <c r="C246" i="14"/>
  <c r="C247" i="14"/>
  <c r="C248" i="14"/>
  <c r="C249" i="14"/>
  <c r="C250" i="14"/>
  <c r="C251" i="14"/>
  <c r="C252" i="14"/>
  <c r="C253" i="14"/>
  <c r="C254" i="14"/>
  <c r="C255" i="14"/>
  <c r="C256" i="14"/>
  <c r="C3652" i="12"/>
  <c r="C3651" i="12"/>
  <c r="C3650" i="12"/>
  <c r="C3649" i="12"/>
  <c r="C3648" i="12"/>
  <c r="C3647" i="12"/>
  <c r="C3646" i="12"/>
  <c r="C3645" i="12"/>
  <c r="C3644" i="12"/>
  <c r="C3643" i="12"/>
  <c r="C3642" i="12"/>
  <c r="C3641" i="12"/>
  <c r="C3640" i="12"/>
  <c r="C3639" i="12"/>
  <c r="C3638" i="12"/>
  <c r="C3637" i="12"/>
  <c r="C3636" i="12"/>
  <c r="C3635" i="12"/>
  <c r="C3634" i="12"/>
  <c r="C3633" i="12"/>
  <c r="C3632" i="12"/>
  <c r="C3631" i="12"/>
  <c r="C3630" i="12"/>
  <c r="C3629" i="12"/>
  <c r="C3628" i="12"/>
  <c r="C3627" i="12"/>
  <c r="C3626" i="12"/>
  <c r="C3625" i="12"/>
  <c r="C3624" i="12"/>
  <c r="C3623" i="12"/>
  <c r="C3622" i="12"/>
  <c r="C3621" i="12"/>
  <c r="C3620" i="12"/>
  <c r="C3619" i="12"/>
  <c r="C3618" i="12"/>
  <c r="C3617" i="12"/>
  <c r="C3616" i="12"/>
  <c r="C3615" i="12"/>
  <c r="C3614" i="12"/>
  <c r="C3613" i="12"/>
  <c r="C3612" i="12"/>
  <c r="C3611" i="12"/>
  <c r="C3610" i="12"/>
  <c r="C3609" i="12"/>
  <c r="C3608" i="12"/>
  <c r="C3607" i="12"/>
  <c r="C3606" i="12"/>
  <c r="C3605" i="12"/>
  <c r="C3604" i="12"/>
  <c r="C3603" i="12"/>
  <c r="C3602" i="12"/>
  <c r="C3601" i="12"/>
  <c r="C3600" i="12"/>
  <c r="C3599" i="12"/>
  <c r="C3598" i="12"/>
  <c r="C3597" i="12"/>
  <c r="C3596" i="12"/>
  <c r="C3595" i="12"/>
  <c r="C3594" i="12"/>
  <c r="C3593" i="12"/>
  <c r="C3592" i="12"/>
  <c r="C3591" i="12"/>
  <c r="C3590" i="12"/>
  <c r="C3589" i="12"/>
  <c r="C3588" i="12"/>
  <c r="C3587" i="12"/>
  <c r="C3586" i="12"/>
  <c r="C3585" i="12"/>
  <c r="C3584" i="12"/>
  <c r="C3583" i="12"/>
  <c r="C3582" i="12"/>
  <c r="C3581" i="12"/>
  <c r="C3580" i="12"/>
  <c r="C3579" i="12"/>
  <c r="C3578" i="12"/>
  <c r="C3577" i="12"/>
  <c r="C3576" i="12"/>
  <c r="C3575" i="12"/>
  <c r="C3574" i="12"/>
  <c r="C3573" i="12"/>
  <c r="C3572" i="12"/>
  <c r="C3571" i="12"/>
  <c r="C3570" i="12"/>
  <c r="C3569" i="12"/>
  <c r="C3568" i="12"/>
  <c r="C3567" i="12"/>
  <c r="C3566" i="12"/>
  <c r="C3565" i="12"/>
  <c r="C3564" i="12"/>
  <c r="C3563" i="12"/>
  <c r="C3562" i="12"/>
  <c r="C3561" i="12"/>
  <c r="C3560" i="12"/>
  <c r="C3559" i="12"/>
  <c r="C3558" i="12"/>
  <c r="C3557" i="12"/>
  <c r="C3556" i="12"/>
  <c r="C3555" i="12"/>
  <c r="C3554" i="12"/>
  <c r="C3553" i="12"/>
  <c r="C3552" i="12"/>
  <c r="C3551" i="12"/>
  <c r="C3550" i="12"/>
  <c r="C3549" i="12"/>
  <c r="C3548" i="12"/>
  <c r="C3547" i="12"/>
  <c r="C3546" i="12"/>
  <c r="C3545" i="12"/>
  <c r="C3544" i="12"/>
  <c r="C3543" i="12"/>
  <c r="C3542" i="12"/>
  <c r="C3541" i="12"/>
  <c r="C3540" i="12"/>
  <c r="C3539" i="12"/>
  <c r="C3538" i="12"/>
  <c r="C3537" i="12"/>
  <c r="C3536" i="12"/>
  <c r="C3535" i="12"/>
  <c r="C3534" i="12"/>
  <c r="C3533" i="12"/>
  <c r="C3532" i="12"/>
  <c r="C3531" i="12"/>
  <c r="C3530" i="12"/>
  <c r="C3529" i="12"/>
  <c r="C3528" i="12"/>
  <c r="C3527" i="12"/>
  <c r="C3526" i="12"/>
  <c r="C3525" i="12"/>
  <c r="C3524" i="12"/>
  <c r="C3523" i="12"/>
  <c r="C3522" i="12"/>
  <c r="C3521" i="12"/>
  <c r="C3520" i="12"/>
  <c r="C3519" i="12"/>
  <c r="C3518" i="12"/>
  <c r="C3517" i="12"/>
  <c r="C3516" i="12"/>
  <c r="C3515" i="12"/>
  <c r="C3514" i="12"/>
  <c r="C3513" i="12"/>
  <c r="C3512" i="12"/>
  <c r="C3511" i="12"/>
  <c r="C3510" i="12"/>
  <c r="C3509" i="12"/>
  <c r="C3508" i="12"/>
  <c r="C3507" i="12"/>
  <c r="C3506" i="12"/>
  <c r="C3505" i="12"/>
  <c r="C3504" i="12"/>
  <c r="C3503" i="12"/>
  <c r="C3502" i="12"/>
  <c r="C3501" i="12"/>
  <c r="C3500" i="12"/>
  <c r="C3499" i="12"/>
  <c r="C3498" i="12"/>
  <c r="C3497" i="12"/>
  <c r="C3496" i="12"/>
  <c r="C3495" i="12"/>
  <c r="C3494" i="12"/>
  <c r="C3493" i="12"/>
  <c r="C3492" i="12"/>
  <c r="C3491" i="12"/>
  <c r="C3490" i="12"/>
  <c r="C3489" i="12"/>
  <c r="C3488" i="12"/>
  <c r="C3487" i="12"/>
  <c r="C3486" i="12"/>
  <c r="C3485" i="12"/>
  <c r="C3484" i="12"/>
  <c r="C3483" i="12"/>
  <c r="C3482" i="12"/>
  <c r="C3481" i="12"/>
  <c r="C3480" i="12"/>
  <c r="C3479" i="12"/>
  <c r="C3478" i="12"/>
  <c r="C3477" i="12"/>
  <c r="C3476" i="12"/>
  <c r="C3475" i="12"/>
  <c r="C3474" i="12"/>
  <c r="C3473" i="12"/>
  <c r="C3472" i="12"/>
  <c r="C3471" i="12"/>
  <c r="C3470" i="12"/>
  <c r="C3469" i="12"/>
  <c r="C3468" i="12"/>
  <c r="C3467" i="12"/>
  <c r="C3466" i="12"/>
  <c r="C3465" i="12"/>
  <c r="C3464" i="12"/>
  <c r="C3463" i="12"/>
  <c r="C3462" i="12"/>
  <c r="C3461" i="12"/>
  <c r="C3460" i="12"/>
  <c r="C3459" i="12"/>
  <c r="C3458" i="12"/>
  <c r="C3457" i="12"/>
  <c r="C3456" i="12"/>
  <c r="C3455" i="12"/>
  <c r="C3454" i="12"/>
  <c r="C3453" i="12"/>
  <c r="C3452" i="12"/>
  <c r="C3451" i="12"/>
  <c r="C3450" i="12"/>
  <c r="C3449" i="12"/>
  <c r="C3448" i="12"/>
  <c r="C3447" i="12"/>
  <c r="C3446" i="12"/>
  <c r="C3445" i="12"/>
  <c r="C3444" i="12"/>
  <c r="C3443" i="12"/>
  <c r="C3442" i="12"/>
  <c r="C3441" i="12"/>
  <c r="C3440" i="12"/>
  <c r="C3439" i="12"/>
  <c r="C3438" i="12"/>
  <c r="C3437" i="12"/>
  <c r="C3436" i="12"/>
  <c r="C3435" i="12"/>
  <c r="C3434" i="12"/>
  <c r="C3433" i="12"/>
  <c r="C3432" i="12"/>
  <c r="C3431" i="12"/>
  <c r="C3430" i="12"/>
  <c r="C3429" i="12"/>
  <c r="C3428" i="12"/>
  <c r="C3427" i="12"/>
  <c r="C3426" i="12"/>
  <c r="C3425" i="12"/>
  <c r="C3424" i="12"/>
  <c r="C3423" i="12"/>
  <c r="C3422" i="12"/>
  <c r="C3421" i="12"/>
  <c r="C3420" i="12"/>
  <c r="C3419" i="12"/>
  <c r="C3418" i="12"/>
  <c r="C3417" i="12"/>
  <c r="C3416" i="12"/>
  <c r="C3415" i="12"/>
  <c r="C3414" i="12"/>
  <c r="C3413" i="12"/>
  <c r="C3412" i="12"/>
  <c r="C3411" i="12"/>
  <c r="C3410" i="12"/>
  <c r="C3409" i="12"/>
  <c r="C3408" i="12"/>
  <c r="C3407" i="12"/>
  <c r="C3406" i="12"/>
  <c r="C3405" i="12"/>
  <c r="C3404" i="12"/>
  <c r="C3403" i="12"/>
  <c r="C3402" i="12"/>
  <c r="C3401" i="12"/>
  <c r="C3400" i="12"/>
  <c r="C3399" i="12"/>
  <c r="C3398" i="12"/>
  <c r="C3397" i="12"/>
  <c r="C3396" i="12"/>
  <c r="C3395" i="12"/>
  <c r="C3394" i="12"/>
  <c r="C3393" i="12"/>
  <c r="C3392" i="12"/>
  <c r="C3391" i="12"/>
  <c r="C3390" i="12"/>
  <c r="C3389" i="12"/>
  <c r="C3388" i="12"/>
  <c r="C3387" i="12"/>
  <c r="C3386" i="12"/>
  <c r="C3385" i="12"/>
  <c r="C3384" i="12"/>
  <c r="C3383" i="12"/>
  <c r="C3382" i="12"/>
  <c r="C3381" i="12"/>
  <c r="C3380" i="12"/>
  <c r="C3379" i="12"/>
  <c r="C3378" i="12"/>
  <c r="C3377" i="12"/>
  <c r="C3376" i="12"/>
  <c r="C3375" i="12"/>
  <c r="C3374" i="12"/>
  <c r="C3373" i="12"/>
  <c r="C3372" i="12"/>
  <c r="C3371" i="12"/>
  <c r="C3370" i="12"/>
  <c r="C3369" i="12"/>
  <c r="C3368" i="12"/>
  <c r="C3367" i="12"/>
  <c r="C3366" i="12"/>
  <c r="C3365" i="12"/>
  <c r="C3364" i="12"/>
  <c r="C3363" i="12"/>
  <c r="C3362" i="12"/>
  <c r="C3361" i="12"/>
  <c r="C3360" i="12"/>
  <c r="C3359" i="12"/>
  <c r="C3358" i="12"/>
  <c r="C3357" i="12"/>
  <c r="C3356" i="12"/>
  <c r="C3355" i="12"/>
  <c r="C3354" i="12"/>
  <c r="C3353" i="12"/>
  <c r="C3352" i="12"/>
  <c r="C3351" i="12"/>
  <c r="C3350" i="12"/>
  <c r="C3349" i="12"/>
  <c r="C3348" i="12"/>
  <c r="C3347" i="12"/>
  <c r="C3346" i="12"/>
  <c r="C3345" i="12"/>
  <c r="C3344" i="12"/>
  <c r="C3343" i="12"/>
  <c r="C3342" i="12"/>
  <c r="C3341" i="12"/>
  <c r="C3340" i="12"/>
  <c r="C3339" i="12"/>
  <c r="C3338" i="12"/>
  <c r="C3337" i="12"/>
  <c r="C3336" i="12"/>
  <c r="C3335" i="12"/>
  <c r="C3334" i="12"/>
  <c r="C3333" i="12"/>
  <c r="C3332" i="12"/>
  <c r="C3331" i="12"/>
  <c r="C3330" i="12"/>
  <c r="C3329" i="12"/>
  <c r="C3328" i="12"/>
  <c r="C3327" i="12"/>
  <c r="C3326" i="12"/>
  <c r="C3325" i="12"/>
  <c r="C3324" i="12"/>
  <c r="C3323" i="12"/>
  <c r="C3322" i="12"/>
  <c r="C3321" i="12"/>
  <c r="C3320" i="12"/>
  <c r="C3319" i="12"/>
  <c r="C3318" i="12"/>
  <c r="C3317" i="12"/>
  <c r="C3316" i="12"/>
  <c r="C3315" i="12"/>
  <c r="C3314" i="12"/>
  <c r="C3313" i="12"/>
  <c r="C3312" i="12"/>
  <c r="C3311" i="12"/>
  <c r="C3310" i="12"/>
  <c r="C3309" i="12"/>
  <c r="C3308" i="12"/>
  <c r="C3307" i="12"/>
  <c r="C3306" i="12"/>
  <c r="C3305" i="12"/>
  <c r="C3304" i="12"/>
  <c r="C3303" i="12"/>
  <c r="C3302" i="12"/>
  <c r="C3301" i="12"/>
  <c r="C3300" i="12"/>
  <c r="C3299" i="12"/>
  <c r="C3298" i="12"/>
  <c r="C3297" i="12"/>
  <c r="C3296" i="12"/>
  <c r="C3295" i="12"/>
  <c r="C3294" i="12"/>
  <c r="C3293" i="12"/>
  <c r="C3292" i="12"/>
  <c r="C3291" i="12"/>
  <c r="C3290" i="12"/>
  <c r="C3289" i="12"/>
  <c r="C3288" i="12"/>
  <c r="C3287" i="12"/>
  <c r="C3286" i="12"/>
  <c r="C3285" i="12"/>
  <c r="C3284" i="12"/>
  <c r="C3283" i="12"/>
  <c r="C3282" i="12"/>
  <c r="C3281" i="12"/>
  <c r="C3280" i="12"/>
  <c r="C3279" i="12"/>
  <c r="C3278" i="12"/>
  <c r="C3277" i="12"/>
  <c r="C3276" i="12"/>
  <c r="C3275" i="12"/>
  <c r="C3274" i="12"/>
  <c r="C3273" i="12"/>
  <c r="C3272" i="12"/>
  <c r="C3271" i="12"/>
  <c r="C3270" i="12"/>
  <c r="C3269" i="12"/>
  <c r="C3268" i="12"/>
  <c r="C3267" i="12"/>
  <c r="C3266" i="12"/>
  <c r="C3265" i="12"/>
  <c r="C3264" i="12"/>
  <c r="C3263" i="12"/>
  <c r="C3262" i="12"/>
  <c r="C3261" i="12"/>
  <c r="C3260" i="12"/>
  <c r="C3259" i="12"/>
  <c r="C3258" i="12"/>
  <c r="C3257" i="12"/>
  <c r="C3256" i="12"/>
  <c r="C3255" i="12"/>
  <c r="C3254" i="12"/>
  <c r="C3253" i="12"/>
  <c r="C3252" i="12"/>
  <c r="C3251" i="12"/>
  <c r="C3250" i="12"/>
  <c r="C3249" i="12"/>
  <c r="C3248" i="12"/>
  <c r="C3247" i="12"/>
  <c r="C3246" i="12"/>
  <c r="C3245" i="12"/>
  <c r="C3244" i="12"/>
  <c r="C3243" i="12"/>
  <c r="C3242" i="12"/>
  <c r="C3241" i="12"/>
  <c r="C3240" i="12"/>
  <c r="C3239" i="12"/>
  <c r="C3238" i="12"/>
  <c r="C3237" i="12"/>
  <c r="C3236" i="12"/>
  <c r="C3235" i="12"/>
  <c r="C3234" i="12"/>
  <c r="C3233" i="12"/>
  <c r="C3232" i="12"/>
  <c r="C3231" i="12"/>
  <c r="C3230" i="12"/>
  <c r="C3229" i="12"/>
  <c r="C3228" i="12"/>
  <c r="C3227" i="12"/>
  <c r="C3226" i="12"/>
  <c r="C3225" i="12"/>
  <c r="C3224" i="12"/>
  <c r="C3223" i="12"/>
  <c r="C3222" i="12"/>
  <c r="C3221" i="12"/>
  <c r="C3220" i="12"/>
  <c r="C3219" i="12"/>
  <c r="C3218" i="12"/>
  <c r="C3217" i="12"/>
  <c r="C3216" i="12"/>
  <c r="C3215" i="12"/>
  <c r="C3214" i="12"/>
  <c r="C3213" i="12"/>
  <c r="C3212" i="12"/>
  <c r="C3211" i="12"/>
  <c r="C3210" i="12"/>
  <c r="C3209" i="12"/>
  <c r="C3208" i="12"/>
  <c r="C3207" i="12"/>
  <c r="C3206" i="12"/>
  <c r="C3205" i="12"/>
  <c r="C3204" i="12"/>
  <c r="C3203" i="12"/>
  <c r="C3202" i="12"/>
  <c r="C3201" i="12"/>
  <c r="C3200" i="12"/>
  <c r="C3199" i="12"/>
  <c r="C3198" i="12"/>
  <c r="C3197" i="12"/>
  <c r="C3196" i="12"/>
  <c r="C3195" i="12"/>
  <c r="C3194" i="12"/>
  <c r="C3193" i="12"/>
  <c r="C3192" i="12"/>
  <c r="C3191" i="12"/>
  <c r="C3190" i="12"/>
  <c r="C3189" i="12"/>
  <c r="C3188" i="12"/>
  <c r="C3187" i="12"/>
  <c r="C3186" i="12"/>
  <c r="C3185" i="12"/>
  <c r="C3184" i="12"/>
  <c r="C3183" i="12"/>
  <c r="C3182" i="12"/>
  <c r="C3181" i="12"/>
  <c r="C3180" i="12"/>
  <c r="C3179" i="12"/>
  <c r="C3178" i="12"/>
  <c r="C3177" i="12"/>
  <c r="C3176" i="12"/>
  <c r="C3175" i="12"/>
  <c r="C3174" i="12"/>
  <c r="C3173" i="12"/>
  <c r="C3172" i="12"/>
  <c r="C3171" i="12"/>
  <c r="C3170" i="12"/>
  <c r="C3169" i="12"/>
  <c r="C3168" i="12"/>
  <c r="C3167" i="12"/>
  <c r="C3166" i="12"/>
  <c r="C3165" i="12"/>
  <c r="C3164" i="12"/>
  <c r="C3163" i="12"/>
  <c r="C3162" i="12"/>
  <c r="C3161" i="12"/>
  <c r="C3160" i="12"/>
  <c r="C3159" i="12"/>
  <c r="C3158" i="12"/>
  <c r="C3157" i="12"/>
  <c r="C3156" i="12"/>
  <c r="C3155" i="12"/>
  <c r="C3154" i="12"/>
  <c r="C3153" i="12"/>
  <c r="C3152" i="12"/>
  <c r="C3151" i="12"/>
  <c r="C3150" i="12"/>
  <c r="C3149" i="12"/>
  <c r="C3148" i="12"/>
  <c r="C3147" i="12"/>
  <c r="C3146" i="12"/>
  <c r="C3145" i="12"/>
  <c r="C3144" i="12"/>
  <c r="C3143" i="12"/>
  <c r="C3142" i="12"/>
  <c r="C3141" i="12"/>
  <c r="C3140" i="12"/>
  <c r="C3139" i="12"/>
  <c r="C3138" i="12"/>
  <c r="C3137" i="12"/>
  <c r="C3136" i="12"/>
  <c r="C3135" i="12"/>
  <c r="C3134" i="12"/>
  <c r="C3133" i="12"/>
  <c r="C3132" i="12"/>
  <c r="C3131" i="12"/>
  <c r="C3130" i="12"/>
  <c r="C3129" i="12"/>
  <c r="C3128" i="12"/>
  <c r="C3127" i="12"/>
  <c r="C3126" i="12"/>
  <c r="C3125" i="12"/>
  <c r="C3124" i="12"/>
  <c r="C3123" i="12"/>
  <c r="C3122" i="12"/>
  <c r="C3121" i="12"/>
  <c r="C3120" i="12"/>
  <c r="C3119" i="12"/>
  <c r="C3118" i="12"/>
  <c r="C3117" i="12"/>
  <c r="C3116" i="12"/>
  <c r="C3115" i="12"/>
  <c r="C3114" i="12"/>
  <c r="C3113" i="12"/>
  <c r="C3112" i="12"/>
  <c r="C3111" i="12"/>
  <c r="C3110" i="12"/>
  <c r="C3109" i="12"/>
  <c r="C3108" i="12"/>
  <c r="C3107" i="12"/>
  <c r="C3106" i="12"/>
  <c r="C3105" i="12"/>
  <c r="C3104" i="12"/>
  <c r="C3103" i="12"/>
  <c r="C3102" i="12"/>
  <c r="C3101" i="12"/>
  <c r="C3100" i="12"/>
  <c r="C3099" i="12"/>
  <c r="C3098" i="12"/>
  <c r="C3097" i="12"/>
  <c r="C3096" i="12"/>
  <c r="C3095" i="12"/>
  <c r="C3094" i="12"/>
  <c r="C3093" i="12"/>
  <c r="C3092" i="12"/>
  <c r="C3091" i="12"/>
  <c r="C3090" i="12"/>
  <c r="C3089" i="12"/>
  <c r="C3088" i="12"/>
  <c r="C3087" i="12"/>
  <c r="C3086" i="12"/>
  <c r="C3085" i="12"/>
  <c r="C3084" i="12"/>
  <c r="C3083" i="12"/>
  <c r="C3082" i="12"/>
  <c r="C3081" i="12"/>
  <c r="C3080" i="12"/>
  <c r="C3079" i="12"/>
  <c r="C3078" i="12"/>
  <c r="C3077" i="12"/>
  <c r="C3076" i="12"/>
  <c r="C3075" i="12"/>
  <c r="C3074" i="12"/>
  <c r="C3073" i="12"/>
  <c r="C3072" i="12"/>
  <c r="C3071" i="12"/>
  <c r="C3070" i="12"/>
  <c r="C3069" i="12"/>
  <c r="C3068" i="12"/>
  <c r="C3067" i="12"/>
  <c r="C3066" i="12"/>
  <c r="C3065" i="12"/>
  <c r="C3064" i="12"/>
  <c r="C3063" i="12"/>
  <c r="C3062" i="12"/>
  <c r="C3061" i="12"/>
  <c r="C3060" i="12"/>
  <c r="C3059" i="12"/>
  <c r="C3058" i="12"/>
  <c r="C3057" i="12"/>
  <c r="C3056" i="12"/>
  <c r="C3055" i="12"/>
  <c r="C3054" i="12"/>
  <c r="C3053" i="12"/>
  <c r="C3052" i="12"/>
  <c r="C3051" i="12"/>
  <c r="C3050" i="12"/>
  <c r="C3049" i="12"/>
  <c r="C3048" i="12"/>
  <c r="C3047" i="12"/>
  <c r="C3046" i="12"/>
  <c r="C3045" i="12"/>
  <c r="C3044" i="12"/>
  <c r="C3043" i="12"/>
  <c r="C3042" i="12"/>
  <c r="C3041" i="12"/>
  <c r="C3040" i="12"/>
  <c r="C3039" i="12"/>
  <c r="C3038" i="12"/>
  <c r="C3037" i="12"/>
  <c r="C3036" i="12"/>
  <c r="C3035" i="12"/>
  <c r="C3034" i="12"/>
  <c r="C3033" i="12"/>
  <c r="C3032" i="12"/>
  <c r="C3031" i="12"/>
  <c r="C3030" i="12"/>
  <c r="C3029" i="12"/>
  <c r="C3028" i="12"/>
  <c r="C3027" i="12"/>
  <c r="C3026" i="12"/>
  <c r="C3025" i="12"/>
  <c r="C3024" i="12"/>
  <c r="C3023" i="12"/>
  <c r="C3022" i="12"/>
  <c r="C3021" i="12"/>
  <c r="C3020" i="12"/>
  <c r="C3019" i="12"/>
  <c r="C3018" i="12"/>
  <c r="C3017" i="12"/>
  <c r="C3016" i="12"/>
  <c r="C3015" i="12"/>
  <c r="C3014" i="12"/>
  <c r="C3013" i="12"/>
  <c r="C3012" i="12"/>
  <c r="C3011" i="12"/>
  <c r="C3010" i="12"/>
  <c r="C3009" i="12"/>
  <c r="C3008" i="12"/>
  <c r="C3007" i="12"/>
  <c r="C3006" i="12"/>
  <c r="C3005" i="12"/>
  <c r="C3004" i="12"/>
  <c r="C3003" i="12"/>
  <c r="C3002" i="12"/>
  <c r="C3001" i="12"/>
  <c r="C3000" i="12"/>
  <c r="C2999" i="12"/>
  <c r="C2998" i="12"/>
  <c r="C2997" i="12"/>
  <c r="C2996" i="12"/>
  <c r="C2995" i="12"/>
  <c r="C2994" i="12"/>
  <c r="C2993" i="12"/>
  <c r="C2992" i="12"/>
  <c r="C2991" i="12"/>
  <c r="C2990" i="12"/>
  <c r="C2989" i="12"/>
  <c r="C2988" i="12"/>
  <c r="C2987" i="12"/>
  <c r="C2986" i="12"/>
  <c r="C2985" i="12"/>
  <c r="C2984" i="12"/>
  <c r="C2983" i="12"/>
  <c r="C2982" i="12"/>
  <c r="C2981" i="12"/>
  <c r="C2980" i="12"/>
  <c r="C2979" i="12"/>
  <c r="C2978" i="12"/>
  <c r="C2977" i="12"/>
  <c r="C2976" i="12"/>
  <c r="C2975" i="12"/>
  <c r="C2974" i="12"/>
  <c r="C2973" i="12"/>
  <c r="C2972" i="12"/>
  <c r="C2971" i="12"/>
  <c r="C2970" i="12"/>
  <c r="C2969" i="12"/>
  <c r="C2968" i="12"/>
  <c r="C2967" i="12"/>
  <c r="C2966" i="12"/>
  <c r="C2965" i="12"/>
  <c r="C2964" i="12"/>
  <c r="C2963" i="12"/>
  <c r="C2962" i="12"/>
  <c r="C2961" i="12"/>
  <c r="C2960" i="12"/>
  <c r="C2959" i="12"/>
  <c r="C2958" i="12"/>
  <c r="C2957" i="12"/>
  <c r="C2956" i="12"/>
  <c r="C2955" i="12"/>
  <c r="C2954" i="12"/>
  <c r="C2953" i="12"/>
  <c r="C2952" i="12"/>
  <c r="C2951" i="12"/>
  <c r="C2950" i="12"/>
  <c r="C2949" i="12"/>
  <c r="C2948" i="12"/>
  <c r="C2947" i="12"/>
  <c r="C2946" i="12"/>
  <c r="C2945" i="12"/>
  <c r="C2944" i="12"/>
  <c r="C2943" i="12"/>
  <c r="C2942" i="12"/>
  <c r="C2941" i="12"/>
  <c r="C2940" i="12"/>
  <c r="C2939" i="12"/>
  <c r="C2938" i="12"/>
  <c r="C2937" i="12"/>
  <c r="C2936" i="12"/>
  <c r="C2935" i="12"/>
  <c r="C2934" i="12"/>
  <c r="C2933" i="12"/>
  <c r="C2932" i="12"/>
  <c r="C2931" i="12"/>
  <c r="C2930" i="12"/>
  <c r="C2929" i="12"/>
  <c r="C2928" i="12"/>
  <c r="C2927" i="12"/>
  <c r="C2926" i="12"/>
  <c r="C2925" i="12"/>
  <c r="C2924" i="12"/>
  <c r="C2923" i="12"/>
  <c r="C2922" i="12"/>
  <c r="C2921" i="12"/>
  <c r="C2920" i="12"/>
  <c r="C2919" i="12"/>
  <c r="C2918" i="12"/>
  <c r="C2917" i="12"/>
  <c r="C2916" i="12"/>
  <c r="C2915" i="12"/>
  <c r="C2914" i="12"/>
  <c r="C2913" i="12"/>
  <c r="C2912" i="12"/>
  <c r="C2911" i="12"/>
  <c r="C2910" i="12"/>
  <c r="C2909" i="12"/>
  <c r="C2908" i="12"/>
  <c r="C2907" i="12"/>
  <c r="C2906" i="12"/>
  <c r="C2905" i="12"/>
  <c r="C2904" i="12"/>
  <c r="C2903" i="12"/>
  <c r="C2902" i="12"/>
  <c r="C2901" i="12"/>
  <c r="C2900" i="12"/>
  <c r="C2899" i="12"/>
  <c r="C2898" i="12"/>
  <c r="C2897" i="12"/>
  <c r="C2896" i="12"/>
  <c r="C2895" i="12"/>
  <c r="C2894" i="12"/>
  <c r="C2893" i="12"/>
  <c r="C2892" i="12"/>
  <c r="C2891" i="12"/>
  <c r="C2890" i="12"/>
  <c r="C2889" i="12"/>
  <c r="C2888" i="12"/>
  <c r="C2887" i="12"/>
  <c r="C2886" i="12"/>
  <c r="C2885" i="12"/>
  <c r="C2884" i="12"/>
  <c r="C2883" i="12"/>
  <c r="C2882" i="12"/>
  <c r="C2881" i="12"/>
  <c r="C2880" i="12"/>
  <c r="C2879" i="12"/>
  <c r="C2878" i="12"/>
  <c r="C2877" i="12"/>
  <c r="C2876" i="12"/>
  <c r="C2875" i="12"/>
  <c r="C2874" i="12"/>
  <c r="C2873" i="12"/>
  <c r="C2872" i="12"/>
  <c r="C2871" i="12"/>
  <c r="C2870" i="12"/>
  <c r="C2869" i="12"/>
  <c r="C2868" i="12"/>
  <c r="C2867" i="12"/>
  <c r="C2866" i="12"/>
  <c r="C2865" i="12"/>
  <c r="C2864" i="12"/>
  <c r="C2863" i="12"/>
  <c r="C2862" i="12"/>
  <c r="C2861" i="12"/>
  <c r="C2860" i="12"/>
  <c r="C2859" i="12"/>
  <c r="C2858" i="12"/>
  <c r="C2857" i="12"/>
  <c r="C2856" i="12"/>
  <c r="C2855" i="12"/>
  <c r="C2854" i="12"/>
  <c r="C2853" i="12"/>
  <c r="C2852" i="12"/>
  <c r="C2851" i="12"/>
  <c r="C2850" i="12"/>
  <c r="C2849" i="12"/>
  <c r="C2848" i="12"/>
  <c r="C2847" i="12"/>
  <c r="C2846" i="12"/>
  <c r="C2845" i="12"/>
  <c r="C2844" i="12"/>
  <c r="C2843" i="12"/>
  <c r="C2842" i="12"/>
  <c r="C2841" i="12"/>
  <c r="C2840" i="12"/>
  <c r="C2839" i="12"/>
  <c r="C2838" i="12"/>
  <c r="C2837" i="12"/>
  <c r="C2836" i="12"/>
  <c r="C2835" i="12"/>
  <c r="C2834" i="12"/>
  <c r="C2833" i="12"/>
  <c r="C2832" i="12"/>
  <c r="C2831" i="12"/>
  <c r="C2830" i="12"/>
  <c r="C2829" i="12"/>
  <c r="C2828" i="12"/>
  <c r="C2827" i="12"/>
  <c r="C2826" i="12"/>
  <c r="C2825" i="12"/>
  <c r="C2824" i="12"/>
  <c r="C2823" i="12"/>
  <c r="C2822" i="12"/>
  <c r="C2821" i="12"/>
  <c r="C2820" i="12"/>
  <c r="C2819" i="12"/>
  <c r="C2818" i="12"/>
  <c r="C2817" i="12"/>
  <c r="C2816" i="12"/>
  <c r="C2815" i="12"/>
  <c r="C2814" i="12"/>
  <c r="C2813" i="12"/>
  <c r="C2812" i="12"/>
  <c r="C2811" i="12"/>
  <c r="C2810" i="12"/>
  <c r="C2809" i="12"/>
  <c r="C2808" i="12"/>
  <c r="C2807" i="12"/>
  <c r="C2806" i="12"/>
  <c r="C2805" i="12"/>
  <c r="C2804" i="12"/>
  <c r="C2803" i="12"/>
  <c r="C2802" i="12"/>
  <c r="C2801" i="12"/>
  <c r="C2800" i="12"/>
  <c r="C2799" i="12"/>
  <c r="C2798" i="12"/>
  <c r="C2797" i="12"/>
  <c r="C2796" i="12"/>
  <c r="C2795" i="12"/>
  <c r="C2794" i="12"/>
  <c r="C2793" i="12"/>
  <c r="C2792" i="12"/>
  <c r="C2791" i="12"/>
  <c r="C2790" i="12"/>
  <c r="C2789" i="12"/>
  <c r="C2788" i="12"/>
  <c r="C2787" i="12"/>
  <c r="C2786" i="12"/>
  <c r="C2785" i="12"/>
  <c r="C2784" i="12"/>
  <c r="C2783" i="12"/>
  <c r="C2782" i="12"/>
  <c r="C2781" i="12"/>
  <c r="C2780" i="12"/>
  <c r="C2779" i="12"/>
  <c r="C2778" i="12"/>
  <c r="C2777" i="12"/>
  <c r="C2776" i="12"/>
  <c r="C2775" i="12"/>
  <c r="C2774" i="12"/>
  <c r="C2773" i="12"/>
  <c r="C2772" i="12"/>
  <c r="C2771" i="12"/>
  <c r="C2770" i="12"/>
  <c r="C2769" i="12"/>
  <c r="C2768" i="12"/>
  <c r="C2767" i="12"/>
  <c r="C2766" i="12"/>
  <c r="C2765" i="12"/>
  <c r="C2764" i="12"/>
  <c r="C2763" i="12"/>
  <c r="C2762" i="12"/>
  <c r="C2761" i="12"/>
  <c r="C2760" i="12"/>
  <c r="C2759" i="12"/>
  <c r="C2758" i="12"/>
  <c r="C2757" i="12"/>
  <c r="C2756" i="12"/>
  <c r="C2755" i="12"/>
  <c r="C2754" i="12"/>
  <c r="C2753" i="12"/>
  <c r="C2752" i="12"/>
  <c r="C2751" i="12"/>
  <c r="C2750" i="12"/>
  <c r="C2749" i="12"/>
  <c r="C2748" i="12"/>
  <c r="C2747" i="12"/>
  <c r="C2746" i="12"/>
  <c r="C2745" i="12"/>
  <c r="C2744" i="12"/>
  <c r="C2743" i="12"/>
  <c r="C2742" i="12"/>
  <c r="C2741" i="12"/>
  <c r="C2740" i="12"/>
  <c r="C2739" i="12"/>
  <c r="C2738" i="12"/>
  <c r="C2737" i="12"/>
  <c r="C2736" i="12"/>
  <c r="C2735" i="12"/>
  <c r="C2734" i="12"/>
  <c r="C2733" i="12"/>
  <c r="C2732" i="12"/>
  <c r="C2731" i="12"/>
  <c r="C2730" i="12"/>
  <c r="C2729" i="12"/>
  <c r="C2728" i="12"/>
  <c r="C2727" i="12"/>
  <c r="C2726" i="12"/>
  <c r="C2725" i="12"/>
  <c r="C2724" i="12"/>
  <c r="C2723" i="12"/>
  <c r="C2722" i="12"/>
  <c r="C2721" i="12"/>
  <c r="C2720" i="12"/>
  <c r="C2719" i="12"/>
  <c r="C2718" i="12"/>
  <c r="C2717" i="12"/>
  <c r="C2716" i="12"/>
  <c r="C2715" i="12"/>
  <c r="C2714" i="12"/>
  <c r="C2713" i="12"/>
  <c r="C2712" i="12"/>
  <c r="C2711" i="12"/>
  <c r="C2710" i="12"/>
  <c r="C2709" i="12"/>
  <c r="C2708" i="12"/>
  <c r="C2707" i="12"/>
  <c r="C2706" i="12"/>
  <c r="C2705" i="12"/>
  <c r="C2704" i="12"/>
  <c r="C2703" i="12"/>
  <c r="C2702" i="12"/>
  <c r="C2701" i="12"/>
  <c r="C2700" i="12"/>
  <c r="C2699" i="12"/>
  <c r="C2698" i="12"/>
  <c r="C2697" i="12"/>
  <c r="C2696" i="12"/>
  <c r="C2695" i="12"/>
  <c r="C2694" i="12"/>
  <c r="C2693" i="12"/>
  <c r="C2692" i="12"/>
  <c r="C2691" i="12"/>
  <c r="C2690" i="12"/>
  <c r="C2689" i="12"/>
  <c r="C2688" i="12"/>
  <c r="C2687" i="12"/>
  <c r="C2686" i="12"/>
  <c r="C2685" i="12"/>
  <c r="C2684" i="12"/>
  <c r="C2683" i="12"/>
  <c r="C2682" i="12"/>
  <c r="C2681" i="12"/>
  <c r="C2680" i="12"/>
  <c r="C2679" i="12"/>
  <c r="C2678" i="12"/>
  <c r="C2677" i="12"/>
  <c r="C2676" i="12"/>
  <c r="C2675" i="12"/>
  <c r="C2674" i="12"/>
  <c r="C2673" i="12"/>
  <c r="C2672" i="12"/>
  <c r="C2671" i="12"/>
  <c r="C2670" i="12"/>
  <c r="C2669" i="12"/>
  <c r="C2668" i="12"/>
  <c r="C2667" i="12"/>
  <c r="C2666" i="12"/>
  <c r="C2665" i="12"/>
  <c r="C2664" i="12"/>
  <c r="C2663" i="12"/>
  <c r="C2662" i="12"/>
  <c r="C2661" i="12"/>
  <c r="C2660" i="12"/>
  <c r="C2659" i="12"/>
  <c r="C2658" i="12"/>
  <c r="C2657" i="12"/>
  <c r="C2656" i="12"/>
  <c r="C2655" i="12"/>
  <c r="C2654" i="12"/>
  <c r="C2653" i="12"/>
  <c r="C2652" i="12"/>
  <c r="C2651" i="12"/>
  <c r="C2650" i="12"/>
  <c r="C2649" i="12"/>
  <c r="C2648" i="12"/>
  <c r="C2647" i="12"/>
  <c r="C2646" i="12"/>
  <c r="C2645" i="12"/>
  <c r="C2644" i="12"/>
  <c r="C2643" i="12"/>
  <c r="C2642" i="12"/>
  <c r="C2641" i="12"/>
  <c r="C2640" i="12"/>
  <c r="C2639" i="12"/>
  <c r="C2638" i="12"/>
  <c r="C2637" i="12"/>
  <c r="C2636" i="12"/>
  <c r="C2635" i="12"/>
  <c r="C2634" i="12"/>
  <c r="C2633" i="12"/>
  <c r="C2632" i="12"/>
  <c r="C2631" i="12"/>
  <c r="C2630" i="12"/>
  <c r="C2629" i="12"/>
  <c r="C2628" i="12"/>
  <c r="C2627" i="12"/>
  <c r="C2626" i="12"/>
  <c r="C2625" i="12"/>
  <c r="C2624" i="12"/>
  <c r="C2623" i="12"/>
  <c r="C2622" i="12"/>
  <c r="C2621" i="12"/>
  <c r="C2620" i="12"/>
  <c r="C2619" i="12"/>
  <c r="C2618" i="12"/>
  <c r="C2617" i="12"/>
  <c r="C2616" i="12"/>
  <c r="C2615" i="12"/>
  <c r="C2614" i="12"/>
  <c r="C2613" i="12"/>
  <c r="C2612" i="12"/>
  <c r="C2611" i="12"/>
  <c r="C2610" i="12"/>
  <c r="C2609" i="12"/>
  <c r="C2608" i="12"/>
  <c r="C2607" i="12"/>
  <c r="C2606" i="12"/>
  <c r="C2605" i="12"/>
  <c r="C2604" i="12"/>
  <c r="C2603" i="12"/>
  <c r="C2602" i="12"/>
  <c r="C2601" i="12"/>
  <c r="C2600" i="12"/>
  <c r="C2599" i="12"/>
  <c r="C2598" i="12"/>
  <c r="C2597" i="12"/>
  <c r="C2596" i="12"/>
  <c r="C2595" i="12"/>
  <c r="C2594" i="12"/>
  <c r="C2593" i="12"/>
  <c r="C2592" i="12"/>
  <c r="C2591" i="12"/>
  <c r="C2590" i="12"/>
  <c r="C2589" i="12"/>
  <c r="C2588" i="12"/>
  <c r="C2587" i="12"/>
  <c r="C2586" i="12"/>
  <c r="C2585" i="12"/>
  <c r="C2584" i="12"/>
  <c r="C2583" i="12"/>
  <c r="C2582" i="12"/>
  <c r="C2581" i="12"/>
  <c r="C2580" i="12"/>
  <c r="C2579" i="12"/>
  <c r="C2578" i="12"/>
  <c r="C2577" i="12"/>
  <c r="C2576" i="12"/>
  <c r="C2575" i="12"/>
  <c r="C2574" i="12"/>
  <c r="C2573" i="12"/>
  <c r="C2572" i="12"/>
  <c r="C2571" i="12"/>
  <c r="C2570" i="12"/>
  <c r="C2569" i="12"/>
  <c r="C2568" i="12"/>
  <c r="C2567" i="12"/>
  <c r="C2566" i="12"/>
  <c r="C2565" i="12"/>
  <c r="C2564" i="12"/>
  <c r="C2563" i="12"/>
  <c r="C2562" i="12"/>
  <c r="C2561" i="12"/>
  <c r="C2560" i="12"/>
  <c r="C2559" i="12"/>
  <c r="C2558" i="12"/>
  <c r="C2557" i="12"/>
  <c r="C2556" i="12"/>
  <c r="C2555" i="12"/>
  <c r="C2554" i="12"/>
  <c r="C2553" i="12"/>
  <c r="C2552" i="12"/>
  <c r="C2551" i="12"/>
  <c r="C2550" i="12"/>
  <c r="C2549" i="12"/>
  <c r="C2548" i="12"/>
  <c r="C2547" i="12"/>
  <c r="C2546" i="12"/>
  <c r="C2545" i="12"/>
  <c r="C2544" i="12"/>
  <c r="C2543" i="12"/>
  <c r="C2542" i="12"/>
  <c r="C2541" i="12"/>
  <c r="C2540" i="12"/>
  <c r="C2539" i="12"/>
  <c r="C2538" i="12"/>
  <c r="C2537" i="12"/>
  <c r="C2536" i="12"/>
  <c r="C2535" i="12"/>
  <c r="C2534" i="12"/>
  <c r="C2533" i="12"/>
  <c r="C2532" i="12"/>
  <c r="C2531" i="12"/>
  <c r="C2530" i="12"/>
  <c r="C2529" i="12"/>
  <c r="C2528" i="12"/>
  <c r="C2527" i="12"/>
  <c r="C2526" i="12"/>
  <c r="C2525" i="12"/>
  <c r="C2524" i="12"/>
  <c r="C2523" i="12"/>
  <c r="C2522" i="12"/>
  <c r="C2521" i="12"/>
  <c r="C2520" i="12"/>
  <c r="C2519" i="12"/>
  <c r="C2518" i="12"/>
  <c r="C2517" i="12"/>
  <c r="C2516" i="12"/>
  <c r="C2515" i="12"/>
  <c r="C2514" i="12"/>
  <c r="C2513" i="12"/>
  <c r="C2512" i="12"/>
  <c r="C2511" i="12"/>
  <c r="C2510" i="12"/>
  <c r="C2509" i="12"/>
  <c r="C2508" i="12"/>
  <c r="C2507" i="12"/>
  <c r="C2506" i="12"/>
  <c r="C2505" i="12"/>
  <c r="C2504" i="12"/>
  <c r="C2503" i="12"/>
  <c r="C2502" i="12"/>
  <c r="C2501" i="12"/>
  <c r="C2500" i="12"/>
  <c r="C2499" i="12"/>
  <c r="C2498" i="12"/>
  <c r="C2497" i="12"/>
  <c r="C2496" i="12"/>
  <c r="C2495" i="12"/>
  <c r="C2494" i="12"/>
  <c r="C2493" i="12"/>
  <c r="C2492" i="12"/>
  <c r="C2491" i="12"/>
  <c r="C2490" i="12"/>
  <c r="C2489" i="12"/>
  <c r="C2488" i="12"/>
  <c r="C2487" i="12"/>
  <c r="C2486" i="12"/>
  <c r="C2485" i="12"/>
  <c r="C2484" i="12"/>
  <c r="C2483" i="12"/>
  <c r="C2482" i="12"/>
  <c r="C2481" i="12"/>
  <c r="C2480" i="12"/>
  <c r="C2479" i="12"/>
  <c r="C2478" i="12"/>
  <c r="C2477" i="12"/>
  <c r="C2476" i="12"/>
  <c r="C2475" i="12"/>
  <c r="C2474" i="12"/>
  <c r="C2473" i="12"/>
  <c r="C2472" i="12"/>
  <c r="C2471" i="12"/>
  <c r="C2470" i="12"/>
  <c r="C2469" i="12"/>
  <c r="C2468" i="12"/>
  <c r="C2467" i="12"/>
  <c r="C2466" i="12"/>
  <c r="C2465" i="12"/>
  <c r="C2464" i="12"/>
  <c r="C2463" i="12"/>
  <c r="C2462" i="12"/>
  <c r="C2461" i="12"/>
  <c r="C2460" i="12"/>
  <c r="C2459" i="12"/>
  <c r="C2458" i="12"/>
  <c r="C2457" i="12"/>
  <c r="C2456" i="12"/>
  <c r="C2455" i="12"/>
  <c r="C2454" i="12"/>
  <c r="C2453" i="12"/>
  <c r="C2452" i="12"/>
  <c r="C2451" i="12"/>
  <c r="C2450" i="12"/>
  <c r="C2449" i="12"/>
  <c r="C2448" i="12"/>
  <c r="C2447" i="12"/>
  <c r="C2446" i="12"/>
  <c r="C2445" i="12"/>
  <c r="C2444" i="12"/>
  <c r="C2443" i="12"/>
  <c r="C2442" i="12"/>
  <c r="C2441" i="12"/>
  <c r="C2440" i="12"/>
  <c r="C2439" i="12"/>
  <c r="C2438" i="12"/>
  <c r="C2437" i="12"/>
  <c r="C2436" i="12"/>
  <c r="C2435" i="12"/>
  <c r="C2434" i="12"/>
  <c r="C2433" i="12"/>
  <c r="C2432" i="12"/>
  <c r="C2431" i="12"/>
  <c r="C2430" i="12"/>
  <c r="C2429" i="12"/>
  <c r="C2428" i="12"/>
  <c r="C2427" i="12"/>
  <c r="C2426" i="12"/>
  <c r="C2425" i="12"/>
  <c r="C2424" i="12"/>
  <c r="C2423" i="12"/>
  <c r="C2422" i="12"/>
  <c r="C2421" i="12"/>
  <c r="C2420" i="12"/>
  <c r="C2419" i="12"/>
  <c r="C2418" i="12"/>
  <c r="C2417" i="12"/>
  <c r="C2416" i="12"/>
  <c r="C2415" i="12"/>
  <c r="C2414" i="12"/>
  <c r="C2413" i="12"/>
  <c r="C2412" i="12"/>
  <c r="C2411" i="12"/>
  <c r="C2410" i="12"/>
  <c r="C2409" i="12"/>
  <c r="C2408" i="12"/>
  <c r="C2407" i="12"/>
  <c r="C2406" i="12"/>
  <c r="C2405" i="12"/>
  <c r="C2404" i="12"/>
  <c r="C2403" i="12"/>
  <c r="C2402" i="12"/>
  <c r="C2401" i="12"/>
  <c r="C2400" i="12"/>
  <c r="C2399" i="12"/>
  <c r="C2398" i="12"/>
  <c r="C2397" i="12"/>
  <c r="C2396" i="12"/>
  <c r="C2395" i="12"/>
  <c r="C2394" i="12"/>
  <c r="C2393" i="12"/>
  <c r="C2392" i="12"/>
  <c r="C2391" i="12"/>
  <c r="C2390" i="12"/>
  <c r="C2389" i="12"/>
  <c r="C2388" i="12"/>
  <c r="C2387" i="12"/>
  <c r="C2386" i="12"/>
  <c r="C2385" i="12"/>
  <c r="C2384" i="12"/>
  <c r="C2383" i="12"/>
  <c r="C2382" i="12"/>
  <c r="C2381" i="12"/>
  <c r="C2380" i="12"/>
  <c r="C2379" i="12"/>
  <c r="C2378" i="12"/>
  <c r="C2377" i="12"/>
  <c r="C2376" i="12"/>
  <c r="C2375" i="12"/>
  <c r="C2374" i="12"/>
  <c r="C2373" i="12"/>
  <c r="C2372" i="12"/>
  <c r="C2371" i="12"/>
  <c r="C2370" i="12"/>
  <c r="C2369" i="12"/>
  <c r="C2368" i="12"/>
  <c r="C2367" i="12"/>
  <c r="C2366" i="12"/>
  <c r="C2365" i="12"/>
  <c r="C2364" i="12"/>
  <c r="C2363" i="12"/>
  <c r="C2362" i="12"/>
  <c r="C2361" i="12"/>
  <c r="C2360" i="12"/>
  <c r="C2359" i="12"/>
  <c r="C2358" i="12"/>
  <c r="C2357" i="12"/>
  <c r="C2356" i="12"/>
  <c r="C2355" i="12"/>
  <c r="C2354" i="12"/>
  <c r="C2353" i="12"/>
  <c r="C2352" i="12"/>
  <c r="C2351" i="12"/>
  <c r="C2350" i="12"/>
  <c r="C2349" i="12"/>
  <c r="C2348" i="12"/>
  <c r="C2347" i="12"/>
  <c r="C2346" i="12"/>
  <c r="C2345" i="12"/>
  <c r="C2344" i="12"/>
  <c r="C2343" i="12"/>
  <c r="C2342" i="12"/>
  <c r="C2341" i="12"/>
  <c r="C2340" i="12"/>
  <c r="C2339" i="12"/>
  <c r="C2338" i="12"/>
  <c r="C2337" i="12"/>
  <c r="C2336" i="12"/>
  <c r="C2335" i="12"/>
  <c r="C2334" i="12"/>
  <c r="C2333" i="12"/>
  <c r="C2332" i="12"/>
  <c r="C2331" i="12"/>
  <c r="C2330" i="12"/>
  <c r="C2329" i="12"/>
  <c r="C2328" i="12"/>
  <c r="C2327" i="12"/>
  <c r="C2326" i="12"/>
  <c r="C2325" i="12"/>
  <c r="C2324" i="12"/>
  <c r="C2323" i="12"/>
  <c r="C2322" i="12"/>
  <c r="C2321" i="12"/>
  <c r="C2320" i="12"/>
  <c r="C2319" i="12"/>
  <c r="C2318" i="12"/>
  <c r="C2317" i="12"/>
  <c r="C2316" i="12"/>
  <c r="C2315" i="12"/>
  <c r="C2314" i="12"/>
  <c r="C2313" i="12"/>
  <c r="C2312" i="12"/>
  <c r="C2311" i="12"/>
  <c r="C2310" i="12"/>
  <c r="C2309" i="12"/>
  <c r="C2308" i="12"/>
  <c r="C2307" i="12"/>
  <c r="C2306" i="12"/>
  <c r="C2305" i="12"/>
  <c r="C2304" i="12"/>
  <c r="C2303" i="12"/>
  <c r="C2302" i="12"/>
  <c r="C2301" i="12"/>
  <c r="C2300" i="12"/>
  <c r="C2299" i="12"/>
  <c r="C2298" i="12"/>
  <c r="C2297" i="12"/>
  <c r="C2296" i="12"/>
  <c r="C2295" i="12"/>
  <c r="C2294" i="12"/>
  <c r="C2293" i="12"/>
  <c r="C2292" i="12"/>
  <c r="C2291" i="12"/>
  <c r="C2290" i="12"/>
  <c r="C2289" i="12"/>
  <c r="C2288" i="12"/>
  <c r="C2287" i="12"/>
  <c r="C2286" i="12"/>
  <c r="C2285" i="12"/>
  <c r="C2284" i="12"/>
  <c r="C2283" i="12"/>
  <c r="C2282" i="12"/>
  <c r="C2281" i="12"/>
  <c r="C2280" i="12"/>
  <c r="C2279" i="12"/>
  <c r="C2278" i="12"/>
  <c r="C2277" i="12"/>
  <c r="C2276" i="12"/>
  <c r="C2275" i="12"/>
  <c r="C2274" i="12"/>
  <c r="C2273" i="12"/>
  <c r="C2272" i="12"/>
  <c r="C2271" i="12"/>
  <c r="C2270" i="12"/>
  <c r="C2269" i="12"/>
  <c r="C2268" i="12"/>
  <c r="C2267" i="12"/>
  <c r="C2266" i="12"/>
  <c r="C2265" i="12"/>
  <c r="C2264" i="12"/>
  <c r="C2263" i="12"/>
  <c r="C2262" i="12"/>
  <c r="C2261" i="12"/>
  <c r="C2260" i="12"/>
  <c r="C2259" i="12"/>
  <c r="C2258" i="12"/>
  <c r="C2257" i="12"/>
  <c r="C2256" i="12"/>
  <c r="C2255" i="12"/>
  <c r="C2254" i="12"/>
  <c r="C2253" i="12"/>
  <c r="C2252" i="12"/>
  <c r="C2251" i="12"/>
  <c r="C2250" i="12"/>
  <c r="C2249" i="12"/>
  <c r="C2248" i="12"/>
  <c r="C2247" i="12"/>
  <c r="C2246" i="12"/>
  <c r="C2245" i="12"/>
  <c r="C2244" i="12"/>
  <c r="C2243" i="12"/>
  <c r="C2242" i="12"/>
  <c r="C2241" i="12"/>
  <c r="C2240" i="12"/>
  <c r="C2239" i="12"/>
  <c r="C2238" i="12"/>
  <c r="C2237" i="12"/>
  <c r="C2236" i="12"/>
  <c r="C2235" i="12"/>
  <c r="C2234" i="12"/>
  <c r="C2233" i="12"/>
  <c r="C2232" i="12"/>
  <c r="C2231" i="12"/>
  <c r="C2230" i="12"/>
  <c r="C2229" i="12"/>
  <c r="C2228" i="12"/>
  <c r="C2227" i="12"/>
  <c r="C2226" i="12"/>
  <c r="C2225" i="12"/>
  <c r="C2224" i="12"/>
  <c r="C2223" i="12"/>
  <c r="C2222" i="12"/>
  <c r="C2221" i="12"/>
  <c r="C2220" i="12"/>
  <c r="C2219" i="12"/>
  <c r="C2218" i="12"/>
  <c r="C2217" i="12"/>
  <c r="C2216" i="12"/>
  <c r="C2215" i="12"/>
  <c r="C2214" i="12"/>
  <c r="C2213" i="12"/>
  <c r="C2212" i="12"/>
  <c r="C2211" i="12"/>
  <c r="C2210" i="12"/>
  <c r="C2209" i="12"/>
  <c r="C2208" i="12"/>
  <c r="C2207" i="12"/>
  <c r="C2206" i="12"/>
  <c r="C2205" i="12"/>
  <c r="C2204" i="12"/>
  <c r="C2203" i="12"/>
  <c r="C2202" i="12"/>
  <c r="C2201" i="12"/>
  <c r="C2200" i="12"/>
  <c r="C2199" i="12"/>
  <c r="C2198" i="12"/>
  <c r="C2197" i="12"/>
  <c r="C2196" i="12"/>
  <c r="C2195" i="12"/>
  <c r="C2194" i="12"/>
  <c r="C2193" i="12"/>
  <c r="C2192" i="12"/>
  <c r="C2191" i="12"/>
  <c r="C2190" i="12"/>
  <c r="C2189" i="12"/>
  <c r="C2188" i="12"/>
  <c r="C2187" i="12"/>
  <c r="C2186" i="12"/>
  <c r="C2185" i="12"/>
  <c r="C2184" i="12"/>
  <c r="C2183" i="12"/>
  <c r="C2182" i="12"/>
  <c r="C2181" i="12"/>
  <c r="C2180" i="12"/>
  <c r="C2179" i="12"/>
  <c r="C2178" i="12"/>
  <c r="C2177" i="12"/>
  <c r="C2176" i="12"/>
  <c r="C2175" i="12"/>
  <c r="C2174" i="12"/>
  <c r="C2173" i="12"/>
  <c r="C2172" i="12"/>
  <c r="C2171" i="12"/>
  <c r="C2170" i="12"/>
  <c r="C2169" i="12"/>
  <c r="C2168" i="12"/>
  <c r="C2167" i="12"/>
  <c r="C2166" i="12"/>
  <c r="C2165" i="12"/>
  <c r="C2164" i="12"/>
  <c r="C2163" i="12"/>
  <c r="C2162" i="12"/>
  <c r="C2161" i="12"/>
  <c r="C2160" i="12"/>
  <c r="C2159" i="12"/>
  <c r="C2158" i="12"/>
  <c r="C2157" i="12"/>
  <c r="C2156" i="12"/>
  <c r="C2155" i="12"/>
  <c r="C2154" i="12"/>
  <c r="C2153" i="12"/>
  <c r="C2152" i="12"/>
  <c r="C2151" i="12"/>
  <c r="C2150" i="12"/>
  <c r="C2149" i="12"/>
  <c r="C2148" i="12"/>
  <c r="C2147" i="12"/>
  <c r="C2146" i="12"/>
  <c r="C2145" i="12"/>
  <c r="C2144" i="12"/>
  <c r="C2143" i="12"/>
  <c r="C2142" i="12"/>
  <c r="C2141" i="12"/>
  <c r="C2140" i="12"/>
  <c r="C2139" i="12"/>
  <c r="C2138" i="12"/>
  <c r="C2137" i="12"/>
  <c r="C2136" i="12"/>
  <c r="C2135" i="12"/>
  <c r="C2134" i="12"/>
  <c r="C2133" i="12"/>
  <c r="C2132" i="12"/>
  <c r="C2131" i="12"/>
  <c r="C2130" i="12"/>
  <c r="C2129" i="12"/>
  <c r="C2128" i="12"/>
  <c r="C2127" i="12"/>
  <c r="C2126" i="12"/>
  <c r="C2125" i="12"/>
  <c r="C2124" i="12"/>
  <c r="C2123" i="12"/>
  <c r="C2122" i="12"/>
  <c r="C2121" i="12"/>
  <c r="C2120" i="12"/>
  <c r="C2119" i="12"/>
  <c r="C2118" i="12"/>
  <c r="C2117" i="12"/>
  <c r="C2116" i="12"/>
  <c r="C2115" i="12"/>
  <c r="C2114" i="12"/>
  <c r="C2113" i="12"/>
  <c r="C2112" i="12"/>
  <c r="C2111" i="12"/>
  <c r="C2110" i="12"/>
  <c r="C2109" i="12"/>
  <c r="C2108" i="12"/>
  <c r="C2107" i="12"/>
  <c r="C2106" i="12"/>
  <c r="C2105" i="12"/>
  <c r="C2104" i="12"/>
  <c r="C2103" i="12"/>
  <c r="C2102" i="12"/>
  <c r="C2101" i="12"/>
  <c r="C2100" i="12"/>
  <c r="C2099" i="12"/>
  <c r="C2098" i="12"/>
  <c r="C2097" i="12"/>
  <c r="C2096" i="12"/>
  <c r="C2095" i="12"/>
  <c r="C2094" i="12"/>
  <c r="C2093" i="12"/>
  <c r="C2092" i="12"/>
  <c r="C2091" i="12"/>
  <c r="C2090" i="12"/>
  <c r="C2089" i="12"/>
  <c r="C2088" i="12"/>
  <c r="C2087" i="12"/>
  <c r="C2086" i="12"/>
  <c r="C2085" i="12"/>
  <c r="C2084" i="12"/>
  <c r="C2083" i="12"/>
  <c r="C2082" i="12"/>
  <c r="C2081" i="12"/>
  <c r="C2080" i="12"/>
  <c r="C2079" i="12"/>
  <c r="C2078" i="12"/>
  <c r="C2077" i="12"/>
  <c r="C2076" i="12"/>
  <c r="C2075" i="12"/>
  <c r="C2074" i="12"/>
  <c r="C2073" i="12"/>
  <c r="C2072" i="12"/>
  <c r="C2071" i="12"/>
  <c r="C2070" i="12"/>
  <c r="C2069" i="12"/>
  <c r="C2068" i="12"/>
  <c r="C2067" i="12"/>
  <c r="C2066" i="12"/>
  <c r="C2065" i="12"/>
  <c r="C2064" i="12"/>
  <c r="C2063" i="12"/>
  <c r="C2062" i="12"/>
  <c r="C2061" i="12"/>
  <c r="C2060" i="12"/>
  <c r="C2059" i="12"/>
  <c r="C2058" i="12"/>
  <c r="C2057" i="12"/>
  <c r="C2056" i="12"/>
  <c r="C2055" i="12"/>
  <c r="C2054" i="12"/>
  <c r="C2053" i="12"/>
  <c r="C2052" i="12"/>
  <c r="C2051" i="12"/>
  <c r="C2050" i="12"/>
  <c r="C2049" i="12"/>
  <c r="C2048" i="12"/>
  <c r="C2047" i="12"/>
  <c r="C2046" i="12"/>
  <c r="C2045" i="12"/>
  <c r="C2044" i="12"/>
  <c r="C2043" i="12"/>
  <c r="C2042" i="12"/>
  <c r="C2041" i="12"/>
  <c r="C2040" i="12"/>
  <c r="C2039" i="12"/>
  <c r="C2038" i="12"/>
  <c r="C2037" i="12"/>
  <c r="C2036" i="12"/>
  <c r="C2035" i="12"/>
  <c r="C2034" i="12"/>
  <c r="C2033" i="12"/>
  <c r="C2032" i="12"/>
  <c r="C2031" i="12"/>
  <c r="C2030" i="12"/>
  <c r="C2029" i="12"/>
  <c r="C2028" i="12"/>
  <c r="C2027" i="12"/>
  <c r="C2026" i="12"/>
  <c r="C2025" i="12"/>
  <c r="C2024" i="12"/>
  <c r="C2023" i="12"/>
  <c r="C2022" i="12"/>
  <c r="C2021" i="12"/>
  <c r="C2020" i="12"/>
  <c r="C2019" i="12"/>
  <c r="C2018" i="12"/>
  <c r="C2017" i="12"/>
  <c r="C2016" i="12"/>
  <c r="C2015" i="12"/>
  <c r="C2014" i="12"/>
  <c r="C2013" i="12"/>
  <c r="C2012" i="12"/>
  <c r="C2011" i="12"/>
  <c r="C2010" i="12"/>
  <c r="C2009" i="12"/>
  <c r="C2008" i="12"/>
  <c r="C2007" i="12"/>
  <c r="C2006" i="12"/>
  <c r="C2005" i="12"/>
  <c r="C2004" i="12"/>
  <c r="C2003" i="12"/>
  <c r="C2002" i="12"/>
  <c r="C2001" i="12"/>
  <c r="C2000" i="12"/>
  <c r="C1999" i="12"/>
  <c r="C1998" i="12"/>
  <c r="C1997" i="12"/>
  <c r="C1996" i="12"/>
  <c r="C1995" i="12"/>
  <c r="C1994" i="12"/>
  <c r="C1993" i="12"/>
  <c r="C1992" i="12"/>
  <c r="C1991" i="12"/>
  <c r="C1990" i="12"/>
  <c r="C1989" i="12"/>
  <c r="C1988" i="12"/>
  <c r="C1987" i="12"/>
  <c r="C1986" i="12"/>
  <c r="C1985" i="12"/>
  <c r="C1984" i="12"/>
  <c r="C1983" i="12"/>
  <c r="C1982" i="12"/>
  <c r="C1981" i="12"/>
  <c r="C1980" i="12"/>
  <c r="C1979" i="12"/>
  <c r="C1978" i="12"/>
  <c r="C1977" i="12"/>
  <c r="C1976" i="12"/>
  <c r="C1975" i="12"/>
  <c r="C1974" i="12"/>
  <c r="C1973" i="12"/>
  <c r="C1972" i="12"/>
  <c r="C1971" i="12"/>
  <c r="C1970" i="12"/>
  <c r="C1969" i="12"/>
  <c r="C1968" i="12"/>
  <c r="C1967" i="12"/>
  <c r="C1966" i="12"/>
  <c r="C1965" i="12"/>
  <c r="C1964" i="12"/>
  <c r="C1963" i="12"/>
  <c r="C1962" i="12"/>
  <c r="C1961" i="12"/>
  <c r="C1960" i="12"/>
  <c r="C1959" i="12"/>
  <c r="C1958" i="12"/>
  <c r="C1957" i="12"/>
  <c r="C1956" i="12"/>
  <c r="C1955" i="12"/>
  <c r="C1954" i="12"/>
  <c r="C1953" i="12"/>
  <c r="C1952" i="12"/>
  <c r="C1951" i="12"/>
  <c r="C1950" i="12"/>
  <c r="C1949" i="12"/>
  <c r="C1948" i="12"/>
  <c r="C1947" i="12"/>
  <c r="C1946" i="12"/>
  <c r="C1945" i="12"/>
  <c r="C1944" i="12"/>
  <c r="C1943" i="12"/>
  <c r="C1942" i="12"/>
  <c r="C1941" i="12"/>
  <c r="C1940" i="12"/>
  <c r="C1939" i="12"/>
  <c r="C1938" i="12"/>
  <c r="C1937" i="12"/>
  <c r="C1936" i="12"/>
  <c r="C1935" i="12"/>
  <c r="C1934" i="12"/>
  <c r="C1933" i="12"/>
  <c r="C1932" i="12"/>
  <c r="C1931" i="12"/>
  <c r="C1930" i="12"/>
  <c r="C1929" i="12"/>
  <c r="C1928" i="12"/>
  <c r="C1927" i="12"/>
  <c r="C1926" i="12"/>
  <c r="C1925" i="12"/>
  <c r="C1924" i="12"/>
  <c r="C1923" i="12"/>
  <c r="C1922" i="12"/>
  <c r="C1921" i="12"/>
  <c r="C1920" i="12"/>
  <c r="C1919" i="12"/>
  <c r="C1918" i="12"/>
  <c r="C1917" i="12"/>
  <c r="C1916" i="12"/>
  <c r="C1915" i="12"/>
  <c r="C1914" i="12"/>
  <c r="C1913" i="12"/>
  <c r="C1912" i="12"/>
  <c r="C1911" i="12"/>
  <c r="C1910" i="12"/>
  <c r="C1909" i="12"/>
  <c r="C1908" i="12"/>
  <c r="C1907" i="12"/>
  <c r="C1906" i="12"/>
  <c r="C1905" i="12"/>
  <c r="C1904" i="12"/>
  <c r="C1903" i="12"/>
  <c r="C1902" i="12"/>
  <c r="C1901" i="12"/>
  <c r="C1900" i="12"/>
  <c r="C1899" i="12"/>
  <c r="C1898" i="12"/>
  <c r="C1897" i="12"/>
  <c r="C1896" i="12"/>
  <c r="C1895" i="12"/>
  <c r="C1894" i="12"/>
  <c r="C1893" i="12"/>
  <c r="C1892" i="12"/>
  <c r="C1891" i="12"/>
  <c r="C1890" i="12"/>
  <c r="C1889" i="12"/>
  <c r="C1888" i="12"/>
  <c r="C1887" i="12"/>
  <c r="C1886" i="12"/>
  <c r="C1885" i="12"/>
  <c r="C1884" i="12"/>
  <c r="C1883" i="12"/>
  <c r="C1882" i="12"/>
  <c r="C1881" i="12"/>
  <c r="C1880" i="12"/>
  <c r="C1879" i="12"/>
  <c r="C1878" i="12"/>
  <c r="C1877" i="12"/>
  <c r="C1876" i="12"/>
  <c r="C1875" i="12"/>
  <c r="C1874" i="12"/>
  <c r="C1873" i="12"/>
  <c r="C1872" i="12"/>
  <c r="C1871" i="12"/>
  <c r="C1870" i="12"/>
  <c r="C1869" i="12"/>
  <c r="C1868" i="12"/>
  <c r="C1867" i="12"/>
  <c r="C1866" i="12"/>
  <c r="C1865" i="12"/>
  <c r="C1864" i="12"/>
  <c r="C1863" i="12"/>
  <c r="C1862" i="12"/>
  <c r="C1861" i="12"/>
  <c r="C1860" i="12"/>
  <c r="C1859" i="12"/>
  <c r="C1858" i="12"/>
  <c r="C1857" i="12"/>
  <c r="C1856" i="12"/>
  <c r="C1855" i="12"/>
  <c r="C1854" i="12"/>
  <c r="C1853" i="12"/>
  <c r="C1852" i="12"/>
  <c r="C1851" i="12"/>
  <c r="C1850" i="12"/>
  <c r="C1849" i="12"/>
  <c r="C1848" i="12"/>
  <c r="C1847" i="12"/>
  <c r="C1846" i="12"/>
  <c r="C1845" i="12"/>
  <c r="C1844" i="12"/>
  <c r="C1843" i="12"/>
  <c r="C1842" i="12"/>
  <c r="C1841" i="12"/>
  <c r="C1840" i="12"/>
  <c r="C1839" i="12"/>
  <c r="C1838" i="12"/>
  <c r="C1837" i="12"/>
  <c r="C1836" i="12"/>
  <c r="C1835" i="12"/>
  <c r="C1834" i="12"/>
  <c r="C1833" i="12"/>
  <c r="C1832" i="12"/>
  <c r="C1831" i="12"/>
  <c r="C1830" i="12"/>
  <c r="C1829" i="12"/>
  <c r="C1828" i="12"/>
  <c r="C1827" i="12"/>
  <c r="C1826" i="12"/>
  <c r="C1825" i="12"/>
  <c r="C1824" i="12"/>
  <c r="C1823" i="12"/>
  <c r="C1822" i="12"/>
  <c r="C1821" i="12"/>
  <c r="C1820" i="12"/>
  <c r="C1819" i="12"/>
  <c r="C1818" i="12"/>
  <c r="C1817" i="12"/>
  <c r="C1816" i="12"/>
  <c r="C1815" i="12"/>
  <c r="C1814" i="12"/>
  <c r="C1813" i="12"/>
  <c r="C1812" i="12"/>
  <c r="C1811" i="12"/>
  <c r="C1810" i="12"/>
  <c r="C1809" i="12"/>
  <c r="C1808" i="12"/>
  <c r="C1807" i="12"/>
  <c r="C1806" i="12"/>
  <c r="C1805" i="12"/>
  <c r="C1804" i="12"/>
  <c r="C1803" i="12"/>
  <c r="C1802" i="12"/>
  <c r="C1801" i="12"/>
  <c r="C1800" i="12"/>
  <c r="C1799" i="12"/>
  <c r="C1798" i="12"/>
  <c r="C1797" i="12"/>
  <c r="C1796" i="12"/>
  <c r="C1795" i="12"/>
  <c r="C1794" i="12"/>
  <c r="C1793" i="12"/>
  <c r="C1792" i="12"/>
  <c r="C1791" i="12"/>
  <c r="C1790" i="12"/>
  <c r="C1789" i="12"/>
  <c r="C1788" i="12"/>
  <c r="C1787" i="12"/>
  <c r="C1786" i="12"/>
  <c r="C1785" i="12"/>
  <c r="C1784" i="12"/>
  <c r="C1783" i="12"/>
  <c r="C1782" i="12"/>
  <c r="C1781" i="12"/>
  <c r="C1780" i="12"/>
  <c r="C1779" i="12"/>
  <c r="C1778" i="12"/>
  <c r="C1777" i="12"/>
  <c r="C1776" i="12"/>
  <c r="C1775" i="12"/>
  <c r="C1774" i="12"/>
  <c r="C1773" i="12"/>
  <c r="C1772" i="12"/>
  <c r="C1771" i="12"/>
  <c r="C1770" i="12"/>
  <c r="C1769" i="12"/>
  <c r="C1768" i="12"/>
  <c r="C1767" i="12"/>
  <c r="C1766" i="12"/>
  <c r="C1765" i="12"/>
  <c r="C1764" i="12"/>
  <c r="C1763" i="12"/>
  <c r="C1762" i="12"/>
  <c r="C1761" i="12"/>
  <c r="C1760" i="12"/>
  <c r="C1759" i="12"/>
  <c r="C1758" i="12"/>
  <c r="C1757" i="12"/>
  <c r="C1756" i="12"/>
  <c r="C1755" i="12"/>
  <c r="C1754" i="12"/>
  <c r="C1753" i="12"/>
  <c r="C1752" i="12"/>
  <c r="C1751" i="12"/>
  <c r="C1750" i="12"/>
  <c r="C1749" i="12"/>
  <c r="C1748" i="12"/>
  <c r="C1747" i="12"/>
  <c r="C1746" i="12"/>
  <c r="C1745" i="12"/>
  <c r="C1744" i="12"/>
  <c r="C1743" i="12"/>
  <c r="C1742" i="12"/>
  <c r="C1741" i="12"/>
  <c r="C1740" i="12"/>
  <c r="C1739" i="12"/>
  <c r="C1738" i="12"/>
  <c r="C1737" i="12"/>
  <c r="C1736" i="12"/>
  <c r="C1735" i="12"/>
  <c r="C1734" i="12"/>
  <c r="C1733" i="12"/>
  <c r="C1732" i="12"/>
  <c r="C1731" i="12"/>
  <c r="C1730" i="12"/>
  <c r="C1729" i="12"/>
  <c r="C1728" i="12"/>
  <c r="C1727" i="12"/>
  <c r="C1726" i="12"/>
  <c r="C1725" i="12"/>
  <c r="C1724" i="12"/>
  <c r="C1723" i="12"/>
  <c r="C1722" i="12"/>
  <c r="C1721" i="12"/>
  <c r="C1720" i="12"/>
  <c r="C1719" i="12"/>
  <c r="C1718" i="12"/>
  <c r="C1717" i="12"/>
  <c r="C1716" i="12"/>
  <c r="C1715" i="12"/>
  <c r="C1714" i="12"/>
  <c r="C1713" i="12"/>
  <c r="C1712" i="12"/>
  <c r="C1711" i="12"/>
  <c r="C1710" i="12"/>
  <c r="C1709" i="12"/>
  <c r="C1708" i="12"/>
  <c r="C1707" i="12"/>
  <c r="C1706" i="12"/>
  <c r="C1705" i="12"/>
  <c r="C1704" i="12"/>
  <c r="C1703" i="12"/>
  <c r="C1702" i="12"/>
  <c r="C1701" i="12"/>
  <c r="C1700" i="12"/>
  <c r="C1699" i="12"/>
  <c r="C1698" i="12"/>
  <c r="C1697" i="12"/>
  <c r="C1696" i="12"/>
  <c r="C1695" i="12"/>
  <c r="C1694" i="12"/>
  <c r="C1693" i="12"/>
  <c r="C1692" i="12"/>
  <c r="C1691" i="12"/>
  <c r="C1690" i="12"/>
  <c r="C1689" i="12"/>
  <c r="C1688" i="12"/>
  <c r="C1687" i="12"/>
  <c r="C1686" i="12"/>
  <c r="C1685" i="12"/>
  <c r="C1684" i="12"/>
  <c r="C1683" i="12"/>
  <c r="C1682" i="12"/>
  <c r="C1681" i="12"/>
  <c r="C1680" i="12"/>
  <c r="C1679" i="12"/>
  <c r="C1678" i="12"/>
  <c r="C1677" i="12"/>
  <c r="C1676" i="12"/>
  <c r="C1675" i="12"/>
  <c r="C1674" i="12"/>
  <c r="C1673" i="12"/>
  <c r="C1672" i="12"/>
  <c r="C1671" i="12"/>
  <c r="C1670" i="12"/>
  <c r="C1669" i="12"/>
  <c r="C1668" i="12"/>
  <c r="C1667" i="12"/>
  <c r="C1666" i="12"/>
  <c r="C1665" i="12"/>
  <c r="C1664" i="12"/>
  <c r="C1663" i="12"/>
  <c r="C1662" i="12"/>
  <c r="C1661" i="12"/>
  <c r="C1660" i="12"/>
  <c r="C1659" i="12"/>
  <c r="C1658" i="12"/>
  <c r="C1657" i="12"/>
  <c r="C1656" i="12"/>
  <c r="C1655" i="12"/>
  <c r="C1654" i="12"/>
  <c r="C1653" i="12"/>
  <c r="C1652" i="12"/>
  <c r="C1651" i="12"/>
  <c r="C1650" i="12"/>
  <c r="C1649" i="12"/>
  <c r="C1648" i="12"/>
  <c r="C1647" i="12"/>
  <c r="C1646" i="12"/>
  <c r="C1645" i="12"/>
  <c r="C1644" i="12"/>
  <c r="C1643" i="12"/>
  <c r="C1642" i="12"/>
  <c r="C1641" i="12"/>
  <c r="C1640" i="12"/>
  <c r="C1639" i="12"/>
  <c r="C1638" i="12"/>
  <c r="C1637" i="12"/>
  <c r="C1636" i="12"/>
  <c r="C1635" i="12"/>
  <c r="C1634" i="12"/>
  <c r="C1633" i="12"/>
  <c r="C1632" i="12"/>
  <c r="C1631" i="12"/>
  <c r="C1630" i="12"/>
  <c r="C1629" i="12"/>
  <c r="C1628" i="12"/>
  <c r="C1627" i="12"/>
  <c r="C1626" i="12"/>
  <c r="C1625" i="12"/>
  <c r="C1624" i="12"/>
  <c r="C1623" i="12"/>
  <c r="C1622" i="12"/>
  <c r="C1621" i="12"/>
  <c r="C1620" i="12"/>
  <c r="C1619" i="12"/>
  <c r="C1618" i="12"/>
  <c r="C1617" i="12"/>
  <c r="C1616" i="12"/>
  <c r="C1615" i="12"/>
  <c r="C1614" i="12"/>
  <c r="C1613" i="12"/>
  <c r="C1612" i="12"/>
  <c r="C1611" i="12"/>
  <c r="C1610" i="12"/>
  <c r="C1609" i="12"/>
  <c r="C1608" i="12"/>
  <c r="C1607" i="12"/>
  <c r="C1606" i="12"/>
  <c r="C1605" i="12"/>
  <c r="C1604" i="12"/>
  <c r="C1603" i="12"/>
  <c r="C1602" i="12"/>
  <c r="C1601" i="12"/>
  <c r="C1600" i="12"/>
  <c r="C1599" i="12"/>
  <c r="C1598" i="12"/>
  <c r="C1597" i="12"/>
  <c r="C1596" i="12"/>
  <c r="C1595" i="12"/>
  <c r="C1594" i="12"/>
  <c r="C1593" i="12"/>
  <c r="C1592" i="12"/>
  <c r="C1591" i="12"/>
  <c r="C1590" i="12"/>
  <c r="C1589" i="12"/>
  <c r="C1588" i="12"/>
  <c r="C1587" i="12"/>
  <c r="C1586" i="12"/>
  <c r="C1585" i="12"/>
  <c r="C1584" i="12"/>
  <c r="C1583" i="12"/>
  <c r="C1582" i="12"/>
  <c r="C1581" i="12"/>
  <c r="C1580" i="12"/>
  <c r="C1579" i="12"/>
  <c r="C1578" i="12"/>
  <c r="C1577" i="12"/>
  <c r="C1576" i="12"/>
  <c r="C1575" i="12"/>
  <c r="C1574" i="12"/>
  <c r="C1573" i="12"/>
  <c r="C1572" i="12"/>
  <c r="C1571" i="12"/>
  <c r="C1570" i="12"/>
  <c r="C1569" i="12"/>
  <c r="C1568" i="12"/>
  <c r="C1567" i="12"/>
  <c r="C1566" i="12"/>
  <c r="C1565" i="12"/>
  <c r="C1564" i="12"/>
  <c r="C1563" i="12"/>
  <c r="C1562" i="12"/>
  <c r="C1561" i="12"/>
  <c r="C1560" i="12"/>
  <c r="C1559" i="12"/>
  <c r="C1558" i="12"/>
  <c r="C1557" i="12"/>
  <c r="C1556" i="12"/>
  <c r="C1555" i="12"/>
  <c r="C1554" i="12"/>
  <c r="C1553" i="12"/>
  <c r="C1552" i="12"/>
  <c r="C1551" i="12"/>
  <c r="C1550" i="12"/>
  <c r="C1549" i="12"/>
  <c r="C1548" i="12"/>
  <c r="C1547" i="12"/>
  <c r="C1546" i="12"/>
  <c r="C1545" i="12"/>
  <c r="C1544" i="12"/>
  <c r="C1543" i="12"/>
  <c r="C1542" i="12"/>
  <c r="C1541" i="12"/>
  <c r="C1540" i="12"/>
  <c r="C1539" i="12"/>
  <c r="C1538" i="12"/>
  <c r="C1537" i="12"/>
  <c r="C1536" i="12"/>
  <c r="C1535" i="12"/>
  <c r="C1534" i="12"/>
  <c r="C1533" i="12"/>
  <c r="C1532" i="12"/>
  <c r="C1531" i="12"/>
  <c r="C1530" i="12"/>
  <c r="C1529" i="12"/>
  <c r="C1528" i="12"/>
  <c r="C1527" i="12"/>
  <c r="C1526" i="12"/>
  <c r="C1525" i="12"/>
  <c r="C1524" i="12"/>
  <c r="C1523" i="12"/>
  <c r="C1522" i="12"/>
  <c r="C1521" i="12"/>
  <c r="C1520" i="12"/>
  <c r="C1519" i="12"/>
  <c r="C1518" i="12"/>
  <c r="C1517" i="12"/>
  <c r="C1516" i="12"/>
  <c r="C1515" i="12"/>
  <c r="C1514" i="12"/>
  <c r="C1513" i="12"/>
  <c r="C1512" i="12"/>
  <c r="C1511" i="12"/>
  <c r="C1510" i="12"/>
  <c r="C1509" i="12"/>
  <c r="C1508" i="12"/>
  <c r="C1507" i="12"/>
  <c r="C1506" i="12"/>
  <c r="C1505" i="12"/>
  <c r="C1504" i="12"/>
  <c r="C1503" i="12"/>
  <c r="C1502" i="12"/>
  <c r="C1501" i="12"/>
  <c r="C1500" i="12"/>
  <c r="C1499" i="12"/>
  <c r="C1498" i="12"/>
  <c r="C1497" i="12"/>
  <c r="C1496" i="12"/>
  <c r="C1495" i="12"/>
  <c r="C1494" i="12"/>
  <c r="C1493" i="12"/>
  <c r="C1492" i="12"/>
  <c r="C1491" i="12"/>
  <c r="C1490" i="12"/>
  <c r="C1489" i="12"/>
  <c r="C1488" i="12"/>
  <c r="C1487" i="12"/>
  <c r="C1486" i="12"/>
  <c r="C1485" i="12"/>
  <c r="C1484" i="12"/>
  <c r="C1483" i="12"/>
  <c r="C1482" i="12"/>
  <c r="C1481" i="12"/>
  <c r="C1480" i="12"/>
  <c r="C1479" i="12"/>
  <c r="C1478" i="12"/>
  <c r="C1477" i="12"/>
  <c r="C1476" i="12"/>
  <c r="C1475" i="12"/>
  <c r="C1474" i="12"/>
  <c r="C1473" i="12"/>
  <c r="C1472" i="12"/>
  <c r="C1471" i="12"/>
  <c r="C1470" i="12"/>
  <c r="C1469" i="12"/>
  <c r="C1468" i="12"/>
  <c r="C1467" i="12"/>
  <c r="C1466" i="12"/>
  <c r="C1465" i="12"/>
  <c r="C1464" i="12"/>
  <c r="C1463" i="12"/>
  <c r="C1462" i="12"/>
  <c r="C1461" i="12"/>
  <c r="C1460" i="12"/>
  <c r="C1459" i="12"/>
  <c r="C1458" i="12"/>
  <c r="C1457" i="12"/>
  <c r="C1456" i="12"/>
  <c r="C1455" i="12"/>
  <c r="C1454" i="12"/>
  <c r="C1453" i="12"/>
  <c r="C1452" i="12"/>
  <c r="C1451" i="12"/>
  <c r="C1450" i="12"/>
  <c r="C1449" i="12"/>
  <c r="C1448" i="12"/>
  <c r="C1447" i="12"/>
  <c r="C1446" i="12"/>
  <c r="C1445" i="12"/>
  <c r="C1444" i="12"/>
  <c r="C1443" i="12"/>
  <c r="C1442" i="12"/>
  <c r="C1441" i="12"/>
  <c r="C1440" i="12"/>
  <c r="C1439" i="12"/>
  <c r="C1438" i="12"/>
  <c r="C1437" i="12"/>
  <c r="C1436" i="12"/>
  <c r="C1435" i="12"/>
  <c r="C1434" i="12"/>
  <c r="C1433" i="12"/>
  <c r="C1432" i="12"/>
  <c r="C1431" i="12"/>
  <c r="C1430" i="12"/>
  <c r="C1429" i="12"/>
  <c r="C1428" i="12"/>
  <c r="C1427" i="12"/>
  <c r="C1426" i="12"/>
  <c r="C1425" i="12"/>
  <c r="C1424" i="12"/>
  <c r="C1423" i="12"/>
  <c r="C1422" i="12"/>
  <c r="C1421" i="12"/>
  <c r="C1420" i="12"/>
  <c r="C1419" i="12"/>
  <c r="C1418" i="12"/>
  <c r="C1417" i="12"/>
  <c r="C1416" i="12"/>
  <c r="C1415" i="12"/>
  <c r="C1414" i="12"/>
  <c r="C1413" i="12"/>
  <c r="C1412" i="12"/>
  <c r="C1411" i="12"/>
  <c r="C1410" i="12"/>
  <c r="C1409" i="12"/>
  <c r="C1408" i="12"/>
  <c r="C1407" i="12"/>
  <c r="C1406" i="12"/>
  <c r="C1405" i="12"/>
  <c r="C1404" i="12"/>
  <c r="C1403" i="12"/>
  <c r="C1402" i="12"/>
  <c r="C1401" i="12"/>
  <c r="C1400" i="12"/>
  <c r="C1399" i="12"/>
  <c r="C1398" i="12"/>
  <c r="C1397" i="12"/>
  <c r="C1396" i="12"/>
  <c r="C1395" i="12"/>
  <c r="C1394" i="12"/>
  <c r="C1393" i="12"/>
  <c r="C1392" i="12"/>
  <c r="C1391" i="12"/>
  <c r="C1390" i="12"/>
  <c r="C1389" i="12"/>
  <c r="C1388" i="12"/>
  <c r="C1387" i="12"/>
  <c r="C1386" i="12"/>
  <c r="C1385" i="12"/>
  <c r="C1384" i="12"/>
  <c r="C1383" i="12"/>
  <c r="C1382" i="12"/>
  <c r="C1381" i="12"/>
  <c r="C1380" i="12"/>
  <c r="C1379" i="12"/>
  <c r="C1378" i="12"/>
  <c r="C1377" i="12"/>
  <c r="C1376" i="12"/>
  <c r="C1375" i="12"/>
  <c r="C1374" i="12"/>
  <c r="C1373" i="12"/>
  <c r="C1372" i="12"/>
  <c r="C1371" i="12"/>
  <c r="C1370" i="12"/>
  <c r="C1369" i="12"/>
  <c r="C1368" i="12"/>
  <c r="C1367" i="12"/>
  <c r="C1366" i="12"/>
  <c r="C1365" i="12"/>
  <c r="C1364" i="12"/>
  <c r="C1363" i="12"/>
  <c r="C1362" i="12"/>
  <c r="C1361" i="12"/>
  <c r="C1360" i="12"/>
  <c r="C1359" i="12"/>
  <c r="C1358" i="12"/>
  <c r="C1357" i="12"/>
  <c r="C1356" i="12"/>
  <c r="C1355" i="12"/>
  <c r="C1354" i="12"/>
  <c r="C1353" i="12"/>
  <c r="C1352" i="12"/>
  <c r="C1351" i="12"/>
  <c r="C1350" i="12"/>
  <c r="C1349" i="12"/>
  <c r="C1348" i="12"/>
  <c r="C1347" i="12"/>
  <c r="C1346" i="12"/>
  <c r="C1345" i="12"/>
  <c r="C1344" i="12"/>
  <c r="C1343" i="12"/>
  <c r="C1342" i="12"/>
  <c r="C1341" i="12"/>
  <c r="C1340" i="12"/>
  <c r="C1339" i="12"/>
  <c r="C1338" i="12"/>
  <c r="C1337" i="12"/>
  <c r="C1336" i="12"/>
  <c r="C1335" i="12"/>
  <c r="C1334" i="12"/>
  <c r="C1333" i="12"/>
  <c r="C1332" i="12"/>
  <c r="C1331" i="12"/>
  <c r="C1330" i="12"/>
  <c r="C1329" i="12"/>
  <c r="C1328" i="12"/>
  <c r="C1327" i="12"/>
  <c r="C1326" i="12"/>
  <c r="C1325" i="12"/>
  <c r="C1324" i="12"/>
  <c r="C1323" i="12"/>
  <c r="C1322" i="12"/>
  <c r="C1321" i="12"/>
  <c r="C1320" i="12"/>
  <c r="C1319" i="12"/>
  <c r="C1318" i="12"/>
  <c r="C1317" i="12"/>
  <c r="C1316" i="12"/>
  <c r="C1315" i="12"/>
  <c r="C1314" i="12"/>
  <c r="C1313" i="12"/>
  <c r="C1312" i="12"/>
  <c r="C1311" i="12"/>
  <c r="C1310" i="12"/>
  <c r="C1309" i="12"/>
  <c r="C1308" i="12"/>
  <c r="C1307" i="12"/>
  <c r="C1306" i="12"/>
  <c r="C1305" i="12"/>
  <c r="C1304" i="12"/>
  <c r="C1303" i="12"/>
  <c r="C1302" i="12"/>
  <c r="C1301" i="12"/>
  <c r="C1300" i="12"/>
  <c r="C1299" i="12"/>
  <c r="C1298" i="12"/>
  <c r="C1297" i="12"/>
  <c r="C1296" i="12"/>
  <c r="C1295" i="12"/>
  <c r="C1294" i="12"/>
  <c r="C1293" i="12"/>
  <c r="C1292" i="12"/>
  <c r="C1291" i="12"/>
  <c r="C1290" i="12"/>
  <c r="C1289" i="12"/>
  <c r="C1288" i="12"/>
  <c r="C1287" i="12"/>
  <c r="C1286" i="12"/>
  <c r="C1285" i="12"/>
  <c r="C1284" i="12"/>
  <c r="C1283" i="12"/>
  <c r="C1282" i="12"/>
  <c r="C1281" i="12"/>
  <c r="C1280" i="12"/>
  <c r="C1279" i="12"/>
  <c r="C1278" i="12"/>
  <c r="C1277" i="12"/>
  <c r="C1276" i="12"/>
  <c r="C1275" i="12"/>
  <c r="C1274" i="12"/>
  <c r="C1273" i="12"/>
  <c r="C1272" i="12"/>
  <c r="C1271" i="12"/>
  <c r="C1270" i="12"/>
  <c r="C1269" i="12"/>
  <c r="C1268" i="12"/>
  <c r="C1267" i="12"/>
  <c r="C1266" i="12"/>
  <c r="C1265" i="12"/>
  <c r="C1264" i="12"/>
  <c r="C1263" i="12"/>
  <c r="C1262" i="12"/>
  <c r="C1261" i="12"/>
  <c r="C1260" i="12"/>
  <c r="C1259" i="12"/>
  <c r="C1258" i="12"/>
  <c r="C1257" i="12"/>
  <c r="C1256" i="12"/>
  <c r="C1255" i="12"/>
  <c r="C1254" i="12"/>
  <c r="C1253" i="12"/>
  <c r="C1252" i="12"/>
  <c r="C1251" i="12"/>
  <c r="C1250" i="12"/>
  <c r="C1249" i="12"/>
  <c r="C1248" i="12"/>
  <c r="C1247" i="12"/>
  <c r="C1246" i="12"/>
  <c r="C1245" i="12"/>
  <c r="C1244" i="12"/>
  <c r="C1243" i="12"/>
  <c r="C1242" i="12"/>
  <c r="C1241" i="12"/>
  <c r="C1240" i="12"/>
  <c r="C1239" i="12"/>
  <c r="C1238" i="12"/>
  <c r="C1237" i="12"/>
  <c r="C1236" i="12"/>
  <c r="C1235" i="12"/>
  <c r="C1234" i="12"/>
  <c r="C1233" i="12"/>
  <c r="C1232" i="12"/>
  <c r="C1231" i="12"/>
  <c r="C1230" i="12"/>
  <c r="C1229" i="12"/>
  <c r="C1228" i="12"/>
  <c r="C1227" i="12"/>
  <c r="C1226" i="12"/>
  <c r="C1225" i="12"/>
  <c r="C1224" i="12"/>
  <c r="C1223" i="12"/>
  <c r="C1222" i="12"/>
  <c r="C1221" i="12"/>
  <c r="C1220" i="12"/>
  <c r="C1219" i="12"/>
  <c r="C1218" i="12"/>
  <c r="C1217" i="12"/>
  <c r="C1216" i="12"/>
  <c r="C1215" i="12"/>
  <c r="C1214" i="12"/>
  <c r="C1213" i="12"/>
  <c r="C1212" i="12"/>
  <c r="C1211" i="12"/>
  <c r="C1210" i="12"/>
  <c r="C1209" i="12"/>
  <c r="C1208" i="12"/>
  <c r="C1207" i="12"/>
  <c r="C1206" i="12"/>
  <c r="C1205" i="12"/>
  <c r="C1204" i="12"/>
  <c r="C1203" i="12"/>
  <c r="C1202" i="12"/>
  <c r="C1201" i="12"/>
  <c r="C1200" i="12"/>
  <c r="C1199" i="12"/>
  <c r="C1198" i="12"/>
  <c r="C1197" i="12"/>
  <c r="C1196" i="12"/>
  <c r="C1195" i="12"/>
  <c r="C1194" i="12"/>
  <c r="C1193" i="12"/>
  <c r="C1192" i="12"/>
  <c r="C1191" i="12"/>
  <c r="C1190" i="12"/>
  <c r="C1189" i="12"/>
  <c r="C1188" i="12"/>
  <c r="C1187" i="12"/>
  <c r="C1186" i="12"/>
  <c r="C1185" i="12"/>
  <c r="C1184" i="12"/>
  <c r="C1183" i="12"/>
  <c r="C1182" i="12"/>
  <c r="C1181" i="12"/>
  <c r="C1180" i="12"/>
  <c r="C1179" i="12"/>
  <c r="C1178" i="12"/>
  <c r="C1177" i="12"/>
  <c r="C1176" i="12"/>
  <c r="C1175" i="12"/>
  <c r="C1174" i="12"/>
  <c r="C1173" i="12"/>
  <c r="C1172" i="12"/>
  <c r="C1171" i="12"/>
  <c r="C1170" i="12"/>
  <c r="C1169" i="12"/>
  <c r="C1168" i="12"/>
  <c r="C1167" i="12"/>
  <c r="C1166" i="12"/>
  <c r="C1165" i="12"/>
  <c r="C1164" i="12"/>
  <c r="C1163" i="12"/>
  <c r="C1162" i="12"/>
  <c r="C1161" i="12"/>
  <c r="C1160" i="12"/>
  <c r="C1159" i="12"/>
  <c r="C1158" i="12"/>
  <c r="C1157" i="12"/>
  <c r="C1156" i="12"/>
  <c r="C1155" i="12"/>
  <c r="C1154" i="12"/>
  <c r="C1153" i="12"/>
  <c r="C1152" i="12"/>
  <c r="C1151" i="12"/>
  <c r="C1150" i="12"/>
  <c r="C1149" i="12"/>
  <c r="C1148" i="12"/>
  <c r="C1147" i="12"/>
  <c r="C1146" i="12"/>
  <c r="C1145" i="12"/>
  <c r="C1144" i="12"/>
  <c r="C1143" i="12"/>
  <c r="C1142" i="12"/>
  <c r="C1141" i="12"/>
  <c r="C1140" i="12"/>
  <c r="C1139" i="12"/>
  <c r="C1138" i="12"/>
  <c r="C1137" i="12"/>
  <c r="C1136" i="12"/>
  <c r="C1135" i="12"/>
  <c r="C1134" i="12"/>
  <c r="C1133" i="12"/>
  <c r="C1132" i="12"/>
  <c r="C1131" i="12"/>
  <c r="C1130" i="12"/>
  <c r="C1129" i="12"/>
  <c r="C1128" i="12"/>
  <c r="C1127" i="12"/>
  <c r="C1126" i="12"/>
  <c r="C1125" i="12"/>
  <c r="C1124" i="12"/>
  <c r="C1123" i="12"/>
  <c r="C1122" i="12"/>
  <c r="C1121" i="12"/>
  <c r="C1120" i="12"/>
  <c r="C1119" i="12"/>
  <c r="C1118" i="12"/>
  <c r="C1117" i="12"/>
  <c r="C1116" i="12"/>
  <c r="C1115" i="12"/>
  <c r="C1114" i="12"/>
  <c r="C1113" i="12"/>
  <c r="C1112" i="12"/>
  <c r="C1111" i="12"/>
  <c r="C1110" i="12"/>
  <c r="C1109" i="12"/>
  <c r="C1108" i="12"/>
  <c r="C1107" i="12"/>
  <c r="C1106" i="12"/>
  <c r="C1105" i="12"/>
  <c r="C1104" i="12"/>
  <c r="C1103" i="12"/>
  <c r="C1102" i="12"/>
  <c r="C1101" i="12"/>
  <c r="C1100" i="12"/>
  <c r="C1099" i="12"/>
  <c r="C1098" i="12"/>
  <c r="C1097" i="12"/>
  <c r="C1096" i="12"/>
  <c r="C1095" i="12"/>
  <c r="C1094" i="12"/>
  <c r="C1093" i="12"/>
  <c r="C1092" i="12"/>
  <c r="C1091" i="12"/>
  <c r="C1090" i="12"/>
  <c r="C1089" i="12"/>
  <c r="C1088" i="12"/>
  <c r="C1087" i="12"/>
  <c r="C1086" i="12"/>
  <c r="C1085" i="12"/>
  <c r="C1084" i="12"/>
  <c r="C1083" i="12"/>
  <c r="C1082" i="12"/>
  <c r="C1081" i="12"/>
  <c r="C1080" i="12"/>
  <c r="C1079" i="12"/>
  <c r="C1078" i="12"/>
  <c r="C1077" i="12"/>
  <c r="C1076" i="12"/>
  <c r="C1075" i="12"/>
  <c r="C1074" i="12"/>
  <c r="C1073" i="12"/>
  <c r="C1072" i="12"/>
  <c r="C1071" i="12"/>
  <c r="C1070" i="12"/>
  <c r="C1069" i="12"/>
  <c r="C1068" i="12"/>
  <c r="C1067" i="12"/>
  <c r="C1066" i="12"/>
  <c r="C1065" i="12"/>
  <c r="C1064" i="12"/>
  <c r="C1063" i="12"/>
  <c r="C1062" i="12"/>
  <c r="C1061" i="12"/>
  <c r="C1060" i="12"/>
  <c r="C1059" i="12"/>
  <c r="C1058" i="12"/>
  <c r="C1057" i="12"/>
  <c r="C1056" i="12"/>
  <c r="C1055" i="12"/>
  <c r="C1054" i="12"/>
  <c r="C1053" i="12"/>
  <c r="C1052" i="12"/>
  <c r="C1051" i="12"/>
  <c r="C1050" i="12"/>
  <c r="C1049" i="12"/>
  <c r="C1048" i="12"/>
  <c r="C1047" i="12"/>
  <c r="C1046" i="12"/>
  <c r="C1045" i="12"/>
  <c r="C1044" i="12"/>
  <c r="C1043" i="12"/>
  <c r="C1042" i="12"/>
  <c r="C1041" i="12"/>
  <c r="C1040" i="12"/>
  <c r="C1039" i="12"/>
  <c r="C1038" i="12"/>
  <c r="C1037" i="12"/>
  <c r="C1036" i="12"/>
  <c r="C1035" i="12"/>
  <c r="C1034" i="12"/>
  <c r="C1033" i="12"/>
  <c r="C1032" i="12"/>
  <c r="C1031" i="12"/>
  <c r="C1030" i="12"/>
  <c r="C1029" i="12"/>
  <c r="C1028" i="12"/>
  <c r="C1027" i="12"/>
  <c r="C1026" i="12"/>
  <c r="C1025" i="12"/>
  <c r="C1024" i="12"/>
  <c r="C1023" i="12"/>
  <c r="C1022" i="12"/>
  <c r="C1021" i="12"/>
  <c r="C1020" i="12"/>
  <c r="C1019" i="12"/>
  <c r="C1018" i="12"/>
  <c r="C1017" i="12"/>
  <c r="C1016" i="12"/>
  <c r="C1015" i="12"/>
  <c r="C1014" i="12"/>
  <c r="C1013" i="12"/>
  <c r="C1012" i="12"/>
  <c r="C1011" i="12"/>
  <c r="C1010" i="12"/>
  <c r="C1009" i="12"/>
  <c r="C1008" i="12"/>
  <c r="C1007" i="12"/>
  <c r="C1006" i="12"/>
  <c r="C1005" i="12"/>
  <c r="C1004" i="12"/>
  <c r="C1003" i="12"/>
  <c r="C1002" i="12"/>
  <c r="C1001" i="12"/>
  <c r="C1000" i="12"/>
  <c r="C999" i="12"/>
  <c r="C998" i="12"/>
  <c r="C997" i="12"/>
  <c r="C996" i="12"/>
  <c r="C995" i="12"/>
  <c r="C994" i="12"/>
  <c r="C993" i="12"/>
  <c r="C992" i="12"/>
  <c r="C991" i="12"/>
  <c r="C990" i="12"/>
  <c r="C989" i="12"/>
  <c r="C988" i="12"/>
  <c r="C987" i="12"/>
  <c r="C986" i="12"/>
  <c r="C985" i="12"/>
  <c r="C984" i="12"/>
  <c r="C983" i="12"/>
  <c r="C982" i="12"/>
  <c r="C981" i="12"/>
  <c r="C980" i="12"/>
  <c r="C979" i="12"/>
  <c r="C978" i="12"/>
  <c r="C977" i="12"/>
  <c r="C976" i="12"/>
  <c r="C975" i="12"/>
  <c r="C974" i="12"/>
  <c r="C973" i="12"/>
  <c r="C972" i="12"/>
  <c r="C971" i="12"/>
  <c r="C970" i="12"/>
  <c r="C969" i="12"/>
  <c r="C968" i="12"/>
  <c r="C967" i="12"/>
  <c r="C966" i="12"/>
  <c r="C965" i="12"/>
  <c r="C964" i="12"/>
  <c r="C963" i="12"/>
  <c r="C962" i="12"/>
  <c r="C961" i="12"/>
  <c r="C960" i="12"/>
  <c r="C959" i="12"/>
  <c r="C958" i="12"/>
  <c r="C957" i="12"/>
  <c r="C956" i="12"/>
  <c r="C955" i="12"/>
  <c r="C954" i="12"/>
  <c r="C953" i="12"/>
  <c r="C952" i="12"/>
  <c r="C951" i="12"/>
  <c r="C950" i="12"/>
  <c r="C949" i="12"/>
  <c r="C948" i="12"/>
  <c r="C947" i="12"/>
  <c r="C946" i="12"/>
  <c r="C945" i="12"/>
  <c r="C944" i="12"/>
  <c r="C943" i="12"/>
  <c r="C942" i="12"/>
  <c r="C941" i="12"/>
  <c r="C940" i="12"/>
  <c r="C939" i="12"/>
  <c r="C938" i="12"/>
  <c r="C937" i="12"/>
  <c r="C936" i="12"/>
  <c r="C935" i="12"/>
  <c r="C934" i="12"/>
  <c r="C933" i="12"/>
  <c r="C932" i="12"/>
  <c r="C931" i="12"/>
  <c r="C930" i="12"/>
  <c r="C929" i="12"/>
  <c r="C928" i="12"/>
  <c r="C927" i="12"/>
  <c r="C926" i="12"/>
  <c r="C925" i="12"/>
  <c r="C924" i="12"/>
  <c r="C923" i="12"/>
  <c r="C922" i="12"/>
  <c r="C921" i="12"/>
  <c r="C920" i="12"/>
  <c r="C919" i="12"/>
  <c r="C918" i="12"/>
  <c r="C917" i="12"/>
  <c r="C916" i="12"/>
  <c r="C915" i="12"/>
  <c r="C914" i="12"/>
  <c r="C913" i="12"/>
  <c r="C912" i="12"/>
  <c r="C911" i="12"/>
  <c r="C910" i="12"/>
  <c r="C909" i="12"/>
  <c r="C908" i="12"/>
  <c r="C907" i="12"/>
  <c r="C906" i="12"/>
  <c r="C905" i="12"/>
  <c r="C904" i="12"/>
  <c r="C903" i="12"/>
  <c r="C902" i="12"/>
  <c r="C901" i="12"/>
  <c r="C900" i="12"/>
  <c r="C899" i="12"/>
  <c r="C898" i="12"/>
  <c r="C897" i="12"/>
  <c r="C896" i="12"/>
  <c r="C895" i="12"/>
  <c r="C894" i="12"/>
  <c r="C893" i="12"/>
  <c r="C892" i="12"/>
  <c r="C891" i="12"/>
  <c r="C890" i="12"/>
  <c r="C889" i="12"/>
  <c r="C888" i="12"/>
  <c r="C887" i="12"/>
  <c r="C886" i="12"/>
  <c r="C885" i="12"/>
  <c r="C884" i="12"/>
  <c r="C883" i="12"/>
  <c r="C882" i="12"/>
  <c r="C881" i="12"/>
  <c r="C880" i="12"/>
  <c r="C879" i="12"/>
  <c r="C878" i="12"/>
  <c r="C877" i="12"/>
  <c r="C876" i="12"/>
  <c r="C875" i="12"/>
  <c r="C874" i="12"/>
  <c r="C873" i="12"/>
  <c r="C872" i="12"/>
  <c r="C871" i="12"/>
  <c r="C870" i="12"/>
  <c r="C869" i="12"/>
  <c r="C868" i="12"/>
  <c r="C867" i="12"/>
  <c r="C866" i="12"/>
  <c r="C865" i="12"/>
  <c r="C864" i="12"/>
  <c r="C863" i="12"/>
  <c r="C862" i="12"/>
  <c r="C861" i="12"/>
  <c r="C860" i="12"/>
  <c r="C859" i="12"/>
  <c r="C858" i="12"/>
  <c r="C857" i="12"/>
  <c r="C856" i="12"/>
  <c r="C855" i="12"/>
  <c r="C854" i="12"/>
  <c r="C853" i="12"/>
  <c r="C852" i="12"/>
  <c r="C851" i="12"/>
  <c r="C850" i="12"/>
  <c r="C849" i="12"/>
  <c r="C848" i="12"/>
  <c r="C847" i="12"/>
  <c r="C846" i="12"/>
  <c r="C845" i="12"/>
  <c r="C844" i="12"/>
  <c r="C843" i="12"/>
  <c r="C842" i="12"/>
  <c r="C841" i="12"/>
  <c r="C840" i="12"/>
  <c r="C839" i="12"/>
  <c r="C838" i="12"/>
  <c r="C837" i="12"/>
  <c r="C836" i="12"/>
  <c r="C835" i="12"/>
  <c r="C834" i="12"/>
  <c r="C833" i="12"/>
  <c r="C832" i="12"/>
  <c r="C831" i="12"/>
  <c r="C830" i="12"/>
  <c r="C829" i="12"/>
  <c r="C828" i="12"/>
  <c r="C827" i="12"/>
  <c r="C826" i="12"/>
  <c r="C825" i="12"/>
  <c r="C824" i="12"/>
  <c r="C823" i="12"/>
  <c r="C822" i="12"/>
  <c r="C821" i="12"/>
  <c r="C820" i="12"/>
  <c r="C819" i="12"/>
  <c r="C818" i="12"/>
  <c r="C817" i="12"/>
  <c r="C816" i="12"/>
  <c r="C815" i="12"/>
  <c r="C814" i="12"/>
  <c r="C813" i="12"/>
  <c r="C812" i="12"/>
  <c r="C811" i="12"/>
  <c r="C810" i="12"/>
  <c r="C809" i="12"/>
  <c r="C808" i="12"/>
  <c r="C807" i="12"/>
  <c r="C806" i="12"/>
  <c r="C805" i="12"/>
  <c r="C804" i="12"/>
  <c r="C803" i="12"/>
  <c r="C802" i="12"/>
  <c r="C801" i="12"/>
  <c r="C800" i="12"/>
  <c r="C799" i="12"/>
  <c r="C798" i="12"/>
  <c r="C797" i="12"/>
  <c r="C796" i="12"/>
  <c r="C795" i="12"/>
  <c r="C794" i="12"/>
  <c r="C793" i="12"/>
  <c r="C792" i="12"/>
  <c r="C791" i="12"/>
  <c r="C790" i="12"/>
  <c r="C789" i="12"/>
  <c r="C788" i="12"/>
  <c r="C787" i="12"/>
  <c r="C786" i="12"/>
  <c r="C785" i="12"/>
  <c r="C784" i="12"/>
  <c r="C783" i="12"/>
  <c r="C782" i="12"/>
  <c r="C781" i="12"/>
  <c r="C780" i="12"/>
  <c r="C779" i="12"/>
  <c r="C778" i="12"/>
  <c r="C777" i="12"/>
  <c r="C776" i="12"/>
  <c r="C775" i="12"/>
  <c r="C774" i="12"/>
  <c r="C773" i="12"/>
  <c r="C772" i="12"/>
  <c r="C771" i="12"/>
  <c r="C770" i="12"/>
  <c r="C769" i="12"/>
  <c r="C768" i="12"/>
  <c r="C767" i="12"/>
  <c r="C766" i="12"/>
  <c r="C765" i="12"/>
  <c r="C764" i="12"/>
  <c r="C763" i="12"/>
  <c r="C762" i="12"/>
  <c r="C761" i="12"/>
  <c r="C760" i="12"/>
  <c r="C759" i="12"/>
  <c r="C758" i="12"/>
  <c r="C757" i="12"/>
  <c r="C756" i="12"/>
  <c r="C755" i="12"/>
  <c r="C754" i="12"/>
  <c r="C753" i="12"/>
  <c r="C752" i="12"/>
  <c r="C751" i="12"/>
  <c r="C750" i="12"/>
  <c r="C749" i="12"/>
  <c r="C748" i="12"/>
  <c r="C747" i="12"/>
  <c r="C746" i="12"/>
  <c r="C745" i="12"/>
  <c r="C744" i="12"/>
  <c r="C743" i="12"/>
  <c r="C742" i="12"/>
  <c r="C741" i="12"/>
  <c r="C740" i="12"/>
  <c r="C739" i="12"/>
  <c r="C738" i="12"/>
  <c r="C737" i="12"/>
  <c r="C736" i="12"/>
  <c r="C735" i="12"/>
  <c r="C734" i="12"/>
  <c r="C733" i="12"/>
  <c r="C732" i="12"/>
  <c r="C731" i="12"/>
  <c r="C730" i="12"/>
  <c r="C729" i="12"/>
  <c r="C728" i="12"/>
  <c r="C727" i="12"/>
  <c r="C726" i="12"/>
  <c r="C725" i="12"/>
  <c r="C724" i="12"/>
  <c r="C723" i="12"/>
  <c r="C722" i="12"/>
  <c r="C721" i="12"/>
  <c r="C720" i="12"/>
  <c r="C719" i="12"/>
  <c r="C718" i="12"/>
  <c r="C717" i="12"/>
  <c r="C716" i="12"/>
  <c r="C715" i="12"/>
  <c r="C714" i="12"/>
  <c r="C713" i="12"/>
  <c r="C712" i="12"/>
  <c r="C711" i="12"/>
  <c r="C710" i="12"/>
  <c r="C709" i="12"/>
  <c r="C708" i="12"/>
  <c r="C707" i="12"/>
  <c r="C706" i="12"/>
  <c r="C705" i="12"/>
  <c r="C704" i="12"/>
  <c r="C703" i="12"/>
  <c r="C702" i="12"/>
  <c r="C701" i="12"/>
  <c r="C700" i="12"/>
  <c r="C699" i="12"/>
  <c r="C698" i="12"/>
  <c r="C697" i="12"/>
  <c r="C696" i="12"/>
  <c r="C695" i="12"/>
  <c r="C694" i="12"/>
  <c r="C693" i="12"/>
  <c r="C692" i="12"/>
  <c r="C691" i="12"/>
  <c r="C690" i="12"/>
  <c r="C689" i="12"/>
  <c r="C688" i="12"/>
  <c r="C687" i="12"/>
  <c r="C686" i="12"/>
  <c r="C685" i="12"/>
  <c r="C684" i="12"/>
  <c r="C683" i="12"/>
  <c r="C682" i="12"/>
  <c r="C681" i="12"/>
  <c r="C680" i="12"/>
  <c r="C679" i="12"/>
  <c r="C678" i="12"/>
  <c r="C677" i="12"/>
  <c r="C676" i="12"/>
  <c r="C675" i="12"/>
  <c r="C674" i="12"/>
  <c r="C673" i="12"/>
  <c r="C672" i="12"/>
  <c r="C671" i="12"/>
  <c r="C670" i="12"/>
  <c r="C669" i="12"/>
  <c r="C668" i="12"/>
  <c r="C667" i="12"/>
  <c r="C666" i="12"/>
  <c r="C665" i="12"/>
  <c r="C664" i="12"/>
  <c r="C663" i="12"/>
  <c r="C662" i="12"/>
  <c r="C661" i="12"/>
  <c r="C660" i="12"/>
  <c r="C659" i="12"/>
  <c r="C658" i="12"/>
  <c r="C657" i="12"/>
  <c r="C656" i="12"/>
  <c r="C655" i="12"/>
  <c r="C654" i="12"/>
  <c r="C653" i="12"/>
  <c r="C652" i="12"/>
  <c r="C651" i="12"/>
  <c r="C650" i="12"/>
  <c r="C649" i="12"/>
  <c r="C648" i="12"/>
  <c r="C647" i="12"/>
  <c r="C646" i="12"/>
  <c r="C645" i="12"/>
  <c r="C644" i="12"/>
  <c r="C643" i="12"/>
  <c r="C642" i="12"/>
  <c r="C641" i="12"/>
  <c r="C640" i="12"/>
  <c r="C639" i="12"/>
  <c r="C638" i="12"/>
  <c r="C637" i="12"/>
  <c r="C636" i="12"/>
  <c r="C635" i="12"/>
  <c r="C634" i="12"/>
  <c r="C633" i="12"/>
  <c r="C632" i="12"/>
  <c r="C631" i="12"/>
  <c r="C630" i="12"/>
  <c r="C629" i="12"/>
  <c r="C628" i="12"/>
  <c r="C627" i="12"/>
  <c r="C626" i="12"/>
  <c r="C625" i="12"/>
  <c r="C624" i="12"/>
  <c r="C623" i="12"/>
  <c r="C622" i="12"/>
  <c r="C621" i="12"/>
  <c r="C620" i="12"/>
  <c r="C619" i="12"/>
  <c r="C618" i="12"/>
  <c r="C617" i="12"/>
  <c r="C616" i="12"/>
  <c r="C615" i="12"/>
  <c r="C614" i="12"/>
  <c r="C613" i="12"/>
  <c r="C612" i="12"/>
  <c r="C611" i="12"/>
  <c r="C610" i="12"/>
  <c r="C609" i="12"/>
  <c r="C608" i="12"/>
  <c r="C607" i="12"/>
  <c r="C606" i="12"/>
  <c r="C605" i="12"/>
  <c r="C604" i="12"/>
  <c r="C603" i="12"/>
  <c r="C602" i="12"/>
  <c r="C601" i="12"/>
  <c r="C600" i="12"/>
  <c r="C599" i="12"/>
  <c r="C598" i="12"/>
  <c r="C597" i="12"/>
  <c r="C596" i="12"/>
  <c r="C595" i="12"/>
  <c r="C594" i="12"/>
  <c r="C593" i="12"/>
  <c r="C592" i="12"/>
  <c r="C591" i="12"/>
  <c r="C590" i="12"/>
  <c r="C589" i="12"/>
  <c r="C588" i="12"/>
  <c r="C587" i="12"/>
  <c r="C586" i="12"/>
  <c r="C585" i="12"/>
  <c r="C584" i="12"/>
  <c r="C583" i="12"/>
  <c r="C582" i="12"/>
  <c r="C581" i="12"/>
  <c r="C580" i="12"/>
  <c r="C579" i="12"/>
  <c r="C578" i="12"/>
  <c r="C577" i="12"/>
  <c r="C576" i="12"/>
  <c r="C575" i="12"/>
  <c r="C574" i="12"/>
  <c r="C573" i="12"/>
  <c r="C572" i="12"/>
  <c r="C571" i="12"/>
  <c r="C570" i="12"/>
  <c r="C569" i="12"/>
  <c r="C568" i="12"/>
  <c r="C567" i="12"/>
  <c r="C566" i="12"/>
  <c r="C565" i="12"/>
  <c r="C564" i="12"/>
  <c r="C563" i="12"/>
  <c r="C562" i="12"/>
  <c r="C561" i="12"/>
  <c r="C560" i="12"/>
  <c r="C559" i="12"/>
  <c r="C558" i="12"/>
  <c r="C557" i="12"/>
  <c r="C556" i="12"/>
  <c r="C555" i="12"/>
  <c r="C554" i="12"/>
  <c r="C553" i="12"/>
  <c r="C552" i="12"/>
  <c r="C551" i="12"/>
  <c r="C550" i="12"/>
  <c r="C549" i="12"/>
  <c r="C548" i="12"/>
  <c r="C547" i="12"/>
  <c r="C546" i="12"/>
  <c r="C545" i="12"/>
  <c r="C544" i="12"/>
  <c r="C543" i="12"/>
  <c r="C542" i="12"/>
  <c r="C541" i="12"/>
  <c r="C540" i="12"/>
  <c r="C539" i="12"/>
  <c r="C538" i="12"/>
  <c r="C537" i="12"/>
  <c r="C536" i="12"/>
  <c r="C535" i="12"/>
  <c r="C534" i="12"/>
  <c r="C533" i="12"/>
  <c r="C532" i="12"/>
  <c r="C531" i="12"/>
  <c r="C530" i="12"/>
  <c r="C529" i="12"/>
  <c r="C528" i="12"/>
  <c r="C527" i="12"/>
  <c r="C526" i="12"/>
  <c r="C525" i="12"/>
  <c r="C524" i="12"/>
  <c r="C523" i="12"/>
  <c r="C522" i="12"/>
  <c r="C521" i="12"/>
  <c r="C520" i="12"/>
  <c r="C519" i="12"/>
  <c r="C518" i="12"/>
  <c r="C517" i="12"/>
  <c r="C516" i="12"/>
  <c r="C515" i="12"/>
  <c r="C514" i="12"/>
  <c r="C513" i="12"/>
  <c r="C512" i="12"/>
  <c r="C511" i="12"/>
  <c r="C510" i="12"/>
  <c r="C509" i="12"/>
  <c r="C508" i="12"/>
  <c r="C507" i="12"/>
  <c r="C506" i="12"/>
  <c r="C505" i="12"/>
  <c r="C504" i="12"/>
  <c r="C503" i="12"/>
  <c r="C502" i="12"/>
  <c r="C501" i="12"/>
  <c r="C500" i="12"/>
  <c r="C499" i="12"/>
  <c r="C498" i="12"/>
  <c r="C497" i="12"/>
  <c r="C496" i="12"/>
  <c r="C495" i="12"/>
  <c r="C494" i="12"/>
  <c r="C493" i="12"/>
  <c r="C492" i="12"/>
  <c r="C491" i="12"/>
  <c r="C490" i="12"/>
  <c r="C489" i="12"/>
  <c r="C488" i="12"/>
  <c r="C487" i="12"/>
  <c r="C486" i="12"/>
  <c r="C485" i="12"/>
  <c r="C484" i="12"/>
  <c r="C483" i="12"/>
  <c r="C482" i="12"/>
  <c r="C481" i="12"/>
  <c r="C480" i="12"/>
  <c r="C479" i="12"/>
  <c r="C478" i="12"/>
  <c r="C477" i="12"/>
  <c r="C476" i="12"/>
  <c r="C475" i="12"/>
  <c r="C474" i="12"/>
  <c r="C473" i="12"/>
  <c r="C472" i="12"/>
  <c r="C471" i="12"/>
  <c r="C470" i="12"/>
  <c r="C469" i="12"/>
  <c r="C468" i="12"/>
  <c r="C467" i="12"/>
  <c r="C466" i="12"/>
  <c r="C465" i="12"/>
  <c r="C464" i="12"/>
  <c r="C463" i="12"/>
  <c r="C462" i="12"/>
  <c r="C461" i="12"/>
  <c r="C460" i="12"/>
  <c r="C459" i="12"/>
  <c r="C458" i="12"/>
  <c r="C457" i="12"/>
  <c r="C456" i="12"/>
  <c r="C455" i="12"/>
  <c r="C454" i="12"/>
  <c r="C453" i="12"/>
  <c r="C452" i="12"/>
  <c r="C451" i="12"/>
  <c r="C450" i="12"/>
  <c r="C449" i="12"/>
  <c r="C448" i="12"/>
  <c r="C447" i="12"/>
  <c r="C446" i="12"/>
  <c r="C445" i="12"/>
  <c r="C444" i="12"/>
  <c r="C443" i="12"/>
  <c r="C442" i="12"/>
  <c r="C441" i="12"/>
  <c r="C440" i="12"/>
  <c r="C439" i="12"/>
  <c r="C438" i="12"/>
  <c r="C437" i="12"/>
  <c r="C436" i="12"/>
  <c r="C435" i="12"/>
  <c r="C434" i="12"/>
  <c r="C433" i="12"/>
  <c r="C432" i="12"/>
  <c r="C431" i="12"/>
  <c r="C430" i="12"/>
  <c r="C429" i="12"/>
  <c r="C428" i="12"/>
  <c r="C427" i="12"/>
  <c r="C426" i="12"/>
  <c r="C425" i="12"/>
  <c r="C424" i="12"/>
  <c r="C423" i="12"/>
  <c r="C422" i="12"/>
  <c r="C421" i="12"/>
  <c r="C420" i="12"/>
  <c r="C419" i="12"/>
  <c r="C418" i="12"/>
  <c r="C417" i="12"/>
  <c r="C416" i="12"/>
  <c r="C415" i="12"/>
  <c r="C414" i="12"/>
  <c r="C413" i="12"/>
  <c r="C412" i="12"/>
  <c r="C411" i="12"/>
  <c r="C410" i="12"/>
  <c r="C409" i="12"/>
  <c r="C408" i="12"/>
  <c r="C407" i="12"/>
  <c r="C406" i="12"/>
  <c r="C405" i="12"/>
  <c r="C404" i="12"/>
  <c r="C403" i="12"/>
  <c r="C402" i="12"/>
  <c r="C401" i="12"/>
  <c r="C400" i="12"/>
  <c r="C399" i="12"/>
  <c r="C398" i="12"/>
  <c r="C397" i="12"/>
  <c r="C396" i="12"/>
  <c r="C395" i="12"/>
  <c r="C394" i="12"/>
  <c r="C393" i="12"/>
  <c r="C392" i="12"/>
  <c r="C391" i="12"/>
  <c r="C390" i="12"/>
  <c r="C389" i="12"/>
  <c r="C388" i="12"/>
  <c r="C387" i="12"/>
  <c r="C386" i="12"/>
  <c r="C385" i="12"/>
  <c r="C384" i="12"/>
  <c r="C383" i="12"/>
  <c r="C382" i="12"/>
  <c r="C381" i="12"/>
  <c r="C380" i="12"/>
  <c r="C379" i="12"/>
  <c r="C378" i="12"/>
  <c r="C377" i="12"/>
  <c r="C376" i="12"/>
  <c r="C375" i="12"/>
  <c r="C374" i="12"/>
  <c r="C373" i="12"/>
  <c r="C372" i="12"/>
  <c r="C371" i="12"/>
  <c r="C370" i="12"/>
  <c r="C369" i="12"/>
  <c r="C368" i="12"/>
  <c r="C367" i="12"/>
  <c r="C366" i="12"/>
  <c r="C365" i="12"/>
  <c r="C364" i="12"/>
  <c r="C363" i="12"/>
  <c r="C362" i="12"/>
  <c r="C361" i="12"/>
  <c r="C360" i="12"/>
  <c r="C359" i="12"/>
  <c r="C358" i="12"/>
  <c r="C357" i="12"/>
  <c r="C356" i="12"/>
  <c r="C355" i="12"/>
  <c r="C354" i="12"/>
  <c r="C353" i="12"/>
  <c r="C352" i="12"/>
  <c r="C351" i="12"/>
  <c r="C350" i="12"/>
  <c r="C349" i="12"/>
  <c r="C348" i="12"/>
  <c r="C347" i="12"/>
  <c r="C346" i="12"/>
  <c r="C345" i="12"/>
  <c r="C344" i="12"/>
  <c r="C343" i="12"/>
  <c r="C342" i="12"/>
  <c r="C341" i="12"/>
  <c r="C340" i="12"/>
  <c r="C339" i="12"/>
  <c r="C338" i="12"/>
  <c r="C337" i="12"/>
  <c r="C336" i="12"/>
  <c r="C335" i="12"/>
  <c r="C334" i="12"/>
  <c r="C333" i="12"/>
  <c r="C33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C171" i="12"/>
  <c r="C170" i="12"/>
  <c r="C169" i="12"/>
  <c r="C168" i="12"/>
  <c r="C167" i="12"/>
  <c r="C166" i="12"/>
  <c r="C165" i="12"/>
  <c r="C164" i="12"/>
  <c r="C163" i="12"/>
  <c r="C162" i="12"/>
  <c r="C161" i="12"/>
  <c r="C160" i="12"/>
  <c r="C159" i="12"/>
  <c r="C158" i="12"/>
  <c r="C157" i="12"/>
  <c r="C156" i="12"/>
  <c r="C155" i="12"/>
  <c r="C154" i="12"/>
  <c r="C153" i="12"/>
  <c r="C152" i="12"/>
  <c r="C151" i="12"/>
  <c r="C150" i="12"/>
  <c r="C149" i="12"/>
  <c r="C148" i="12"/>
  <c r="C147" i="12"/>
  <c r="C146" i="12"/>
  <c r="C145" i="12"/>
  <c r="C144" i="12"/>
  <c r="C143" i="12"/>
  <c r="C142" i="12"/>
  <c r="C141" i="12"/>
  <c r="C140" i="12"/>
  <c r="C139" i="12"/>
  <c r="C138" i="12"/>
  <c r="C137" i="12"/>
  <c r="C136" i="12"/>
  <c r="C135" i="12"/>
  <c r="C134" i="12"/>
  <c r="C133" i="12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9" i="12"/>
  <c r="C118" i="12"/>
  <c r="C117" i="12"/>
  <c r="C116" i="12"/>
  <c r="C115" i="12"/>
  <c r="C114" i="12"/>
  <c r="C113" i="12"/>
  <c r="C112" i="12"/>
  <c r="C111" i="12"/>
  <c r="C110" i="12"/>
  <c r="C109" i="12"/>
  <c r="C108" i="12"/>
  <c r="C107" i="12"/>
  <c r="C106" i="12"/>
  <c r="C105" i="12"/>
  <c r="C104" i="12"/>
  <c r="C103" i="12"/>
  <c r="C102" i="12"/>
  <c r="C101" i="12"/>
  <c r="C100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C68" i="12"/>
  <c r="C67" i="12"/>
  <c r="C66" i="12"/>
  <c r="C65" i="12"/>
  <c r="C64" i="12"/>
  <c r="C63" i="12"/>
  <c r="C62" i="12"/>
  <c r="C61" i="12"/>
  <c r="C60" i="12"/>
  <c r="C59" i="12"/>
  <c r="C58" i="12"/>
  <c r="C57" i="12"/>
  <c r="C56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C3" i="12"/>
  <c r="R14" i="13"/>
  <c r="E3" i="13"/>
  <c r="D3" i="13"/>
  <c r="R77" i="13"/>
  <c r="R76" i="13"/>
  <c r="R75" i="13"/>
  <c r="R74" i="13"/>
  <c r="R73" i="13"/>
  <c r="R72" i="13"/>
  <c r="R71" i="13"/>
  <c r="R70" i="13"/>
  <c r="R69" i="13"/>
  <c r="R68" i="13"/>
  <c r="R67" i="13"/>
  <c r="R66" i="13"/>
  <c r="R65" i="13"/>
  <c r="R64" i="13"/>
  <c r="R63" i="13"/>
  <c r="R62" i="13"/>
  <c r="R61" i="13"/>
  <c r="R60" i="13"/>
  <c r="R59" i="13"/>
  <c r="R58" i="13"/>
  <c r="R57" i="13"/>
  <c r="R56" i="13"/>
  <c r="R55" i="13"/>
  <c r="R54" i="13"/>
  <c r="R53" i="13"/>
  <c r="R52" i="13"/>
  <c r="R51" i="13"/>
  <c r="R50" i="13"/>
  <c r="R49" i="13"/>
  <c r="R48" i="13"/>
  <c r="R47" i="13"/>
  <c r="R46" i="13"/>
  <c r="R45" i="13"/>
  <c r="R44" i="13"/>
  <c r="R43" i="13"/>
  <c r="R42" i="13"/>
  <c r="R41" i="13"/>
  <c r="R40" i="13"/>
  <c r="R39" i="13"/>
  <c r="R38" i="13"/>
  <c r="R37" i="13"/>
  <c r="R36" i="13"/>
  <c r="R35" i="13"/>
  <c r="R34" i="13"/>
  <c r="R33" i="13"/>
  <c r="R32" i="13"/>
  <c r="R31" i="13"/>
  <c r="R30" i="13"/>
  <c r="R29" i="13"/>
  <c r="R28" i="13"/>
  <c r="R27" i="13"/>
  <c r="R26" i="13"/>
  <c r="R25" i="13"/>
  <c r="R24" i="13"/>
  <c r="R23" i="13"/>
  <c r="R22" i="13"/>
  <c r="R21" i="13"/>
  <c r="R20" i="13"/>
  <c r="R19" i="13"/>
  <c r="R18" i="13"/>
  <c r="R17" i="13"/>
  <c r="R16" i="13"/>
  <c r="R15" i="13"/>
  <c r="R13" i="13"/>
  <c r="R12" i="13"/>
  <c r="R11" i="13"/>
  <c r="R10" i="13"/>
  <c r="R9" i="13"/>
  <c r="R8" i="13"/>
  <c r="R7" i="13"/>
  <c r="R6" i="13"/>
  <c r="R5" i="13"/>
  <c r="R4" i="13"/>
  <c r="C14" i="19" l="1"/>
  <c r="C4" i="19"/>
  <c r="C9" i="19"/>
  <c r="B5" i="19"/>
  <c r="B9" i="19"/>
  <c r="B8" i="19"/>
  <c r="B13" i="19"/>
  <c r="C6" i="19"/>
  <c r="C10" i="19"/>
  <c r="B6" i="19"/>
  <c r="B10" i="19"/>
  <c r="C7" i="19"/>
  <c r="B7" i="19"/>
  <c r="B11" i="19"/>
  <c r="B4" i="19"/>
  <c r="B12" i="19"/>
  <c r="B14" i="19"/>
  <c r="C11" i="19"/>
  <c r="C8" i="19"/>
  <c r="D8" i="19" s="1"/>
  <c r="C4" i="25" s="1"/>
  <c r="C12" i="19"/>
  <c r="C13" i="19"/>
  <c r="B3" i="19"/>
  <c r="C5" i="19"/>
  <c r="D5" i="19" s="1"/>
  <c r="C3" i="19"/>
  <c r="K16" i="20"/>
  <c r="I16" i="20" s="1"/>
  <c r="I26" i="20" s="1"/>
  <c r="K15" i="20"/>
  <c r="I15" i="20" s="1"/>
  <c r="I25" i="20" s="1"/>
  <c r="K10" i="20"/>
  <c r="I10" i="20" s="1"/>
  <c r="H26" i="20" s="1"/>
  <c r="X4" i="20"/>
  <c r="X5" i="20"/>
  <c r="X9" i="20"/>
  <c r="X13" i="20"/>
  <c r="X11" i="20"/>
  <c r="X3" i="20"/>
  <c r="Z3" i="20" s="1"/>
  <c r="X8" i="20"/>
  <c r="X12" i="20"/>
  <c r="X6" i="20"/>
  <c r="X10" i="20"/>
  <c r="X14" i="20"/>
  <c r="X7" i="20"/>
  <c r="Y13" i="20"/>
  <c r="Y11" i="20"/>
  <c r="Y5" i="20"/>
  <c r="Y9" i="20"/>
  <c r="Y6" i="20"/>
  <c r="Y4" i="20"/>
  <c r="Y12" i="20"/>
  <c r="Y14" i="20"/>
  <c r="Y7" i="20"/>
  <c r="Y8" i="20"/>
  <c r="Y10" i="20"/>
  <c r="K9" i="20"/>
  <c r="I9" i="20" s="1"/>
  <c r="H25" i="20" s="1"/>
  <c r="B3" i="25"/>
  <c r="B13" i="25" s="1"/>
  <c r="AU4" i="20"/>
  <c r="AU8" i="20"/>
  <c r="AU12" i="20"/>
  <c r="AU5" i="20"/>
  <c r="AU9" i="20"/>
  <c r="AU13" i="20"/>
  <c r="AU6" i="20"/>
  <c r="AU10" i="20"/>
  <c r="AU14" i="20"/>
  <c r="AU7" i="20"/>
  <c r="AU11" i="20"/>
  <c r="AU3" i="20"/>
  <c r="L4" i="19"/>
  <c r="L6" i="19"/>
  <c r="L10" i="19"/>
  <c r="L14" i="19"/>
  <c r="L7" i="19"/>
  <c r="L11" i="19"/>
  <c r="L15" i="19"/>
  <c r="L8" i="19"/>
  <c r="L12" i="19"/>
  <c r="L5" i="19"/>
  <c r="L9" i="19"/>
  <c r="L13" i="19"/>
  <c r="C31" i="21"/>
  <c r="C38" i="21"/>
  <c r="C36" i="21"/>
  <c r="C34" i="21"/>
  <c r="C37" i="21"/>
  <c r="C35" i="21"/>
  <c r="C33" i="21"/>
  <c r="C39" i="21"/>
  <c r="C30" i="21"/>
  <c r="C28" i="21"/>
  <c r="C32" i="21"/>
  <c r="C29" i="21"/>
  <c r="D38" i="21"/>
  <c r="D36" i="21"/>
  <c r="D34" i="21"/>
  <c r="D28" i="21"/>
  <c r="D30" i="21"/>
  <c r="D37" i="21"/>
  <c r="D35" i="21"/>
  <c r="D33" i="21"/>
  <c r="D39" i="21"/>
  <c r="D31" i="21"/>
  <c r="D29" i="21"/>
  <c r="D32" i="21"/>
  <c r="Z6" i="20" l="1"/>
  <c r="D11" i="19"/>
  <c r="C7" i="25" s="1"/>
  <c r="D12" i="19"/>
  <c r="C8" i="25" s="1"/>
  <c r="D13" i="19"/>
  <c r="C9" i="25" s="1"/>
  <c r="B15" i="19"/>
  <c r="D10" i="19"/>
  <c r="C6" i="25" s="1"/>
  <c r="C15" i="19"/>
  <c r="D3" i="19"/>
  <c r="D7" i="19"/>
  <c r="C3" i="25" s="1"/>
  <c r="D6" i="19"/>
  <c r="C2" i="25" s="1"/>
  <c r="D9" i="19"/>
  <c r="C5" i="25" s="1"/>
  <c r="D4" i="19"/>
  <c r="D14" i="19"/>
  <c r="C10" i="25" s="1"/>
  <c r="Z9" i="20"/>
  <c r="Z14" i="20"/>
  <c r="B4" i="25"/>
  <c r="E4" i="25" s="1"/>
  <c r="Z7" i="20"/>
  <c r="Z13" i="20"/>
  <c r="Z12" i="20"/>
  <c r="Z8" i="20"/>
  <c r="Z11" i="20"/>
  <c r="Z15" i="20"/>
  <c r="Z17" i="20" s="1"/>
  <c r="Z4" i="20"/>
  <c r="Z10" i="20"/>
  <c r="Z5" i="20"/>
  <c r="E3" i="25"/>
  <c r="E13" i="25"/>
  <c r="N13" i="19"/>
  <c r="N8" i="19"/>
  <c r="N14" i="19"/>
  <c r="N15" i="19"/>
  <c r="N10" i="19"/>
  <c r="N5" i="19"/>
  <c r="N11" i="19"/>
  <c r="N6" i="19"/>
  <c r="N9" i="19"/>
  <c r="N12" i="19"/>
  <c r="N7" i="19"/>
  <c r="N4" i="19"/>
  <c r="I39" i="21"/>
  <c r="I34" i="21"/>
  <c r="I32" i="21"/>
  <c r="I36" i="21"/>
  <c r="I38" i="21"/>
  <c r="I29" i="21"/>
  <c r="I33" i="21"/>
  <c r="I28" i="21"/>
  <c r="I35" i="21"/>
  <c r="I30" i="21"/>
  <c r="I37" i="21"/>
  <c r="I31" i="21"/>
  <c r="B32" i="6"/>
  <c r="B10" i="25" l="1"/>
  <c r="E10" i="25" s="1"/>
  <c r="D15" i="19"/>
  <c r="M87" i="8"/>
  <c r="M111" i="8" s="1"/>
  <c r="L87" i="8"/>
  <c r="L111" i="8" s="1"/>
  <c r="K87" i="8"/>
  <c r="K111" i="8" s="1"/>
  <c r="J87" i="8"/>
  <c r="J111" i="8" s="1"/>
  <c r="I87" i="8"/>
  <c r="I111" i="8" s="1"/>
  <c r="H87" i="8"/>
  <c r="H111" i="8" s="1"/>
  <c r="G87" i="8"/>
  <c r="G111" i="8" s="1"/>
  <c r="F87" i="8"/>
  <c r="F111" i="8" s="1"/>
  <c r="E87" i="8"/>
  <c r="E111" i="8" s="1"/>
  <c r="D87" i="8"/>
  <c r="D111" i="8" s="1"/>
  <c r="C87" i="8"/>
  <c r="C111" i="8" s="1"/>
  <c r="B87" i="8"/>
  <c r="B111" i="8" s="1"/>
  <c r="M63" i="8"/>
  <c r="L63" i="8"/>
  <c r="K63" i="8"/>
  <c r="J63" i="8"/>
  <c r="I63" i="8"/>
  <c r="H63" i="8"/>
  <c r="G63" i="8"/>
  <c r="F63" i="8"/>
  <c r="E63" i="8"/>
  <c r="D63" i="8"/>
  <c r="C63" i="8"/>
  <c r="B63" i="8"/>
  <c r="C12" i="25" l="1"/>
  <c r="D16" i="19"/>
  <c r="N87" i="8"/>
  <c r="N111" i="8" s="1"/>
  <c r="T10" i="7" s="1"/>
  <c r="N63" i="8"/>
  <c r="M231" i="8"/>
  <c r="N176" i="8" s="1" a="1"/>
  <c r="N176" i="8" s="1"/>
  <c r="L231" i="8"/>
  <c r="M176" i="8" s="1" a="1"/>
  <c r="M176" i="8" s="1"/>
  <c r="K231" i="8"/>
  <c r="L176" i="8" s="1" a="1"/>
  <c r="L176" i="8" s="1"/>
  <c r="J231" i="8"/>
  <c r="K176" i="8" s="1" a="1"/>
  <c r="K176" i="8" s="1"/>
  <c r="I231" i="8"/>
  <c r="J176" i="8" s="1" a="1"/>
  <c r="J176" i="8" s="1"/>
  <c r="H231" i="8"/>
  <c r="I176" i="8" s="1" a="1"/>
  <c r="I176" i="8" s="1"/>
  <c r="G231" i="8"/>
  <c r="H176" i="8" s="1" a="1"/>
  <c r="H176" i="8" s="1"/>
  <c r="F231" i="8"/>
  <c r="G176" i="8" s="1" a="1"/>
  <c r="G176" i="8" s="1"/>
  <c r="E231" i="8"/>
  <c r="F176" i="8" s="1" a="1"/>
  <c r="F176" i="8" s="1"/>
  <c r="D231" i="8"/>
  <c r="E176" i="8" s="1" a="1"/>
  <c r="E176" i="8" s="1"/>
  <c r="C231" i="8"/>
  <c r="D176" i="8" s="1" a="1"/>
  <c r="D176" i="8" s="1"/>
  <c r="B231" i="8"/>
  <c r="C176" i="8" s="1" a="1"/>
  <c r="C176" i="8" s="1"/>
  <c r="B12" i="25" l="1"/>
  <c r="E12" i="25" s="1"/>
  <c r="T32" i="22" s="1"/>
  <c r="N231" i="8"/>
  <c r="B31" i="6"/>
  <c r="O135" i="8" l="1"/>
  <c r="AL26" i="8"/>
  <c r="AL52" i="8" s="1" a="1"/>
  <c r="AL52" i="8" s="1"/>
  <c r="AK26" i="8"/>
  <c r="AK52" i="8" s="1" a="1"/>
  <c r="AK52" i="8" s="1"/>
  <c r="AJ26" i="8"/>
  <c r="AJ52" i="8" s="1" a="1"/>
  <c r="AJ52" i="8" s="1"/>
  <c r="AI26" i="8"/>
  <c r="AI52" i="8" s="1" a="1"/>
  <c r="AI52" i="8" s="1"/>
  <c r="AH26" i="8"/>
  <c r="AH52" i="8" s="1" a="1"/>
  <c r="AH52" i="8" s="1"/>
  <c r="AG26" i="8"/>
  <c r="AG52" i="8" s="1" a="1"/>
  <c r="AG52" i="8" s="1"/>
  <c r="AF26" i="8"/>
  <c r="AF52" i="8" s="1" a="1"/>
  <c r="AF52" i="8" s="1"/>
  <c r="AE26" i="8"/>
  <c r="AE52" i="8" s="1" a="1"/>
  <c r="AE52" i="8" s="1"/>
  <c r="AD26" i="8"/>
  <c r="AD52" i="8" s="1" a="1"/>
  <c r="AD52" i="8" s="1"/>
  <c r="AC26" i="8"/>
  <c r="AC52" i="8" s="1" a="1"/>
  <c r="AC52" i="8" s="1"/>
  <c r="AB26" i="8"/>
  <c r="AB52" i="8" s="1" a="1"/>
  <c r="AB52" i="8" s="1"/>
  <c r="AA26" i="8"/>
  <c r="AA52" i="8" s="1" a="1"/>
  <c r="AA52" i="8" s="1"/>
  <c r="Z26" i="8"/>
  <c r="Z52" i="8" s="1" a="1"/>
  <c r="Z52" i="8" s="1"/>
  <c r="Y26" i="8"/>
  <c r="Y52" i="8" s="1" a="1"/>
  <c r="Y52" i="8" s="1"/>
  <c r="X26" i="8"/>
  <c r="X52" i="8" s="1" a="1"/>
  <c r="X52" i="8" s="1"/>
  <c r="W26" i="8"/>
  <c r="W52" i="8" s="1" a="1"/>
  <c r="W52" i="8" s="1"/>
  <c r="V26" i="8"/>
  <c r="V52" i="8" s="1" a="1"/>
  <c r="V52" i="8" s="1"/>
  <c r="U26" i="8"/>
  <c r="U52" i="8" s="1" a="1"/>
  <c r="U52" i="8" s="1"/>
  <c r="T26" i="8"/>
  <c r="T52" i="8" s="1" a="1"/>
  <c r="T52" i="8" s="1"/>
  <c r="S26" i="8"/>
  <c r="S52" i="8" s="1" a="1"/>
  <c r="S52" i="8" s="1"/>
  <c r="R26" i="8"/>
  <c r="R52" i="8" s="1" a="1"/>
  <c r="R52" i="8" s="1"/>
  <c r="Q26" i="8"/>
  <c r="Q52" i="8" s="1" a="1"/>
  <c r="Q52" i="8" s="1"/>
  <c r="O26" i="8"/>
  <c r="O52" i="8" s="1" a="1"/>
  <c r="O52" i="8" s="1"/>
  <c r="N26" i="8"/>
  <c r="N52" i="8" s="1" a="1"/>
  <c r="N52" i="8" s="1"/>
  <c r="M26" i="8"/>
  <c r="M52" i="8" s="1" a="1"/>
  <c r="M52" i="8" s="1"/>
  <c r="L26" i="8"/>
  <c r="L52" i="8" s="1" a="1"/>
  <c r="L52" i="8" s="1"/>
  <c r="K26" i="8"/>
  <c r="K52" i="8" s="1" a="1"/>
  <c r="K52" i="8" s="1"/>
  <c r="J26" i="8"/>
  <c r="J52" i="8" s="1" a="1"/>
  <c r="J52" i="8" s="1"/>
  <c r="I26" i="8"/>
  <c r="I52" i="8" s="1" a="1"/>
  <c r="I52" i="8" s="1"/>
  <c r="H26" i="8"/>
  <c r="H52" i="8" s="1" a="1"/>
  <c r="H52" i="8" s="1"/>
  <c r="G26" i="8"/>
  <c r="G52" i="8" s="1" a="1"/>
  <c r="G52" i="8" s="1"/>
  <c r="F26" i="8"/>
  <c r="F52" i="8" s="1" a="1"/>
  <c r="F52" i="8" s="1"/>
  <c r="E26" i="8"/>
  <c r="E52" i="8" s="1" a="1"/>
  <c r="E52" i="8" s="1"/>
  <c r="D26" i="8"/>
  <c r="D52" i="8" s="1" a="1"/>
  <c r="D52" i="8" s="1"/>
  <c r="C26" i="8"/>
  <c r="C52" i="8" s="1" a="1"/>
  <c r="C52" i="8" s="1"/>
  <c r="B26" i="8"/>
  <c r="B52" i="8" s="1" a="1"/>
  <c r="B52" i="8" s="1"/>
  <c r="AL25" i="8"/>
  <c r="AL51" i="8" s="1" a="1"/>
  <c r="AL51" i="8" s="1"/>
  <c r="AK25" i="8"/>
  <c r="AK51" i="8" s="1" a="1"/>
  <c r="AK51" i="8" s="1"/>
  <c r="AJ25" i="8"/>
  <c r="AJ51" i="8" s="1" a="1"/>
  <c r="AJ51" i="8" s="1"/>
  <c r="AI25" i="8"/>
  <c r="AI51" i="8" s="1" a="1"/>
  <c r="AI51" i="8" s="1"/>
  <c r="AH25" i="8"/>
  <c r="AH51" i="8" s="1" a="1"/>
  <c r="AH51" i="8" s="1"/>
  <c r="AG25" i="8"/>
  <c r="AG51" i="8" s="1" a="1"/>
  <c r="AG51" i="8" s="1"/>
  <c r="AF25" i="8"/>
  <c r="AF51" i="8" s="1" a="1"/>
  <c r="AF51" i="8" s="1"/>
  <c r="AE25" i="8"/>
  <c r="AE51" i="8" s="1" a="1"/>
  <c r="AE51" i="8" s="1"/>
  <c r="AD25" i="8"/>
  <c r="AD51" i="8" s="1" a="1"/>
  <c r="AD51" i="8" s="1"/>
  <c r="AC25" i="8"/>
  <c r="AC51" i="8" s="1" a="1"/>
  <c r="AC51" i="8" s="1"/>
  <c r="AB25" i="8"/>
  <c r="AB51" i="8" s="1" a="1"/>
  <c r="AB51" i="8" s="1"/>
  <c r="AA25" i="8"/>
  <c r="AA51" i="8" s="1" a="1"/>
  <c r="AA51" i="8" s="1"/>
  <c r="Z25" i="8"/>
  <c r="Z51" i="8" s="1" a="1"/>
  <c r="Z51" i="8" s="1"/>
  <c r="Y25" i="8"/>
  <c r="Y51" i="8" s="1" a="1"/>
  <c r="Y51" i="8" s="1"/>
  <c r="X25" i="8"/>
  <c r="X51" i="8" s="1" a="1"/>
  <c r="X51" i="8" s="1"/>
  <c r="W25" i="8"/>
  <c r="W51" i="8" s="1" a="1"/>
  <c r="W51" i="8" s="1"/>
  <c r="V25" i="8"/>
  <c r="V51" i="8" s="1" a="1"/>
  <c r="V51" i="8" s="1"/>
  <c r="U25" i="8"/>
  <c r="U51" i="8" s="1" a="1"/>
  <c r="U51" i="8" s="1"/>
  <c r="T25" i="8"/>
  <c r="T51" i="8" s="1" a="1"/>
  <c r="T51" i="8" s="1"/>
  <c r="S25" i="8"/>
  <c r="S51" i="8" s="1" a="1"/>
  <c r="S51" i="8" s="1"/>
  <c r="R25" i="8"/>
  <c r="R51" i="8" s="1" a="1"/>
  <c r="R51" i="8" s="1"/>
  <c r="Q25" i="8"/>
  <c r="Q51" i="8" s="1" a="1"/>
  <c r="Q51" i="8" s="1"/>
  <c r="O25" i="8"/>
  <c r="O51" i="8" s="1" a="1"/>
  <c r="O51" i="8" s="1"/>
  <c r="N25" i="8"/>
  <c r="N51" i="8" s="1" a="1"/>
  <c r="N51" i="8" s="1"/>
  <c r="M25" i="8"/>
  <c r="M51" i="8" s="1" a="1"/>
  <c r="M51" i="8" s="1"/>
  <c r="L25" i="8"/>
  <c r="L51" i="8" s="1" a="1"/>
  <c r="L51" i="8" s="1"/>
  <c r="K25" i="8"/>
  <c r="K51" i="8" s="1" a="1"/>
  <c r="K51" i="8" s="1"/>
  <c r="J25" i="8"/>
  <c r="J51" i="8" s="1" a="1"/>
  <c r="J51" i="8" s="1"/>
  <c r="I25" i="8"/>
  <c r="I51" i="8" s="1" a="1"/>
  <c r="I51" i="8" s="1"/>
  <c r="H25" i="8"/>
  <c r="H51" i="8" s="1" a="1"/>
  <c r="H51" i="8" s="1"/>
  <c r="G25" i="8"/>
  <c r="G51" i="8" s="1" a="1"/>
  <c r="G51" i="8" s="1"/>
  <c r="F25" i="8"/>
  <c r="F51" i="8" s="1" a="1"/>
  <c r="F51" i="8" s="1"/>
  <c r="E25" i="8"/>
  <c r="E51" i="8" s="1" a="1"/>
  <c r="E51" i="8" s="1"/>
  <c r="D25" i="8"/>
  <c r="D51" i="8" s="1" a="1"/>
  <c r="D51" i="8" s="1"/>
  <c r="C25" i="8"/>
  <c r="C51" i="8" s="1" a="1"/>
  <c r="C51" i="8" s="1"/>
  <c r="B25" i="8"/>
  <c r="B51" i="8" s="1" a="1"/>
  <c r="B51" i="8" s="1"/>
  <c r="AL24" i="8"/>
  <c r="AL50" i="8" s="1" a="1"/>
  <c r="AL50" i="8" s="1"/>
  <c r="AK24" i="8"/>
  <c r="AK50" i="8" s="1" a="1"/>
  <c r="AK50" i="8" s="1"/>
  <c r="AJ24" i="8"/>
  <c r="AJ50" i="8" s="1" a="1"/>
  <c r="AJ50" i="8" s="1"/>
  <c r="AI24" i="8"/>
  <c r="AI50" i="8" s="1" a="1"/>
  <c r="AI50" i="8" s="1"/>
  <c r="AH24" i="8"/>
  <c r="AH50" i="8" s="1" a="1"/>
  <c r="AH50" i="8" s="1"/>
  <c r="AG24" i="8"/>
  <c r="AG50" i="8" s="1" a="1"/>
  <c r="AG50" i="8" s="1"/>
  <c r="AF24" i="8"/>
  <c r="AF50" i="8" s="1" a="1"/>
  <c r="AF50" i="8" s="1"/>
  <c r="AE24" i="8"/>
  <c r="AE50" i="8" s="1" a="1"/>
  <c r="AE50" i="8" s="1"/>
  <c r="AD24" i="8"/>
  <c r="AD50" i="8" s="1" a="1"/>
  <c r="AD50" i="8" s="1"/>
  <c r="AC24" i="8"/>
  <c r="AC50" i="8" s="1" a="1"/>
  <c r="AC50" i="8" s="1"/>
  <c r="AB24" i="8"/>
  <c r="AB50" i="8" s="1" a="1"/>
  <c r="AB50" i="8" s="1"/>
  <c r="AA24" i="8"/>
  <c r="AA50" i="8" s="1" a="1"/>
  <c r="AA50" i="8" s="1"/>
  <c r="Z24" i="8"/>
  <c r="Z50" i="8" s="1" a="1"/>
  <c r="Z50" i="8" s="1"/>
  <c r="Y24" i="8"/>
  <c r="Y50" i="8" s="1" a="1"/>
  <c r="Y50" i="8" s="1"/>
  <c r="X24" i="8"/>
  <c r="X50" i="8" s="1" a="1"/>
  <c r="X50" i="8" s="1"/>
  <c r="W24" i="8"/>
  <c r="W50" i="8" s="1" a="1"/>
  <c r="W50" i="8" s="1"/>
  <c r="V24" i="8"/>
  <c r="V50" i="8" s="1" a="1"/>
  <c r="V50" i="8" s="1"/>
  <c r="U24" i="8"/>
  <c r="U50" i="8" s="1" a="1"/>
  <c r="U50" i="8" s="1"/>
  <c r="T24" i="8"/>
  <c r="T50" i="8" s="1" a="1"/>
  <c r="T50" i="8" s="1"/>
  <c r="S24" i="8"/>
  <c r="S50" i="8" s="1" a="1"/>
  <c r="S50" i="8" s="1"/>
  <c r="R24" i="8"/>
  <c r="R50" i="8" s="1" a="1"/>
  <c r="R50" i="8" s="1"/>
  <c r="Q24" i="8"/>
  <c r="Q50" i="8" s="1" a="1"/>
  <c r="Q50" i="8" s="1"/>
  <c r="O24" i="8"/>
  <c r="O50" i="8" s="1" a="1"/>
  <c r="O50" i="8" s="1"/>
  <c r="N24" i="8"/>
  <c r="N50" i="8" s="1" a="1"/>
  <c r="N50" i="8" s="1"/>
  <c r="M24" i="8"/>
  <c r="M50" i="8" s="1" a="1"/>
  <c r="M50" i="8" s="1"/>
  <c r="L24" i="8"/>
  <c r="L50" i="8" s="1" a="1"/>
  <c r="L50" i="8" s="1"/>
  <c r="K24" i="8"/>
  <c r="K50" i="8" s="1" a="1"/>
  <c r="K50" i="8" s="1"/>
  <c r="J24" i="8"/>
  <c r="J50" i="8" s="1" a="1"/>
  <c r="J50" i="8" s="1"/>
  <c r="I24" i="8"/>
  <c r="I50" i="8" s="1" a="1"/>
  <c r="I50" i="8" s="1"/>
  <c r="H24" i="8"/>
  <c r="H50" i="8" s="1" a="1"/>
  <c r="H50" i="8" s="1"/>
  <c r="G24" i="8"/>
  <c r="G50" i="8" s="1" a="1"/>
  <c r="G50" i="8" s="1"/>
  <c r="F24" i="8"/>
  <c r="F50" i="8" s="1" a="1"/>
  <c r="F50" i="8" s="1"/>
  <c r="E24" i="8"/>
  <c r="E50" i="8" s="1" a="1"/>
  <c r="E50" i="8" s="1"/>
  <c r="D24" i="8"/>
  <c r="D50" i="8" s="1" a="1"/>
  <c r="D50" i="8" s="1"/>
  <c r="C24" i="8"/>
  <c r="C50" i="8" s="1" a="1"/>
  <c r="C50" i="8" s="1"/>
  <c r="B24" i="8"/>
  <c r="B50" i="8" s="1" a="1"/>
  <c r="B50" i="8" s="1"/>
  <c r="AL23" i="8"/>
  <c r="AL49" i="8" s="1" a="1"/>
  <c r="AL49" i="8" s="1"/>
  <c r="AK23" i="8"/>
  <c r="AK49" i="8" s="1" a="1"/>
  <c r="AK49" i="8" s="1"/>
  <c r="AJ23" i="8"/>
  <c r="AJ49" i="8" s="1" a="1"/>
  <c r="AJ49" i="8" s="1"/>
  <c r="AI23" i="8"/>
  <c r="AI49" i="8" s="1" a="1"/>
  <c r="AI49" i="8" s="1"/>
  <c r="AH23" i="8"/>
  <c r="AH49" i="8" s="1" a="1"/>
  <c r="AH49" i="8" s="1"/>
  <c r="AG23" i="8"/>
  <c r="AG49" i="8" s="1" a="1"/>
  <c r="AG49" i="8" s="1"/>
  <c r="AF23" i="8"/>
  <c r="AF49" i="8" s="1" a="1"/>
  <c r="AF49" i="8" s="1"/>
  <c r="AE23" i="8"/>
  <c r="AE49" i="8" s="1" a="1"/>
  <c r="AE49" i="8" s="1"/>
  <c r="AD23" i="8"/>
  <c r="AD49" i="8" s="1" a="1"/>
  <c r="AD49" i="8" s="1"/>
  <c r="AC23" i="8"/>
  <c r="AC49" i="8" s="1" a="1"/>
  <c r="AC49" i="8" s="1"/>
  <c r="AB23" i="8"/>
  <c r="AB49" i="8" s="1" a="1"/>
  <c r="AB49" i="8" s="1"/>
  <c r="AA23" i="8"/>
  <c r="AA49" i="8" s="1" a="1"/>
  <c r="AA49" i="8" s="1"/>
  <c r="Z23" i="8"/>
  <c r="Z49" i="8" s="1" a="1"/>
  <c r="Z49" i="8" s="1"/>
  <c r="Y23" i="8"/>
  <c r="Y49" i="8" s="1" a="1"/>
  <c r="Y49" i="8" s="1"/>
  <c r="X23" i="8"/>
  <c r="X49" i="8" s="1" a="1"/>
  <c r="X49" i="8" s="1"/>
  <c r="W23" i="8"/>
  <c r="W49" i="8" s="1" a="1"/>
  <c r="W49" i="8" s="1"/>
  <c r="V23" i="8"/>
  <c r="V49" i="8" s="1" a="1"/>
  <c r="V49" i="8" s="1"/>
  <c r="U23" i="8"/>
  <c r="U49" i="8" s="1" a="1"/>
  <c r="U49" i="8" s="1"/>
  <c r="T23" i="8"/>
  <c r="T49" i="8" s="1" a="1"/>
  <c r="T49" i="8" s="1"/>
  <c r="S23" i="8"/>
  <c r="S49" i="8" s="1" a="1"/>
  <c r="S49" i="8" s="1"/>
  <c r="R23" i="8"/>
  <c r="R49" i="8" s="1" a="1"/>
  <c r="R49" i="8" s="1"/>
  <c r="Q23" i="8"/>
  <c r="Q49" i="8" s="1" a="1"/>
  <c r="Q49" i="8" s="1"/>
  <c r="O23" i="8"/>
  <c r="O49" i="8" s="1" a="1"/>
  <c r="O49" i="8" s="1"/>
  <c r="N23" i="8"/>
  <c r="N49" i="8" s="1" a="1"/>
  <c r="N49" i="8" s="1"/>
  <c r="M23" i="8"/>
  <c r="M49" i="8" s="1" a="1"/>
  <c r="M49" i="8" s="1"/>
  <c r="L23" i="8"/>
  <c r="L49" i="8" s="1" a="1"/>
  <c r="L49" i="8" s="1"/>
  <c r="K23" i="8"/>
  <c r="K49" i="8" s="1" a="1"/>
  <c r="K49" i="8" s="1"/>
  <c r="J23" i="8"/>
  <c r="J49" i="8" s="1" a="1"/>
  <c r="J49" i="8" s="1"/>
  <c r="I23" i="8"/>
  <c r="I49" i="8" s="1" a="1"/>
  <c r="I49" i="8" s="1"/>
  <c r="H23" i="8"/>
  <c r="H49" i="8" s="1" a="1"/>
  <c r="H49" i="8" s="1"/>
  <c r="G23" i="8"/>
  <c r="G49" i="8" s="1" a="1"/>
  <c r="G49" i="8" s="1"/>
  <c r="F23" i="8"/>
  <c r="F49" i="8" s="1" a="1"/>
  <c r="F49" i="8" s="1"/>
  <c r="E23" i="8"/>
  <c r="E49" i="8" s="1" a="1"/>
  <c r="E49" i="8" s="1"/>
  <c r="D23" i="8"/>
  <c r="D49" i="8" s="1" a="1"/>
  <c r="D49" i="8" s="1"/>
  <c r="C23" i="8"/>
  <c r="C49" i="8" s="1" a="1"/>
  <c r="C49" i="8" s="1"/>
  <c r="B23" i="8"/>
  <c r="B49" i="8" s="1" a="1"/>
  <c r="B49" i="8" s="1"/>
  <c r="AL22" i="8"/>
  <c r="AL48" i="8" s="1" a="1"/>
  <c r="AL48" i="8" s="1"/>
  <c r="AK22" i="8"/>
  <c r="AK48" i="8" s="1" a="1"/>
  <c r="AK48" i="8" s="1"/>
  <c r="AJ22" i="8"/>
  <c r="AJ48" i="8" s="1" a="1"/>
  <c r="AJ48" i="8" s="1"/>
  <c r="AI22" i="8"/>
  <c r="AI48" i="8" s="1" a="1"/>
  <c r="AI48" i="8" s="1"/>
  <c r="AH22" i="8"/>
  <c r="AH48" i="8" s="1" a="1"/>
  <c r="AH48" i="8" s="1"/>
  <c r="AG22" i="8"/>
  <c r="AG48" i="8" s="1" a="1"/>
  <c r="AG48" i="8" s="1"/>
  <c r="AF22" i="8"/>
  <c r="AF48" i="8" s="1" a="1"/>
  <c r="AF48" i="8" s="1"/>
  <c r="AE22" i="8"/>
  <c r="AE48" i="8" s="1" a="1"/>
  <c r="AE48" i="8" s="1"/>
  <c r="AD22" i="8"/>
  <c r="AD48" i="8" s="1" a="1"/>
  <c r="AD48" i="8" s="1"/>
  <c r="AC22" i="8"/>
  <c r="AC48" i="8" s="1" a="1"/>
  <c r="AC48" i="8" s="1"/>
  <c r="AB22" i="8"/>
  <c r="AB48" i="8" s="1" a="1"/>
  <c r="AB48" i="8" s="1"/>
  <c r="AA22" i="8"/>
  <c r="AA48" i="8" s="1" a="1"/>
  <c r="AA48" i="8" s="1"/>
  <c r="Z22" i="8"/>
  <c r="Z48" i="8" s="1" a="1"/>
  <c r="Z48" i="8" s="1"/>
  <c r="Y22" i="8"/>
  <c r="Y48" i="8" s="1" a="1"/>
  <c r="Y48" i="8" s="1"/>
  <c r="X22" i="8"/>
  <c r="X48" i="8" s="1" a="1"/>
  <c r="X48" i="8" s="1"/>
  <c r="W22" i="8"/>
  <c r="W48" i="8" s="1" a="1"/>
  <c r="W48" i="8" s="1"/>
  <c r="V22" i="8"/>
  <c r="V48" i="8" s="1" a="1"/>
  <c r="V48" i="8" s="1"/>
  <c r="U22" i="8"/>
  <c r="U48" i="8" s="1" a="1"/>
  <c r="U48" i="8" s="1"/>
  <c r="T22" i="8"/>
  <c r="T48" i="8" s="1" a="1"/>
  <c r="T48" i="8" s="1"/>
  <c r="S22" i="8"/>
  <c r="S48" i="8" s="1" a="1"/>
  <c r="S48" i="8" s="1"/>
  <c r="R22" i="8"/>
  <c r="R48" i="8" s="1" a="1"/>
  <c r="R48" i="8" s="1"/>
  <c r="Q22" i="8"/>
  <c r="Q48" i="8" s="1" a="1"/>
  <c r="Q48" i="8" s="1"/>
  <c r="O22" i="8"/>
  <c r="O48" i="8" s="1" a="1"/>
  <c r="O48" i="8" s="1"/>
  <c r="N22" i="8"/>
  <c r="N48" i="8" s="1" a="1"/>
  <c r="N48" i="8" s="1"/>
  <c r="M22" i="8"/>
  <c r="M48" i="8" s="1" a="1"/>
  <c r="M48" i="8" s="1"/>
  <c r="L22" i="8"/>
  <c r="L48" i="8" s="1" a="1"/>
  <c r="L48" i="8" s="1"/>
  <c r="K22" i="8"/>
  <c r="K48" i="8" s="1" a="1"/>
  <c r="K48" i="8" s="1"/>
  <c r="J22" i="8"/>
  <c r="J48" i="8" s="1" a="1"/>
  <c r="J48" i="8" s="1"/>
  <c r="I22" i="8"/>
  <c r="I48" i="8" s="1" a="1"/>
  <c r="I48" i="8" s="1"/>
  <c r="H22" i="8"/>
  <c r="H48" i="8" s="1" a="1"/>
  <c r="H48" i="8" s="1"/>
  <c r="G22" i="8"/>
  <c r="G48" i="8" s="1" a="1"/>
  <c r="G48" i="8" s="1"/>
  <c r="F22" i="8"/>
  <c r="F48" i="8" s="1" a="1"/>
  <c r="F48" i="8" s="1"/>
  <c r="E22" i="8"/>
  <c r="E48" i="8" s="1" a="1"/>
  <c r="E48" i="8" s="1"/>
  <c r="D22" i="8"/>
  <c r="D48" i="8" s="1" a="1"/>
  <c r="D48" i="8" s="1"/>
  <c r="C22" i="8"/>
  <c r="C48" i="8" s="1" a="1"/>
  <c r="C48" i="8" s="1"/>
  <c r="B22" i="8"/>
  <c r="B48" i="8" s="1" a="1"/>
  <c r="B48" i="8" s="1"/>
  <c r="AL21" i="8"/>
  <c r="AL47" i="8" s="1" a="1"/>
  <c r="AL47" i="8" s="1"/>
  <c r="AK21" i="8"/>
  <c r="AK47" i="8" s="1" a="1"/>
  <c r="AK47" i="8" s="1"/>
  <c r="AJ21" i="8"/>
  <c r="AJ47" i="8" s="1" a="1"/>
  <c r="AJ47" i="8" s="1"/>
  <c r="AI21" i="8"/>
  <c r="AI47" i="8" s="1" a="1"/>
  <c r="AI47" i="8" s="1"/>
  <c r="AH21" i="8"/>
  <c r="AH47" i="8" s="1" a="1"/>
  <c r="AH47" i="8" s="1"/>
  <c r="AG21" i="8"/>
  <c r="AG47" i="8" s="1" a="1"/>
  <c r="AG47" i="8" s="1"/>
  <c r="AF21" i="8"/>
  <c r="AF47" i="8" s="1" a="1"/>
  <c r="AF47" i="8" s="1"/>
  <c r="AE21" i="8"/>
  <c r="AE47" i="8" s="1" a="1"/>
  <c r="AE47" i="8" s="1"/>
  <c r="AD21" i="8"/>
  <c r="AD47" i="8" s="1" a="1"/>
  <c r="AD47" i="8" s="1"/>
  <c r="AC21" i="8"/>
  <c r="AC47" i="8" s="1" a="1"/>
  <c r="AC47" i="8" s="1"/>
  <c r="AB21" i="8"/>
  <c r="AB47" i="8" s="1" a="1"/>
  <c r="AB47" i="8" s="1"/>
  <c r="AA21" i="8"/>
  <c r="AA47" i="8" s="1" a="1"/>
  <c r="AA47" i="8" s="1"/>
  <c r="Z21" i="8"/>
  <c r="Z47" i="8" s="1" a="1"/>
  <c r="Z47" i="8" s="1"/>
  <c r="Y21" i="8"/>
  <c r="Y47" i="8" s="1" a="1"/>
  <c r="Y47" i="8" s="1"/>
  <c r="X21" i="8"/>
  <c r="X47" i="8" s="1" a="1"/>
  <c r="X47" i="8" s="1"/>
  <c r="W21" i="8"/>
  <c r="W47" i="8" s="1" a="1"/>
  <c r="W47" i="8" s="1"/>
  <c r="V21" i="8"/>
  <c r="V47" i="8" s="1" a="1"/>
  <c r="V47" i="8" s="1"/>
  <c r="U21" i="8"/>
  <c r="U47" i="8" s="1" a="1"/>
  <c r="U47" i="8" s="1"/>
  <c r="T21" i="8"/>
  <c r="T47" i="8" s="1" a="1"/>
  <c r="T47" i="8" s="1"/>
  <c r="S21" i="8"/>
  <c r="S47" i="8" s="1" a="1"/>
  <c r="S47" i="8" s="1"/>
  <c r="R21" i="8"/>
  <c r="R47" i="8" s="1" a="1"/>
  <c r="R47" i="8" s="1"/>
  <c r="Q21" i="8"/>
  <c r="Q47" i="8" s="1" a="1"/>
  <c r="Q47" i="8" s="1"/>
  <c r="O21" i="8"/>
  <c r="O47" i="8" s="1" a="1"/>
  <c r="O47" i="8" s="1"/>
  <c r="N21" i="8"/>
  <c r="N47" i="8" s="1" a="1"/>
  <c r="N47" i="8" s="1"/>
  <c r="M21" i="8"/>
  <c r="M47" i="8" s="1" a="1"/>
  <c r="M47" i="8" s="1"/>
  <c r="L21" i="8"/>
  <c r="L47" i="8" s="1" a="1"/>
  <c r="L47" i="8" s="1"/>
  <c r="K21" i="8"/>
  <c r="K47" i="8" s="1" a="1"/>
  <c r="K47" i="8" s="1"/>
  <c r="J21" i="8"/>
  <c r="J47" i="8" s="1" a="1"/>
  <c r="J47" i="8" s="1"/>
  <c r="I21" i="8"/>
  <c r="I47" i="8" s="1" a="1"/>
  <c r="I47" i="8" s="1"/>
  <c r="H21" i="8"/>
  <c r="H47" i="8" s="1" a="1"/>
  <c r="H47" i="8" s="1"/>
  <c r="G21" i="8"/>
  <c r="G47" i="8" s="1" a="1"/>
  <c r="G47" i="8" s="1"/>
  <c r="F21" i="8"/>
  <c r="F47" i="8" s="1" a="1"/>
  <c r="F47" i="8" s="1"/>
  <c r="E21" i="8"/>
  <c r="E47" i="8" s="1" a="1"/>
  <c r="E47" i="8" s="1"/>
  <c r="D21" i="8"/>
  <c r="D47" i="8" s="1" a="1"/>
  <c r="D47" i="8" s="1"/>
  <c r="C21" i="8"/>
  <c r="C47" i="8" s="1" a="1"/>
  <c r="C47" i="8" s="1"/>
  <c r="B21" i="8"/>
  <c r="B47" i="8" s="1" a="1"/>
  <c r="B47" i="8" s="1"/>
  <c r="AL20" i="8"/>
  <c r="AL46" i="8" s="1" a="1"/>
  <c r="AL46" i="8" s="1"/>
  <c r="AK20" i="8"/>
  <c r="AK46" i="8" s="1" a="1"/>
  <c r="AK46" i="8" s="1"/>
  <c r="AJ20" i="8"/>
  <c r="AJ46" i="8" s="1" a="1"/>
  <c r="AJ46" i="8" s="1"/>
  <c r="AI20" i="8"/>
  <c r="AI46" i="8" s="1" a="1"/>
  <c r="AI46" i="8" s="1"/>
  <c r="AH20" i="8"/>
  <c r="AH46" i="8" s="1" a="1"/>
  <c r="AH46" i="8" s="1"/>
  <c r="AG20" i="8"/>
  <c r="AG46" i="8" s="1" a="1"/>
  <c r="AG46" i="8" s="1"/>
  <c r="AF20" i="8"/>
  <c r="AF46" i="8" s="1" a="1"/>
  <c r="AF46" i="8" s="1"/>
  <c r="AE20" i="8"/>
  <c r="AE46" i="8" s="1" a="1"/>
  <c r="AE46" i="8" s="1"/>
  <c r="AD20" i="8"/>
  <c r="AD46" i="8" s="1" a="1"/>
  <c r="AD46" i="8" s="1"/>
  <c r="AC20" i="8"/>
  <c r="AC46" i="8" s="1" a="1"/>
  <c r="AC46" i="8" s="1"/>
  <c r="AB20" i="8"/>
  <c r="AB46" i="8" s="1" a="1"/>
  <c r="AB46" i="8" s="1"/>
  <c r="AA20" i="8"/>
  <c r="AA46" i="8" s="1" a="1"/>
  <c r="AA46" i="8" s="1"/>
  <c r="Z20" i="8"/>
  <c r="Z46" i="8" s="1" a="1"/>
  <c r="Z46" i="8" s="1"/>
  <c r="Y20" i="8"/>
  <c r="Y46" i="8" s="1" a="1"/>
  <c r="Y46" i="8" s="1"/>
  <c r="X20" i="8"/>
  <c r="X46" i="8" s="1" a="1"/>
  <c r="X46" i="8" s="1"/>
  <c r="W20" i="8"/>
  <c r="W46" i="8" s="1" a="1"/>
  <c r="W46" i="8" s="1"/>
  <c r="V20" i="8"/>
  <c r="V46" i="8" s="1" a="1"/>
  <c r="V46" i="8" s="1"/>
  <c r="U20" i="8"/>
  <c r="U46" i="8" s="1" a="1"/>
  <c r="U46" i="8" s="1"/>
  <c r="T20" i="8"/>
  <c r="T46" i="8" s="1" a="1"/>
  <c r="T46" i="8" s="1"/>
  <c r="S20" i="8"/>
  <c r="S46" i="8" s="1" a="1"/>
  <c r="S46" i="8" s="1"/>
  <c r="R20" i="8"/>
  <c r="R46" i="8" s="1" a="1"/>
  <c r="R46" i="8" s="1"/>
  <c r="Q20" i="8"/>
  <c r="Q46" i="8" s="1" a="1"/>
  <c r="Q46" i="8" s="1"/>
  <c r="O20" i="8"/>
  <c r="O46" i="8" s="1" a="1"/>
  <c r="O46" i="8" s="1"/>
  <c r="N20" i="8"/>
  <c r="N46" i="8" s="1" a="1"/>
  <c r="N46" i="8" s="1"/>
  <c r="M20" i="8"/>
  <c r="M46" i="8" s="1" a="1"/>
  <c r="M46" i="8" s="1"/>
  <c r="L20" i="8"/>
  <c r="L46" i="8" s="1" a="1"/>
  <c r="L46" i="8" s="1"/>
  <c r="K20" i="8"/>
  <c r="K46" i="8" s="1" a="1"/>
  <c r="K46" i="8" s="1"/>
  <c r="J20" i="8"/>
  <c r="J46" i="8" s="1" a="1"/>
  <c r="J46" i="8" s="1"/>
  <c r="I20" i="8"/>
  <c r="I46" i="8" s="1" a="1"/>
  <c r="I46" i="8" s="1"/>
  <c r="H20" i="8"/>
  <c r="H46" i="8" s="1" a="1"/>
  <c r="H46" i="8" s="1"/>
  <c r="G20" i="8"/>
  <c r="G46" i="8" s="1" a="1"/>
  <c r="G46" i="8" s="1"/>
  <c r="F20" i="8"/>
  <c r="F46" i="8" s="1" a="1"/>
  <c r="F46" i="8" s="1"/>
  <c r="E20" i="8"/>
  <c r="E46" i="8" s="1" a="1"/>
  <c r="E46" i="8" s="1"/>
  <c r="D20" i="8"/>
  <c r="D46" i="8" s="1" a="1"/>
  <c r="D46" i="8" s="1"/>
  <c r="C20" i="8"/>
  <c r="C46" i="8" s="1" a="1"/>
  <c r="C46" i="8" s="1"/>
  <c r="B20" i="8"/>
  <c r="B46" i="8" s="1" a="1"/>
  <c r="B46" i="8" s="1"/>
  <c r="AL19" i="8"/>
  <c r="AL45" i="8" s="1" a="1"/>
  <c r="AL45" i="8" s="1"/>
  <c r="AK19" i="8"/>
  <c r="AK45" i="8" s="1" a="1"/>
  <c r="AK45" i="8" s="1"/>
  <c r="AJ19" i="8"/>
  <c r="AJ45" i="8" s="1" a="1"/>
  <c r="AJ45" i="8" s="1"/>
  <c r="AI19" i="8"/>
  <c r="AI45" i="8" s="1" a="1"/>
  <c r="AI45" i="8" s="1"/>
  <c r="AH19" i="8"/>
  <c r="AH45" i="8" s="1" a="1"/>
  <c r="AH45" i="8" s="1"/>
  <c r="AG19" i="8"/>
  <c r="AG45" i="8" s="1" a="1"/>
  <c r="AG45" i="8" s="1"/>
  <c r="AF19" i="8"/>
  <c r="AF45" i="8" s="1" a="1"/>
  <c r="AF45" i="8" s="1"/>
  <c r="AE19" i="8"/>
  <c r="AE45" i="8" s="1" a="1"/>
  <c r="AE45" i="8" s="1"/>
  <c r="AD19" i="8"/>
  <c r="AD45" i="8" s="1" a="1"/>
  <c r="AD45" i="8" s="1"/>
  <c r="AC19" i="8"/>
  <c r="AC45" i="8" s="1" a="1"/>
  <c r="AC45" i="8" s="1"/>
  <c r="AB19" i="8"/>
  <c r="AB45" i="8" s="1" a="1"/>
  <c r="AB45" i="8" s="1"/>
  <c r="AA19" i="8"/>
  <c r="AA45" i="8" s="1" a="1"/>
  <c r="AA45" i="8" s="1"/>
  <c r="Z19" i="8"/>
  <c r="Z45" i="8" s="1" a="1"/>
  <c r="Z45" i="8" s="1"/>
  <c r="Y19" i="8"/>
  <c r="Y45" i="8" s="1" a="1"/>
  <c r="Y45" i="8" s="1"/>
  <c r="X19" i="8"/>
  <c r="X45" i="8" s="1" a="1"/>
  <c r="X45" i="8" s="1"/>
  <c r="W19" i="8"/>
  <c r="W45" i="8" s="1" a="1"/>
  <c r="W45" i="8" s="1"/>
  <c r="V19" i="8"/>
  <c r="V45" i="8" s="1" a="1"/>
  <c r="V45" i="8" s="1"/>
  <c r="U19" i="8"/>
  <c r="U45" i="8" s="1" a="1"/>
  <c r="U45" i="8" s="1"/>
  <c r="T19" i="8"/>
  <c r="T45" i="8" s="1" a="1"/>
  <c r="T45" i="8" s="1"/>
  <c r="S19" i="8"/>
  <c r="S45" i="8" s="1" a="1"/>
  <c r="S45" i="8" s="1"/>
  <c r="R19" i="8"/>
  <c r="R45" i="8" s="1" a="1"/>
  <c r="R45" i="8" s="1"/>
  <c r="Q19" i="8"/>
  <c r="Q45" i="8" s="1" a="1"/>
  <c r="Q45" i="8" s="1"/>
  <c r="O19" i="8"/>
  <c r="O45" i="8" s="1" a="1"/>
  <c r="O45" i="8" s="1"/>
  <c r="N19" i="8"/>
  <c r="N45" i="8" s="1" a="1"/>
  <c r="N45" i="8" s="1"/>
  <c r="M19" i="8"/>
  <c r="M45" i="8" s="1" a="1"/>
  <c r="M45" i="8" s="1"/>
  <c r="L19" i="8"/>
  <c r="L45" i="8" s="1" a="1"/>
  <c r="L45" i="8" s="1"/>
  <c r="K19" i="8"/>
  <c r="K45" i="8" s="1" a="1"/>
  <c r="K45" i="8" s="1"/>
  <c r="J19" i="8"/>
  <c r="J45" i="8" s="1" a="1"/>
  <c r="J45" i="8" s="1"/>
  <c r="I19" i="8"/>
  <c r="I45" i="8" s="1" a="1"/>
  <c r="I45" i="8" s="1"/>
  <c r="H19" i="8"/>
  <c r="H45" i="8" s="1" a="1"/>
  <c r="H45" i="8" s="1"/>
  <c r="G19" i="8"/>
  <c r="G45" i="8" s="1" a="1"/>
  <c r="G45" i="8" s="1"/>
  <c r="F19" i="8"/>
  <c r="F45" i="8" s="1" a="1"/>
  <c r="F45" i="8" s="1"/>
  <c r="E19" i="8"/>
  <c r="E45" i="8" s="1" a="1"/>
  <c r="E45" i="8" s="1"/>
  <c r="D19" i="8"/>
  <c r="D45" i="8" s="1" a="1"/>
  <c r="D45" i="8" s="1"/>
  <c r="C19" i="8"/>
  <c r="C45" i="8" s="1" a="1"/>
  <c r="C45" i="8" s="1"/>
  <c r="B19" i="8"/>
  <c r="B45" i="8" s="1" a="1"/>
  <c r="B45" i="8" s="1"/>
  <c r="AL18" i="8"/>
  <c r="AL44" i="8" s="1" a="1"/>
  <c r="AL44" i="8" s="1"/>
  <c r="AK18" i="8"/>
  <c r="AK44" i="8" s="1" a="1"/>
  <c r="AK44" i="8" s="1"/>
  <c r="AJ18" i="8"/>
  <c r="AJ44" i="8" s="1" a="1"/>
  <c r="AJ44" i="8" s="1"/>
  <c r="AI18" i="8"/>
  <c r="AI44" i="8" s="1" a="1"/>
  <c r="AI44" i="8" s="1"/>
  <c r="AH18" i="8"/>
  <c r="AH44" i="8" s="1" a="1"/>
  <c r="AH44" i="8" s="1"/>
  <c r="AG18" i="8"/>
  <c r="AG44" i="8" s="1" a="1"/>
  <c r="AG44" i="8" s="1"/>
  <c r="AF18" i="8"/>
  <c r="AF44" i="8" s="1" a="1"/>
  <c r="AF44" i="8" s="1"/>
  <c r="AE18" i="8"/>
  <c r="AE44" i="8" s="1" a="1"/>
  <c r="AE44" i="8" s="1"/>
  <c r="AD18" i="8"/>
  <c r="AD44" i="8" s="1" a="1"/>
  <c r="AD44" i="8" s="1"/>
  <c r="AC18" i="8"/>
  <c r="AC44" i="8" s="1" a="1"/>
  <c r="AC44" i="8" s="1"/>
  <c r="AB18" i="8"/>
  <c r="AB44" i="8" s="1" a="1"/>
  <c r="AB44" i="8" s="1"/>
  <c r="AA18" i="8"/>
  <c r="AA44" i="8" s="1" a="1"/>
  <c r="AA44" i="8" s="1"/>
  <c r="Z18" i="8"/>
  <c r="Z44" i="8" s="1" a="1"/>
  <c r="Z44" i="8" s="1"/>
  <c r="Y18" i="8"/>
  <c r="Y44" i="8" s="1" a="1"/>
  <c r="Y44" i="8" s="1"/>
  <c r="X18" i="8"/>
  <c r="X44" i="8" s="1" a="1"/>
  <c r="X44" i="8" s="1"/>
  <c r="W18" i="8"/>
  <c r="W44" i="8" s="1" a="1"/>
  <c r="W44" i="8" s="1"/>
  <c r="V18" i="8"/>
  <c r="V44" i="8" s="1" a="1"/>
  <c r="V44" i="8" s="1"/>
  <c r="U18" i="8"/>
  <c r="U44" i="8" s="1" a="1"/>
  <c r="U44" i="8" s="1"/>
  <c r="T18" i="8"/>
  <c r="T44" i="8" s="1" a="1"/>
  <c r="T44" i="8" s="1"/>
  <c r="S18" i="8"/>
  <c r="S44" i="8" s="1" a="1"/>
  <c r="S44" i="8" s="1"/>
  <c r="R18" i="8"/>
  <c r="R44" i="8" s="1" a="1"/>
  <c r="R44" i="8" s="1"/>
  <c r="Q18" i="8"/>
  <c r="Q44" i="8" s="1" a="1"/>
  <c r="Q44" i="8" s="1"/>
  <c r="O18" i="8"/>
  <c r="O44" i="8" s="1" a="1"/>
  <c r="O44" i="8" s="1"/>
  <c r="N18" i="8"/>
  <c r="N44" i="8" s="1" a="1"/>
  <c r="N44" i="8" s="1"/>
  <c r="M18" i="8"/>
  <c r="M44" i="8" s="1" a="1"/>
  <c r="M44" i="8" s="1"/>
  <c r="L18" i="8"/>
  <c r="L44" i="8" s="1" a="1"/>
  <c r="L44" i="8" s="1"/>
  <c r="K18" i="8"/>
  <c r="K44" i="8" s="1" a="1"/>
  <c r="K44" i="8" s="1"/>
  <c r="J18" i="8"/>
  <c r="J44" i="8" s="1" a="1"/>
  <c r="J44" i="8" s="1"/>
  <c r="I18" i="8"/>
  <c r="I44" i="8" s="1" a="1"/>
  <c r="I44" i="8" s="1"/>
  <c r="H18" i="8"/>
  <c r="H44" i="8" s="1" a="1"/>
  <c r="H44" i="8" s="1"/>
  <c r="G18" i="8"/>
  <c r="G44" i="8" s="1" a="1"/>
  <c r="G44" i="8" s="1"/>
  <c r="F18" i="8"/>
  <c r="F44" i="8" s="1" a="1"/>
  <c r="F44" i="8" s="1"/>
  <c r="E18" i="8"/>
  <c r="E44" i="8" s="1" a="1"/>
  <c r="E44" i="8" s="1"/>
  <c r="D18" i="8"/>
  <c r="D44" i="8" s="1" a="1"/>
  <c r="D44" i="8" s="1"/>
  <c r="C18" i="8"/>
  <c r="C44" i="8" s="1" a="1"/>
  <c r="C44" i="8" s="1"/>
  <c r="B18" i="8"/>
  <c r="B44" i="8" s="1" a="1"/>
  <c r="B44" i="8" s="1"/>
  <c r="AL17" i="8"/>
  <c r="AL43" i="8" s="1" a="1"/>
  <c r="AL43" i="8" s="1"/>
  <c r="AK17" i="8"/>
  <c r="AK43" i="8" s="1" a="1"/>
  <c r="AK43" i="8" s="1"/>
  <c r="AJ17" i="8"/>
  <c r="AJ43" i="8" s="1" a="1"/>
  <c r="AJ43" i="8" s="1"/>
  <c r="AI17" i="8"/>
  <c r="AI43" i="8" s="1" a="1"/>
  <c r="AI43" i="8" s="1"/>
  <c r="AH17" i="8"/>
  <c r="AH43" i="8" s="1" a="1"/>
  <c r="AH43" i="8" s="1"/>
  <c r="AG17" i="8"/>
  <c r="AG43" i="8" s="1" a="1"/>
  <c r="AG43" i="8" s="1"/>
  <c r="AF17" i="8"/>
  <c r="AF43" i="8" s="1" a="1"/>
  <c r="AF43" i="8" s="1"/>
  <c r="AE17" i="8"/>
  <c r="AE43" i="8" s="1" a="1"/>
  <c r="AE43" i="8" s="1"/>
  <c r="AD17" i="8"/>
  <c r="AD43" i="8" s="1" a="1"/>
  <c r="AD43" i="8" s="1"/>
  <c r="AC17" i="8"/>
  <c r="AC43" i="8" s="1" a="1"/>
  <c r="AC43" i="8" s="1"/>
  <c r="AB17" i="8"/>
  <c r="AB43" i="8" s="1" a="1"/>
  <c r="AB43" i="8" s="1"/>
  <c r="AA17" i="8"/>
  <c r="AA43" i="8" s="1" a="1"/>
  <c r="AA43" i="8" s="1"/>
  <c r="Z17" i="8"/>
  <c r="Z43" i="8" s="1" a="1"/>
  <c r="Z43" i="8" s="1"/>
  <c r="Y17" i="8"/>
  <c r="Y43" i="8" s="1" a="1"/>
  <c r="Y43" i="8" s="1"/>
  <c r="X17" i="8"/>
  <c r="X43" i="8" s="1" a="1"/>
  <c r="X43" i="8" s="1"/>
  <c r="W17" i="8"/>
  <c r="W43" i="8" s="1" a="1"/>
  <c r="W43" i="8" s="1"/>
  <c r="V17" i="8"/>
  <c r="V43" i="8" s="1" a="1"/>
  <c r="V43" i="8" s="1"/>
  <c r="U17" i="8"/>
  <c r="U43" i="8" s="1" a="1"/>
  <c r="U43" i="8" s="1"/>
  <c r="T17" i="8"/>
  <c r="T43" i="8" s="1" a="1"/>
  <c r="T43" i="8" s="1"/>
  <c r="S17" i="8"/>
  <c r="S43" i="8" s="1" a="1"/>
  <c r="S43" i="8" s="1"/>
  <c r="R17" i="8"/>
  <c r="R43" i="8" s="1" a="1"/>
  <c r="R43" i="8" s="1"/>
  <c r="Q17" i="8"/>
  <c r="Q43" i="8" s="1" a="1"/>
  <c r="Q43" i="8" s="1"/>
  <c r="O17" i="8"/>
  <c r="O43" i="8" s="1" a="1"/>
  <c r="O43" i="8" s="1"/>
  <c r="N17" i="8"/>
  <c r="N43" i="8" s="1" a="1"/>
  <c r="N43" i="8" s="1"/>
  <c r="M17" i="8"/>
  <c r="M43" i="8" s="1" a="1"/>
  <c r="M43" i="8" s="1"/>
  <c r="L17" i="8"/>
  <c r="L43" i="8" s="1" a="1"/>
  <c r="L43" i="8" s="1"/>
  <c r="K17" i="8"/>
  <c r="K43" i="8" s="1" a="1"/>
  <c r="K43" i="8" s="1"/>
  <c r="J17" i="8"/>
  <c r="J43" i="8" s="1" a="1"/>
  <c r="J43" i="8" s="1"/>
  <c r="I17" i="8"/>
  <c r="I43" i="8" s="1" a="1"/>
  <c r="I43" i="8" s="1"/>
  <c r="H17" i="8"/>
  <c r="H43" i="8" s="1" a="1"/>
  <c r="H43" i="8" s="1"/>
  <c r="G17" i="8"/>
  <c r="G43" i="8" s="1" a="1"/>
  <c r="G43" i="8" s="1"/>
  <c r="F17" i="8"/>
  <c r="F43" i="8" s="1" a="1"/>
  <c r="F43" i="8" s="1"/>
  <c r="E17" i="8"/>
  <c r="E43" i="8" s="1" a="1"/>
  <c r="E43" i="8" s="1"/>
  <c r="D17" i="8"/>
  <c r="D43" i="8" s="1" a="1"/>
  <c r="D43" i="8" s="1"/>
  <c r="C17" i="8"/>
  <c r="C43" i="8" s="1" a="1"/>
  <c r="C43" i="8" s="1"/>
  <c r="B17" i="8"/>
  <c r="B43" i="8" s="1" a="1"/>
  <c r="B43" i="8" s="1"/>
  <c r="AL16" i="8"/>
  <c r="AL42" i="8" s="1" a="1"/>
  <c r="AL42" i="8" s="1"/>
  <c r="AK16" i="8"/>
  <c r="AK42" i="8" s="1" a="1"/>
  <c r="AK42" i="8" s="1"/>
  <c r="AJ16" i="8"/>
  <c r="AJ42" i="8" s="1" a="1"/>
  <c r="AJ42" i="8" s="1"/>
  <c r="AI16" i="8"/>
  <c r="AI42" i="8" s="1" a="1"/>
  <c r="AI42" i="8" s="1"/>
  <c r="AH16" i="8"/>
  <c r="AH42" i="8" s="1" a="1"/>
  <c r="AH42" i="8" s="1"/>
  <c r="AG16" i="8"/>
  <c r="AG42" i="8" s="1" a="1"/>
  <c r="AG42" i="8" s="1"/>
  <c r="AF16" i="8"/>
  <c r="AF42" i="8" s="1" a="1"/>
  <c r="AF42" i="8" s="1"/>
  <c r="AE16" i="8"/>
  <c r="AE42" i="8" s="1" a="1"/>
  <c r="AE42" i="8" s="1"/>
  <c r="AD16" i="8"/>
  <c r="AD42" i="8" s="1" a="1"/>
  <c r="AD42" i="8" s="1"/>
  <c r="AC16" i="8"/>
  <c r="AC42" i="8" s="1" a="1"/>
  <c r="AC42" i="8" s="1"/>
  <c r="AB16" i="8"/>
  <c r="AB42" i="8" s="1" a="1"/>
  <c r="AB42" i="8" s="1"/>
  <c r="AA16" i="8"/>
  <c r="AA42" i="8" s="1" a="1"/>
  <c r="AA42" i="8" s="1"/>
  <c r="Z16" i="8"/>
  <c r="Z42" i="8" s="1" a="1"/>
  <c r="Z42" i="8" s="1"/>
  <c r="Y16" i="8"/>
  <c r="Y42" i="8" s="1" a="1"/>
  <c r="Y42" i="8" s="1"/>
  <c r="X16" i="8"/>
  <c r="X42" i="8" s="1" a="1"/>
  <c r="X42" i="8" s="1"/>
  <c r="W16" i="8"/>
  <c r="W42" i="8" s="1" a="1"/>
  <c r="W42" i="8" s="1"/>
  <c r="V16" i="8"/>
  <c r="V42" i="8" s="1" a="1"/>
  <c r="V42" i="8" s="1"/>
  <c r="U16" i="8"/>
  <c r="U42" i="8" s="1" a="1"/>
  <c r="U42" i="8" s="1"/>
  <c r="T16" i="8"/>
  <c r="T42" i="8" s="1" a="1"/>
  <c r="T42" i="8" s="1"/>
  <c r="S16" i="8"/>
  <c r="S42" i="8" s="1" a="1"/>
  <c r="S42" i="8" s="1"/>
  <c r="R16" i="8"/>
  <c r="R42" i="8" s="1" a="1"/>
  <c r="R42" i="8" s="1"/>
  <c r="Q16" i="8"/>
  <c r="Q42" i="8" s="1" a="1"/>
  <c r="Q42" i="8" s="1"/>
  <c r="O16" i="8"/>
  <c r="O42" i="8" s="1" a="1"/>
  <c r="O42" i="8" s="1"/>
  <c r="N16" i="8"/>
  <c r="N42" i="8" s="1" a="1"/>
  <c r="N42" i="8" s="1"/>
  <c r="M16" i="8"/>
  <c r="M42" i="8" s="1" a="1"/>
  <c r="M42" i="8" s="1"/>
  <c r="L16" i="8"/>
  <c r="L42" i="8" s="1" a="1"/>
  <c r="L42" i="8" s="1"/>
  <c r="K16" i="8"/>
  <c r="K42" i="8" s="1" a="1"/>
  <c r="K42" i="8" s="1"/>
  <c r="J16" i="8"/>
  <c r="J42" i="8" s="1" a="1"/>
  <c r="J42" i="8" s="1"/>
  <c r="I16" i="8"/>
  <c r="I42" i="8" s="1" a="1"/>
  <c r="I42" i="8" s="1"/>
  <c r="H16" i="8"/>
  <c r="H42" i="8" s="1" a="1"/>
  <c r="H42" i="8" s="1"/>
  <c r="G16" i="8"/>
  <c r="G42" i="8" s="1" a="1"/>
  <c r="G42" i="8" s="1"/>
  <c r="F16" i="8"/>
  <c r="F42" i="8" s="1" a="1"/>
  <c r="F42" i="8" s="1"/>
  <c r="E16" i="8"/>
  <c r="E42" i="8" s="1" a="1"/>
  <c r="E42" i="8" s="1"/>
  <c r="D16" i="8"/>
  <c r="D42" i="8" s="1" a="1"/>
  <c r="D42" i="8" s="1"/>
  <c r="C16" i="8"/>
  <c r="C42" i="8" s="1" a="1"/>
  <c r="C42" i="8" s="1"/>
  <c r="B16" i="8"/>
  <c r="B42" i="8" s="1" a="1"/>
  <c r="B42" i="8" s="1"/>
  <c r="AL15" i="8"/>
  <c r="AL41" i="8" s="1" a="1"/>
  <c r="AL41" i="8" s="1"/>
  <c r="AJ15" i="8"/>
  <c r="AJ41" i="8" s="1" a="1"/>
  <c r="AJ41" i="8" s="1"/>
  <c r="AI15" i="8"/>
  <c r="AI41" i="8" s="1" a="1"/>
  <c r="AI41" i="8" s="1"/>
  <c r="AG15" i="8"/>
  <c r="AG41" i="8" s="1" a="1"/>
  <c r="AG41" i="8" s="1"/>
  <c r="AF15" i="8"/>
  <c r="AF41" i="8" s="1" a="1"/>
  <c r="AF41" i="8" s="1"/>
  <c r="AD15" i="8"/>
  <c r="AD41" i="8" s="1" a="1"/>
  <c r="AD41" i="8" s="1"/>
  <c r="AC15" i="8"/>
  <c r="AC41" i="8" s="1" a="1"/>
  <c r="AC41" i="8" s="1"/>
  <c r="AA15" i="8"/>
  <c r="AA41" i="8" s="1" a="1"/>
  <c r="AA41" i="8" s="1"/>
  <c r="Z15" i="8"/>
  <c r="Z41" i="8" s="1" a="1"/>
  <c r="Z41" i="8" s="1"/>
  <c r="X15" i="8"/>
  <c r="X41" i="8" s="1" a="1"/>
  <c r="X41" i="8" s="1"/>
  <c r="W15" i="8"/>
  <c r="W41" i="8" s="1" a="1"/>
  <c r="W41" i="8" s="1"/>
  <c r="U15" i="8"/>
  <c r="U41" i="8" s="1" a="1"/>
  <c r="U41" i="8" s="1"/>
  <c r="T15" i="8"/>
  <c r="T41" i="8" s="1" a="1"/>
  <c r="T41" i="8" s="1"/>
  <c r="R15" i="8"/>
  <c r="R41" i="8" s="1" a="1"/>
  <c r="R41" i="8" s="1"/>
  <c r="Q15" i="8"/>
  <c r="Q41" i="8" s="1" a="1"/>
  <c r="Q41" i="8" s="1"/>
  <c r="N15" i="8"/>
  <c r="N41" i="8" s="1" a="1"/>
  <c r="N41" i="8" s="1"/>
  <c r="M15" i="8"/>
  <c r="M41" i="8" s="1" a="1"/>
  <c r="M41" i="8" s="1"/>
  <c r="K15" i="8"/>
  <c r="K41" i="8" s="1" a="1"/>
  <c r="K41" i="8" s="1"/>
  <c r="J15" i="8"/>
  <c r="J41" i="8" s="1" a="1"/>
  <c r="J41" i="8" s="1"/>
  <c r="H15" i="8"/>
  <c r="H41" i="8" s="1" a="1"/>
  <c r="H41" i="8" s="1"/>
  <c r="G15" i="8"/>
  <c r="G41" i="8" s="1" a="1"/>
  <c r="G41" i="8" s="1"/>
  <c r="E15" i="8"/>
  <c r="E41" i="8" s="1" a="1"/>
  <c r="E41" i="8" s="1"/>
  <c r="D15" i="8"/>
  <c r="D41" i="8" s="1" a="1"/>
  <c r="D41" i="8" s="1"/>
  <c r="B15" i="8"/>
  <c r="B41" i="8" s="1" a="1"/>
  <c r="B41" i="8" s="1"/>
  <c r="AL14" i="8"/>
  <c r="AL40" i="8" s="1" a="1"/>
  <c r="AL40" i="8" s="1"/>
  <c r="AK14" i="8"/>
  <c r="AK40" i="8" s="1" a="1"/>
  <c r="AK40" i="8" s="1"/>
  <c r="AI14" i="8"/>
  <c r="AI40" i="8" s="1" a="1"/>
  <c r="AI40" i="8" s="1"/>
  <c r="AH14" i="8"/>
  <c r="AH40" i="8" s="1" a="1"/>
  <c r="AH40" i="8" s="1"/>
  <c r="AF14" i="8"/>
  <c r="AF40" i="8" s="1" a="1"/>
  <c r="AF40" i="8" s="1"/>
  <c r="AE14" i="8"/>
  <c r="AE40" i="8" s="1" a="1"/>
  <c r="AE40" i="8" s="1"/>
  <c r="AC14" i="8"/>
  <c r="AC40" i="8" s="1" a="1"/>
  <c r="AC40" i="8" s="1"/>
  <c r="AB14" i="8"/>
  <c r="AB40" i="8" s="1" a="1"/>
  <c r="AB40" i="8" s="1"/>
  <c r="Z14" i="8"/>
  <c r="Z40" i="8" s="1" a="1"/>
  <c r="Z40" i="8" s="1"/>
  <c r="Y14" i="8"/>
  <c r="Y40" i="8" s="1" a="1"/>
  <c r="Y40" i="8" s="1"/>
  <c r="W14" i="8"/>
  <c r="W40" i="8" s="1" a="1"/>
  <c r="W40" i="8" s="1"/>
  <c r="V14" i="8"/>
  <c r="V40" i="8" s="1" a="1"/>
  <c r="V40" i="8" s="1"/>
  <c r="T14" i="8"/>
  <c r="T40" i="8" s="1" a="1"/>
  <c r="T40" i="8" s="1"/>
  <c r="S14" i="8"/>
  <c r="S40" i="8" s="1" a="1"/>
  <c r="S40" i="8" s="1"/>
  <c r="Q14" i="8"/>
  <c r="Q40" i="8" s="1" a="1"/>
  <c r="Q40" i="8" s="1"/>
  <c r="O14" i="8"/>
  <c r="O40" i="8" s="1" a="1"/>
  <c r="O40" i="8" s="1"/>
  <c r="M14" i="8"/>
  <c r="M40" i="8" s="1" a="1"/>
  <c r="M40" i="8" s="1"/>
  <c r="L14" i="8"/>
  <c r="L40" i="8" s="1" a="1"/>
  <c r="L40" i="8" s="1"/>
  <c r="J14" i="8"/>
  <c r="J40" i="8" s="1" a="1"/>
  <c r="J40" i="8" s="1"/>
  <c r="I14" i="8"/>
  <c r="I40" i="8" s="1" a="1"/>
  <c r="I40" i="8" s="1"/>
  <c r="G14" i="8"/>
  <c r="G40" i="8" s="1" a="1"/>
  <c r="G40" i="8" s="1"/>
  <c r="F14" i="8"/>
  <c r="F40" i="8" s="1" a="1"/>
  <c r="F40" i="8" s="1"/>
  <c r="D14" i="8"/>
  <c r="D40" i="8" s="1" a="1"/>
  <c r="D40" i="8" s="1"/>
  <c r="C14" i="8"/>
  <c r="C40" i="8" s="1" a="1"/>
  <c r="C40" i="8" s="1"/>
  <c r="AL13" i="8"/>
  <c r="AL39" i="8" s="1" a="1"/>
  <c r="AL39" i="8" s="1"/>
  <c r="AK13" i="8"/>
  <c r="AK39" i="8" s="1" a="1"/>
  <c r="AK39" i="8" s="1"/>
  <c r="AJ13" i="8"/>
  <c r="AJ39" i="8" s="1" a="1"/>
  <c r="AJ39" i="8" s="1"/>
  <c r="AI13" i="8"/>
  <c r="AI39" i="8" s="1" a="1"/>
  <c r="AI39" i="8" s="1"/>
  <c r="AH13" i="8"/>
  <c r="AH39" i="8" s="1" a="1"/>
  <c r="AH39" i="8" s="1"/>
  <c r="AG13" i="8"/>
  <c r="AG39" i="8" s="1" a="1"/>
  <c r="AG39" i="8" s="1"/>
  <c r="AF13" i="8"/>
  <c r="AF39" i="8" s="1" a="1"/>
  <c r="AF39" i="8" s="1"/>
  <c r="AE13" i="8"/>
  <c r="AE39" i="8" s="1" a="1"/>
  <c r="AE39" i="8" s="1"/>
  <c r="AD13" i="8"/>
  <c r="AD39" i="8" s="1" a="1"/>
  <c r="AD39" i="8" s="1"/>
  <c r="AC13" i="8"/>
  <c r="AC39" i="8" s="1" a="1"/>
  <c r="AC39" i="8" s="1"/>
  <c r="AB13" i="8"/>
  <c r="AB39" i="8" s="1" a="1"/>
  <c r="AB39" i="8" s="1"/>
  <c r="AA13" i="8"/>
  <c r="AA39" i="8" s="1" a="1"/>
  <c r="AA39" i="8" s="1"/>
  <c r="Z13" i="8"/>
  <c r="Z39" i="8" s="1" a="1"/>
  <c r="Z39" i="8" s="1"/>
  <c r="Y13" i="8"/>
  <c r="Y39" i="8" s="1" a="1"/>
  <c r="Y39" i="8" s="1"/>
  <c r="X13" i="8"/>
  <c r="X39" i="8" s="1" a="1"/>
  <c r="X39" i="8" s="1"/>
  <c r="W13" i="8"/>
  <c r="W39" i="8" s="1" a="1"/>
  <c r="W39" i="8" s="1"/>
  <c r="V13" i="8"/>
  <c r="V39" i="8" s="1" a="1"/>
  <c r="V39" i="8" s="1"/>
  <c r="U13" i="8"/>
  <c r="U39" i="8" s="1" a="1"/>
  <c r="U39" i="8" s="1"/>
  <c r="T13" i="8"/>
  <c r="T39" i="8" s="1" a="1"/>
  <c r="T39" i="8" s="1"/>
  <c r="S13" i="8"/>
  <c r="S39" i="8" s="1" a="1"/>
  <c r="S39" i="8" s="1"/>
  <c r="R13" i="8"/>
  <c r="R39" i="8" s="1" a="1"/>
  <c r="R39" i="8" s="1"/>
  <c r="Q13" i="8"/>
  <c r="Q39" i="8" s="1" a="1"/>
  <c r="Q39" i="8" s="1"/>
  <c r="O13" i="8"/>
  <c r="O39" i="8" s="1" a="1"/>
  <c r="O39" i="8" s="1"/>
  <c r="N13" i="8"/>
  <c r="N39" i="8" s="1" a="1"/>
  <c r="N39" i="8" s="1"/>
  <c r="M13" i="8"/>
  <c r="M39" i="8" s="1" a="1"/>
  <c r="M39" i="8" s="1"/>
  <c r="L13" i="8"/>
  <c r="L39" i="8" s="1" a="1"/>
  <c r="L39" i="8" s="1"/>
  <c r="K13" i="8"/>
  <c r="K39" i="8" s="1" a="1"/>
  <c r="K39" i="8" s="1"/>
  <c r="J13" i="8"/>
  <c r="J39" i="8" s="1" a="1"/>
  <c r="J39" i="8" s="1"/>
  <c r="I13" i="8"/>
  <c r="I39" i="8" s="1" a="1"/>
  <c r="I39" i="8" s="1"/>
  <c r="H13" i="8"/>
  <c r="H39" i="8" s="1" a="1"/>
  <c r="H39" i="8" s="1"/>
  <c r="G13" i="8"/>
  <c r="G39" i="8" s="1" a="1"/>
  <c r="G39" i="8" s="1"/>
  <c r="F13" i="8"/>
  <c r="F39" i="8" s="1" a="1"/>
  <c r="F39" i="8" s="1"/>
  <c r="E13" i="8"/>
  <c r="E39" i="8" s="1" a="1"/>
  <c r="E39" i="8" s="1"/>
  <c r="D13" i="8"/>
  <c r="D39" i="8" s="1" a="1"/>
  <c r="D39" i="8" s="1"/>
  <c r="C13" i="8"/>
  <c r="C39" i="8" s="1" a="1"/>
  <c r="C39" i="8" s="1"/>
  <c r="B13" i="8"/>
  <c r="B39" i="8" s="1" a="1"/>
  <c r="B39" i="8" s="1"/>
  <c r="AL11" i="8"/>
  <c r="AL37" i="8" s="1" a="1"/>
  <c r="AL37" i="8" s="1"/>
  <c r="AK11" i="8"/>
  <c r="AK37" i="8" s="1" a="1"/>
  <c r="AK37" i="8" s="1"/>
  <c r="AI11" i="8"/>
  <c r="AI37" i="8" s="1" a="1"/>
  <c r="AI37" i="8" s="1"/>
  <c r="AH11" i="8"/>
  <c r="AH37" i="8" s="1" a="1"/>
  <c r="AH37" i="8" s="1"/>
  <c r="AF11" i="8"/>
  <c r="AF37" i="8" s="1" a="1"/>
  <c r="AF37" i="8" s="1"/>
  <c r="AE11" i="8"/>
  <c r="AE37" i="8" s="1" a="1"/>
  <c r="AE37" i="8" s="1"/>
  <c r="AC11" i="8"/>
  <c r="AC37" i="8" s="1" a="1"/>
  <c r="AC37" i="8" s="1"/>
  <c r="AB11" i="8"/>
  <c r="AB37" i="8" s="1" a="1"/>
  <c r="AB37" i="8" s="1"/>
  <c r="Z11" i="8"/>
  <c r="Z37" i="8" s="1" a="1"/>
  <c r="Z37" i="8" s="1"/>
  <c r="Y11" i="8"/>
  <c r="Y37" i="8" s="1" a="1"/>
  <c r="Y37" i="8" s="1"/>
  <c r="W11" i="8"/>
  <c r="W37" i="8" s="1" a="1"/>
  <c r="W37" i="8" s="1"/>
  <c r="V11" i="8"/>
  <c r="V37" i="8" s="1" a="1"/>
  <c r="V37" i="8" s="1"/>
  <c r="T11" i="8"/>
  <c r="T37" i="8" s="1" a="1"/>
  <c r="T37" i="8" s="1"/>
  <c r="S11" i="8"/>
  <c r="S37" i="8" s="1" a="1"/>
  <c r="S37" i="8" s="1"/>
  <c r="Q11" i="8"/>
  <c r="Q37" i="8" s="1" a="1"/>
  <c r="Q37" i="8" s="1"/>
  <c r="O11" i="8"/>
  <c r="O37" i="8" s="1" a="1"/>
  <c r="O37" i="8" s="1"/>
  <c r="M11" i="8"/>
  <c r="M37" i="8" s="1" a="1"/>
  <c r="M37" i="8" s="1"/>
  <c r="L11" i="8"/>
  <c r="L37" i="8" s="1" a="1"/>
  <c r="L37" i="8" s="1"/>
  <c r="J11" i="8"/>
  <c r="J37" i="8" s="1" a="1"/>
  <c r="J37" i="8" s="1"/>
  <c r="I11" i="8"/>
  <c r="I37" i="8" s="1" a="1"/>
  <c r="I37" i="8" s="1"/>
  <c r="G11" i="8"/>
  <c r="G37" i="8" s="1" a="1"/>
  <c r="G37" i="8" s="1"/>
  <c r="F11" i="8"/>
  <c r="F37" i="8" s="1" a="1"/>
  <c r="F37" i="8" s="1"/>
  <c r="D11" i="8"/>
  <c r="D37" i="8" s="1" a="1"/>
  <c r="D37" i="8" s="1"/>
  <c r="C11" i="8"/>
  <c r="C37" i="8" s="1" a="1"/>
  <c r="C37" i="8" s="1"/>
  <c r="AK10" i="8"/>
  <c r="AK36" i="8" s="1" a="1"/>
  <c r="AK36" i="8" s="1"/>
  <c r="AH10" i="8"/>
  <c r="AH36" i="8" s="1" a="1"/>
  <c r="AH36" i="8" s="1"/>
  <c r="AE10" i="8"/>
  <c r="AE36" i="8" s="1" a="1"/>
  <c r="AE36" i="8" s="1"/>
  <c r="AB10" i="8"/>
  <c r="AB36" i="8" s="1" a="1"/>
  <c r="AB36" i="8" s="1"/>
  <c r="Y10" i="8"/>
  <c r="Y36" i="8" s="1" a="1"/>
  <c r="Y36" i="8" s="1"/>
  <c r="V10" i="8"/>
  <c r="V36" i="8" s="1" a="1"/>
  <c r="V36" i="8" s="1"/>
  <c r="S10" i="8"/>
  <c r="S36" i="8" s="1" a="1"/>
  <c r="S36" i="8" s="1"/>
  <c r="O10" i="8"/>
  <c r="O36" i="8" s="1" a="1"/>
  <c r="O36" i="8" s="1"/>
  <c r="L10" i="8"/>
  <c r="L36" i="8" s="1" a="1"/>
  <c r="L36" i="8" s="1"/>
  <c r="I10" i="8"/>
  <c r="I36" i="8" s="1" a="1"/>
  <c r="I36" i="8" s="1"/>
  <c r="F10" i="8"/>
  <c r="F36" i="8" s="1" a="1"/>
  <c r="F36" i="8" s="1"/>
  <c r="C10" i="8"/>
  <c r="C36" i="8" s="1" a="1"/>
  <c r="C36" i="8" s="1"/>
  <c r="AL8" i="8"/>
  <c r="AL34" i="8" s="1" a="1"/>
  <c r="AL34" i="8" s="1"/>
  <c r="AI8" i="8"/>
  <c r="AI34" i="8" s="1" a="1"/>
  <c r="AI34" i="8" s="1"/>
  <c r="AF8" i="8"/>
  <c r="AF34" i="8" s="1" a="1"/>
  <c r="AF34" i="8" s="1"/>
  <c r="AC8" i="8"/>
  <c r="AC34" i="8" s="1" a="1"/>
  <c r="AC34" i="8" s="1"/>
  <c r="Z8" i="8"/>
  <c r="Z34" i="8" s="1" a="1"/>
  <c r="Z34" i="8" s="1"/>
  <c r="W8" i="8"/>
  <c r="W34" i="8" s="1" a="1"/>
  <c r="W34" i="8" s="1"/>
  <c r="T8" i="8"/>
  <c r="T34" i="8" s="1" a="1"/>
  <c r="T34" i="8" s="1"/>
  <c r="Q8" i="8"/>
  <c r="Q34" i="8" s="1" a="1"/>
  <c r="Q34" i="8" s="1"/>
  <c r="M8" i="8"/>
  <c r="M34" i="8" s="1" a="1"/>
  <c r="M34" i="8" s="1"/>
  <c r="J8" i="8"/>
  <c r="J34" i="8" s="1" a="1"/>
  <c r="J34" i="8" s="1"/>
  <c r="G8" i="8"/>
  <c r="G34" i="8" s="1" a="1"/>
  <c r="G34" i="8" s="1"/>
  <c r="D8" i="8"/>
  <c r="D34" i="8" s="1" a="1"/>
  <c r="D34" i="8" s="1"/>
  <c r="AL7" i="8"/>
  <c r="AL33" i="8" s="1" a="1"/>
  <c r="AL33" i="8" s="1"/>
  <c r="AI7" i="8"/>
  <c r="AI33" i="8" s="1" a="1"/>
  <c r="AI33" i="8" s="1"/>
  <c r="AF7" i="8"/>
  <c r="AF33" i="8" s="1" a="1"/>
  <c r="AF33" i="8" s="1"/>
  <c r="AC7" i="8"/>
  <c r="AC33" i="8" s="1" a="1"/>
  <c r="AC33" i="8" s="1"/>
  <c r="Z7" i="8"/>
  <c r="Z33" i="8" s="1" a="1"/>
  <c r="Z33" i="8" s="1"/>
  <c r="W7" i="8"/>
  <c r="W33" i="8" s="1" a="1"/>
  <c r="W33" i="8" s="1"/>
  <c r="T7" i="8"/>
  <c r="T33" i="8" s="1" a="1"/>
  <c r="T33" i="8" s="1"/>
  <c r="Q7" i="8"/>
  <c r="Q33" i="8" s="1" a="1"/>
  <c r="Q33" i="8" s="1"/>
  <c r="M7" i="8"/>
  <c r="M33" i="8" s="1" a="1"/>
  <c r="M33" i="8" s="1"/>
  <c r="J7" i="8"/>
  <c r="J33" i="8" s="1" a="1"/>
  <c r="J33" i="8" s="1"/>
  <c r="G7" i="8"/>
  <c r="G33" i="8" s="1" a="1"/>
  <c r="G33" i="8" s="1"/>
  <c r="D7" i="8"/>
  <c r="D33" i="8" s="1" a="1"/>
  <c r="D33" i="8" s="1"/>
  <c r="AO24" i="8" l="1"/>
  <c r="N146" i="8" s="1"/>
  <c r="AO25" i="8"/>
  <c r="N147" i="8" s="1"/>
  <c r="AO26" i="8"/>
  <c r="N148" i="8" s="1"/>
  <c r="AN24" i="8"/>
  <c r="M146" i="8" s="1"/>
  <c r="AN25" i="8"/>
  <c r="M147" i="8" s="1"/>
  <c r="AN26" i="8"/>
  <c r="M148" i="8" s="1"/>
  <c r="AN10" i="8"/>
  <c r="M132" i="8" s="1"/>
  <c r="AN11" i="8"/>
  <c r="M133" i="8" s="1"/>
  <c r="AN13" i="8"/>
  <c r="M135" i="8" s="1"/>
  <c r="AN14" i="8"/>
  <c r="M136" i="8" s="1"/>
  <c r="AN23" i="8"/>
  <c r="M145" i="8" s="1"/>
  <c r="AO11" i="8"/>
  <c r="N133" i="8" s="1"/>
  <c r="AO15" i="8"/>
  <c r="N137" i="8" s="1"/>
  <c r="AO16" i="8"/>
  <c r="N138" i="8" s="1"/>
  <c r="AO17" i="8"/>
  <c r="N139" i="8" s="1"/>
  <c r="AO18" i="8"/>
  <c r="N140" i="8" s="1"/>
  <c r="AO19" i="8"/>
  <c r="N141" i="8" s="1"/>
  <c r="AO20" i="8"/>
  <c r="N142" i="8" s="1"/>
  <c r="AO21" i="8"/>
  <c r="N143" i="8" s="1"/>
  <c r="AO22" i="8"/>
  <c r="N144" i="8" s="1"/>
  <c r="AO23" i="8"/>
  <c r="N145" i="8" s="1"/>
  <c r="AO7" i="8"/>
  <c r="N129" i="8" s="1"/>
  <c r="AM13" i="8"/>
  <c r="L135" i="8" s="1"/>
  <c r="Q135" i="8" s="1" a="1"/>
  <c r="Q135" i="8" s="1"/>
  <c r="R10" i="7" s="1"/>
  <c r="AM15" i="8"/>
  <c r="L137" i="8" s="1"/>
  <c r="AM16" i="8"/>
  <c r="L138" i="8" s="1"/>
  <c r="AM17" i="8"/>
  <c r="L139" i="8" s="1"/>
  <c r="AM18" i="8"/>
  <c r="L140" i="8" s="1"/>
  <c r="AM19" i="8"/>
  <c r="L141" i="8" s="1"/>
  <c r="AM20" i="8"/>
  <c r="L142" i="8" s="1"/>
  <c r="AM21" i="8"/>
  <c r="L143" i="8" s="1"/>
  <c r="AM22" i="8"/>
  <c r="L144" i="8" s="1"/>
  <c r="AM23" i="8"/>
  <c r="L145" i="8" s="1"/>
  <c r="AM24" i="8"/>
  <c r="L146" i="8" s="1"/>
  <c r="AM25" i="8"/>
  <c r="L147" i="8" s="1"/>
  <c r="AM26" i="8"/>
  <c r="L148" i="8" s="1"/>
  <c r="AN16" i="8"/>
  <c r="M138" i="8" s="1"/>
  <c r="AN17" i="8"/>
  <c r="M139" i="8" s="1"/>
  <c r="AN18" i="8"/>
  <c r="M140" i="8" s="1"/>
  <c r="AN19" i="8"/>
  <c r="M141" i="8" s="1"/>
  <c r="AN20" i="8"/>
  <c r="M142" i="8" s="1"/>
  <c r="AN21" i="8"/>
  <c r="M143" i="8" s="1"/>
  <c r="AN22" i="8"/>
  <c r="M144" i="8" s="1"/>
  <c r="AO13" i="8"/>
  <c r="N135" i="8" s="1"/>
  <c r="AO14" i="8"/>
  <c r="N136" i="8" s="1"/>
  <c r="AO8" i="8"/>
  <c r="N130" i="8" s="1"/>
  <c r="U4" i="1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P143" i="8" l="1"/>
  <c r="P139" i="8"/>
  <c r="P146" i="8"/>
  <c r="P145" i="8"/>
  <c r="P147" i="8"/>
  <c r="P141" i="8"/>
  <c r="P148" i="8"/>
  <c r="P144" i="8"/>
  <c r="P140" i="8"/>
  <c r="P135" i="8"/>
  <c r="P142" i="8"/>
  <c r="P138" i="8"/>
  <c r="AS17" i="19" a="1"/>
  <c r="AS17" i="19" s="1"/>
  <c r="AR23" i="19" s="1"/>
  <c r="O176" i="8" a="1"/>
  <c r="O176" i="8" s="1"/>
  <c r="AO52" i="8" a="1"/>
  <c r="AO52" i="8" s="1"/>
  <c r="AN48" i="8" a="1"/>
  <c r="AN48" i="8" s="1"/>
  <c r="AN44" i="8" a="1"/>
  <c r="AN44" i="8" s="1"/>
  <c r="AM51" i="8" a="1"/>
  <c r="AM51" i="8" s="1"/>
  <c r="AM47" i="8" a="1"/>
  <c r="AM47" i="8" s="1"/>
  <c r="AM43" i="8" a="1"/>
  <c r="AM43" i="8" s="1"/>
  <c r="AO33" i="8" a="1"/>
  <c r="AO33" i="8" s="1"/>
  <c r="AO46" i="8" a="1"/>
  <c r="AO46" i="8" s="1"/>
  <c r="AO42" i="8" a="1"/>
  <c r="AO42" i="8" s="1"/>
  <c r="AN40" i="8" a="1"/>
  <c r="AN40" i="8" s="1"/>
  <c r="AN52" i="8" a="1"/>
  <c r="AN52" i="8" s="1"/>
  <c r="AO34" i="8" a="1"/>
  <c r="AO34" i="8" s="1"/>
  <c r="AN47" i="8" a="1"/>
  <c r="AN47" i="8" s="1"/>
  <c r="AN43" i="8" a="1"/>
  <c r="AN43" i="8" s="1"/>
  <c r="AM50" i="8" a="1"/>
  <c r="AM50" i="8" s="1"/>
  <c r="AM46" i="8" a="1"/>
  <c r="AM46" i="8" s="1"/>
  <c r="AM42" i="8" a="1"/>
  <c r="AM42" i="8" s="1"/>
  <c r="AO49" i="8" a="1"/>
  <c r="AO49" i="8" s="1"/>
  <c r="AO45" i="8" a="1"/>
  <c r="AO45" i="8" s="1"/>
  <c r="AO41" i="8" a="1"/>
  <c r="AO41" i="8" s="1"/>
  <c r="AN39" i="8" a="1"/>
  <c r="AN39" i="8" s="1"/>
  <c r="AN51" i="8" a="1"/>
  <c r="AN51" i="8" s="1"/>
  <c r="AO51" i="8" a="1"/>
  <c r="AO51" i="8" s="1"/>
  <c r="AO50" i="8" a="1"/>
  <c r="AO50" i="8" s="1"/>
  <c r="AO40" i="8" a="1"/>
  <c r="AO40" i="8" s="1"/>
  <c r="AN46" i="8" a="1"/>
  <c r="AN46" i="8" s="1"/>
  <c r="AN42" i="8" a="1"/>
  <c r="AN42" i="8" s="1"/>
  <c r="AM49" i="8" a="1"/>
  <c r="AM49" i="8" s="1"/>
  <c r="AM45" i="8" a="1"/>
  <c r="AM45" i="8" s="1"/>
  <c r="AM41" i="8" a="1"/>
  <c r="AM41" i="8" s="1"/>
  <c r="AO48" i="8" a="1"/>
  <c r="AO48" i="8" s="1"/>
  <c r="AO44" i="8" a="1"/>
  <c r="AO44" i="8" s="1"/>
  <c r="AO37" i="8" a="1"/>
  <c r="AO37" i="8" s="1"/>
  <c r="AN37" i="8" a="1"/>
  <c r="AN37" i="8" s="1"/>
  <c r="AN50" i="8" a="1"/>
  <c r="AN50" i="8" s="1"/>
  <c r="AO39" i="8" a="1"/>
  <c r="AO39" i="8" s="1"/>
  <c r="AN45" i="8" a="1"/>
  <c r="AN45" i="8" s="1"/>
  <c r="AM52" i="8" a="1"/>
  <c r="AM52" i="8" s="1"/>
  <c r="AM48" i="8" a="1"/>
  <c r="AM48" i="8" s="1"/>
  <c r="AM44" i="8" a="1"/>
  <c r="AM44" i="8" s="1"/>
  <c r="AM39" i="8" a="1"/>
  <c r="AM39" i="8" s="1"/>
  <c r="AO47" i="8" a="1"/>
  <c r="AO47" i="8" s="1"/>
  <c r="AO43" i="8" a="1"/>
  <c r="AO43" i="8" s="1"/>
  <c r="AN49" i="8" a="1"/>
  <c r="AN49" i="8" s="1"/>
  <c r="AN36" i="8" a="1"/>
  <c r="AN36" i="8" s="1"/>
  <c r="B3" i="6"/>
  <c r="B4" i="6"/>
  <c r="B5" i="6"/>
  <c r="B10" i="6"/>
  <c r="B11" i="6"/>
  <c r="B12" i="6"/>
  <c r="B13" i="6"/>
  <c r="B14" i="6"/>
  <c r="B16" i="6"/>
  <c r="B17" i="6"/>
  <c r="B18" i="6"/>
  <c r="B19" i="6"/>
  <c r="B20" i="6"/>
  <c r="B21" i="6"/>
  <c r="B22" i="6"/>
  <c r="B26" i="6"/>
  <c r="B27" i="6"/>
  <c r="B28" i="6"/>
  <c r="B29" i="6"/>
  <c r="B30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97" i="6"/>
  <c r="B898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6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84" i="6"/>
  <c r="B985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B1005" i="6"/>
  <c r="B1006" i="6"/>
  <c r="B1007" i="6"/>
  <c r="B1008" i="6"/>
  <c r="B1009" i="6"/>
  <c r="B1010" i="6"/>
  <c r="B1011" i="6"/>
  <c r="B1012" i="6"/>
  <c r="B1013" i="6"/>
  <c r="B1014" i="6"/>
  <c r="B1015" i="6"/>
  <c r="B1016" i="6"/>
  <c r="B1017" i="6"/>
  <c r="B1018" i="6"/>
  <c r="B1019" i="6"/>
  <c r="B1020" i="6"/>
  <c r="B1021" i="6"/>
  <c r="B1022" i="6"/>
  <c r="B1023" i="6"/>
  <c r="B1024" i="6"/>
  <c r="B1025" i="6"/>
  <c r="B1026" i="6"/>
  <c r="B1027" i="6"/>
  <c r="B1028" i="6"/>
  <c r="B1029" i="6"/>
  <c r="B1030" i="6"/>
  <c r="B1031" i="6"/>
  <c r="B1032" i="6"/>
  <c r="B1033" i="6"/>
  <c r="B1034" i="6"/>
  <c r="B1035" i="6"/>
  <c r="B1036" i="6"/>
  <c r="B1037" i="6"/>
  <c r="B1038" i="6"/>
  <c r="B1039" i="6"/>
  <c r="B1040" i="6"/>
  <c r="B1041" i="6"/>
  <c r="B1042" i="6"/>
  <c r="B1043" i="6"/>
  <c r="B1044" i="6"/>
  <c r="B1045" i="6"/>
  <c r="B1046" i="6"/>
  <c r="B1047" i="6"/>
  <c r="B1048" i="6"/>
  <c r="B1049" i="6"/>
  <c r="B1050" i="6"/>
  <c r="B1051" i="6"/>
  <c r="B1052" i="6"/>
  <c r="B1053" i="6"/>
  <c r="B1054" i="6"/>
  <c r="B1055" i="6"/>
  <c r="B1056" i="6"/>
  <c r="B1057" i="6"/>
  <c r="B1058" i="6"/>
  <c r="B1059" i="6"/>
  <c r="B1060" i="6"/>
  <c r="B1061" i="6"/>
  <c r="B1062" i="6"/>
  <c r="B1063" i="6"/>
  <c r="B1064" i="6"/>
  <c r="B1065" i="6"/>
  <c r="B1066" i="6"/>
  <c r="B1067" i="6"/>
  <c r="B1068" i="6"/>
  <c r="B1069" i="6"/>
  <c r="B1070" i="6"/>
  <c r="B1071" i="6"/>
  <c r="B1072" i="6"/>
  <c r="B1073" i="6"/>
  <c r="B1074" i="6"/>
  <c r="B1075" i="6"/>
  <c r="B1076" i="6"/>
  <c r="B1077" i="6"/>
  <c r="B1078" i="6"/>
  <c r="B1079" i="6"/>
  <c r="B1080" i="6"/>
  <c r="B1081" i="6"/>
  <c r="B1082" i="6"/>
  <c r="B1083" i="6"/>
  <c r="B1084" i="6"/>
  <c r="B1085" i="6"/>
  <c r="B1086" i="6"/>
  <c r="B1087" i="6"/>
  <c r="B1088" i="6"/>
  <c r="B1089" i="6"/>
  <c r="B1090" i="6"/>
  <c r="B1091" i="6"/>
  <c r="B1092" i="6"/>
  <c r="B1093" i="6"/>
  <c r="B1094" i="6"/>
  <c r="B1095" i="6"/>
  <c r="B1096" i="6"/>
  <c r="B1097" i="6"/>
  <c r="B1098" i="6"/>
  <c r="B1099" i="6"/>
  <c r="B1100" i="6"/>
  <c r="B1101" i="6"/>
  <c r="B1102" i="6"/>
  <c r="B1103" i="6"/>
  <c r="B1104" i="6"/>
  <c r="B1105" i="6"/>
  <c r="B1106" i="6"/>
  <c r="B1107" i="6"/>
  <c r="B1108" i="6"/>
  <c r="B1109" i="6"/>
  <c r="B1110" i="6"/>
  <c r="B1111" i="6"/>
  <c r="B1112" i="6"/>
  <c r="B1113" i="6"/>
  <c r="B1114" i="6"/>
  <c r="B1115" i="6"/>
  <c r="B1116" i="6"/>
  <c r="B1117" i="6"/>
  <c r="B1118" i="6"/>
  <c r="B1119" i="6"/>
  <c r="B1120" i="6"/>
  <c r="B1121" i="6"/>
  <c r="B1122" i="6"/>
  <c r="B1123" i="6"/>
  <c r="B1124" i="6"/>
  <c r="B1125" i="6"/>
  <c r="B1126" i="6"/>
  <c r="B1127" i="6"/>
  <c r="B1128" i="6"/>
  <c r="B1129" i="6"/>
  <c r="B1130" i="6"/>
  <c r="B1131" i="6"/>
  <c r="B1132" i="6"/>
  <c r="B1133" i="6"/>
  <c r="B1134" i="6"/>
  <c r="B1135" i="6"/>
  <c r="B1136" i="6"/>
  <c r="B1137" i="6"/>
  <c r="B1138" i="6"/>
  <c r="B1139" i="6"/>
  <c r="B1140" i="6"/>
  <c r="B1141" i="6"/>
  <c r="B1142" i="6"/>
  <c r="B1143" i="6"/>
  <c r="B1144" i="6"/>
  <c r="B1145" i="6"/>
  <c r="B1146" i="6"/>
  <c r="B1147" i="6"/>
  <c r="B1148" i="6"/>
  <c r="B1149" i="6"/>
  <c r="B1150" i="6"/>
  <c r="B1151" i="6"/>
  <c r="B1152" i="6"/>
  <c r="B1153" i="6"/>
  <c r="B1154" i="6"/>
  <c r="B1155" i="6"/>
  <c r="B1156" i="6"/>
  <c r="B1157" i="6"/>
  <c r="B1158" i="6"/>
  <c r="B1159" i="6"/>
  <c r="B1160" i="6"/>
  <c r="B1161" i="6"/>
  <c r="B1162" i="6"/>
  <c r="B1163" i="6"/>
  <c r="B1164" i="6"/>
  <c r="B1165" i="6"/>
  <c r="B1166" i="6"/>
  <c r="B1167" i="6"/>
  <c r="B1168" i="6"/>
  <c r="B1169" i="6"/>
  <c r="B1170" i="6"/>
  <c r="B1171" i="6"/>
  <c r="B1172" i="6"/>
  <c r="B1173" i="6"/>
  <c r="B1174" i="6"/>
  <c r="B1175" i="6"/>
  <c r="B1176" i="6"/>
  <c r="B1177" i="6"/>
  <c r="B1178" i="6"/>
  <c r="B1179" i="6"/>
  <c r="B1180" i="6"/>
  <c r="B1181" i="6"/>
  <c r="B1182" i="6"/>
  <c r="B1183" i="6"/>
  <c r="B1184" i="6"/>
  <c r="B1185" i="6"/>
  <c r="B1186" i="6"/>
  <c r="B1187" i="6"/>
  <c r="B1188" i="6"/>
  <c r="B1189" i="6"/>
  <c r="B1190" i="6"/>
  <c r="B1191" i="6"/>
  <c r="B1192" i="6"/>
  <c r="B1193" i="6"/>
  <c r="B1194" i="6"/>
  <c r="B1195" i="6"/>
  <c r="B1196" i="6"/>
  <c r="B1197" i="6"/>
  <c r="B1198" i="6"/>
  <c r="B1199" i="6"/>
  <c r="B1200" i="6"/>
  <c r="B1201" i="6"/>
  <c r="B1202" i="6"/>
  <c r="B1203" i="6"/>
  <c r="B1204" i="6"/>
  <c r="B1205" i="6"/>
  <c r="B1206" i="6"/>
  <c r="B1207" i="6"/>
  <c r="B1208" i="6"/>
  <c r="B1209" i="6"/>
  <c r="B1210" i="6"/>
  <c r="B1211" i="6"/>
  <c r="B1212" i="6"/>
  <c r="B1213" i="6"/>
  <c r="B1214" i="6"/>
  <c r="B1215" i="6"/>
  <c r="B1216" i="6"/>
  <c r="B1217" i="6"/>
  <c r="B1218" i="6"/>
  <c r="B1219" i="6"/>
  <c r="B1220" i="6"/>
  <c r="B1221" i="6"/>
  <c r="B1222" i="6"/>
  <c r="B1223" i="6"/>
  <c r="B1224" i="6"/>
  <c r="B1225" i="6"/>
  <c r="B1226" i="6"/>
  <c r="B1227" i="6"/>
  <c r="B1228" i="6"/>
  <c r="B1229" i="6"/>
  <c r="B1230" i="6"/>
  <c r="B1231" i="6"/>
  <c r="B1232" i="6"/>
  <c r="B1233" i="6"/>
  <c r="B1234" i="6"/>
  <c r="B1235" i="6"/>
  <c r="B1236" i="6"/>
  <c r="B1237" i="6"/>
  <c r="B1238" i="6"/>
  <c r="B1239" i="6"/>
  <c r="B1240" i="6"/>
  <c r="B1241" i="6"/>
  <c r="B1242" i="6"/>
  <c r="B1243" i="6"/>
  <c r="B1244" i="6"/>
  <c r="B1245" i="6"/>
  <c r="B1246" i="6"/>
  <c r="B1247" i="6"/>
  <c r="B1248" i="6"/>
  <c r="B1249" i="6"/>
  <c r="B1250" i="6"/>
  <c r="B1251" i="6"/>
  <c r="B1252" i="6"/>
  <c r="B1253" i="6"/>
  <c r="B1254" i="6"/>
  <c r="B1255" i="6"/>
  <c r="B1256" i="6"/>
  <c r="B1257" i="6"/>
  <c r="B1258" i="6"/>
  <c r="B1259" i="6"/>
  <c r="B1260" i="6"/>
  <c r="B1261" i="6"/>
  <c r="B1262" i="6"/>
  <c r="B1263" i="6"/>
  <c r="B1264" i="6"/>
  <c r="B1265" i="6"/>
  <c r="B1266" i="6"/>
  <c r="B1267" i="6"/>
  <c r="B1268" i="6"/>
  <c r="B1269" i="6"/>
  <c r="B1270" i="6"/>
  <c r="B1271" i="6"/>
  <c r="B1272" i="6"/>
  <c r="B1273" i="6"/>
  <c r="B1274" i="6"/>
  <c r="B1275" i="6"/>
  <c r="B1276" i="6"/>
  <c r="B1277" i="6"/>
  <c r="B1278" i="6"/>
  <c r="B1279" i="6"/>
  <c r="B1280" i="6"/>
  <c r="B1281" i="6"/>
  <c r="B1282" i="6"/>
  <c r="B1283" i="6"/>
  <c r="B1284" i="6"/>
  <c r="B1285" i="6"/>
  <c r="B1286" i="6"/>
  <c r="B1287" i="6"/>
  <c r="B1288" i="6"/>
  <c r="B1289" i="6"/>
  <c r="B1290" i="6"/>
  <c r="B1291" i="6"/>
  <c r="B1292" i="6"/>
  <c r="B1293" i="6"/>
  <c r="B1294" i="6"/>
  <c r="B1295" i="6"/>
  <c r="B1296" i="6"/>
  <c r="B1297" i="6"/>
  <c r="B1298" i="6"/>
  <c r="B1299" i="6"/>
  <c r="B1300" i="6"/>
  <c r="B1301" i="6"/>
  <c r="B1302" i="6"/>
  <c r="B1303" i="6"/>
  <c r="B1304" i="6"/>
  <c r="B1305" i="6"/>
  <c r="B1306" i="6"/>
  <c r="B1307" i="6"/>
  <c r="B1308" i="6"/>
  <c r="B1309" i="6"/>
  <c r="B1310" i="6"/>
  <c r="B1311" i="6"/>
  <c r="B1312" i="6"/>
  <c r="B1313" i="6"/>
  <c r="B1314" i="6"/>
  <c r="B1315" i="6"/>
  <c r="B1316" i="6"/>
  <c r="B1317" i="6"/>
  <c r="B1318" i="6"/>
  <c r="B1319" i="6"/>
  <c r="B1320" i="6"/>
  <c r="B1321" i="6"/>
  <c r="B1322" i="6"/>
  <c r="B1323" i="6"/>
  <c r="B1324" i="6"/>
  <c r="B1325" i="6"/>
  <c r="B1326" i="6"/>
  <c r="B1327" i="6"/>
  <c r="B1328" i="6"/>
  <c r="B1329" i="6"/>
  <c r="B1330" i="6"/>
  <c r="B1331" i="6"/>
  <c r="B1332" i="6"/>
  <c r="B1333" i="6"/>
  <c r="B1334" i="6"/>
  <c r="B1335" i="6"/>
  <c r="B1336" i="6"/>
  <c r="B1337" i="6"/>
  <c r="B1338" i="6"/>
  <c r="B1339" i="6"/>
  <c r="B1340" i="6"/>
  <c r="B1341" i="6"/>
  <c r="B1342" i="6"/>
  <c r="B1343" i="6"/>
  <c r="B1344" i="6"/>
  <c r="B1345" i="6"/>
  <c r="B1346" i="6"/>
  <c r="B1347" i="6"/>
  <c r="B1348" i="6"/>
  <c r="B1349" i="6"/>
  <c r="B1350" i="6"/>
  <c r="B1351" i="6"/>
  <c r="B1352" i="6"/>
  <c r="B1353" i="6"/>
  <c r="B1354" i="6"/>
  <c r="B1355" i="6"/>
  <c r="B1356" i="6"/>
  <c r="B1357" i="6"/>
  <c r="B1358" i="6"/>
  <c r="B1359" i="6"/>
  <c r="B1360" i="6"/>
  <c r="B1361" i="6"/>
  <c r="B1362" i="6"/>
  <c r="B1363" i="6"/>
  <c r="B1364" i="6"/>
  <c r="B1365" i="6"/>
  <c r="B1366" i="6"/>
  <c r="B1367" i="6"/>
  <c r="B1368" i="6"/>
  <c r="B1369" i="6"/>
  <c r="B1370" i="6"/>
  <c r="B1371" i="6"/>
  <c r="B1372" i="6"/>
  <c r="B1373" i="6"/>
  <c r="B1374" i="6"/>
  <c r="B1375" i="6"/>
  <c r="B1376" i="6"/>
  <c r="B1377" i="6"/>
  <c r="B1378" i="6"/>
  <c r="B1379" i="6"/>
  <c r="B1380" i="6"/>
  <c r="B1381" i="6"/>
  <c r="B1382" i="6"/>
  <c r="B1383" i="6"/>
  <c r="B1384" i="6"/>
  <c r="B1385" i="6"/>
  <c r="B1386" i="6"/>
  <c r="B1387" i="6"/>
  <c r="B1388" i="6"/>
  <c r="B1389" i="6"/>
  <c r="B1390" i="6"/>
  <c r="B1391" i="6"/>
  <c r="B1392" i="6"/>
  <c r="B1393" i="6"/>
  <c r="B1394" i="6"/>
  <c r="B1395" i="6"/>
  <c r="B1396" i="6"/>
  <c r="B1397" i="6"/>
  <c r="B1398" i="6"/>
  <c r="B1399" i="6"/>
  <c r="B1400" i="6"/>
  <c r="B1401" i="6"/>
  <c r="B1402" i="6"/>
  <c r="B1403" i="6"/>
  <c r="B1404" i="6"/>
  <c r="B1405" i="6"/>
  <c r="B1406" i="6"/>
  <c r="B1407" i="6"/>
  <c r="B1408" i="6"/>
  <c r="B1409" i="6"/>
  <c r="B1410" i="6"/>
  <c r="B1411" i="6"/>
  <c r="B1412" i="6"/>
  <c r="B1413" i="6"/>
  <c r="B1414" i="6"/>
  <c r="B1415" i="6"/>
  <c r="B1416" i="6"/>
  <c r="B1417" i="6"/>
  <c r="B1418" i="6"/>
  <c r="B1419" i="6"/>
  <c r="B1420" i="6"/>
  <c r="B1421" i="6"/>
  <c r="B1422" i="6"/>
  <c r="B1423" i="6"/>
  <c r="B1424" i="6"/>
  <c r="B1425" i="6"/>
  <c r="B1426" i="6"/>
  <c r="B1427" i="6"/>
  <c r="B1428" i="6"/>
  <c r="B1429" i="6"/>
  <c r="B1430" i="6"/>
  <c r="B1431" i="6"/>
  <c r="B1432" i="6"/>
  <c r="B1433" i="6"/>
  <c r="B1434" i="6"/>
  <c r="B1435" i="6"/>
  <c r="B1436" i="6"/>
  <c r="B1437" i="6"/>
  <c r="B1438" i="6"/>
  <c r="B1439" i="6"/>
  <c r="B1440" i="6"/>
  <c r="B1441" i="6"/>
  <c r="B1442" i="6"/>
  <c r="B1443" i="6"/>
  <c r="B1444" i="6"/>
  <c r="B1445" i="6"/>
  <c r="B1446" i="6"/>
  <c r="B1447" i="6"/>
  <c r="B1448" i="6"/>
  <c r="B1449" i="6"/>
  <c r="B1450" i="6"/>
  <c r="B1451" i="6"/>
  <c r="B1452" i="6"/>
  <c r="B1453" i="6"/>
  <c r="B1454" i="6"/>
  <c r="B1455" i="6"/>
  <c r="B1456" i="6"/>
  <c r="B1457" i="6"/>
  <c r="B1458" i="6"/>
  <c r="B1459" i="6"/>
  <c r="B1460" i="6"/>
  <c r="B1461" i="6"/>
  <c r="B1462" i="6"/>
  <c r="B1463" i="6"/>
  <c r="B1464" i="6"/>
  <c r="B1465" i="6"/>
  <c r="B1466" i="6"/>
  <c r="B1467" i="6"/>
  <c r="B1468" i="6"/>
  <c r="B1469" i="6"/>
  <c r="B1470" i="6"/>
  <c r="B1471" i="6"/>
  <c r="B1472" i="6"/>
  <c r="B1473" i="6"/>
  <c r="B1474" i="6"/>
  <c r="B1475" i="6"/>
  <c r="B1476" i="6"/>
  <c r="B1477" i="6"/>
  <c r="B1478" i="6"/>
  <c r="B1479" i="6"/>
  <c r="B1480" i="6"/>
  <c r="B1481" i="6"/>
  <c r="B1482" i="6"/>
  <c r="B1483" i="6"/>
  <c r="B1484" i="6"/>
  <c r="B1485" i="6"/>
  <c r="B1486" i="6"/>
  <c r="B1487" i="6"/>
  <c r="B1488" i="6"/>
  <c r="B1489" i="6"/>
  <c r="B1490" i="6"/>
  <c r="B1491" i="6"/>
  <c r="B1492" i="6"/>
  <c r="B1493" i="6"/>
  <c r="B1494" i="6"/>
  <c r="B1495" i="6"/>
  <c r="B1496" i="6"/>
  <c r="B1497" i="6"/>
  <c r="B1498" i="6"/>
  <c r="B1499" i="6"/>
  <c r="B1500" i="6"/>
  <c r="B1501" i="6"/>
  <c r="B1502" i="6"/>
  <c r="B1503" i="6"/>
  <c r="B1504" i="6"/>
  <c r="B1505" i="6"/>
  <c r="B1506" i="6"/>
  <c r="B1507" i="6"/>
  <c r="B1508" i="6"/>
  <c r="B1509" i="6"/>
  <c r="B1510" i="6"/>
  <c r="B1511" i="6"/>
  <c r="B1512" i="6"/>
  <c r="B1513" i="6"/>
  <c r="B1514" i="6"/>
  <c r="B1515" i="6"/>
  <c r="B1516" i="6"/>
  <c r="B1517" i="6"/>
  <c r="B1518" i="6"/>
  <c r="B1519" i="6"/>
  <c r="B1520" i="6"/>
  <c r="B1521" i="6"/>
  <c r="B1522" i="6"/>
  <c r="B1523" i="6"/>
  <c r="B1524" i="6"/>
  <c r="B1525" i="6"/>
  <c r="B1526" i="6"/>
  <c r="B1527" i="6"/>
  <c r="B1528" i="6"/>
  <c r="B1529" i="6"/>
  <c r="B1530" i="6"/>
  <c r="B1531" i="6"/>
  <c r="B1532" i="6"/>
  <c r="B1533" i="6"/>
  <c r="B1534" i="6"/>
  <c r="B1535" i="6"/>
  <c r="B1536" i="6"/>
  <c r="B1537" i="6"/>
  <c r="B1538" i="6"/>
  <c r="B1539" i="6"/>
  <c r="B1540" i="6"/>
  <c r="B1541" i="6"/>
  <c r="B1542" i="6"/>
  <c r="B1543" i="6"/>
  <c r="B1544" i="6"/>
  <c r="B1545" i="6"/>
  <c r="B1546" i="6"/>
  <c r="B1547" i="6"/>
  <c r="B1548" i="6"/>
  <c r="B1549" i="6"/>
  <c r="B1550" i="6"/>
  <c r="B1551" i="6"/>
  <c r="B1552" i="6"/>
  <c r="B1553" i="6"/>
  <c r="B1554" i="6"/>
  <c r="B1555" i="6"/>
  <c r="B1556" i="6"/>
  <c r="B1557" i="6"/>
  <c r="B1558" i="6"/>
  <c r="B1559" i="6"/>
  <c r="B1560" i="6"/>
  <c r="B1561" i="6"/>
  <c r="B1562" i="6"/>
  <c r="B1563" i="6"/>
  <c r="B1564" i="6"/>
  <c r="B1565" i="6"/>
  <c r="B1566" i="6"/>
  <c r="B1567" i="6"/>
  <c r="B1568" i="6"/>
  <c r="B1569" i="6"/>
  <c r="B1570" i="6"/>
  <c r="B1571" i="6"/>
  <c r="B1572" i="6"/>
  <c r="B1573" i="6"/>
  <c r="B1574" i="6"/>
  <c r="B1575" i="6"/>
  <c r="B1576" i="6"/>
  <c r="B1577" i="6"/>
  <c r="B1578" i="6"/>
  <c r="B1579" i="6"/>
  <c r="B1580" i="6"/>
  <c r="B1581" i="6"/>
  <c r="B1582" i="6"/>
  <c r="B1583" i="6"/>
  <c r="B1584" i="6"/>
  <c r="B1585" i="6"/>
  <c r="B1586" i="6"/>
  <c r="B1587" i="6"/>
  <c r="B1588" i="6"/>
  <c r="B1589" i="6"/>
  <c r="B1590" i="6"/>
  <c r="B1591" i="6"/>
  <c r="B1592" i="6"/>
  <c r="B1593" i="6"/>
  <c r="B1594" i="6"/>
  <c r="B1595" i="6"/>
  <c r="B1596" i="6"/>
  <c r="B1597" i="6"/>
  <c r="B1598" i="6"/>
  <c r="B1599" i="6"/>
  <c r="B1600" i="6"/>
  <c r="B1601" i="6"/>
  <c r="B1602" i="6"/>
  <c r="B1603" i="6"/>
  <c r="B1604" i="6"/>
  <c r="B1605" i="6"/>
  <c r="B1606" i="6"/>
  <c r="B1607" i="6"/>
  <c r="B1608" i="6"/>
  <c r="B1609" i="6"/>
  <c r="B1610" i="6"/>
  <c r="B1611" i="6"/>
  <c r="B1612" i="6"/>
  <c r="B1613" i="6"/>
  <c r="B1614" i="6"/>
  <c r="B1615" i="6"/>
  <c r="B1616" i="6"/>
  <c r="B1617" i="6"/>
  <c r="B1618" i="6"/>
  <c r="B1619" i="6"/>
  <c r="B1620" i="6"/>
  <c r="B1621" i="6"/>
  <c r="B1622" i="6"/>
  <c r="B1623" i="6"/>
  <c r="B1624" i="6"/>
  <c r="B1625" i="6"/>
  <c r="B1626" i="6"/>
  <c r="B1627" i="6"/>
  <c r="B1628" i="6"/>
  <c r="B1629" i="6"/>
  <c r="B1630" i="6"/>
  <c r="B1631" i="6"/>
  <c r="B1632" i="6"/>
  <c r="B1633" i="6"/>
  <c r="B1634" i="6"/>
  <c r="B1635" i="6"/>
  <c r="B1636" i="6"/>
  <c r="B1637" i="6"/>
  <c r="B1638" i="6"/>
  <c r="B1639" i="6"/>
  <c r="B1640" i="6"/>
  <c r="B1641" i="6"/>
  <c r="B1642" i="6"/>
  <c r="B1643" i="6"/>
  <c r="B1644" i="6"/>
  <c r="B1645" i="6"/>
  <c r="B1646" i="6"/>
  <c r="B1647" i="6"/>
  <c r="B1648" i="6"/>
  <c r="B1649" i="6"/>
  <c r="B1650" i="6"/>
  <c r="B1651" i="6"/>
  <c r="B1652" i="6"/>
  <c r="B1653" i="6"/>
  <c r="B1654" i="6"/>
  <c r="B1655" i="6"/>
  <c r="B1656" i="6"/>
  <c r="B1657" i="6"/>
  <c r="B1658" i="6"/>
  <c r="B1659" i="6"/>
  <c r="B1660" i="6"/>
  <c r="B1661" i="6"/>
  <c r="B1662" i="6"/>
  <c r="B1663" i="6"/>
  <c r="B1664" i="6"/>
  <c r="B1665" i="6"/>
  <c r="B1666" i="6"/>
  <c r="B1667" i="6"/>
  <c r="B1668" i="6"/>
  <c r="B1669" i="6"/>
  <c r="B1670" i="6"/>
  <c r="B1671" i="6"/>
  <c r="B1672" i="6"/>
  <c r="B1673" i="6"/>
  <c r="B1674" i="6"/>
  <c r="B1675" i="6"/>
  <c r="B1676" i="6"/>
  <c r="B1677" i="6"/>
  <c r="B1678" i="6"/>
  <c r="B1679" i="6"/>
  <c r="B1680" i="6"/>
  <c r="B1681" i="6"/>
  <c r="B1682" i="6"/>
  <c r="B1683" i="6"/>
  <c r="B1684" i="6"/>
  <c r="B1685" i="6"/>
  <c r="B1686" i="6"/>
  <c r="B1687" i="6"/>
  <c r="B1688" i="6"/>
  <c r="B1689" i="6"/>
  <c r="B1690" i="6"/>
  <c r="B1691" i="6"/>
  <c r="B1692" i="6"/>
  <c r="B1693" i="6"/>
  <c r="B1694" i="6"/>
  <c r="B1695" i="6"/>
  <c r="B1696" i="6"/>
  <c r="B1697" i="6"/>
  <c r="B1698" i="6"/>
  <c r="B1699" i="6"/>
  <c r="B1700" i="6"/>
  <c r="B1701" i="6"/>
  <c r="B1702" i="6"/>
  <c r="B1703" i="6"/>
  <c r="B1704" i="6"/>
  <c r="B1705" i="6"/>
  <c r="B1706" i="6"/>
  <c r="B1707" i="6"/>
  <c r="B1708" i="6"/>
  <c r="B1709" i="6"/>
  <c r="B1710" i="6"/>
  <c r="B1711" i="6"/>
  <c r="B1712" i="6"/>
  <c r="B1713" i="6"/>
  <c r="B1714" i="6"/>
  <c r="B1715" i="6"/>
  <c r="B1716" i="6"/>
  <c r="B1717" i="6"/>
  <c r="B1718" i="6"/>
  <c r="B1719" i="6"/>
  <c r="B1720" i="6"/>
  <c r="B1721" i="6"/>
  <c r="B1722" i="6"/>
  <c r="B1723" i="6"/>
  <c r="B1724" i="6"/>
  <c r="B1725" i="6"/>
  <c r="B1726" i="6"/>
  <c r="B1727" i="6"/>
  <c r="B1728" i="6"/>
  <c r="B1729" i="6"/>
  <c r="B1730" i="6"/>
  <c r="B1731" i="6"/>
  <c r="B1732" i="6"/>
  <c r="B1733" i="6"/>
  <c r="B1734" i="6"/>
  <c r="B1735" i="6"/>
  <c r="B1736" i="6"/>
  <c r="B1737" i="6"/>
  <c r="B1738" i="6"/>
  <c r="B1739" i="6"/>
  <c r="B1740" i="6"/>
  <c r="B1741" i="6"/>
  <c r="B1742" i="6"/>
  <c r="B1743" i="6"/>
  <c r="B1744" i="6"/>
  <c r="B1745" i="6"/>
  <c r="B1746" i="6"/>
  <c r="B1747" i="6"/>
  <c r="B1748" i="6"/>
  <c r="B1749" i="6"/>
  <c r="B1750" i="6"/>
  <c r="B1751" i="6"/>
  <c r="B1752" i="6"/>
  <c r="B1753" i="6"/>
  <c r="B1754" i="6"/>
  <c r="B1755" i="6"/>
  <c r="B1756" i="6"/>
  <c r="B1757" i="6"/>
  <c r="B1758" i="6"/>
  <c r="B1759" i="6"/>
  <c r="B1760" i="6"/>
  <c r="B1761" i="6"/>
  <c r="B1762" i="6"/>
  <c r="B1763" i="6"/>
  <c r="B1764" i="6"/>
  <c r="B1765" i="6"/>
  <c r="B1766" i="6"/>
  <c r="B1767" i="6"/>
  <c r="B1768" i="6"/>
  <c r="B1769" i="6"/>
  <c r="B1770" i="6"/>
  <c r="B1771" i="6"/>
  <c r="B1772" i="6"/>
  <c r="B1773" i="6"/>
  <c r="B1774" i="6"/>
  <c r="B1775" i="6"/>
  <c r="B1776" i="6"/>
  <c r="B1777" i="6"/>
  <c r="B1778" i="6"/>
  <c r="B1779" i="6"/>
  <c r="B1780" i="6"/>
  <c r="B1781" i="6"/>
  <c r="B1782" i="6"/>
  <c r="B1783" i="6"/>
  <c r="B1784" i="6"/>
  <c r="B1785" i="6"/>
  <c r="B1786" i="6"/>
  <c r="B1787" i="6"/>
  <c r="B1788" i="6"/>
  <c r="B1789" i="6"/>
  <c r="B1790" i="6"/>
  <c r="B1791" i="6"/>
  <c r="B1792" i="6"/>
  <c r="B1793" i="6"/>
  <c r="B1794" i="6"/>
  <c r="B1795" i="6"/>
  <c r="B1796" i="6"/>
  <c r="B1797" i="6"/>
  <c r="B1798" i="6"/>
  <c r="B1799" i="6"/>
  <c r="B1800" i="6"/>
  <c r="B1801" i="6"/>
  <c r="B1802" i="6"/>
  <c r="B1803" i="6"/>
  <c r="B1804" i="6"/>
  <c r="B1805" i="6"/>
  <c r="B1806" i="6"/>
  <c r="B1807" i="6"/>
  <c r="B1808" i="6"/>
  <c r="B1809" i="6"/>
  <c r="B1810" i="6"/>
  <c r="B1811" i="6"/>
  <c r="B1812" i="6"/>
  <c r="B1813" i="6"/>
  <c r="B1814" i="6"/>
  <c r="B1815" i="6"/>
  <c r="B1816" i="6"/>
  <c r="B1817" i="6"/>
  <c r="B1818" i="6"/>
  <c r="B1819" i="6"/>
  <c r="B1820" i="6"/>
  <c r="B1821" i="6"/>
  <c r="B1822" i="6"/>
  <c r="B1823" i="6"/>
  <c r="B1824" i="6"/>
  <c r="B1825" i="6"/>
  <c r="B1826" i="6"/>
  <c r="B1827" i="6"/>
  <c r="B1828" i="6"/>
  <c r="B1829" i="6"/>
  <c r="B1830" i="6"/>
  <c r="B1831" i="6"/>
  <c r="B1832" i="6"/>
  <c r="B1833" i="6"/>
  <c r="B1834" i="6"/>
  <c r="B1835" i="6"/>
  <c r="B1836" i="6"/>
  <c r="B1837" i="6"/>
  <c r="B1838" i="6"/>
  <c r="B1839" i="6"/>
  <c r="B1840" i="6"/>
  <c r="B1841" i="6"/>
  <c r="B1842" i="6"/>
  <c r="B1843" i="6"/>
  <c r="B1844" i="6"/>
  <c r="B1845" i="6"/>
  <c r="B1846" i="6"/>
  <c r="B1847" i="6"/>
  <c r="B1848" i="6"/>
  <c r="B1849" i="6"/>
  <c r="B1850" i="6"/>
  <c r="B1851" i="6"/>
  <c r="B1852" i="6"/>
  <c r="B1853" i="6"/>
  <c r="B1854" i="6"/>
  <c r="B1855" i="6"/>
  <c r="B1856" i="6"/>
  <c r="B1857" i="6"/>
  <c r="B1858" i="6"/>
  <c r="B1859" i="6"/>
  <c r="B1860" i="6"/>
  <c r="B1861" i="6"/>
  <c r="B1862" i="6"/>
  <c r="B1863" i="6"/>
  <c r="B1864" i="6"/>
  <c r="B1865" i="6"/>
  <c r="B1866" i="6"/>
  <c r="B1867" i="6"/>
  <c r="B1868" i="6"/>
  <c r="B1869" i="6"/>
  <c r="B1870" i="6"/>
  <c r="B1871" i="6"/>
  <c r="B1872" i="6"/>
  <c r="B1873" i="6"/>
  <c r="B1874" i="6"/>
  <c r="B1875" i="6"/>
  <c r="B1876" i="6"/>
  <c r="B1877" i="6"/>
  <c r="B1878" i="6"/>
  <c r="B1879" i="6"/>
  <c r="B1880" i="6"/>
  <c r="B1881" i="6"/>
  <c r="B1882" i="6"/>
  <c r="B1883" i="6"/>
  <c r="B1884" i="6"/>
  <c r="B1885" i="6"/>
  <c r="B1886" i="6"/>
  <c r="B1887" i="6"/>
  <c r="B1888" i="6"/>
  <c r="B1889" i="6"/>
  <c r="B1890" i="6"/>
  <c r="B1891" i="6"/>
  <c r="B1892" i="6"/>
  <c r="B1893" i="6"/>
  <c r="B1894" i="6"/>
  <c r="B1895" i="6"/>
  <c r="B1896" i="6"/>
  <c r="B1897" i="6"/>
  <c r="B1898" i="6"/>
  <c r="B1899" i="6"/>
  <c r="B1900" i="6"/>
  <c r="B1901" i="6"/>
  <c r="B1902" i="6"/>
  <c r="B1903" i="6"/>
  <c r="B1904" i="6"/>
  <c r="B1905" i="6"/>
  <c r="B1906" i="6"/>
  <c r="B1907" i="6"/>
  <c r="B1908" i="6"/>
  <c r="B1909" i="6"/>
  <c r="B1910" i="6"/>
  <c r="B1911" i="6"/>
  <c r="B1912" i="6"/>
  <c r="B1913" i="6"/>
  <c r="B1914" i="6"/>
  <c r="B1915" i="6"/>
  <c r="B1916" i="6"/>
  <c r="B1917" i="6"/>
  <c r="B1918" i="6"/>
  <c r="B1919" i="6"/>
  <c r="B1920" i="6"/>
  <c r="B1921" i="6"/>
  <c r="B1922" i="6"/>
  <c r="B1923" i="6"/>
  <c r="B1924" i="6"/>
  <c r="B1925" i="6"/>
  <c r="B1926" i="6"/>
  <c r="B1927" i="6"/>
  <c r="B1928" i="6"/>
  <c r="B1929" i="6"/>
  <c r="B1930" i="6"/>
  <c r="B1931" i="6"/>
  <c r="B1932" i="6"/>
  <c r="B1933" i="6"/>
  <c r="B1934" i="6"/>
  <c r="B1935" i="6"/>
  <c r="B1936" i="6"/>
  <c r="B1937" i="6"/>
  <c r="B1938" i="6"/>
  <c r="B1939" i="6"/>
  <c r="B1940" i="6"/>
  <c r="B1941" i="6"/>
  <c r="B1942" i="6"/>
  <c r="B1943" i="6"/>
  <c r="B1944" i="6"/>
  <c r="B1945" i="6"/>
  <c r="B1946" i="6"/>
  <c r="B1947" i="6"/>
  <c r="B1948" i="6"/>
  <c r="B1949" i="6"/>
  <c r="B1950" i="6"/>
  <c r="B1951" i="6"/>
  <c r="B1952" i="6"/>
  <c r="B1953" i="6"/>
  <c r="B1954" i="6"/>
  <c r="B1955" i="6"/>
  <c r="B1956" i="6"/>
  <c r="B1957" i="6"/>
  <c r="B1958" i="6"/>
  <c r="B1959" i="6"/>
  <c r="B1960" i="6"/>
  <c r="B1961" i="6"/>
  <c r="B1962" i="6"/>
  <c r="B1963" i="6"/>
  <c r="B1964" i="6"/>
  <c r="B1965" i="6"/>
  <c r="B1966" i="6"/>
  <c r="B1967" i="6"/>
  <c r="B1968" i="6"/>
  <c r="B1969" i="6"/>
  <c r="B1970" i="6"/>
  <c r="B1971" i="6"/>
  <c r="B1972" i="6"/>
  <c r="B1973" i="6"/>
  <c r="B1974" i="6"/>
  <c r="B1975" i="6"/>
  <c r="B1976" i="6"/>
  <c r="B1977" i="6"/>
  <c r="B1978" i="6"/>
  <c r="B1979" i="6"/>
  <c r="B1980" i="6"/>
  <c r="B1981" i="6"/>
  <c r="B1982" i="6"/>
  <c r="B1983" i="6"/>
  <c r="B1984" i="6"/>
  <c r="B1985" i="6"/>
  <c r="B1986" i="6"/>
  <c r="B1987" i="6"/>
  <c r="B1988" i="6"/>
  <c r="B1989" i="6"/>
  <c r="B1990" i="6"/>
  <c r="B1991" i="6"/>
  <c r="B1992" i="6"/>
  <c r="B1993" i="6"/>
  <c r="B1994" i="6"/>
  <c r="B1995" i="6"/>
  <c r="B1996" i="6"/>
  <c r="B1997" i="6"/>
  <c r="B1998" i="6"/>
  <c r="B1999" i="6"/>
  <c r="B2000" i="6"/>
  <c r="B2001" i="6"/>
  <c r="B2002" i="6"/>
  <c r="B2003" i="6"/>
  <c r="B2004" i="6"/>
  <c r="B2005" i="6"/>
  <c r="B2006" i="6"/>
  <c r="B2007" i="6"/>
  <c r="B2008" i="6"/>
  <c r="B2009" i="6"/>
  <c r="B2010" i="6"/>
  <c r="B2011" i="6"/>
  <c r="B2012" i="6"/>
  <c r="B2013" i="6"/>
  <c r="B2014" i="6"/>
  <c r="B2015" i="6"/>
  <c r="B2016" i="6"/>
  <c r="B2017" i="6"/>
  <c r="B2018" i="6"/>
  <c r="B2019" i="6"/>
  <c r="B2020" i="6"/>
  <c r="B2021" i="6"/>
  <c r="B2022" i="6"/>
  <c r="B2023" i="6"/>
  <c r="B2024" i="6"/>
  <c r="B2025" i="6"/>
  <c r="B2026" i="6"/>
  <c r="B2027" i="6"/>
  <c r="B2028" i="6"/>
  <c r="B2029" i="6"/>
  <c r="B2030" i="6"/>
  <c r="B2031" i="6"/>
  <c r="B2032" i="6"/>
  <c r="B2033" i="6"/>
  <c r="B2034" i="6"/>
  <c r="B2035" i="6"/>
  <c r="B2036" i="6"/>
  <c r="B2037" i="6"/>
  <c r="B2038" i="6"/>
  <c r="B2039" i="6"/>
  <c r="B2040" i="6"/>
  <c r="B2041" i="6"/>
  <c r="B2042" i="6"/>
  <c r="B2043" i="6"/>
  <c r="B2044" i="6"/>
  <c r="B2045" i="6"/>
  <c r="B2046" i="6"/>
  <c r="B2047" i="6"/>
  <c r="B2048" i="6"/>
  <c r="B2049" i="6"/>
  <c r="B2050" i="6"/>
  <c r="B2051" i="6"/>
  <c r="B2052" i="6"/>
  <c r="B2053" i="6"/>
  <c r="B2054" i="6"/>
  <c r="B2055" i="6"/>
  <c r="B2056" i="6"/>
  <c r="B2057" i="6"/>
  <c r="B2058" i="6"/>
  <c r="B2059" i="6"/>
  <c r="B2060" i="6"/>
  <c r="B2061" i="6"/>
  <c r="B2062" i="6"/>
  <c r="B2063" i="6"/>
  <c r="B2064" i="6"/>
  <c r="B2065" i="6"/>
  <c r="B2066" i="6"/>
  <c r="B2067" i="6"/>
  <c r="B2068" i="6"/>
  <c r="B2069" i="6"/>
  <c r="B2070" i="6"/>
  <c r="B2071" i="6"/>
  <c r="B2072" i="6"/>
  <c r="B2073" i="6"/>
  <c r="B2074" i="6"/>
  <c r="B2075" i="6"/>
  <c r="B2076" i="6"/>
  <c r="B2077" i="6"/>
  <c r="B2078" i="6"/>
  <c r="B2079" i="6"/>
  <c r="B2080" i="6"/>
  <c r="B2081" i="6"/>
  <c r="B2082" i="6"/>
  <c r="B2083" i="6"/>
  <c r="B2084" i="6"/>
  <c r="B2085" i="6"/>
  <c r="B2086" i="6"/>
  <c r="B2087" i="6"/>
  <c r="B2088" i="6"/>
  <c r="B2089" i="6"/>
  <c r="B2090" i="6"/>
  <c r="B2091" i="6"/>
  <c r="B2092" i="6"/>
  <c r="B2093" i="6"/>
  <c r="B2094" i="6"/>
  <c r="B2095" i="6"/>
  <c r="B2096" i="6"/>
  <c r="B2097" i="6"/>
  <c r="B2098" i="6"/>
  <c r="B2099" i="6"/>
  <c r="B2100" i="6"/>
  <c r="B2101" i="6"/>
  <c r="B2102" i="6"/>
  <c r="B2103" i="6"/>
  <c r="B2104" i="6"/>
  <c r="B2105" i="6"/>
  <c r="B2106" i="6"/>
  <c r="B2107" i="6"/>
  <c r="B2108" i="6"/>
  <c r="B2109" i="6"/>
  <c r="B2110" i="6"/>
  <c r="B2111" i="6"/>
  <c r="B2112" i="6"/>
  <c r="B2113" i="6"/>
  <c r="B2114" i="6"/>
  <c r="B2115" i="6"/>
  <c r="B2116" i="6"/>
  <c r="B2117" i="6"/>
  <c r="B2118" i="6"/>
  <c r="B2119" i="6"/>
  <c r="B2120" i="6"/>
  <c r="B2121" i="6"/>
  <c r="B2122" i="6"/>
  <c r="B2123" i="6"/>
  <c r="B2124" i="6"/>
  <c r="B2125" i="6"/>
  <c r="B2126" i="6"/>
  <c r="B2127" i="6"/>
  <c r="B2128" i="6"/>
  <c r="B2129" i="6"/>
  <c r="B2130" i="6"/>
  <c r="B2131" i="6"/>
  <c r="B2132" i="6"/>
  <c r="B2133" i="6"/>
  <c r="B2134" i="6"/>
  <c r="B2135" i="6"/>
  <c r="B2136" i="6"/>
  <c r="B2137" i="6"/>
  <c r="B2138" i="6"/>
  <c r="B2139" i="6"/>
  <c r="B2140" i="6"/>
  <c r="B2141" i="6"/>
  <c r="B2142" i="6"/>
  <c r="B2143" i="6"/>
  <c r="B2144" i="6"/>
  <c r="B2145" i="6"/>
  <c r="B2146" i="6"/>
  <c r="B2147" i="6"/>
  <c r="B2148" i="6"/>
  <c r="B2149" i="6"/>
  <c r="B2150" i="6"/>
  <c r="B2151" i="6"/>
  <c r="B2152" i="6"/>
  <c r="B2153" i="6"/>
  <c r="B2154" i="6"/>
  <c r="B2155" i="6"/>
  <c r="B2156" i="6"/>
  <c r="B2157" i="6"/>
  <c r="B2158" i="6"/>
  <c r="B2159" i="6"/>
  <c r="B2160" i="6"/>
  <c r="B2161" i="6"/>
  <c r="B2162" i="6"/>
  <c r="B2163" i="6"/>
  <c r="B2164" i="6"/>
  <c r="B2165" i="6"/>
  <c r="B2166" i="6"/>
  <c r="B2167" i="6"/>
  <c r="B2168" i="6"/>
  <c r="B2169" i="6"/>
  <c r="B2170" i="6"/>
  <c r="B2171" i="6"/>
  <c r="B2172" i="6"/>
  <c r="B2173" i="6"/>
  <c r="B2174" i="6"/>
  <c r="B2175" i="6"/>
  <c r="B2176" i="6"/>
  <c r="B2177" i="6"/>
  <c r="B2178" i="6"/>
  <c r="B2179" i="6"/>
  <c r="B2180" i="6"/>
  <c r="B2181" i="6"/>
  <c r="B2182" i="6"/>
  <c r="B2183" i="6"/>
  <c r="B2184" i="6"/>
  <c r="B2185" i="6"/>
  <c r="B2186" i="6"/>
  <c r="B2187" i="6"/>
  <c r="B2188" i="6"/>
  <c r="B2189" i="6"/>
  <c r="B2190" i="6"/>
  <c r="B2191" i="6"/>
  <c r="B2192" i="6"/>
  <c r="B2193" i="6"/>
  <c r="B2194" i="6"/>
  <c r="B2195" i="6"/>
  <c r="B2196" i="6"/>
  <c r="B2197" i="6"/>
  <c r="B2198" i="6"/>
  <c r="B2199" i="6"/>
  <c r="B2200" i="6"/>
  <c r="B2201" i="6"/>
  <c r="B2202" i="6"/>
  <c r="B2203" i="6"/>
  <c r="B2204" i="6"/>
  <c r="B2205" i="6"/>
  <c r="B2206" i="6"/>
  <c r="B2207" i="6"/>
  <c r="B2208" i="6"/>
  <c r="B2209" i="6"/>
  <c r="B2210" i="6"/>
  <c r="B2211" i="6"/>
  <c r="B2212" i="6"/>
  <c r="B2213" i="6"/>
  <c r="B2214" i="6"/>
  <c r="B2215" i="6"/>
  <c r="B2216" i="6"/>
  <c r="B2217" i="6"/>
  <c r="B2218" i="6"/>
  <c r="B2219" i="6"/>
  <c r="B2220" i="6"/>
  <c r="B2221" i="6"/>
  <c r="B2222" i="6"/>
  <c r="B2223" i="6"/>
  <c r="B2224" i="6"/>
  <c r="B2225" i="6"/>
  <c r="B2226" i="6"/>
  <c r="B2227" i="6"/>
  <c r="B2228" i="6"/>
  <c r="B2229" i="6"/>
  <c r="B2230" i="6"/>
  <c r="B2231" i="6"/>
  <c r="B2232" i="6"/>
  <c r="B2233" i="6"/>
  <c r="B2234" i="6"/>
  <c r="B2235" i="6"/>
  <c r="B2236" i="6"/>
  <c r="B2237" i="6"/>
  <c r="B2238" i="6"/>
  <c r="B2239" i="6"/>
  <c r="B2240" i="6"/>
  <c r="B2241" i="6"/>
  <c r="B2242" i="6"/>
  <c r="B2243" i="6"/>
  <c r="B2244" i="6"/>
  <c r="B2245" i="6"/>
  <c r="B2246" i="6"/>
  <c r="B2247" i="6"/>
  <c r="B2248" i="6"/>
  <c r="B2249" i="6"/>
  <c r="B2250" i="6"/>
  <c r="B2251" i="6"/>
  <c r="B2252" i="6"/>
  <c r="B2253" i="6"/>
  <c r="B2254" i="6"/>
  <c r="B2255" i="6"/>
  <c r="B2256" i="6"/>
  <c r="B2257" i="6"/>
  <c r="B2258" i="6"/>
  <c r="B2259" i="6"/>
  <c r="B2260" i="6"/>
  <c r="B2261" i="6"/>
  <c r="B2262" i="6"/>
  <c r="B2263" i="6"/>
  <c r="B2264" i="6"/>
  <c r="B2265" i="6"/>
  <c r="B2266" i="6"/>
  <c r="B2267" i="6"/>
  <c r="B2268" i="6"/>
  <c r="B2269" i="6"/>
  <c r="B2270" i="6"/>
  <c r="B2271" i="6"/>
  <c r="B2272" i="6"/>
  <c r="B2273" i="6"/>
  <c r="B2274" i="6"/>
  <c r="B2275" i="6"/>
  <c r="B2276" i="6"/>
  <c r="B2277" i="6"/>
  <c r="B2278" i="6"/>
  <c r="B2279" i="6"/>
  <c r="B2280" i="6"/>
  <c r="B2281" i="6"/>
  <c r="B2282" i="6"/>
  <c r="B2283" i="6"/>
  <c r="B2284" i="6"/>
  <c r="B2285" i="6"/>
  <c r="B2286" i="6"/>
  <c r="B2287" i="6"/>
  <c r="B2288" i="6"/>
  <c r="B2289" i="6"/>
  <c r="B2290" i="6"/>
  <c r="B2291" i="6"/>
  <c r="B2292" i="6"/>
  <c r="B2293" i="6"/>
  <c r="B2294" i="6"/>
  <c r="B2295" i="6"/>
  <c r="B2296" i="6"/>
  <c r="B2297" i="6"/>
  <c r="B2298" i="6"/>
  <c r="B2299" i="6"/>
  <c r="B2300" i="6"/>
  <c r="B2301" i="6"/>
  <c r="B2302" i="6"/>
  <c r="B2303" i="6"/>
  <c r="B2304" i="6"/>
  <c r="B2305" i="6"/>
  <c r="B2306" i="6"/>
  <c r="B2307" i="6"/>
  <c r="B2308" i="6"/>
  <c r="B2309" i="6"/>
  <c r="B2310" i="6"/>
  <c r="B2311" i="6"/>
  <c r="B2312" i="6"/>
  <c r="B2313" i="6"/>
  <c r="B2314" i="6"/>
  <c r="B2315" i="6"/>
  <c r="B2316" i="6"/>
  <c r="B2317" i="6"/>
  <c r="B2318" i="6"/>
  <c r="B2319" i="6"/>
  <c r="B2320" i="6"/>
  <c r="B2321" i="6"/>
  <c r="B2322" i="6"/>
  <c r="B2323" i="6"/>
  <c r="B2324" i="6"/>
  <c r="B2325" i="6"/>
  <c r="B2326" i="6"/>
  <c r="B2327" i="6"/>
  <c r="B2328" i="6"/>
  <c r="B2329" i="6"/>
  <c r="B2330" i="6"/>
  <c r="B2331" i="6"/>
  <c r="B2332" i="6"/>
  <c r="B2333" i="6"/>
  <c r="B2334" i="6"/>
  <c r="B2335" i="6"/>
  <c r="B2336" i="6"/>
  <c r="B2337" i="6"/>
  <c r="B2338" i="6"/>
  <c r="B2339" i="6"/>
  <c r="B2340" i="6"/>
  <c r="B2341" i="6"/>
  <c r="B2342" i="6"/>
  <c r="B2343" i="6"/>
  <c r="B2344" i="6"/>
  <c r="B2345" i="6"/>
  <c r="B2346" i="6"/>
  <c r="B2347" i="6"/>
  <c r="B2348" i="6"/>
  <c r="B2349" i="6"/>
  <c r="B2350" i="6"/>
  <c r="B2351" i="6"/>
  <c r="B2352" i="6"/>
  <c r="B2353" i="6"/>
  <c r="B2354" i="6"/>
  <c r="B2355" i="6"/>
  <c r="B2356" i="6"/>
  <c r="B2357" i="6"/>
  <c r="B2358" i="6"/>
  <c r="B2359" i="6"/>
  <c r="B2360" i="6"/>
  <c r="B2361" i="6"/>
  <c r="B2362" i="6"/>
  <c r="B2363" i="6"/>
  <c r="B2364" i="6"/>
  <c r="B2365" i="6"/>
  <c r="B2366" i="6"/>
  <c r="B2367" i="6"/>
  <c r="B2368" i="6"/>
  <c r="B2369" i="6"/>
  <c r="B2370" i="6"/>
  <c r="B2371" i="6"/>
  <c r="B2372" i="6"/>
  <c r="B2373" i="6"/>
  <c r="B2374" i="6"/>
  <c r="B2375" i="6"/>
  <c r="B2376" i="6"/>
  <c r="B2377" i="6"/>
  <c r="B2378" i="6"/>
  <c r="B2379" i="6"/>
  <c r="B2380" i="6"/>
  <c r="B2381" i="6"/>
  <c r="B2382" i="6"/>
  <c r="B2383" i="6"/>
  <c r="B2384" i="6"/>
  <c r="B2385" i="6"/>
  <c r="B2386" i="6"/>
  <c r="B2387" i="6"/>
  <c r="B2388" i="6"/>
  <c r="B2389" i="6"/>
  <c r="B2390" i="6"/>
  <c r="B2391" i="6"/>
  <c r="B2392" i="6"/>
  <c r="B2393" i="6"/>
  <c r="B2394" i="6"/>
  <c r="B2395" i="6"/>
  <c r="B2396" i="6"/>
  <c r="B2397" i="6"/>
  <c r="B2398" i="6"/>
  <c r="B2399" i="6"/>
  <c r="B2400" i="6"/>
  <c r="B2401" i="6"/>
  <c r="B2402" i="6"/>
  <c r="B2403" i="6"/>
  <c r="B2404" i="6"/>
  <c r="B2405" i="6"/>
  <c r="B2406" i="6"/>
  <c r="B2407" i="6"/>
  <c r="B2408" i="6"/>
  <c r="B2409" i="6"/>
  <c r="B2410" i="6"/>
  <c r="B2411" i="6"/>
  <c r="B2412" i="6"/>
  <c r="B2413" i="6"/>
  <c r="B2414" i="6"/>
  <c r="B2415" i="6"/>
  <c r="B2416" i="6"/>
  <c r="B2417" i="6"/>
  <c r="B2418" i="6"/>
  <c r="B2419" i="6"/>
  <c r="B2420" i="6"/>
  <c r="B2421" i="6"/>
  <c r="B2422" i="6"/>
  <c r="B2423" i="6"/>
  <c r="B2424" i="6"/>
  <c r="B2425" i="6"/>
  <c r="B2426" i="6"/>
  <c r="B2427" i="6"/>
  <c r="B2428" i="6"/>
  <c r="B2429" i="6"/>
  <c r="B2430" i="6"/>
  <c r="B2431" i="6"/>
  <c r="B2432" i="6"/>
  <c r="B2433" i="6"/>
  <c r="B2434" i="6"/>
  <c r="B2435" i="6"/>
  <c r="B2436" i="6"/>
  <c r="B2437" i="6"/>
  <c r="B2438" i="6"/>
  <c r="B2439" i="6"/>
  <c r="B2440" i="6"/>
  <c r="B2441" i="6"/>
  <c r="B2442" i="6"/>
  <c r="B2443" i="6"/>
  <c r="B2444" i="6"/>
  <c r="B2445" i="6"/>
  <c r="B2446" i="6"/>
  <c r="B2447" i="6"/>
  <c r="B2448" i="6"/>
  <c r="B2449" i="6"/>
  <c r="B2450" i="6"/>
  <c r="B2451" i="6"/>
  <c r="B2452" i="6"/>
  <c r="B2453" i="6"/>
  <c r="B2454" i="6"/>
  <c r="B2455" i="6"/>
  <c r="B2456" i="6"/>
  <c r="B2457" i="6"/>
  <c r="B2458" i="6"/>
  <c r="B2459" i="6"/>
  <c r="B2460" i="6"/>
  <c r="B2461" i="6"/>
  <c r="B2462" i="6"/>
  <c r="B2463" i="6"/>
  <c r="B2464" i="6"/>
  <c r="B2465" i="6"/>
  <c r="B2466" i="6"/>
  <c r="B2467" i="6"/>
  <c r="B2468" i="6"/>
  <c r="B2469" i="6"/>
  <c r="B2470" i="6"/>
  <c r="B2471" i="6"/>
  <c r="B2472" i="6"/>
  <c r="B2473" i="6"/>
  <c r="B2474" i="6"/>
  <c r="B2475" i="6"/>
  <c r="B2476" i="6"/>
  <c r="B2477" i="6"/>
  <c r="B2478" i="6"/>
  <c r="B2479" i="6"/>
  <c r="B2480" i="6"/>
  <c r="B2481" i="6"/>
  <c r="B2482" i="6"/>
  <c r="B2483" i="6"/>
  <c r="B2484" i="6"/>
  <c r="B2485" i="6"/>
  <c r="B2486" i="6"/>
  <c r="B2487" i="6"/>
  <c r="B2488" i="6"/>
  <c r="B2489" i="6"/>
  <c r="B2490" i="6"/>
  <c r="B2491" i="6"/>
  <c r="B2492" i="6"/>
  <c r="B2493" i="6"/>
  <c r="B2494" i="6"/>
  <c r="B2495" i="6"/>
  <c r="B2496" i="6"/>
  <c r="B2497" i="6"/>
  <c r="B2498" i="6"/>
  <c r="B2499" i="6"/>
  <c r="B2500" i="6"/>
  <c r="B2501" i="6"/>
  <c r="B2502" i="6"/>
  <c r="B2503" i="6"/>
  <c r="B2504" i="6"/>
  <c r="B2505" i="6"/>
  <c r="B2506" i="6"/>
  <c r="B2507" i="6"/>
  <c r="B2508" i="6"/>
  <c r="B2509" i="6"/>
  <c r="B2510" i="6"/>
  <c r="B2511" i="6"/>
  <c r="B2512" i="6"/>
  <c r="B2513" i="6"/>
  <c r="B2514" i="6"/>
  <c r="B2515" i="6"/>
  <c r="B2516" i="6"/>
  <c r="B2517" i="6"/>
  <c r="B2518" i="6"/>
  <c r="B2519" i="6"/>
  <c r="B2520" i="6"/>
  <c r="B2521" i="6"/>
  <c r="B2522" i="6"/>
  <c r="B2523" i="6"/>
  <c r="B2524" i="6"/>
  <c r="B2525" i="6"/>
  <c r="B2526" i="6"/>
  <c r="B2527" i="6"/>
  <c r="B2528" i="6"/>
  <c r="B2529" i="6"/>
  <c r="B2530" i="6"/>
  <c r="B2531" i="6"/>
  <c r="B2532" i="6"/>
  <c r="B2533" i="6"/>
  <c r="B2534" i="6"/>
  <c r="B2535" i="6"/>
  <c r="B2536" i="6"/>
  <c r="B2537" i="6"/>
  <c r="B2538" i="6"/>
  <c r="B2539" i="6"/>
  <c r="B2540" i="6"/>
  <c r="B2541" i="6"/>
  <c r="B2542" i="6"/>
  <c r="B2543" i="6"/>
  <c r="B2544" i="6"/>
  <c r="B2545" i="6"/>
  <c r="B2546" i="6"/>
  <c r="B2547" i="6"/>
  <c r="B2548" i="6"/>
  <c r="B2549" i="6"/>
  <c r="B2550" i="6"/>
  <c r="B2551" i="6"/>
  <c r="B2552" i="6"/>
  <c r="B2553" i="6"/>
  <c r="B2554" i="6"/>
  <c r="B2555" i="6"/>
  <c r="B2556" i="6"/>
  <c r="B2557" i="6"/>
  <c r="B2558" i="6"/>
  <c r="B2559" i="6"/>
  <c r="B2560" i="6"/>
  <c r="B2561" i="6"/>
  <c r="B2562" i="6"/>
  <c r="B2563" i="6"/>
  <c r="B2564" i="6"/>
  <c r="B2565" i="6"/>
  <c r="B2566" i="6"/>
  <c r="B2567" i="6"/>
  <c r="B2568" i="6"/>
  <c r="B2569" i="6"/>
  <c r="B2570" i="6"/>
  <c r="B2571" i="6"/>
  <c r="B2572" i="6"/>
  <c r="B2573" i="6"/>
  <c r="B2574" i="6"/>
  <c r="B2575" i="6"/>
  <c r="B2576" i="6"/>
  <c r="B2577" i="6"/>
  <c r="B2578" i="6"/>
  <c r="B2579" i="6"/>
  <c r="B2580" i="6"/>
  <c r="B2581" i="6"/>
  <c r="B2582" i="6"/>
  <c r="B2583" i="6"/>
  <c r="B2584" i="6"/>
  <c r="B2585" i="6"/>
  <c r="B2586" i="6"/>
  <c r="B2587" i="6"/>
  <c r="B2588" i="6"/>
  <c r="B2589" i="6"/>
  <c r="B2590" i="6"/>
  <c r="B2591" i="6"/>
  <c r="B2592" i="6"/>
  <c r="B2593" i="6"/>
  <c r="B2594" i="6"/>
  <c r="B2595" i="6"/>
  <c r="B2596" i="6"/>
  <c r="B2597" i="6"/>
  <c r="B2598" i="6"/>
  <c r="B2599" i="6"/>
  <c r="B2600" i="6"/>
  <c r="B2601" i="6"/>
  <c r="B2602" i="6"/>
  <c r="B2603" i="6"/>
  <c r="B2604" i="6"/>
  <c r="B2605" i="6"/>
  <c r="B2606" i="6"/>
  <c r="B2607" i="6"/>
  <c r="B2608" i="6"/>
  <c r="B2609" i="6"/>
  <c r="B2610" i="6"/>
  <c r="B2611" i="6"/>
  <c r="B2612" i="6"/>
  <c r="B2613" i="6"/>
  <c r="B2614" i="6"/>
  <c r="B2615" i="6"/>
  <c r="B2616" i="6"/>
  <c r="B2617" i="6"/>
  <c r="B2618" i="6"/>
  <c r="B2619" i="6"/>
  <c r="B2620" i="6"/>
  <c r="B2621" i="6"/>
  <c r="B2622" i="6"/>
  <c r="B2623" i="6"/>
  <c r="B2624" i="6"/>
  <c r="B2625" i="6"/>
  <c r="B2626" i="6"/>
  <c r="B2627" i="6"/>
  <c r="B2628" i="6"/>
  <c r="B2629" i="6"/>
  <c r="B2630" i="6"/>
  <c r="B2631" i="6"/>
  <c r="B2632" i="6"/>
  <c r="B2633" i="6"/>
  <c r="B2634" i="6"/>
  <c r="B2635" i="6"/>
  <c r="B2636" i="6"/>
  <c r="B2637" i="6"/>
  <c r="B2638" i="6"/>
  <c r="B2639" i="6"/>
  <c r="B2640" i="6"/>
  <c r="B2641" i="6"/>
  <c r="B2642" i="6"/>
  <c r="B2643" i="6"/>
  <c r="B2644" i="6"/>
  <c r="B2645" i="6"/>
  <c r="B2646" i="6"/>
  <c r="B2647" i="6"/>
  <c r="B2648" i="6"/>
  <c r="B2649" i="6"/>
  <c r="B2650" i="6"/>
  <c r="B2651" i="6"/>
  <c r="B2652" i="6"/>
  <c r="B2653" i="6"/>
  <c r="B2654" i="6"/>
  <c r="B2655" i="6"/>
  <c r="B2656" i="6"/>
  <c r="B2657" i="6"/>
  <c r="B2658" i="6"/>
  <c r="B2659" i="6"/>
  <c r="B2660" i="6"/>
  <c r="B2661" i="6"/>
  <c r="B2662" i="6"/>
  <c r="B2663" i="6"/>
  <c r="B2664" i="6"/>
  <c r="B2665" i="6"/>
  <c r="B2666" i="6"/>
  <c r="B2667" i="6"/>
  <c r="B2668" i="6"/>
  <c r="B2669" i="6"/>
  <c r="B2670" i="6"/>
  <c r="B2671" i="6"/>
  <c r="B2672" i="6"/>
  <c r="B2673" i="6"/>
  <c r="B2674" i="6"/>
  <c r="B2675" i="6"/>
  <c r="B2676" i="6"/>
  <c r="B2677" i="6"/>
  <c r="B2678" i="6"/>
  <c r="B2679" i="6"/>
  <c r="B2680" i="6"/>
  <c r="B2681" i="6"/>
  <c r="B2682" i="6"/>
  <c r="B2683" i="6"/>
  <c r="B2684" i="6"/>
  <c r="B2685" i="6"/>
  <c r="B2686" i="6"/>
  <c r="B2687" i="6"/>
  <c r="B2688" i="6"/>
  <c r="B2689" i="6"/>
  <c r="B2690" i="6"/>
  <c r="B2691" i="6"/>
  <c r="B2692" i="6"/>
  <c r="B2693" i="6"/>
  <c r="B2694" i="6"/>
  <c r="B2695" i="6"/>
  <c r="B2696" i="6"/>
  <c r="B2697" i="6"/>
  <c r="B2698" i="6"/>
  <c r="B2699" i="6"/>
  <c r="B2700" i="6"/>
  <c r="B2701" i="6"/>
  <c r="B2702" i="6"/>
  <c r="B2703" i="6"/>
  <c r="B2704" i="6"/>
  <c r="B2705" i="6"/>
  <c r="B2706" i="6"/>
  <c r="B2707" i="6"/>
  <c r="B2708" i="6"/>
  <c r="B2709" i="6"/>
  <c r="B2710" i="6"/>
  <c r="B2711" i="6"/>
  <c r="B2712" i="6"/>
  <c r="B2713" i="6"/>
  <c r="B2714" i="6"/>
  <c r="B2715" i="6"/>
  <c r="B2716" i="6"/>
  <c r="B2717" i="6"/>
  <c r="B2718" i="6"/>
  <c r="B2719" i="6"/>
  <c r="B2720" i="6"/>
  <c r="B2721" i="6"/>
  <c r="B2722" i="6"/>
  <c r="B2723" i="6"/>
  <c r="B2724" i="6"/>
  <c r="B2725" i="6"/>
  <c r="B2726" i="6"/>
  <c r="B2727" i="6"/>
  <c r="B2728" i="6"/>
  <c r="B2729" i="6"/>
  <c r="B2730" i="6"/>
  <c r="B2731" i="6"/>
  <c r="B2732" i="6"/>
  <c r="B2733" i="6"/>
  <c r="B2734" i="6"/>
  <c r="B2735" i="6"/>
  <c r="B2736" i="6"/>
  <c r="B2737" i="6"/>
  <c r="B2738" i="6"/>
  <c r="B2739" i="6"/>
  <c r="B2740" i="6"/>
  <c r="B2741" i="6"/>
  <c r="B2742" i="6"/>
  <c r="B2743" i="6"/>
  <c r="B2744" i="6"/>
  <c r="B2745" i="6"/>
  <c r="B2746" i="6"/>
  <c r="B2747" i="6"/>
  <c r="B2748" i="6"/>
  <c r="B2749" i="6"/>
  <c r="B2750" i="6"/>
  <c r="B2751" i="6"/>
  <c r="B2752" i="6"/>
  <c r="B2753" i="6"/>
  <c r="B2754" i="6"/>
  <c r="B2755" i="6"/>
  <c r="B2756" i="6"/>
  <c r="B2757" i="6"/>
  <c r="B2758" i="6"/>
  <c r="B2759" i="6"/>
  <c r="B2760" i="6"/>
  <c r="B2761" i="6"/>
  <c r="B2762" i="6"/>
  <c r="B2763" i="6"/>
  <c r="B2764" i="6"/>
  <c r="B2765" i="6"/>
  <c r="B2766" i="6"/>
  <c r="B2767" i="6"/>
  <c r="B2768" i="6"/>
  <c r="B2769" i="6"/>
  <c r="B2770" i="6"/>
  <c r="B2771" i="6"/>
  <c r="B2772" i="6"/>
  <c r="B2773" i="6"/>
  <c r="B2774" i="6"/>
  <c r="B2775" i="6"/>
  <c r="B2776" i="6"/>
  <c r="B2777" i="6"/>
  <c r="B2778" i="6"/>
  <c r="B2779" i="6"/>
  <c r="B2780" i="6"/>
  <c r="B2781" i="6"/>
  <c r="B2782" i="6"/>
  <c r="B2783" i="6"/>
  <c r="B2784" i="6"/>
  <c r="B2785" i="6"/>
  <c r="B2786" i="6"/>
  <c r="B2787" i="6"/>
  <c r="B2788" i="6"/>
  <c r="B2789" i="6"/>
  <c r="B2790" i="6"/>
  <c r="B2791" i="6"/>
  <c r="B2792" i="6"/>
  <c r="B2793" i="6"/>
  <c r="B2794" i="6"/>
  <c r="B2795" i="6"/>
  <c r="B2796" i="6"/>
  <c r="B2797" i="6"/>
  <c r="B2798" i="6"/>
  <c r="B2799" i="6"/>
  <c r="B2800" i="6"/>
  <c r="B2801" i="6"/>
  <c r="B2802" i="6"/>
  <c r="B2803" i="6"/>
  <c r="B2804" i="6"/>
  <c r="B2805" i="6"/>
  <c r="B2806" i="6"/>
  <c r="B2807" i="6"/>
  <c r="B2808" i="6"/>
  <c r="B2809" i="6"/>
  <c r="B2810" i="6"/>
  <c r="B2811" i="6"/>
  <c r="B2812" i="6"/>
  <c r="B2813" i="6"/>
  <c r="B2814" i="6"/>
  <c r="B2815" i="6"/>
  <c r="B2816" i="6"/>
  <c r="B2817" i="6"/>
  <c r="B2818" i="6"/>
  <c r="B2819" i="6"/>
  <c r="B2820" i="6"/>
  <c r="B2821" i="6"/>
  <c r="B2822" i="6"/>
  <c r="B2823" i="6"/>
  <c r="B2824" i="6"/>
  <c r="B2825" i="6"/>
  <c r="B2826" i="6"/>
  <c r="B2827" i="6"/>
  <c r="B2828" i="6"/>
  <c r="B2829" i="6"/>
  <c r="B2830" i="6"/>
  <c r="B2831" i="6"/>
  <c r="B2832" i="6"/>
  <c r="B2833" i="6"/>
  <c r="B2834" i="6"/>
  <c r="B2835" i="6"/>
  <c r="B2836" i="6"/>
  <c r="B2837" i="6"/>
  <c r="B2838" i="6"/>
  <c r="B2839" i="6"/>
  <c r="B2840" i="6"/>
  <c r="B2841" i="6"/>
  <c r="B2842" i="6"/>
  <c r="B2843" i="6"/>
  <c r="B2844" i="6"/>
  <c r="B2845" i="6"/>
  <c r="B2846" i="6"/>
  <c r="B2847" i="6"/>
  <c r="B2848" i="6"/>
  <c r="B2849" i="6"/>
  <c r="B2850" i="6"/>
  <c r="B2851" i="6"/>
  <c r="B2852" i="6"/>
  <c r="B2853" i="6"/>
  <c r="B2854" i="6"/>
  <c r="B2855" i="6"/>
  <c r="B2856" i="6"/>
  <c r="B2857" i="6"/>
  <c r="B2858" i="6"/>
  <c r="B2859" i="6"/>
  <c r="B2860" i="6"/>
  <c r="B2861" i="6"/>
  <c r="B2862" i="6"/>
  <c r="B2863" i="6"/>
  <c r="B2864" i="6"/>
  <c r="B2865" i="6"/>
  <c r="B2866" i="6"/>
  <c r="B2867" i="6"/>
  <c r="B2868" i="6"/>
  <c r="B2869" i="6"/>
  <c r="B2870" i="6"/>
  <c r="B2871" i="6"/>
  <c r="B2872" i="6"/>
  <c r="B2873" i="6"/>
  <c r="B2874" i="6"/>
  <c r="B2875" i="6"/>
  <c r="B2876" i="6"/>
  <c r="B2877" i="6"/>
  <c r="B2878" i="6"/>
  <c r="B2879" i="6"/>
  <c r="B2880" i="6"/>
  <c r="B2881" i="6"/>
  <c r="B2882" i="6"/>
  <c r="B2883" i="6"/>
  <c r="B2884" i="6"/>
  <c r="B2885" i="6"/>
  <c r="B2886" i="6"/>
  <c r="B2887" i="6"/>
  <c r="B2888" i="6"/>
  <c r="B2889" i="6"/>
  <c r="B2890" i="6"/>
  <c r="B2891" i="6"/>
  <c r="B2892" i="6"/>
  <c r="B2893" i="6"/>
  <c r="B2894" i="6"/>
  <c r="B2895" i="6"/>
  <c r="B2896" i="6"/>
  <c r="B2897" i="6"/>
  <c r="B2898" i="6"/>
  <c r="B2899" i="6"/>
  <c r="B2900" i="6"/>
  <c r="B2901" i="6"/>
  <c r="B2902" i="6"/>
  <c r="B2903" i="6"/>
  <c r="B2904" i="6"/>
  <c r="B2905" i="6"/>
  <c r="B2906" i="6"/>
  <c r="B2907" i="6"/>
  <c r="B2908" i="6"/>
  <c r="B2909" i="6"/>
  <c r="B2910" i="6"/>
  <c r="B2911" i="6"/>
  <c r="B2912" i="6"/>
  <c r="B2913" i="6"/>
  <c r="B2914" i="6"/>
  <c r="B2915" i="6"/>
  <c r="B2916" i="6"/>
  <c r="B2917" i="6"/>
  <c r="B2918" i="6"/>
  <c r="B2919" i="6"/>
  <c r="B2920" i="6"/>
  <c r="B2921" i="6"/>
  <c r="B2922" i="6"/>
  <c r="B2923" i="6"/>
  <c r="B2924" i="6"/>
  <c r="B2925" i="6"/>
  <c r="B2926" i="6"/>
  <c r="B2927" i="6"/>
  <c r="B2928" i="6"/>
  <c r="B2929" i="6"/>
  <c r="B2930" i="6"/>
  <c r="B2931" i="6"/>
  <c r="B2932" i="6"/>
  <c r="B2933" i="6"/>
  <c r="B2934" i="6"/>
  <c r="B2935" i="6"/>
  <c r="B2936" i="6"/>
  <c r="B2937" i="6"/>
  <c r="B2938" i="6"/>
  <c r="B2939" i="6"/>
  <c r="B2940" i="6"/>
  <c r="B2941" i="6"/>
  <c r="B2942" i="6"/>
  <c r="B2943" i="6"/>
  <c r="B2944" i="6"/>
  <c r="B2945" i="6"/>
  <c r="B2946" i="6"/>
  <c r="B2947" i="6"/>
  <c r="B2948" i="6"/>
  <c r="B2949" i="6"/>
  <c r="B2950" i="6"/>
  <c r="B2951" i="6"/>
  <c r="B2952" i="6"/>
  <c r="B2953" i="6"/>
  <c r="B2954" i="6"/>
  <c r="B2955" i="6"/>
  <c r="B2956" i="6"/>
  <c r="B2957" i="6"/>
  <c r="B2958" i="6"/>
  <c r="B2959" i="6"/>
  <c r="B2960" i="6"/>
  <c r="B2961" i="6"/>
  <c r="B2962" i="6"/>
  <c r="B2963" i="6"/>
  <c r="B2964" i="6"/>
  <c r="B2965" i="6"/>
  <c r="B2966" i="6"/>
  <c r="B2967" i="6"/>
  <c r="B2968" i="6"/>
  <c r="B2969" i="6"/>
  <c r="B2970" i="6"/>
  <c r="B2971" i="6"/>
  <c r="B2972" i="6"/>
  <c r="B2973" i="6"/>
  <c r="B2974" i="6"/>
  <c r="B2975" i="6"/>
  <c r="B2976" i="6"/>
  <c r="B2977" i="6"/>
  <c r="B2978" i="6"/>
  <c r="B2979" i="6"/>
  <c r="B2980" i="6"/>
  <c r="B2981" i="6"/>
  <c r="B2982" i="6"/>
  <c r="B2983" i="6"/>
  <c r="B2984" i="6"/>
  <c r="B2985" i="6"/>
  <c r="B2986" i="6"/>
  <c r="B2987" i="6"/>
  <c r="B2988" i="6"/>
  <c r="B2989" i="6"/>
  <c r="B2990" i="6"/>
  <c r="B2991" i="6"/>
  <c r="B2992" i="6"/>
  <c r="B2993" i="6"/>
  <c r="B2994" i="6"/>
  <c r="B2995" i="6"/>
  <c r="B2996" i="6"/>
  <c r="B2997" i="6"/>
  <c r="B2998" i="6"/>
  <c r="B2999" i="6"/>
  <c r="B3000" i="6"/>
  <c r="B3001" i="6"/>
  <c r="B3002" i="6"/>
  <c r="B3003" i="6"/>
  <c r="B3004" i="6"/>
  <c r="B3005" i="6"/>
  <c r="B3006" i="6"/>
  <c r="B3007" i="6"/>
  <c r="B3008" i="6"/>
  <c r="B3009" i="6"/>
  <c r="B3010" i="6"/>
  <c r="B3011" i="6"/>
  <c r="B3012" i="6"/>
  <c r="B3013" i="6"/>
  <c r="B3014" i="6"/>
  <c r="B3015" i="6"/>
  <c r="B3016" i="6"/>
  <c r="B3017" i="6"/>
  <c r="B3018" i="6"/>
  <c r="B3019" i="6"/>
  <c r="B3020" i="6"/>
  <c r="B3021" i="6"/>
  <c r="B3022" i="6"/>
  <c r="B3023" i="6"/>
  <c r="B3024" i="6"/>
  <c r="B3025" i="6"/>
  <c r="B3026" i="6"/>
  <c r="B3027" i="6"/>
  <c r="B3028" i="6"/>
  <c r="B3029" i="6"/>
  <c r="B3030" i="6"/>
  <c r="B3031" i="6"/>
  <c r="B3032" i="6"/>
  <c r="B3033" i="6"/>
  <c r="B3034" i="6"/>
  <c r="B3035" i="6"/>
  <c r="B3036" i="6"/>
  <c r="B3037" i="6"/>
  <c r="B3038" i="6"/>
  <c r="B3039" i="6"/>
  <c r="B3040" i="6"/>
  <c r="B3041" i="6"/>
  <c r="B3042" i="6"/>
  <c r="B3043" i="6"/>
  <c r="B3044" i="6"/>
  <c r="B3045" i="6"/>
  <c r="B3046" i="6"/>
  <c r="B3047" i="6"/>
  <c r="B3048" i="6"/>
  <c r="B3049" i="6"/>
  <c r="B3050" i="6"/>
  <c r="B3051" i="6"/>
  <c r="B3052" i="6"/>
  <c r="B3053" i="6"/>
  <c r="B3054" i="6"/>
  <c r="B3055" i="6"/>
  <c r="B3056" i="6"/>
  <c r="B3057" i="6"/>
  <c r="B3058" i="6"/>
  <c r="B3059" i="6"/>
  <c r="B3060" i="6"/>
  <c r="B3061" i="6"/>
  <c r="B3062" i="6"/>
  <c r="B3063" i="6"/>
  <c r="B3064" i="6"/>
  <c r="B3065" i="6"/>
  <c r="B3066" i="6"/>
  <c r="B3067" i="6"/>
  <c r="B3068" i="6"/>
  <c r="B3069" i="6"/>
  <c r="B3070" i="6"/>
  <c r="B3071" i="6"/>
  <c r="B3072" i="6"/>
  <c r="B3073" i="6"/>
  <c r="B3074" i="6"/>
  <c r="B3075" i="6"/>
  <c r="B3076" i="6"/>
  <c r="B3077" i="6"/>
  <c r="B3078" i="6"/>
  <c r="B3079" i="6"/>
  <c r="B3080" i="6"/>
  <c r="B3081" i="6"/>
  <c r="B3082" i="6"/>
  <c r="B3083" i="6"/>
  <c r="B3084" i="6"/>
  <c r="B3085" i="6"/>
  <c r="B3086" i="6"/>
  <c r="B3087" i="6"/>
  <c r="B3088" i="6"/>
  <c r="B3089" i="6"/>
  <c r="B3090" i="6"/>
  <c r="B3091" i="6"/>
  <c r="B3092" i="6"/>
  <c r="B3093" i="6"/>
  <c r="B3094" i="6"/>
  <c r="B3095" i="6"/>
  <c r="B3096" i="6"/>
  <c r="B3097" i="6"/>
  <c r="B3098" i="6"/>
  <c r="B3099" i="6"/>
  <c r="B3100" i="6"/>
  <c r="B3101" i="6"/>
  <c r="B3102" i="6"/>
  <c r="B3103" i="6"/>
  <c r="B3104" i="6"/>
  <c r="B3105" i="6"/>
  <c r="B3106" i="6"/>
  <c r="B3107" i="6"/>
  <c r="B3108" i="6"/>
  <c r="B3109" i="6"/>
  <c r="B3110" i="6"/>
  <c r="B3111" i="6"/>
  <c r="B3112" i="6"/>
  <c r="B3113" i="6"/>
  <c r="B3114" i="6"/>
  <c r="B3115" i="6"/>
  <c r="B3116" i="6"/>
  <c r="B3117" i="6"/>
  <c r="B3118" i="6"/>
  <c r="B3119" i="6"/>
  <c r="B3120" i="6"/>
  <c r="B3121" i="6"/>
  <c r="B3122" i="6"/>
  <c r="B3123" i="6"/>
  <c r="B3124" i="6"/>
  <c r="B3125" i="6"/>
  <c r="B3126" i="6"/>
  <c r="B3127" i="6"/>
  <c r="B3128" i="6"/>
  <c r="B3129" i="6"/>
  <c r="B3130" i="6"/>
  <c r="B3131" i="6"/>
  <c r="B3132" i="6"/>
  <c r="B3133" i="6"/>
  <c r="B3134" i="6"/>
  <c r="B3135" i="6"/>
  <c r="B3136" i="6"/>
  <c r="B3137" i="6"/>
  <c r="B3138" i="6"/>
  <c r="B3139" i="6"/>
  <c r="B3140" i="6"/>
  <c r="B3141" i="6"/>
  <c r="B3142" i="6"/>
  <c r="B3143" i="6"/>
  <c r="B3144" i="6"/>
  <c r="B3145" i="6"/>
  <c r="B3146" i="6"/>
  <c r="B3147" i="6"/>
  <c r="B3148" i="6"/>
  <c r="B3149" i="6"/>
  <c r="B3150" i="6"/>
  <c r="B3151" i="6"/>
  <c r="B3152" i="6"/>
  <c r="B3153" i="6"/>
  <c r="B3154" i="6"/>
  <c r="B3155" i="6"/>
  <c r="B3156" i="6"/>
  <c r="B3157" i="6"/>
  <c r="B3158" i="6"/>
  <c r="B3159" i="6"/>
  <c r="B3160" i="6"/>
  <c r="B3161" i="6"/>
  <c r="B3162" i="6"/>
  <c r="B3163" i="6"/>
  <c r="B3164" i="6"/>
  <c r="B3165" i="6"/>
  <c r="B3166" i="6"/>
  <c r="B3167" i="6"/>
  <c r="B3168" i="6"/>
  <c r="B3169" i="6"/>
  <c r="B3170" i="6"/>
  <c r="B3171" i="6"/>
  <c r="B3172" i="6"/>
  <c r="B3173" i="6"/>
  <c r="B3174" i="6"/>
  <c r="B3175" i="6"/>
  <c r="B3176" i="6"/>
  <c r="B3177" i="6"/>
  <c r="B3178" i="6"/>
  <c r="B3179" i="6"/>
  <c r="B3180" i="6"/>
  <c r="B3181" i="6"/>
  <c r="B3182" i="6"/>
  <c r="B3183" i="6"/>
  <c r="B3184" i="6"/>
  <c r="B3185" i="6"/>
  <c r="B3186" i="6"/>
  <c r="B3187" i="6"/>
  <c r="B3188" i="6"/>
  <c r="B3189" i="6"/>
  <c r="B3190" i="6"/>
  <c r="B3191" i="6"/>
  <c r="B3192" i="6"/>
  <c r="B3193" i="6"/>
  <c r="B3194" i="6"/>
  <c r="B3195" i="6"/>
  <c r="B3196" i="6"/>
  <c r="B3197" i="6"/>
  <c r="B3198" i="6"/>
  <c r="B3199" i="6"/>
  <c r="B3200" i="6"/>
  <c r="B3201" i="6"/>
  <c r="B3202" i="6"/>
  <c r="B3203" i="6"/>
  <c r="B3204" i="6"/>
  <c r="B3205" i="6"/>
  <c r="B3206" i="6"/>
  <c r="B3207" i="6"/>
  <c r="B3208" i="6"/>
  <c r="B3209" i="6"/>
  <c r="B3210" i="6"/>
  <c r="B3211" i="6"/>
  <c r="B3212" i="6"/>
  <c r="B3213" i="6"/>
  <c r="B3214" i="6"/>
  <c r="B3215" i="6"/>
  <c r="B3216" i="6"/>
  <c r="B3217" i="6"/>
  <c r="B3218" i="6"/>
  <c r="B3219" i="6"/>
  <c r="B3220" i="6"/>
  <c r="B3221" i="6"/>
  <c r="B3222" i="6"/>
  <c r="B3223" i="6"/>
  <c r="B3224" i="6"/>
  <c r="B3225" i="6"/>
  <c r="B3226" i="6"/>
  <c r="B3227" i="6"/>
  <c r="B3228" i="6"/>
  <c r="B3229" i="6"/>
  <c r="B3230" i="6"/>
  <c r="B3231" i="6"/>
  <c r="B3232" i="6"/>
  <c r="B3233" i="6"/>
  <c r="B3234" i="6"/>
  <c r="B3235" i="6"/>
  <c r="B3236" i="6"/>
  <c r="B3237" i="6"/>
  <c r="B3238" i="6"/>
  <c r="B3239" i="6"/>
  <c r="B3240" i="6"/>
  <c r="B3241" i="6"/>
  <c r="B3242" i="6"/>
  <c r="B3243" i="6"/>
  <c r="B3244" i="6"/>
  <c r="B3245" i="6"/>
  <c r="B3246" i="6"/>
  <c r="B3247" i="6"/>
  <c r="B3248" i="6"/>
  <c r="B3249" i="6"/>
  <c r="B3250" i="6"/>
  <c r="B3251" i="6"/>
  <c r="B3252" i="6"/>
  <c r="B3253" i="6"/>
  <c r="B3254" i="6"/>
  <c r="B3255" i="6"/>
  <c r="B3256" i="6"/>
  <c r="B3257" i="6"/>
  <c r="B3258" i="6"/>
  <c r="B3259" i="6"/>
  <c r="B3260" i="6"/>
  <c r="B3261" i="6"/>
  <c r="B3262" i="6"/>
  <c r="B3263" i="6"/>
  <c r="B3264" i="6"/>
  <c r="B3265" i="6"/>
  <c r="B3266" i="6"/>
  <c r="B3267" i="6"/>
  <c r="B3268" i="6"/>
  <c r="B3269" i="6"/>
  <c r="B3270" i="6"/>
  <c r="B3271" i="6"/>
  <c r="B3272" i="6"/>
  <c r="B3273" i="6"/>
  <c r="B3274" i="6"/>
  <c r="B3275" i="6"/>
  <c r="B3276" i="6"/>
  <c r="B3277" i="6"/>
  <c r="B3278" i="6"/>
  <c r="B3279" i="6"/>
  <c r="B3280" i="6"/>
  <c r="B3281" i="6"/>
  <c r="B3282" i="6"/>
  <c r="B3283" i="6"/>
  <c r="B3284" i="6"/>
  <c r="B3285" i="6"/>
  <c r="B3286" i="6"/>
  <c r="B3287" i="6"/>
  <c r="B3288" i="6"/>
  <c r="B3289" i="6"/>
  <c r="B3290" i="6"/>
  <c r="B3291" i="6"/>
  <c r="B3292" i="6"/>
  <c r="B3293" i="6"/>
  <c r="B3294" i="6"/>
  <c r="B3295" i="6"/>
  <c r="B3296" i="6"/>
  <c r="B3297" i="6"/>
  <c r="B3298" i="6"/>
  <c r="B3299" i="6"/>
  <c r="B3300" i="6"/>
  <c r="B3301" i="6"/>
  <c r="B3302" i="6"/>
  <c r="B3303" i="6"/>
  <c r="B3304" i="6"/>
  <c r="B3305" i="6"/>
  <c r="B3306" i="6"/>
  <c r="B3307" i="6"/>
  <c r="B3308" i="6"/>
  <c r="B3309" i="6"/>
  <c r="B3310" i="6"/>
  <c r="B3311" i="6"/>
  <c r="B3312" i="6"/>
  <c r="B3313" i="6"/>
  <c r="B3314" i="6"/>
  <c r="B3315" i="6"/>
  <c r="B3316" i="6"/>
  <c r="B3317" i="6"/>
  <c r="B3318" i="6"/>
  <c r="B3319" i="6"/>
  <c r="B3320" i="6"/>
  <c r="B3321" i="6"/>
  <c r="B3322" i="6"/>
  <c r="B3323" i="6"/>
  <c r="B3324" i="6"/>
  <c r="B3325" i="6"/>
  <c r="B3326" i="6"/>
  <c r="B3327" i="6"/>
  <c r="B3328" i="6"/>
  <c r="B3329" i="6"/>
  <c r="B3330" i="6"/>
  <c r="B3331" i="6"/>
  <c r="B3332" i="6"/>
  <c r="B3333" i="6"/>
  <c r="B3334" i="6"/>
  <c r="B3335" i="6"/>
  <c r="B3336" i="6"/>
  <c r="B3337" i="6"/>
  <c r="B3338" i="6"/>
  <c r="B3339" i="6"/>
  <c r="B3340" i="6"/>
  <c r="B3341" i="6"/>
  <c r="B3342" i="6"/>
  <c r="B3343" i="6"/>
  <c r="B3344" i="6"/>
  <c r="B3345" i="6"/>
  <c r="B3346" i="6"/>
  <c r="B3347" i="6"/>
  <c r="B3348" i="6"/>
  <c r="B3349" i="6"/>
  <c r="B3350" i="6"/>
  <c r="B3351" i="6"/>
  <c r="B3352" i="6"/>
  <c r="B3353" i="6"/>
  <c r="B3354" i="6"/>
  <c r="B3355" i="6"/>
  <c r="B3356" i="6"/>
  <c r="B3357" i="6"/>
  <c r="B3358" i="6"/>
  <c r="B3359" i="6"/>
  <c r="B3360" i="6"/>
  <c r="B3361" i="6"/>
  <c r="B3362" i="6"/>
  <c r="B3363" i="6"/>
  <c r="B3364" i="6"/>
  <c r="B3365" i="6"/>
  <c r="B3366" i="6"/>
  <c r="B3367" i="6"/>
  <c r="B3368" i="6"/>
  <c r="B3369" i="6"/>
  <c r="B3370" i="6"/>
  <c r="B3371" i="6"/>
  <c r="B3372" i="6"/>
  <c r="B3373" i="6"/>
  <c r="B3374" i="6"/>
  <c r="B3375" i="6"/>
  <c r="B3376" i="6"/>
  <c r="B3377" i="6"/>
  <c r="B3378" i="6"/>
  <c r="B3379" i="6"/>
  <c r="B3380" i="6"/>
  <c r="B3381" i="6"/>
  <c r="B3382" i="6"/>
  <c r="B3383" i="6"/>
  <c r="B3384" i="6"/>
  <c r="B3385" i="6"/>
  <c r="B3386" i="6"/>
  <c r="B3387" i="6"/>
  <c r="B3388" i="6"/>
  <c r="B3389" i="6"/>
  <c r="B3390" i="6"/>
  <c r="B3391" i="6"/>
  <c r="B3392" i="6"/>
  <c r="B3393" i="6"/>
  <c r="B3394" i="6"/>
  <c r="B3395" i="6"/>
  <c r="B3396" i="6"/>
  <c r="B3397" i="6"/>
  <c r="B3398" i="6"/>
  <c r="B3399" i="6"/>
  <c r="B3400" i="6"/>
  <c r="B3401" i="6"/>
  <c r="B3402" i="6"/>
  <c r="B3403" i="6"/>
  <c r="B3404" i="6"/>
  <c r="B3405" i="6"/>
  <c r="B3406" i="6"/>
  <c r="B3407" i="6"/>
  <c r="B3408" i="6"/>
  <c r="B3409" i="6"/>
  <c r="B3410" i="6"/>
  <c r="B3411" i="6"/>
  <c r="B3412" i="6"/>
  <c r="B3413" i="6"/>
  <c r="B3414" i="6"/>
  <c r="B3415" i="6"/>
  <c r="B3416" i="6"/>
  <c r="B3417" i="6"/>
  <c r="B3418" i="6"/>
  <c r="B3419" i="6"/>
  <c r="B3420" i="6"/>
  <c r="B3421" i="6"/>
  <c r="B3422" i="6"/>
  <c r="B3423" i="6"/>
  <c r="B3424" i="6"/>
  <c r="B3425" i="6"/>
  <c r="B3426" i="6"/>
  <c r="B3427" i="6"/>
  <c r="B3428" i="6"/>
  <c r="B3429" i="6"/>
  <c r="B3430" i="6"/>
  <c r="B3431" i="6"/>
  <c r="B3432" i="6"/>
  <c r="B3433" i="6"/>
  <c r="B3434" i="6"/>
  <c r="B3435" i="6"/>
  <c r="B3436" i="6"/>
  <c r="B3437" i="6"/>
  <c r="B3438" i="6"/>
  <c r="B3439" i="6"/>
  <c r="B3440" i="6"/>
  <c r="B3441" i="6"/>
  <c r="B3442" i="6"/>
  <c r="B3443" i="6"/>
  <c r="B3444" i="6"/>
  <c r="B3445" i="6"/>
  <c r="B3446" i="6"/>
  <c r="B3447" i="6"/>
  <c r="B3448" i="6"/>
  <c r="B3449" i="6"/>
  <c r="B3450" i="6"/>
  <c r="B3451" i="6"/>
  <c r="B3452" i="6"/>
  <c r="B3453" i="6"/>
  <c r="B3454" i="6"/>
  <c r="B3455" i="6"/>
  <c r="B3456" i="6"/>
  <c r="B3457" i="6"/>
  <c r="B3458" i="6"/>
  <c r="B3459" i="6"/>
  <c r="B3460" i="6"/>
  <c r="B3461" i="6"/>
  <c r="B3462" i="6"/>
  <c r="B3463" i="6"/>
  <c r="B3464" i="6"/>
  <c r="B3465" i="6"/>
  <c r="B3466" i="6"/>
  <c r="B3467" i="6"/>
  <c r="B3468" i="6"/>
  <c r="B3469" i="6"/>
  <c r="B3470" i="6"/>
  <c r="B3471" i="6"/>
  <c r="B3472" i="6"/>
  <c r="B3473" i="6"/>
  <c r="B3474" i="6"/>
  <c r="B3475" i="6"/>
  <c r="B3476" i="6"/>
  <c r="B3477" i="6"/>
  <c r="B3478" i="6"/>
  <c r="B3479" i="6"/>
  <c r="B3480" i="6"/>
  <c r="B3481" i="6"/>
  <c r="B3482" i="6"/>
  <c r="B3483" i="6"/>
  <c r="B3484" i="6"/>
  <c r="B3485" i="6"/>
  <c r="B3486" i="6"/>
  <c r="B3487" i="6"/>
  <c r="B3488" i="6"/>
  <c r="B3489" i="6"/>
  <c r="B3490" i="6"/>
  <c r="B3491" i="6"/>
  <c r="B3492" i="6"/>
  <c r="B3493" i="6"/>
  <c r="B3494" i="6"/>
  <c r="B3495" i="6"/>
  <c r="B3496" i="6"/>
  <c r="B3497" i="6"/>
  <c r="B3498" i="6"/>
  <c r="B3499" i="6"/>
  <c r="B3500" i="6"/>
  <c r="B3501" i="6"/>
  <c r="B3502" i="6"/>
  <c r="B3503" i="6"/>
  <c r="B3504" i="6"/>
  <c r="B3505" i="6"/>
  <c r="B3506" i="6"/>
  <c r="B3507" i="6"/>
  <c r="B3508" i="6"/>
  <c r="B3509" i="6"/>
  <c r="B3510" i="6"/>
  <c r="B3511" i="6"/>
  <c r="B3512" i="6"/>
  <c r="B3513" i="6"/>
  <c r="B3514" i="6"/>
  <c r="B3515" i="6"/>
  <c r="B3516" i="6"/>
  <c r="B3517" i="6"/>
  <c r="B3518" i="6"/>
  <c r="B3519" i="6"/>
  <c r="B3520" i="6"/>
  <c r="B3521" i="6"/>
  <c r="B3522" i="6"/>
  <c r="B3523" i="6"/>
  <c r="B3524" i="6"/>
  <c r="B3525" i="6"/>
  <c r="B3526" i="6"/>
  <c r="B3527" i="6"/>
  <c r="B3528" i="6"/>
  <c r="B3529" i="6"/>
  <c r="B3530" i="6"/>
  <c r="B3531" i="6"/>
  <c r="B3532" i="6"/>
  <c r="B3533" i="6"/>
  <c r="B3534" i="6"/>
  <c r="B3535" i="6"/>
  <c r="B3536" i="6"/>
  <c r="B3537" i="6"/>
  <c r="B3538" i="6"/>
  <c r="B3539" i="6"/>
  <c r="B3540" i="6"/>
  <c r="B3541" i="6"/>
  <c r="B3542" i="6"/>
  <c r="B3543" i="6"/>
  <c r="B3544" i="6"/>
  <c r="B3545" i="6"/>
  <c r="B3546" i="6"/>
  <c r="B3547" i="6"/>
  <c r="B3548" i="6"/>
  <c r="B3549" i="6"/>
  <c r="B3550" i="6"/>
  <c r="B3551" i="6"/>
  <c r="B3552" i="6"/>
  <c r="B3553" i="6"/>
  <c r="B3554" i="6"/>
  <c r="B3555" i="6"/>
  <c r="B3556" i="6"/>
  <c r="B3557" i="6"/>
  <c r="B3558" i="6"/>
  <c r="B3559" i="6"/>
  <c r="B3560" i="6"/>
  <c r="B3561" i="6"/>
  <c r="B3562" i="6"/>
  <c r="B3563" i="6"/>
  <c r="B3564" i="6"/>
  <c r="B3565" i="6"/>
  <c r="B3566" i="6"/>
  <c r="B3567" i="6"/>
  <c r="B3568" i="6"/>
  <c r="B3569" i="6"/>
  <c r="B3570" i="6"/>
  <c r="B3571" i="6"/>
  <c r="B3572" i="6"/>
  <c r="B3573" i="6"/>
  <c r="B3574" i="6"/>
  <c r="B3575" i="6"/>
  <c r="B3576" i="6"/>
  <c r="B3577" i="6"/>
  <c r="B3578" i="6"/>
  <c r="B3579" i="6"/>
  <c r="B3580" i="6"/>
  <c r="B3581" i="6"/>
  <c r="B3582" i="6"/>
  <c r="B3583" i="6"/>
  <c r="B3584" i="6"/>
  <c r="B3585" i="6"/>
  <c r="B3586" i="6"/>
  <c r="B3587" i="6"/>
  <c r="B3588" i="6"/>
  <c r="B3589" i="6"/>
  <c r="B3590" i="6"/>
  <c r="B3591" i="6"/>
  <c r="B3592" i="6"/>
  <c r="B3593" i="6"/>
  <c r="B3594" i="6"/>
  <c r="B3595" i="6"/>
  <c r="B3596" i="6"/>
  <c r="B3597" i="6"/>
  <c r="B3598" i="6"/>
  <c r="B3599" i="6"/>
  <c r="B3600" i="6"/>
  <c r="B3601" i="6"/>
  <c r="B3602" i="6"/>
  <c r="B3603" i="6"/>
  <c r="B3604" i="6"/>
  <c r="B3605" i="6"/>
  <c r="B3606" i="6"/>
  <c r="B3607" i="6"/>
  <c r="B3608" i="6"/>
  <c r="B3609" i="6"/>
  <c r="B3610" i="6"/>
  <c r="B3611" i="6"/>
  <c r="B3612" i="6"/>
  <c r="B3613" i="6"/>
  <c r="B3614" i="6"/>
  <c r="B3615" i="6"/>
  <c r="B3616" i="6"/>
  <c r="B3617" i="6"/>
  <c r="B3618" i="6"/>
  <c r="B3619" i="6"/>
  <c r="B3620" i="6"/>
  <c r="B3621" i="6"/>
  <c r="B3622" i="6"/>
  <c r="B3623" i="6"/>
  <c r="B3624" i="6"/>
  <c r="B3625" i="6"/>
  <c r="B3626" i="6"/>
  <c r="B3627" i="6"/>
  <c r="B3628" i="6"/>
  <c r="B3629" i="6"/>
  <c r="B3630" i="6"/>
  <c r="B3631" i="6"/>
  <c r="B3632" i="6"/>
  <c r="B3633" i="6"/>
  <c r="B3634" i="6"/>
  <c r="B3635" i="6"/>
  <c r="B3636" i="6"/>
  <c r="B3637" i="6"/>
  <c r="B3638" i="6"/>
  <c r="B3639" i="6"/>
  <c r="B3640" i="6"/>
  <c r="B3641" i="6"/>
  <c r="B3642" i="6"/>
  <c r="B3643" i="6"/>
  <c r="B3644" i="6"/>
  <c r="B3645" i="6"/>
  <c r="B3646" i="6"/>
  <c r="B3647" i="6"/>
  <c r="B3648" i="6"/>
  <c r="B3649" i="6"/>
  <c r="B3650" i="6"/>
  <c r="B3651" i="6"/>
  <c r="B3652" i="6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Q3" i="5"/>
  <c r="Q4" i="5"/>
  <c r="Q5" i="5"/>
  <c r="Q6" i="5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K3" i="2"/>
  <c r="M3" i="2" s="1"/>
  <c r="K4" i="2"/>
  <c r="M4" i="2" s="1"/>
  <c r="K5" i="2"/>
  <c r="M5" i="2" s="1"/>
  <c r="K6" i="2"/>
  <c r="M6" i="2" s="1"/>
  <c r="K7" i="2"/>
  <c r="M7" i="2" s="1"/>
  <c r="K8" i="2"/>
  <c r="M8" i="2" s="1"/>
  <c r="K9" i="2"/>
  <c r="M9" i="2" s="1"/>
  <c r="K10" i="2"/>
  <c r="M10" i="2" s="1"/>
  <c r="K11" i="2"/>
  <c r="M11" i="2" s="1"/>
  <c r="K12" i="2"/>
  <c r="M12" i="2" s="1"/>
  <c r="K13" i="2"/>
  <c r="M13" i="2" s="1"/>
  <c r="K14" i="2"/>
  <c r="M14" i="2" s="1"/>
  <c r="K15" i="2"/>
  <c r="M15" i="2" s="1"/>
  <c r="K16" i="2"/>
  <c r="M16" i="2" s="1"/>
  <c r="K17" i="2"/>
  <c r="M17" i="2" s="1"/>
  <c r="K18" i="2"/>
  <c r="M18" i="2" s="1"/>
  <c r="K19" i="2"/>
  <c r="M19" i="2" s="1"/>
  <c r="K20" i="2"/>
  <c r="M20" i="2" s="1"/>
  <c r="K21" i="2"/>
  <c r="M21" i="2" s="1"/>
  <c r="K22" i="2"/>
  <c r="M22" i="2" s="1"/>
  <c r="K23" i="2"/>
  <c r="M23" i="2" s="1"/>
  <c r="K24" i="2"/>
  <c r="M24" i="2" s="1"/>
  <c r="K25" i="2"/>
  <c r="M25" i="2" s="1"/>
  <c r="K26" i="2"/>
  <c r="M26" i="2" s="1"/>
  <c r="K27" i="2"/>
  <c r="M27" i="2" s="1"/>
  <c r="K28" i="2"/>
  <c r="M28" i="2" s="1"/>
  <c r="K29" i="2"/>
  <c r="M29" i="2" s="1"/>
  <c r="K30" i="2"/>
  <c r="M30" i="2" s="1"/>
  <c r="K31" i="2"/>
  <c r="M31" i="2" s="1"/>
  <c r="K32" i="2"/>
  <c r="M32" i="2" s="1"/>
  <c r="K33" i="2"/>
  <c r="M33" i="2" s="1"/>
  <c r="K34" i="2"/>
  <c r="M34" i="2" s="1"/>
  <c r="K35" i="2"/>
  <c r="M35" i="2" s="1"/>
  <c r="K36" i="2"/>
  <c r="M36" i="2" s="1"/>
  <c r="K37" i="2"/>
  <c r="M37" i="2" s="1"/>
  <c r="K38" i="2"/>
  <c r="M38" i="2" s="1"/>
  <c r="K39" i="2"/>
  <c r="M39" i="2" s="1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8" i="2"/>
  <c r="K2349" i="2"/>
  <c r="K2350" i="2"/>
  <c r="K2351" i="2"/>
  <c r="K2352" i="2"/>
  <c r="K2353" i="2"/>
  <c r="K2354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2442" i="2"/>
  <c r="K2443" i="2"/>
  <c r="K2444" i="2"/>
  <c r="K2445" i="2"/>
  <c r="K2446" i="2"/>
  <c r="K2447" i="2"/>
  <c r="K2448" i="2"/>
  <c r="K2449" i="2"/>
  <c r="K2450" i="2"/>
  <c r="K2451" i="2"/>
  <c r="K2452" i="2"/>
  <c r="K2453" i="2"/>
  <c r="K2454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489" i="2"/>
  <c r="K2490" i="2"/>
  <c r="K2491" i="2"/>
  <c r="K2492" i="2"/>
  <c r="K2493" i="2"/>
  <c r="K2494" i="2"/>
  <c r="K2495" i="2"/>
  <c r="K2496" i="2"/>
  <c r="K2497" i="2"/>
  <c r="K2498" i="2"/>
  <c r="K2499" i="2"/>
  <c r="K2500" i="2"/>
  <c r="K2501" i="2"/>
  <c r="K2502" i="2"/>
  <c r="K2503" i="2"/>
  <c r="K2504" i="2"/>
  <c r="K2505" i="2"/>
  <c r="K2506" i="2"/>
  <c r="K2507" i="2"/>
  <c r="K2508" i="2"/>
  <c r="K2509" i="2"/>
  <c r="K2510" i="2"/>
  <c r="K2511" i="2"/>
  <c r="K2512" i="2"/>
  <c r="K2513" i="2"/>
  <c r="K2514" i="2"/>
  <c r="K2515" i="2"/>
  <c r="K2516" i="2"/>
  <c r="K2517" i="2"/>
  <c r="K2518" i="2"/>
  <c r="K2519" i="2"/>
  <c r="K2520" i="2"/>
  <c r="K2521" i="2"/>
  <c r="K2522" i="2"/>
  <c r="K2523" i="2"/>
  <c r="K2524" i="2"/>
  <c r="K2525" i="2"/>
  <c r="K2526" i="2"/>
  <c r="K2527" i="2"/>
  <c r="K2528" i="2"/>
  <c r="K2529" i="2"/>
  <c r="K2530" i="2"/>
  <c r="K2531" i="2"/>
  <c r="K2532" i="2"/>
  <c r="K2533" i="2"/>
  <c r="K2534" i="2"/>
  <c r="K2535" i="2"/>
  <c r="K2536" i="2"/>
  <c r="K2537" i="2"/>
  <c r="K2538" i="2"/>
  <c r="K2539" i="2"/>
  <c r="K2540" i="2"/>
  <c r="K2541" i="2"/>
  <c r="K2542" i="2"/>
  <c r="K2543" i="2"/>
  <c r="K2544" i="2"/>
  <c r="K2545" i="2"/>
  <c r="K2546" i="2"/>
  <c r="K2547" i="2"/>
  <c r="K2548" i="2"/>
  <c r="K2549" i="2"/>
  <c r="K2550" i="2"/>
  <c r="K2551" i="2"/>
  <c r="K2552" i="2"/>
  <c r="K2553" i="2"/>
  <c r="K2554" i="2"/>
  <c r="K2555" i="2"/>
  <c r="K2556" i="2"/>
  <c r="K2557" i="2"/>
  <c r="K2558" i="2"/>
  <c r="K2559" i="2"/>
  <c r="K2560" i="2"/>
  <c r="K2561" i="2"/>
  <c r="K2562" i="2"/>
  <c r="K2563" i="2"/>
  <c r="K2564" i="2"/>
  <c r="K2565" i="2"/>
  <c r="K2566" i="2"/>
  <c r="K2567" i="2"/>
  <c r="K2568" i="2"/>
  <c r="K2569" i="2"/>
  <c r="K2570" i="2"/>
  <c r="K2571" i="2"/>
  <c r="K2572" i="2"/>
  <c r="K2573" i="2"/>
  <c r="K2574" i="2"/>
  <c r="K2575" i="2"/>
  <c r="K2576" i="2"/>
  <c r="K2577" i="2"/>
  <c r="K2578" i="2"/>
  <c r="K2579" i="2"/>
  <c r="K2580" i="2"/>
  <c r="K2581" i="2"/>
  <c r="K2582" i="2"/>
  <c r="K2583" i="2"/>
  <c r="K2584" i="2"/>
  <c r="K2585" i="2"/>
  <c r="K2586" i="2"/>
  <c r="K2587" i="2"/>
  <c r="K2588" i="2"/>
  <c r="K2589" i="2"/>
  <c r="K2590" i="2"/>
  <c r="K2591" i="2"/>
  <c r="K2592" i="2"/>
  <c r="K2593" i="2"/>
  <c r="K2594" i="2"/>
  <c r="K2595" i="2"/>
  <c r="K2596" i="2"/>
  <c r="K2597" i="2"/>
  <c r="K2598" i="2"/>
  <c r="K2599" i="2"/>
  <c r="K2600" i="2"/>
  <c r="K2601" i="2"/>
  <c r="K2602" i="2"/>
  <c r="K2603" i="2"/>
  <c r="K2604" i="2"/>
  <c r="K2605" i="2"/>
  <c r="K2606" i="2"/>
  <c r="K2607" i="2"/>
  <c r="K2608" i="2"/>
  <c r="K2609" i="2"/>
  <c r="K2610" i="2"/>
  <c r="K2611" i="2"/>
  <c r="K2612" i="2"/>
  <c r="K2613" i="2"/>
  <c r="K2614" i="2"/>
  <c r="K2615" i="2"/>
  <c r="K2616" i="2"/>
  <c r="K2617" i="2"/>
  <c r="K2618" i="2"/>
  <c r="K2619" i="2"/>
  <c r="K2620" i="2"/>
  <c r="K2621" i="2"/>
  <c r="K2622" i="2"/>
  <c r="K2623" i="2"/>
  <c r="K2624" i="2"/>
  <c r="K2625" i="2"/>
  <c r="K2626" i="2"/>
  <c r="K2627" i="2"/>
  <c r="K2628" i="2"/>
  <c r="K2629" i="2"/>
  <c r="K2630" i="2"/>
  <c r="K2631" i="2"/>
  <c r="K2632" i="2"/>
  <c r="K2633" i="2"/>
  <c r="K2634" i="2"/>
  <c r="K2635" i="2"/>
  <c r="K2636" i="2"/>
  <c r="K2637" i="2"/>
  <c r="K2638" i="2"/>
  <c r="K2639" i="2"/>
  <c r="K2640" i="2"/>
  <c r="K2641" i="2"/>
  <c r="K2642" i="2"/>
  <c r="K2643" i="2"/>
  <c r="K2644" i="2"/>
  <c r="K2645" i="2"/>
  <c r="K2646" i="2"/>
  <c r="K2647" i="2"/>
  <c r="K2648" i="2"/>
  <c r="K2649" i="2"/>
  <c r="K2650" i="2"/>
  <c r="K2651" i="2"/>
  <c r="K2652" i="2"/>
  <c r="K2653" i="2"/>
  <c r="K2654" i="2"/>
  <c r="K2655" i="2"/>
  <c r="K2656" i="2"/>
  <c r="K2657" i="2"/>
  <c r="K2658" i="2"/>
  <c r="K2659" i="2"/>
  <c r="K2660" i="2"/>
  <c r="K2661" i="2"/>
  <c r="K2662" i="2"/>
  <c r="K2663" i="2"/>
  <c r="K2664" i="2"/>
  <c r="K2665" i="2"/>
  <c r="K2666" i="2"/>
  <c r="K2667" i="2"/>
  <c r="K2668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2703" i="2"/>
  <c r="K2704" i="2"/>
  <c r="K2705" i="2"/>
  <c r="K2706" i="2"/>
  <c r="K2707" i="2"/>
  <c r="K2708" i="2"/>
  <c r="K2709" i="2"/>
  <c r="K2710" i="2"/>
  <c r="K2711" i="2"/>
  <c r="K2712" i="2"/>
  <c r="K2713" i="2"/>
  <c r="K2714" i="2"/>
  <c r="K2715" i="2"/>
  <c r="K2716" i="2"/>
  <c r="K2717" i="2"/>
  <c r="K2718" i="2"/>
  <c r="K2719" i="2"/>
  <c r="K2720" i="2"/>
  <c r="K2721" i="2"/>
  <c r="K2722" i="2"/>
  <c r="K2723" i="2"/>
  <c r="K2724" i="2"/>
  <c r="K2725" i="2"/>
  <c r="K2726" i="2"/>
  <c r="K2727" i="2"/>
  <c r="K2728" i="2"/>
  <c r="K2729" i="2"/>
  <c r="K2730" i="2"/>
  <c r="K2731" i="2"/>
  <c r="K2732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2818" i="2"/>
  <c r="K2819" i="2"/>
  <c r="K2820" i="2"/>
  <c r="K2821" i="2"/>
  <c r="K2822" i="2"/>
  <c r="K2823" i="2"/>
  <c r="K2824" i="2"/>
  <c r="K2825" i="2"/>
  <c r="K2826" i="2"/>
  <c r="K2827" i="2"/>
  <c r="K2828" i="2"/>
  <c r="K2829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847" i="2"/>
  <c r="K2848" i="2"/>
  <c r="K2849" i="2"/>
  <c r="K2850" i="2"/>
  <c r="K2851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2892" i="2"/>
  <c r="K2893" i="2"/>
  <c r="K2894" i="2"/>
  <c r="K2895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2958" i="2"/>
  <c r="K2959" i="2"/>
  <c r="K2960" i="2"/>
  <c r="K2961" i="2"/>
  <c r="K2962" i="2"/>
  <c r="K2963" i="2"/>
  <c r="K2964" i="2"/>
  <c r="K2965" i="2"/>
  <c r="K2966" i="2"/>
  <c r="K2967" i="2"/>
  <c r="K2968" i="2"/>
  <c r="K2969" i="2"/>
  <c r="K2970" i="2"/>
  <c r="K2971" i="2"/>
  <c r="K2972" i="2"/>
  <c r="K2973" i="2"/>
  <c r="K2974" i="2"/>
  <c r="K2975" i="2"/>
  <c r="K2976" i="2"/>
  <c r="K2977" i="2"/>
  <c r="K2978" i="2"/>
  <c r="K2979" i="2"/>
  <c r="K2980" i="2"/>
  <c r="K2981" i="2"/>
  <c r="K2982" i="2"/>
  <c r="K2983" i="2"/>
  <c r="K2984" i="2"/>
  <c r="K2985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3009" i="2"/>
  <c r="K3010" i="2"/>
  <c r="K3011" i="2"/>
  <c r="K3012" i="2"/>
  <c r="K3013" i="2"/>
  <c r="K3014" i="2"/>
  <c r="K3015" i="2"/>
  <c r="K3016" i="2"/>
  <c r="K3017" i="2"/>
  <c r="K3018" i="2"/>
  <c r="K3019" i="2"/>
  <c r="K3020" i="2"/>
  <c r="K3021" i="2"/>
  <c r="K3022" i="2"/>
  <c r="K3023" i="2"/>
  <c r="K3024" i="2"/>
  <c r="K3025" i="2"/>
  <c r="K3026" i="2"/>
  <c r="K3027" i="2"/>
  <c r="K3028" i="2"/>
  <c r="K3029" i="2"/>
  <c r="K3030" i="2"/>
  <c r="K3031" i="2"/>
  <c r="K3032" i="2"/>
  <c r="K3033" i="2"/>
  <c r="K3034" i="2"/>
  <c r="K3035" i="2"/>
  <c r="K3036" i="2"/>
  <c r="K3037" i="2"/>
  <c r="K3038" i="2"/>
  <c r="K3039" i="2"/>
  <c r="K3040" i="2"/>
  <c r="K3041" i="2"/>
  <c r="K3042" i="2"/>
  <c r="K3043" i="2"/>
  <c r="K3044" i="2"/>
  <c r="K3045" i="2"/>
  <c r="K3046" i="2"/>
  <c r="K3047" i="2"/>
  <c r="K3048" i="2"/>
  <c r="K3049" i="2"/>
  <c r="K3050" i="2"/>
  <c r="K3051" i="2"/>
  <c r="K3052" i="2"/>
  <c r="K3053" i="2"/>
  <c r="K3054" i="2"/>
  <c r="K3055" i="2"/>
  <c r="K3056" i="2"/>
  <c r="K3057" i="2"/>
  <c r="K3058" i="2"/>
  <c r="K3059" i="2"/>
  <c r="K3060" i="2"/>
  <c r="K3061" i="2"/>
  <c r="K3062" i="2"/>
  <c r="K3063" i="2"/>
  <c r="K3064" i="2"/>
  <c r="K3065" i="2"/>
  <c r="K3066" i="2"/>
  <c r="K3067" i="2"/>
  <c r="K3068" i="2"/>
  <c r="K3069" i="2"/>
  <c r="K3070" i="2"/>
  <c r="K3071" i="2"/>
  <c r="K3072" i="2"/>
  <c r="K3073" i="2"/>
  <c r="K3074" i="2"/>
  <c r="K3075" i="2"/>
  <c r="K3076" i="2"/>
  <c r="K3077" i="2"/>
  <c r="K3078" i="2"/>
  <c r="K3079" i="2"/>
  <c r="K3080" i="2"/>
  <c r="K3081" i="2"/>
  <c r="K3082" i="2"/>
  <c r="K3083" i="2"/>
  <c r="K3084" i="2"/>
  <c r="K3085" i="2"/>
  <c r="K3086" i="2"/>
  <c r="K3087" i="2"/>
  <c r="K3088" i="2"/>
  <c r="K3089" i="2"/>
  <c r="K3090" i="2"/>
  <c r="K3091" i="2"/>
  <c r="K3092" i="2"/>
  <c r="K3093" i="2"/>
  <c r="K3094" i="2"/>
  <c r="K3095" i="2"/>
  <c r="K3096" i="2"/>
  <c r="K3097" i="2"/>
  <c r="K3098" i="2"/>
  <c r="K3099" i="2"/>
  <c r="K3100" i="2"/>
  <c r="K3101" i="2"/>
  <c r="K3102" i="2"/>
  <c r="K3103" i="2"/>
  <c r="K3104" i="2"/>
  <c r="K3105" i="2"/>
  <c r="K3106" i="2"/>
  <c r="K3107" i="2"/>
  <c r="K3108" i="2"/>
  <c r="K3109" i="2"/>
  <c r="K3110" i="2"/>
  <c r="K3111" i="2"/>
  <c r="K3112" i="2"/>
  <c r="K3113" i="2"/>
  <c r="K3114" i="2"/>
  <c r="K3115" i="2"/>
  <c r="K3116" i="2"/>
  <c r="K3117" i="2"/>
  <c r="K3118" i="2"/>
  <c r="K3119" i="2"/>
  <c r="K3120" i="2"/>
  <c r="K3121" i="2"/>
  <c r="K3122" i="2"/>
  <c r="K3123" i="2"/>
  <c r="K3124" i="2"/>
  <c r="K3125" i="2"/>
  <c r="K3126" i="2"/>
  <c r="K3127" i="2"/>
  <c r="K3128" i="2"/>
  <c r="K3129" i="2"/>
  <c r="K3130" i="2"/>
  <c r="K3131" i="2"/>
  <c r="K3132" i="2"/>
  <c r="K3133" i="2"/>
  <c r="K3134" i="2"/>
  <c r="K3135" i="2"/>
  <c r="K3136" i="2"/>
  <c r="K3137" i="2"/>
  <c r="K3138" i="2"/>
  <c r="K3139" i="2"/>
  <c r="K3140" i="2"/>
  <c r="K3141" i="2"/>
  <c r="K3142" i="2"/>
  <c r="K3143" i="2"/>
  <c r="K3144" i="2"/>
  <c r="K3145" i="2"/>
  <c r="K3146" i="2"/>
  <c r="K3147" i="2"/>
  <c r="K3148" i="2"/>
  <c r="K3149" i="2"/>
  <c r="K3150" i="2"/>
  <c r="K3151" i="2"/>
  <c r="K3152" i="2"/>
  <c r="K3153" i="2"/>
  <c r="K3154" i="2"/>
  <c r="K3155" i="2"/>
  <c r="K3156" i="2"/>
  <c r="K3157" i="2"/>
  <c r="K3158" i="2"/>
  <c r="K3159" i="2"/>
  <c r="K3160" i="2"/>
  <c r="K3161" i="2"/>
  <c r="K3162" i="2"/>
  <c r="K3163" i="2"/>
  <c r="K3164" i="2"/>
  <c r="K3165" i="2"/>
  <c r="K3166" i="2"/>
  <c r="K3167" i="2"/>
  <c r="K3168" i="2"/>
  <c r="K3169" i="2"/>
  <c r="K3170" i="2"/>
  <c r="K3171" i="2"/>
  <c r="K3172" i="2"/>
  <c r="K3173" i="2"/>
  <c r="K3174" i="2"/>
  <c r="K3175" i="2"/>
  <c r="K3176" i="2"/>
  <c r="K3177" i="2"/>
  <c r="K3178" i="2"/>
  <c r="K3179" i="2"/>
  <c r="K3180" i="2"/>
  <c r="K3181" i="2"/>
  <c r="K3182" i="2"/>
  <c r="K3183" i="2"/>
  <c r="K3184" i="2"/>
  <c r="K3185" i="2"/>
  <c r="K3186" i="2"/>
  <c r="K3187" i="2"/>
  <c r="K3188" i="2"/>
  <c r="K3189" i="2"/>
  <c r="K3190" i="2"/>
  <c r="K3191" i="2"/>
  <c r="K3192" i="2"/>
  <c r="K3193" i="2"/>
  <c r="K3194" i="2"/>
  <c r="K3195" i="2"/>
  <c r="K3196" i="2"/>
  <c r="K3197" i="2"/>
  <c r="K3198" i="2"/>
  <c r="K3199" i="2"/>
  <c r="K3200" i="2"/>
  <c r="K3201" i="2"/>
  <c r="K3202" i="2"/>
  <c r="K3203" i="2"/>
  <c r="K3204" i="2"/>
  <c r="K3205" i="2"/>
  <c r="K3206" i="2"/>
  <c r="K3207" i="2"/>
  <c r="K3208" i="2"/>
  <c r="K3209" i="2"/>
  <c r="K3210" i="2"/>
  <c r="K3211" i="2"/>
  <c r="K3212" i="2"/>
  <c r="K3213" i="2"/>
  <c r="K3214" i="2"/>
  <c r="K3215" i="2"/>
  <c r="K3216" i="2"/>
  <c r="K3217" i="2"/>
  <c r="K3218" i="2"/>
  <c r="K3219" i="2"/>
  <c r="K3220" i="2"/>
  <c r="K3221" i="2"/>
  <c r="K3222" i="2"/>
  <c r="K3223" i="2"/>
  <c r="K3224" i="2"/>
  <c r="K3225" i="2"/>
  <c r="K3226" i="2"/>
  <c r="K3227" i="2"/>
  <c r="K3228" i="2"/>
  <c r="K3229" i="2"/>
  <c r="K3230" i="2"/>
  <c r="K3231" i="2"/>
  <c r="K3232" i="2"/>
  <c r="K3233" i="2"/>
  <c r="K3234" i="2"/>
  <c r="K3235" i="2"/>
  <c r="K3236" i="2"/>
  <c r="K3237" i="2"/>
  <c r="K3238" i="2"/>
  <c r="K3239" i="2"/>
  <c r="K3240" i="2"/>
  <c r="K3241" i="2"/>
  <c r="K3242" i="2"/>
  <c r="K3243" i="2"/>
  <c r="K3244" i="2"/>
  <c r="K3245" i="2"/>
  <c r="K3246" i="2"/>
  <c r="K3247" i="2"/>
  <c r="K3248" i="2"/>
  <c r="K3249" i="2"/>
  <c r="K3250" i="2"/>
  <c r="K3251" i="2"/>
  <c r="K3252" i="2"/>
  <c r="K3253" i="2"/>
  <c r="K3254" i="2"/>
  <c r="K3255" i="2"/>
  <c r="K3256" i="2"/>
  <c r="K3257" i="2"/>
  <c r="K3258" i="2"/>
  <c r="K3259" i="2"/>
  <c r="K3260" i="2"/>
  <c r="K3261" i="2"/>
  <c r="K3262" i="2"/>
  <c r="K3263" i="2"/>
  <c r="K3264" i="2"/>
  <c r="K3265" i="2"/>
  <c r="K3266" i="2"/>
  <c r="K3267" i="2"/>
  <c r="K3268" i="2"/>
  <c r="K3269" i="2"/>
  <c r="K3270" i="2"/>
  <c r="K3271" i="2"/>
  <c r="K3272" i="2"/>
  <c r="K3273" i="2"/>
  <c r="K3274" i="2"/>
  <c r="K3275" i="2"/>
  <c r="K3276" i="2"/>
  <c r="K3277" i="2"/>
  <c r="K3278" i="2"/>
  <c r="K3279" i="2"/>
  <c r="K3280" i="2"/>
  <c r="K3281" i="2"/>
  <c r="K3282" i="2"/>
  <c r="K3283" i="2"/>
  <c r="K3284" i="2"/>
  <c r="K3285" i="2"/>
  <c r="K3286" i="2"/>
  <c r="K3287" i="2"/>
  <c r="K3288" i="2"/>
  <c r="K3289" i="2"/>
  <c r="K3290" i="2"/>
  <c r="K3291" i="2"/>
  <c r="K3292" i="2"/>
  <c r="K3293" i="2"/>
  <c r="K3294" i="2"/>
  <c r="K3295" i="2"/>
  <c r="K3296" i="2"/>
  <c r="K3297" i="2"/>
  <c r="K3298" i="2"/>
  <c r="K3299" i="2"/>
  <c r="K3300" i="2"/>
  <c r="K3301" i="2"/>
  <c r="K3302" i="2"/>
  <c r="K3303" i="2"/>
  <c r="K3304" i="2"/>
  <c r="K3305" i="2"/>
  <c r="K3306" i="2"/>
  <c r="K3307" i="2"/>
  <c r="K3308" i="2"/>
  <c r="K3309" i="2"/>
  <c r="K3310" i="2"/>
  <c r="K3311" i="2"/>
  <c r="K3312" i="2"/>
  <c r="K3313" i="2"/>
  <c r="K3314" i="2"/>
  <c r="K3315" i="2"/>
  <c r="K3316" i="2"/>
  <c r="K3317" i="2"/>
  <c r="K3318" i="2"/>
  <c r="K3319" i="2"/>
  <c r="K3320" i="2"/>
  <c r="K3321" i="2"/>
  <c r="K3322" i="2"/>
  <c r="K3323" i="2"/>
  <c r="K3324" i="2"/>
  <c r="K3325" i="2"/>
  <c r="K3326" i="2"/>
  <c r="K3327" i="2"/>
  <c r="K3328" i="2"/>
  <c r="K3329" i="2"/>
  <c r="K3330" i="2"/>
  <c r="K3331" i="2"/>
  <c r="K3332" i="2"/>
  <c r="K3333" i="2"/>
  <c r="K3334" i="2"/>
  <c r="K3335" i="2"/>
  <c r="K3336" i="2"/>
  <c r="K3337" i="2"/>
  <c r="K3338" i="2"/>
  <c r="K3339" i="2"/>
  <c r="K3340" i="2"/>
  <c r="K3341" i="2"/>
  <c r="K3342" i="2"/>
  <c r="K3343" i="2"/>
  <c r="K3344" i="2"/>
  <c r="K3345" i="2"/>
  <c r="K3346" i="2"/>
  <c r="K3347" i="2"/>
  <c r="K3348" i="2"/>
  <c r="K3349" i="2"/>
  <c r="K3350" i="2"/>
  <c r="K3351" i="2"/>
  <c r="K3352" i="2"/>
  <c r="K3353" i="2"/>
  <c r="K3354" i="2"/>
  <c r="K3355" i="2"/>
  <c r="K3356" i="2"/>
  <c r="K3357" i="2"/>
  <c r="K3358" i="2"/>
  <c r="K3359" i="2"/>
  <c r="K3360" i="2"/>
  <c r="K3361" i="2"/>
  <c r="K3362" i="2"/>
  <c r="K3363" i="2"/>
  <c r="K3364" i="2"/>
  <c r="K3365" i="2"/>
  <c r="K3366" i="2"/>
  <c r="K3367" i="2"/>
  <c r="K3368" i="2"/>
  <c r="K3369" i="2"/>
  <c r="K3370" i="2"/>
  <c r="K3371" i="2"/>
  <c r="K3372" i="2"/>
  <c r="K3373" i="2"/>
  <c r="K3374" i="2"/>
  <c r="K3375" i="2"/>
  <c r="K3376" i="2"/>
  <c r="K3377" i="2"/>
  <c r="K3378" i="2"/>
  <c r="K3379" i="2"/>
  <c r="K3380" i="2"/>
  <c r="K3381" i="2"/>
  <c r="K3382" i="2"/>
  <c r="K3383" i="2"/>
  <c r="K3384" i="2"/>
  <c r="K3385" i="2"/>
  <c r="K3386" i="2"/>
  <c r="K3387" i="2"/>
  <c r="K3388" i="2"/>
  <c r="K3389" i="2"/>
  <c r="K3390" i="2"/>
  <c r="K3391" i="2"/>
  <c r="K3392" i="2"/>
  <c r="K3393" i="2"/>
  <c r="K3394" i="2"/>
  <c r="K3395" i="2"/>
  <c r="K3396" i="2"/>
  <c r="K3397" i="2"/>
  <c r="K3398" i="2"/>
  <c r="K3399" i="2"/>
  <c r="K3400" i="2"/>
  <c r="K3401" i="2"/>
  <c r="K3402" i="2"/>
  <c r="K3403" i="2"/>
  <c r="K3404" i="2"/>
  <c r="K3405" i="2"/>
  <c r="K3406" i="2"/>
  <c r="K3407" i="2"/>
  <c r="K3408" i="2"/>
  <c r="K3409" i="2"/>
  <c r="K3410" i="2"/>
  <c r="K3411" i="2"/>
  <c r="K3412" i="2"/>
  <c r="K3413" i="2"/>
  <c r="K3414" i="2"/>
  <c r="K3415" i="2"/>
  <c r="K3416" i="2"/>
  <c r="K3417" i="2"/>
  <c r="K3418" i="2"/>
  <c r="K3419" i="2"/>
  <c r="K3420" i="2"/>
  <c r="K3421" i="2"/>
  <c r="K3422" i="2"/>
  <c r="K3423" i="2"/>
  <c r="K3424" i="2"/>
  <c r="K3425" i="2"/>
  <c r="K3426" i="2"/>
  <c r="K3427" i="2"/>
  <c r="K3428" i="2"/>
  <c r="K3429" i="2"/>
  <c r="K3430" i="2"/>
  <c r="K3431" i="2"/>
  <c r="K3432" i="2"/>
  <c r="K3433" i="2"/>
  <c r="K3434" i="2"/>
  <c r="K3435" i="2"/>
  <c r="K3436" i="2"/>
  <c r="K3437" i="2"/>
  <c r="K3438" i="2"/>
  <c r="K3439" i="2"/>
  <c r="K3440" i="2"/>
  <c r="K3441" i="2"/>
  <c r="K3442" i="2"/>
  <c r="K3443" i="2"/>
  <c r="K3444" i="2"/>
  <c r="K3445" i="2"/>
  <c r="K3446" i="2"/>
  <c r="K3447" i="2"/>
  <c r="K3448" i="2"/>
  <c r="K3449" i="2"/>
  <c r="K3450" i="2"/>
  <c r="K3451" i="2"/>
  <c r="K3452" i="2"/>
  <c r="K3453" i="2"/>
  <c r="K3454" i="2"/>
  <c r="K3455" i="2"/>
  <c r="K3456" i="2"/>
  <c r="K3457" i="2"/>
  <c r="K3458" i="2"/>
  <c r="K3459" i="2"/>
  <c r="K3460" i="2"/>
  <c r="K3461" i="2"/>
  <c r="K3462" i="2"/>
  <c r="K3463" i="2"/>
  <c r="K3464" i="2"/>
  <c r="K3465" i="2"/>
  <c r="K3466" i="2"/>
  <c r="K3467" i="2"/>
  <c r="K3468" i="2"/>
  <c r="K3469" i="2"/>
  <c r="K3470" i="2"/>
  <c r="K3471" i="2"/>
  <c r="K3472" i="2"/>
  <c r="K3473" i="2"/>
  <c r="K3474" i="2"/>
  <c r="K3475" i="2"/>
  <c r="K3476" i="2"/>
  <c r="K3477" i="2"/>
  <c r="K3478" i="2"/>
  <c r="K3479" i="2"/>
  <c r="K3480" i="2"/>
  <c r="K3481" i="2"/>
  <c r="K3482" i="2"/>
  <c r="K3483" i="2"/>
  <c r="K3484" i="2"/>
  <c r="K3485" i="2"/>
  <c r="K3486" i="2"/>
  <c r="K3487" i="2"/>
  <c r="K3488" i="2"/>
  <c r="K3489" i="2"/>
  <c r="K3490" i="2"/>
  <c r="K3491" i="2"/>
  <c r="K3492" i="2"/>
  <c r="K3493" i="2"/>
  <c r="K3494" i="2"/>
  <c r="K3495" i="2"/>
  <c r="K3496" i="2"/>
  <c r="K3497" i="2"/>
  <c r="K3498" i="2"/>
  <c r="K3499" i="2"/>
  <c r="K3500" i="2"/>
  <c r="K3501" i="2"/>
  <c r="K3502" i="2"/>
  <c r="K3503" i="2"/>
  <c r="K3504" i="2"/>
  <c r="K3505" i="2"/>
  <c r="K3506" i="2"/>
  <c r="K3507" i="2"/>
  <c r="K3508" i="2"/>
  <c r="K3509" i="2"/>
  <c r="K3510" i="2"/>
  <c r="K3511" i="2"/>
  <c r="K3512" i="2"/>
  <c r="K3513" i="2"/>
  <c r="K3514" i="2"/>
  <c r="K3515" i="2"/>
  <c r="K3516" i="2"/>
  <c r="K3517" i="2"/>
  <c r="K3518" i="2"/>
  <c r="K3519" i="2"/>
  <c r="K3520" i="2"/>
  <c r="K3521" i="2"/>
  <c r="K3522" i="2"/>
  <c r="K3523" i="2"/>
  <c r="K3524" i="2"/>
  <c r="K3525" i="2"/>
  <c r="K3526" i="2"/>
  <c r="K3527" i="2"/>
  <c r="K3528" i="2"/>
  <c r="K3529" i="2"/>
  <c r="K3530" i="2"/>
  <c r="K3531" i="2"/>
  <c r="K3532" i="2"/>
  <c r="K3533" i="2"/>
  <c r="K3534" i="2"/>
  <c r="K3535" i="2"/>
  <c r="K3536" i="2"/>
  <c r="K3537" i="2"/>
  <c r="K3538" i="2"/>
  <c r="K3539" i="2"/>
  <c r="K3540" i="2"/>
  <c r="K3541" i="2"/>
  <c r="K3542" i="2"/>
  <c r="K3543" i="2"/>
  <c r="K3544" i="2"/>
  <c r="K3545" i="2"/>
  <c r="K3546" i="2"/>
  <c r="K3547" i="2"/>
  <c r="K3548" i="2"/>
  <c r="K3549" i="2"/>
  <c r="K3550" i="2"/>
  <c r="K3551" i="2"/>
  <c r="K3552" i="2"/>
  <c r="K3553" i="2"/>
  <c r="K3554" i="2"/>
  <c r="K3555" i="2"/>
  <c r="K3556" i="2"/>
  <c r="K3557" i="2"/>
  <c r="K3558" i="2"/>
  <c r="K3559" i="2"/>
  <c r="K3560" i="2"/>
  <c r="K3561" i="2"/>
  <c r="K3562" i="2"/>
  <c r="K3563" i="2"/>
  <c r="K3564" i="2"/>
  <c r="K3565" i="2"/>
  <c r="K3566" i="2"/>
  <c r="K3567" i="2"/>
  <c r="K3568" i="2"/>
  <c r="K3569" i="2"/>
  <c r="K3570" i="2"/>
  <c r="K3571" i="2"/>
  <c r="K3572" i="2"/>
  <c r="K3573" i="2"/>
  <c r="K3574" i="2"/>
  <c r="K3575" i="2"/>
  <c r="K3576" i="2"/>
  <c r="K3577" i="2"/>
  <c r="K3578" i="2"/>
  <c r="K3579" i="2"/>
  <c r="K3580" i="2"/>
  <c r="K3581" i="2"/>
  <c r="K3582" i="2"/>
  <c r="K3583" i="2"/>
  <c r="K3584" i="2"/>
  <c r="K3585" i="2"/>
  <c r="K3586" i="2"/>
  <c r="K3587" i="2"/>
  <c r="K3588" i="2"/>
  <c r="K3589" i="2"/>
  <c r="K3590" i="2"/>
  <c r="K3591" i="2"/>
  <c r="K3592" i="2"/>
  <c r="K3593" i="2"/>
  <c r="K3594" i="2"/>
  <c r="K3595" i="2"/>
  <c r="K3596" i="2"/>
  <c r="K3597" i="2"/>
  <c r="K3598" i="2"/>
  <c r="K3599" i="2"/>
  <c r="K3600" i="2"/>
  <c r="K3601" i="2"/>
  <c r="K3602" i="2"/>
  <c r="K3603" i="2"/>
  <c r="K3604" i="2"/>
  <c r="K3605" i="2"/>
  <c r="K3606" i="2"/>
  <c r="K3607" i="2"/>
  <c r="K3608" i="2"/>
  <c r="K3609" i="2"/>
  <c r="K3610" i="2"/>
  <c r="K3611" i="2"/>
  <c r="K3612" i="2"/>
  <c r="K3613" i="2"/>
  <c r="K3614" i="2"/>
  <c r="K3615" i="2"/>
  <c r="K3616" i="2"/>
  <c r="K3617" i="2"/>
  <c r="K3618" i="2"/>
  <c r="K3619" i="2"/>
  <c r="K3620" i="2"/>
  <c r="K3621" i="2"/>
  <c r="K3622" i="2"/>
  <c r="K3623" i="2"/>
  <c r="K3624" i="2"/>
  <c r="K3625" i="2"/>
  <c r="K3626" i="2"/>
  <c r="K3627" i="2"/>
  <c r="K3628" i="2"/>
  <c r="K3629" i="2"/>
  <c r="K3630" i="2"/>
  <c r="K3631" i="2"/>
  <c r="K3632" i="2"/>
  <c r="K3633" i="2"/>
  <c r="K3634" i="2"/>
  <c r="K3635" i="2"/>
  <c r="K3636" i="2"/>
  <c r="K3637" i="2"/>
  <c r="K3638" i="2"/>
  <c r="K3639" i="2"/>
  <c r="K3640" i="2"/>
  <c r="K3641" i="2"/>
  <c r="K3642" i="2"/>
  <c r="K3643" i="2"/>
  <c r="K3644" i="2"/>
  <c r="K3645" i="2"/>
  <c r="K3646" i="2"/>
  <c r="K3647" i="2"/>
  <c r="K3648" i="2"/>
  <c r="K3649" i="2"/>
  <c r="K3650" i="2"/>
  <c r="K3651" i="2"/>
  <c r="K3652" i="2"/>
  <c r="K3653" i="2"/>
  <c r="K3654" i="2"/>
  <c r="K3655" i="2"/>
  <c r="K3656" i="2"/>
  <c r="K3657" i="2"/>
  <c r="K3658" i="2"/>
  <c r="K3659" i="2"/>
  <c r="K3660" i="2"/>
  <c r="K3661" i="2"/>
  <c r="K3662" i="2"/>
  <c r="K3663" i="2"/>
  <c r="K3664" i="2"/>
  <c r="K3665" i="2"/>
  <c r="K3666" i="2"/>
  <c r="K3667" i="2"/>
  <c r="K3668" i="2"/>
  <c r="K3669" i="2"/>
  <c r="K3670" i="2"/>
  <c r="K3671" i="2"/>
  <c r="K3672" i="2"/>
  <c r="K3673" i="2"/>
  <c r="K3674" i="2"/>
  <c r="K3675" i="2"/>
  <c r="K3676" i="2"/>
  <c r="K3677" i="2"/>
  <c r="K3678" i="2"/>
  <c r="K3679" i="2"/>
  <c r="K3680" i="2"/>
  <c r="K3681" i="2"/>
  <c r="K3682" i="2"/>
  <c r="K3683" i="2"/>
  <c r="K3684" i="2"/>
  <c r="K3685" i="2"/>
  <c r="K3686" i="2"/>
  <c r="K3687" i="2"/>
  <c r="K3688" i="2"/>
  <c r="K3689" i="2"/>
  <c r="K3690" i="2"/>
  <c r="K3691" i="2"/>
  <c r="K3692" i="2"/>
  <c r="K3693" i="2"/>
  <c r="K3694" i="2"/>
  <c r="K3695" i="2"/>
  <c r="K3696" i="2"/>
  <c r="K3697" i="2"/>
  <c r="K3698" i="2"/>
  <c r="K3699" i="2"/>
  <c r="K3700" i="2"/>
  <c r="K3701" i="2"/>
  <c r="K3702" i="2"/>
  <c r="K3703" i="2"/>
  <c r="K3704" i="2"/>
  <c r="K3705" i="2"/>
  <c r="K3706" i="2"/>
  <c r="K3707" i="2"/>
  <c r="K3708" i="2"/>
  <c r="K3709" i="2"/>
  <c r="K3710" i="2"/>
  <c r="K3711" i="2"/>
  <c r="K3712" i="2"/>
  <c r="K3713" i="2"/>
  <c r="K3714" i="2"/>
  <c r="K3715" i="2"/>
  <c r="K3716" i="2"/>
  <c r="K3717" i="2"/>
  <c r="K3718" i="2"/>
  <c r="K3719" i="2"/>
  <c r="K3720" i="2"/>
  <c r="K3721" i="2"/>
  <c r="K3722" i="2"/>
  <c r="K3723" i="2"/>
  <c r="K3724" i="2"/>
  <c r="K3725" i="2"/>
  <c r="K3726" i="2"/>
  <c r="K3727" i="2"/>
  <c r="K3728" i="2"/>
  <c r="K3729" i="2"/>
  <c r="K3730" i="2"/>
  <c r="K3731" i="2"/>
  <c r="K3732" i="2"/>
  <c r="K3733" i="2"/>
  <c r="K3734" i="2"/>
  <c r="K3735" i="2"/>
  <c r="K3736" i="2"/>
  <c r="K3737" i="2"/>
  <c r="K3738" i="2"/>
  <c r="K3739" i="2"/>
  <c r="K3740" i="2"/>
  <c r="K3741" i="2"/>
  <c r="K3742" i="2"/>
  <c r="K3743" i="2"/>
  <c r="K3744" i="2"/>
  <c r="K3745" i="2"/>
  <c r="K3746" i="2"/>
  <c r="K3747" i="2"/>
  <c r="K3748" i="2"/>
  <c r="K3749" i="2"/>
  <c r="K3750" i="2"/>
  <c r="K3751" i="2"/>
  <c r="K3752" i="2"/>
  <c r="K3753" i="2"/>
  <c r="K3754" i="2"/>
  <c r="K3755" i="2"/>
  <c r="K3756" i="2"/>
  <c r="K3757" i="2"/>
  <c r="K3758" i="2"/>
  <c r="K3759" i="2"/>
  <c r="K3760" i="2"/>
  <c r="K3761" i="2"/>
  <c r="K3762" i="2"/>
  <c r="K3763" i="2"/>
  <c r="K3764" i="2"/>
  <c r="K3765" i="2"/>
  <c r="K3766" i="2"/>
  <c r="K3767" i="2"/>
  <c r="K3768" i="2"/>
  <c r="K3769" i="2"/>
  <c r="K3770" i="2"/>
  <c r="K3771" i="2"/>
  <c r="K3772" i="2"/>
  <c r="K3773" i="2"/>
  <c r="K3774" i="2"/>
  <c r="K3775" i="2"/>
  <c r="K3776" i="2"/>
  <c r="K3777" i="2"/>
  <c r="K3778" i="2"/>
  <c r="K3779" i="2"/>
  <c r="K3780" i="2"/>
  <c r="K3781" i="2"/>
  <c r="K3782" i="2"/>
  <c r="K3783" i="2"/>
  <c r="K3784" i="2"/>
  <c r="K3785" i="2"/>
  <c r="K3786" i="2"/>
  <c r="K3787" i="2"/>
  <c r="K3788" i="2"/>
  <c r="K3789" i="2"/>
  <c r="K3790" i="2"/>
  <c r="K3791" i="2"/>
  <c r="K3792" i="2"/>
  <c r="K3793" i="2"/>
  <c r="K3794" i="2"/>
  <c r="K3795" i="2"/>
  <c r="K3796" i="2"/>
  <c r="K3797" i="2"/>
  <c r="K3798" i="2"/>
  <c r="K3799" i="2"/>
  <c r="K3800" i="2"/>
  <c r="K3801" i="2"/>
  <c r="K3802" i="2"/>
  <c r="K3803" i="2"/>
  <c r="K3804" i="2"/>
  <c r="K3805" i="2"/>
  <c r="K3806" i="2"/>
  <c r="K3807" i="2"/>
  <c r="K3808" i="2"/>
  <c r="K3809" i="2"/>
  <c r="K3810" i="2"/>
  <c r="K3811" i="2"/>
  <c r="K3812" i="2"/>
  <c r="K3813" i="2"/>
  <c r="K3814" i="2"/>
  <c r="K3815" i="2"/>
  <c r="K3816" i="2"/>
  <c r="K3817" i="2"/>
  <c r="K3818" i="2"/>
  <c r="K3819" i="2"/>
  <c r="K3820" i="2"/>
  <c r="K3821" i="2"/>
  <c r="K3822" i="2"/>
  <c r="K3823" i="2"/>
  <c r="K3824" i="2"/>
  <c r="K3825" i="2"/>
  <c r="K3826" i="2"/>
  <c r="K3827" i="2"/>
  <c r="K3828" i="2"/>
  <c r="K3829" i="2"/>
  <c r="K3830" i="2"/>
  <c r="K3831" i="2"/>
  <c r="K3832" i="2"/>
  <c r="K3833" i="2"/>
  <c r="K3834" i="2"/>
  <c r="K3835" i="2"/>
  <c r="K3836" i="2"/>
  <c r="K3837" i="2"/>
  <c r="K3838" i="2"/>
  <c r="K3839" i="2"/>
  <c r="K3840" i="2"/>
  <c r="K3841" i="2"/>
  <c r="K3842" i="2"/>
  <c r="K3843" i="2"/>
  <c r="K3844" i="2"/>
  <c r="K3845" i="2"/>
  <c r="K3846" i="2"/>
  <c r="K3847" i="2"/>
  <c r="K3848" i="2"/>
  <c r="K3849" i="2"/>
  <c r="K3850" i="2"/>
  <c r="K3851" i="2"/>
  <c r="K3852" i="2"/>
  <c r="K3853" i="2"/>
  <c r="K3854" i="2"/>
  <c r="K3855" i="2"/>
  <c r="K3856" i="2"/>
  <c r="K3857" i="2"/>
  <c r="K3858" i="2"/>
  <c r="K3859" i="2"/>
  <c r="K3860" i="2"/>
  <c r="K3861" i="2"/>
  <c r="K3862" i="2"/>
  <c r="K3863" i="2"/>
  <c r="K3864" i="2"/>
  <c r="K3865" i="2"/>
  <c r="K3866" i="2"/>
  <c r="K3867" i="2"/>
  <c r="K3868" i="2"/>
  <c r="K3869" i="2"/>
  <c r="K3870" i="2"/>
  <c r="K3871" i="2"/>
  <c r="K3872" i="2"/>
  <c r="K3873" i="2"/>
  <c r="K3874" i="2"/>
  <c r="K3875" i="2"/>
  <c r="K3876" i="2"/>
  <c r="K3877" i="2"/>
  <c r="K3878" i="2"/>
  <c r="K3879" i="2"/>
  <c r="K3880" i="2"/>
  <c r="K3881" i="2"/>
  <c r="K3882" i="2"/>
  <c r="K3883" i="2"/>
  <c r="K3884" i="2"/>
  <c r="K3885" i="2"/>
  <c r="K3886" i="2"/>
  <c r="K3887" i="2"/>
  <c r="K3888" i="2"/>
  <c r="K3889" i="2"/>
  <c r="K3890" i="2"/>
  <c r="K3891" i="2"/>
  <c r="K3892" i="2"/>
  <c r="K3893" i="2"/>
  <c r="K3894" i="2"/>
  <c r="K3895" i="2"/>
  <c r="K3896" i="2"/>
  <c r="K3897" i="2"/>
  <c r="K3898" i="2"/>
  <c r="K3899" i="2"/>
  <c r="K3900" i="2"/>
  <c r="K3901" i="2"/>
  <c r="K3902" i="2"/>
  <c r="K3903" i="2"/>
  <c r="K3904" i="2"/>
  <c r="K3905" i="2"/>
  <c r="K3906" i="2"/>
  <c r="K3907" i="2"/>
  <c r="K3908" i="2"/>
  <c r="K3909" i="2"/>
  <c r="K3910" i="2"/>
  <c r="K3911" i="2"/>
  <c r="K3912" i="2"/>
  <c r="K3913" i="2"/>
  <c r="K3914" i="2"/>
  <c r="K3915" i="2"/>
  <c r="K3916" i="2"/>
  <c r="K3917" i="2"/>
  <c r="K3918" i="2"/>
  <c r="K3919" i="2"/>
  <c r="K3920" i="2"/>
  <c r="K3921" i="2"/>
  <c r="K3922" i="2"/>
  <c r="K3923" i="2"/>
  <c r="K3924" i="2"/>
  <c r="K3925" i="2"/>
  <c r="K3926" i="2"/>
  <c r="K3927" i="2"/>
  <c r="K3928" i="2"/>
  <c r="K3929" i="2"/>
  <c r="K3930" i="2"/>
  <c r="K3931" i="2"/>
  <c r="K3932" i="2"/>
  <c r="K3933" i="2"/>
  <c r="K3934" i="2"/>
  <c r="K3935" i="2"/>
  <c r="K3936" i="2"/>
  <c r="K3937" i="2"/>
  <c r="K3938" i="2"/>
  <c r="K3939" i="2"/>
  <c r="K3940" i="2"/>
  <c r="K3941" i="2"/>
  <c r="K3942" i="2"/>
  <c r="K3943" i="2"/>
  <c r="K3944" i="2"/>
  <c r="K3945" i="2"/>
  <c r="K3946" i="2"/>
  <c r="K3947" i="2"/>
  <c r="K3948" i="2"/>
  <c r="K3949" i="2"/>
  <c r="K3950" i="2"/>
  <c r="K3951" i="2"/>
  <c r="K3952" i="2"/>
  <c r="K3953" i="2"/>
  <c r="K3954" i="2"/>
  <c r="K3955" i="2"/>
  <c r="K3956" i="2"/>
  <c r="K3957" i="2"/>
  <c r="K3958" i="2"/>
  <c r="K3959" i="2"/>
  <c r="K3960" i="2"/>
  <c r="K3961" i="2"/>
  <c r="K3962" i="2"/>
  <c r="K3963" i="2"/>
  <c r="K3964" i="2"/>
  <c r="K3965" i="2"/>
  <c r="K3966" i="2"/>
  <c r="K3967" i="2"/>
  <c r="K3968" i="2"/>
  <c r="K3969" i="2"/>
  <c r="K3970" i="2"/>
  <c r="K3971" i="2"/>
  <c r="K3972" i="2"/>
  <c r="K3973" i="2"/>
  <c r="K3974" i="2"/>
  <c r="K3975" i="2"/>
  <c r="K3976" i="2"/>
  <c r="K3977" i="2"/>
  <c r="K3978" i="2"/>
  <c r="K3979" i="2"/>
  <c r="K3980" i="2"/>
  <c r="K3981" i="2"/>
  <c r="K3982" i="2"/>
  <c r="K3983" i="2"/>
  <c r="K3984" i="2"/>
  <c r="K3985" i="2"/>
  <c r="K3986" i="2"/>
  <c r="K3987" i="2"/>
  <c r="K3988" i="2"/>
  <c r="K3989" i="2"/>
  <c r="K3990" i="2"/>
  <c r="K3991" i="2"/>
  <c r="K3992" i="2"/>
  <c r="K3993" i="2"/>
  <c r="K3994" i="2"/>
  <c r="K3995" i="2"/>
  <c r="K3996" i="2"/>
  <c r="K3997" i="2"/>
  <c r="K3998" i="2"/>
  <c r="K3999" i="2"/>
  <c r="K4000" i="2"/>
  <c r="K4001" i="2"/>
  <c r="K4002" i="2"/>
  <c r="K4003" i="2"/>
  <c r="K4004" i="2"/>
  <c r="K4005" i="2"/>
  <c r="K4006" i="2"/>
  <c r="K4007" i="2"/>
  <c r="K4008" i="2"/>
  <c r="K4009" i="2"/>
  <c r="K4010" i="2"/>
  <c r="K4011" i="2"/>
  <c r="K4012" i="2"/>
  <c r="K4013" i="2"/>
  <c r="K4014" i="2"/>
  <c r="K4015" i="2"/>
  <c r="K4016" i="2"/>
  <c r="K4017" i="2"/>
  <c r="K4018" i="2"/>
  <c r="K4019" i="2"/>
  <c r="K4020" i="2"/>
  <c r="K4021" i="2"/>
  <c r="K4022" i="2"/>
  <c r="K4023" i="2"/>
  <c r="K4024" i="2"/>
  <c r="K4025" i="2"/>
  <c r="K4026" i="2"/>
  <c r="K4027" i="2"/>
  <c r="K4028" i="2"/>
  <c r="K4029" i="2"/>
  <c r="K4030" i="2"/>
  <c r="K4031" i="2"/>
  <c r="K4032" i="2"/>
  <c r="K4033" i="2"/>
  <c r="K4034" i="2"/>
  <c r="K4035" i="2"/>
  <c r="K4036" i="2"/>
  <c r="K4037" i="2"/>
  <c r="K4038" i="2"/>
  <c r="K4039" i="2"/>
  <c r="K4040" i="2"/>
  <c r="K4041" i="2"/>
  <c r="K4042" i="2"/>
  <c r="K4043" i="2"/>
  <c r="K4044" i="2"/>
  <c r="K4045" i="2"/>
  <c r="K4046" i="2"/>
  <c r="K4047" i="2"/>
  <c r="K4048" i="2"/>
  <c r="K4049" i="2"/>
  <c r="K4050" i="2"/>
  <c r="K4051" i="2"/>
  <c r="K4052" i="2"/>
  <c r="K4053" i="2"/>
  <c r="K4054" i="2"/>
  <c r="K4055" i="2"/>
  <c r="K4056" i="2"/>
  <c r="K4057" i="2"/>
  <c r="K4058" i="2"/>
  <c r="K4059" i="2"/>
  <c r="K4060" i="2"/>
  <c r="K4061" i="2"/>
  <c r="K4062" i="2"/>
  <c r="K4063" i="2"/>
  <c r="K4064" i="2"/>
  <c r="K4065" i="2"/>
  <c r="K4066" i="2"/>
  <c r="K4067" i="2"/>
  <c r="K4068" i="2"/>
  <c r="K4069" i="2"/>
  <c r="K4070" i="2"/>
  <c r="K4071" i="2"/>
  <c r="K4072" i="2"/>
  <c r="K4073" i="2"/>
  <c r="K4074" i="2"/>
  <c r="K4075" i="2"/>
  <c r="K4076" i="2"/>
  <c r="K4077" i="2"/>
  <c r="K4078" i="2"/>
  <c r="K4079" i="2"/>
  <c r="K4080" i="2"/>
  <c r="K4081" i="2"/>
  <c r="K4082" i="2"/>
  <c r="K4083" i="2"/>
  <c r="K4084" i="2"/>
  <c r="K4085" i="2"/>
  <c r="K4086" i="2"/>
  <c r="K4087" i="2"/>
  <c r="K4088" i="2"/>
  <c r="K4089" i="2"/>
  <c r="K4090" i="2"/>
  <c r="K4091" i="2"/>
  <c r="K4092" i="2"/>
  <c r="K4093" i="2"/>
  <c r="K4094" i="2"/>
  <c r="K4095" i="2"/>
  <c r="K4096" i="2"/>
  <c r="K4097" i="2"/>
  <c r="K4098" i="2"/>
  <c r="K4099" i="2"/>
  <c r="K4100" i="2"/>
  <c r="K4101" i="2"/>
  <c r="K4102" i="2"/>
  <c r="K4103" i="2"/>
  <c r="K4104" i="2"/>
  <c r="K4105" i="2"/>
  <c r="K4106" i="2"/>
  <c r="K4107" i="2"/>
  <c r="K4108" i="2"/>
  <c r="K4109" i="2"/>
  <c r="K4110" i="2"/>
  <c r="K4111" i="2"/>
  <c r="K4112" i="2"/>
  <c r="K4113" i="2"/>
  <c r="K4114" i="2"/>
  <c r="K4115" i="2"/>
  <c r="K4116" i="2"/>
  <c r="K4117" i="2"/>
  <c r="K4118" i="2"/>
  <c r="K4119" i="2"/>
  <c r="K4120" i="2"/>
  <c r="K4121" i="2"/>
  <c r="K4122" i="2"/>
  <c r="K4123" i="2"/>
  <c r="K4124" i="2"/>
  <c r="K4125" i="2"/>
  <c r="K4126" i="2"/>
  <c r="K4127" i="2"/>
  <c r="K4128" i="2"/>
  <c r="K4129" i="2"/>
  <c r="K4130" i="2"/>
  <c r="K4131" i="2"/>
  <c r="K4132" i="2"/>
  <c r="K4133" i="2"/>
  <c r="K4134" i="2"/>
  <c r="K4135" i="2"/>
  <c r="K4136" i="2"/>
  <c r="K4137" i="2"/>
  <c r="K4138" i="2"/>
  <c r="K4139" i="2"/>
  <c r="K4140" i="2"/>
  <c r="K4141" i="2"/>
  <c r="K4142" i="2"/>
  <c r="K4143" i="2"/>
  <c r="K4144" i="2"/>
  <c r="K4145" i="2"/>
  <c r="K4146" i="2"/>
  <c r="K4147" i="2"/>
  <c r="K4148" i="2"/>
  <c r="K4149" i="2"/>
  <c r="K4150" i="2"/>
  <c r="K4151" i="2"/>
  <c r="K4152" i="2"/>
  <c r="K4153" i="2"/>
  <c r="K4154" i="2"/>
  <c r="K4155" i="2"/>
  <c r="K4156" i="2"/>
  <c r="K4157" i="2"/>
  <c r="K4158" i="2"/>
  <c r="K4159" i="2"/>
  <c r="K4160" i="2"/>
  <c r="K4161" i="2"/>
  <c r="K4162" i="2"/>
  <c r="K4163" i="2"/>
  <c r="K4164" i="2"/>
  <c r="K4165" i="2"/>
  <c r="K4166" i="2"/>
  <c r="K4167" i="2"/>
  <c r="K4168" i="2"/>
  <c r="K4169" i="2"/>
  <c r="K4170" i="2"/>
  <c r="K4171" i="2"/>
  <c r="K4172" i="2"/>
  <c r="K4173" i="2"/>
  <c r="K4174" i="2"/>
  <c r="K4175" i="2"/>
  <c r="K4176" i="2"/>
  <c r="K4177" i="2"/>
  <c r="K4178" i="2"/>
  <c r="K4179" i="2"/>
  <c r="K4180" i="2"/>
  <c r="K4181" i="2"/>
  <c r="K4182" i="2"/>
  <c r="K4183" i="2"/>
  <c r="K4184" i="2"/>
  <c r="K4185" i="2"/>
  <c r="K4186" i="2"/>
  <c r="K4187" i="2"/>
  <c r="K4188" i="2"/>
  <c r="K4189" i="2"/>
  <c r="K4190" i="2"/>
  <c r="K4191" i="2"/>
  <c r="K4192" i="2"/>
  <c r="K4193" i="2"/>
  <c r="K4194" i="2"/>
  <c r="K4195" i="2"/>
  <c r="K4196" i="2"/>
  <c r="K4197" i="2"/>
  <c r="K4198" i="2"/>
  <c r="K4199" i="2"/>
  <c r="K4200" i="2"/>
  <c r="K4201" i="2"/>
  <c r="K4202" i="2"/>
  <c r="K4203" i="2"/>
  <c r="K4204" i="2"/>
  <c r="K4205" i="2"/>
  <c r="K4206" i="2"/>
  <c r="K4207" i="2"/>
  <c r="K4208" i="2"/>
  <c r="K4209" i="2"/>
  <c r="K4210" i="2"/>
  <c r="K4211" i="2"/>
  <c r="K4212" i="2"/>
  <c r="K4213" i="2"/>
  <c r="K4214" i="2"/>
  <c r="K4215" i="2"/>
  <c r="K4216" i="2"/>
  <c r="K4217" i="2"/>
  <c r="K4218" i="2"/>
  <c r="K4219" i="2"/>
  <c r="K4220" i="2"/>
  <c r="K4221" i="2"/>
  <c r="K4222" i="2"/>
  <c r="K4223" i="2"/>
  <c r="K4224" i="2"/>
  <c r="K4225" i="2"/>
  <c r="K4226" i="2"/>
  <c r="K4227" i="2"/>
  <c r="K4228" i="2"/>
  <c r="K4229" i="2"/>
  <c r="K4230" i="2"/>
  <c r="K4231" i="2"/>
  <c r="K4232" i="2"/>
  <c r="K4233" i="2"/>
  <c r="K4234" i="2"/>
  <c r="K4235" i="2"/>
  <c r="K4236" i="2"/>
  <c r="K4237" i="2"/>
  <c r="K4238" i="2"/>
  <c r="K4239" i="2"/>
  <c r="K4240" i="2"/>
  <c r="K4241" i="2"/>
  <c r="K4242" i="2"/>
  <c r="K4243" i="2"/>
  <c r="K4244" i="2"/>
  <c r="K4245" i="2"/>
  <c r="K4246" i="2"/>
  <c r="K4247" i="2"/>
  <c r="K4248" i="2"/>
  <c r="K4249" i="2"/>
  <c r="K4250" i="2"/>
  <c r="K4251" i="2"/>
  <c r="K4252" i="2"/>
  <c r="K4253" i="2"/>
  <c r="K4254" i="2"/>
  <c r="K4255" i="2"/>
  <c r="K4256" i="2"/>
  <c r="K4257" i="2"/>
  <c r="K4258" i="2"/>
  <c r="K4259" i="2"/>
  <c r="K4260" i="2"/>
  <c r="K4261" i="2"/>
  <c r="K4262" i="2"/>
  <c r="K4263" i="2"/>
  <c r="K4264" i="2"/>
  <c r="K4265" i="2"/>
  <c r="K4266" i="2"/>
  <c r="K4267" i="2"/>
  <c r="K4268" i="2"/>
  <c r="K4269" i="2"/>
  <c r="K4270" i="2"/>
  <c r="K4271" i="2"/>
  <c r="K4272" i="2"/>
  <c r="K4273" i="2"/>
  <c r="K4274" i="2"/>
  <c r="K4275" i="2"/>
  <c r="K4276" i="2"/>
  <c r="K4277" i="2"/>
  <c r="K4278" i="2"/>
  <c r="K4279" i="2"/>
  <c r="K4280" i="2"/>
  <c r="K4281" i="2"/>
  <c r="K4282" i="2"/>
  <c r="K4283" i="2"/>
  <c r="K4284" i="2"/>
  <c r="K4285" i="2"/>
  <c r="K4286" i="2"/>
  <c r="K4287" i="2"/>
  <c r="K4288" i="2"/>
  <c r="K4289" i="2"/>
  <c r="K4290" i="2"/>
  <c r="K4291" i="2"/>
  <c r="K4292" i="2"/>
  <c r="K4293" i="2"/>
  <c r="K4294" i="2"/>
  <c r="K4295" i="2"/>
  <c r="K4296" i="2"/>
  <c r="K4297" i="2"/>
  <c r="K4298" i="2"/>
  <c r="K4299" i="2"/>
  <c r="K4300" i="2"/>
  <c r="K4301" i="2"/>
  <c r="K4302" i="2"/>
  <c r="K4303" i="2"/>
  <c r="K4304" i="2"/>
  <c r="K4305" i="2"/>
  <c r="K4306" i="2"/>
  <c r="K4307" i="2"/>
  <c r="K4308" i="2"/>
  <c r="K4309" i="2"/>
  <c r="K4310" i="2"/>
  <c r="K4311" i="2"/>
  <c r="K4312" i="2"/>
  <c r="K4313" i="2"/>
  <c r="K4314" i="2"/>
  <c r="K4315" i="2"/>
  <c r="K4316" i="2"/>
  <c r="K4317" i="2"/>
  <c r="K4318" i="2"/>
  <c r="K4319" i="2"/>
  <c r="K4320" i="2"/>
  <c r="K4321" i="2"/>
  <c r="K4322" i="2"/>
  <c r="K4323" i="2"/>
  <c r="K4324" i="2"/>
  <c r="K4325" i="2"/>
  <c r="K4326" i="2"/>
  <c r="K4327" i="2"/>
  <c r="K4328" i="2"/>
  <c r="K4329" i="2"/>
  <c r="K4330" i="2"/>
  <c r="K4331" i="2"/>
  <c r="K4332" i="2"/>
  <c r="K4333" i="2"/>
  <c r="K4334" i="2"/>
  <c r="K4335" i="2"/>
  <c r="K4336" i="2"/>
  <c r="K4337" i="2"/>
  <c r="K4338" i="2"/>
  <c r="K4339" i="2"/>
  <c r="K4340" i="2"/>
  <c r="K4341" i="2"/>
  <c r="K4342" i="2"/>
  <c r="K4343" i="2"/>
  <c r="K4344" i="2"/>
  <c r="K4345" i="2"/>
  <c r="K4346" i="2"/>
  <c r="K4347" i="2"/>
  <c r="K4348" i="2"/>
  <c r="K4349" i="2"/>
  <c r="K4350" i="2"/>
  <c r="K4351" i="2"/>
  <c r="K4352" i="2"/>
  <c r="K4353" i="2"/>
  <c r="K4354" i="2"/>
  <c r="K4355" i="2"/>
  <c r="K4356" i="2"/>
  <c r="K4357" i="2"/>
  <c r="K4358" i="2"/>
  <c r="K4359" i="2"/>
  <c r="K4360" i="2"/>
  <c r="K4361" i="2"/>
  <c r="K4362" i="2"/>
  <c r="K4363" i="2"/>
  <c r="K4364" i="2"/>
  <c r="K4365" i="2"/>
  <c r="K4366" i="2"/>
  <c r="K4367" i="2"/>
  <c r="K4368" i="2"/>
  <c r="K4369" i="2"/>
  <c r="K4370" i="2"/>
  <c r="K4371" i="2"/>
  <c r="K4372" i="2"/>
  <c r="K4373" i="2"/>
  <c r="K4374" i="2"/>
  <c r="K4375" i="2"/>
  <c r="K4376" i="2"/>
  <c r="K4377" i="2"/>
  <c r="K4378" i="2"/>
  <c r="K4379" i="2"/>
  <c r="K4380" i="2"/>
  <c r="K4381" i="2"/>
  <c r="K4382" i="2"/>
  <c r="K4383" i="2"/>
  <c r="K4384" i="2"/>
  <c r="K4385" i="2"/>
  <c r="K4386" i="2"/>
  <c r="K4387" i="2"/>
  <c r="K4388" i="2"/>
  <c r="K4389" i="2"/>
  <c r="K4390" i="2"/>
  <c r="K4391" i="2"/>
  <c r="K4392" i="2"/>
  <c r="K4393" i="2"/>
  <c r="K4394" i="2"/>
  <c r="K4395" i="2"/>
  <c r="K4396" i="2"/>
  <c r="K4397" i="2"/>
  <c r="K4398" i="2"/>
  <c r="K4399" i="2"/>
  <c r="K4400" i="2"/>
  <c r="K4401" i="2"/>
  <c r="K4402" i="2"/>
  <c r="K4403" i="2"/>
  <c r="K4404" i="2"/>
  <c r="K4405" i="2"/>
  <c r="K4406" i="2"/>
  <c r="K4407" i="2"/>
  <c r="K4408" i="2"/>
  <c r="K4409" i="2"/>
  <c r="K4410" i="2"/>
  <c r="K4411" i="2"/>
  <c r="K4412" i="2"/>
  <c r="K4413" i="2"/>
  <c r="K4414" i="2"/>
  <c r="K4415" i="2"/>
  <c r="K4416" i="2"/>
  <c r="K4417" i="2"/>
  <c r="K4418" i="2"/>
  <c r="K4419" i="2"/>
  <c r="K4420" i="2"/>
  <c r="K4421" i="2"/>
  <c r="K4422" i="2"/>
  <c r="K4423" i="2"/>
  <c r="K4424" i="2"/>
  <c r="K4425" i="2"/>
  <c r="K4426" i="2"/>
  <c r="K4427" i="2"/>
  <c r="K4428" i="2"/>
  <c r="K4429" i="2"/>
  <c r="K4430" i="2"/>
  <c r="K4431" i="2"/>
  <c r="K4432" i="2"/>
  <c r="K4433" i="2"/>
  <c r="K4434" i="2"/>
  <c r="K4435" i="2"/>
  <c r="K4436" i="2"/>
  <c r="K4437" i="2"/>
  <c r="K4438" i="2"/>
  <c r="K4439" i="2"/>
  <c r="K4440" i="2"/>
  <c r="K4441" i="2"/>
  <c r="K4442" i="2"/>
  <c r="K4443" i="2"/>
  <c r="K4444" i="2"/>
  <c r="K4445" i="2"/>
  <c r="K4446" i="2"/>
  <c r="K4447" i="2"/>
  <c r="K4448" i="2"/>
  <c r="K4449" i="2"/>
  <c r="K4450" i="2"/>
  <c r="K4451" i="2"/>
  <c r="K4452" i="2"/>
  <c r="K4453" i="2"/>
  <c r="K4454" i="2"/>
  <c r="K4455" i="2"/>
  <c r="K4456" i="2"/>
  <c r="K4457" i="2"/>
  <c r="K4458" i="2"/>
  <c r="K4459" i="2"/>
  <c r="K4460" i="2"/>
  <c r="K4461" i="2"/>
  <c r="K4462" i="2"/>
  <c r="K4463" i="2"/>
  <c r="K4464" i="2"/>
  <c r="K4465" i="2"/>
  <c r="K4466" i="2"/>
  <c r="K4467" i="2"/>
  <c r="K4468" i="2"/>
  <c r="K4469" i="2"/>
  <c r="K4470" i="2"/>
  <c r="K4471" i="2"/>
  <c r="K4472" i="2"/>
  <c r="K4473" i="2"/>
  <c r="K4474" i="2"/>
  <c r="K4475" i="2"/>
  <c r="K4476" i="2"/>
  <c r="K4477" i="2"/>
  <c r="K4478" i="2"/>
  <c r="K4479" i="2"/>
  <c r="K4480" i="2"/>
  <c r="K4481" i="2"/>
  <c r="K4482" i="2"/>
  <c r="K4483" i="2"/>
  <c r="K4484" i="2"/>
  <c r="K4485" i="2"/>
  <c r="K4486" i="2"/>
  <c r="K4487" i="2"/>
  <c r="K4488" i="2"/>
  <c r="K4489" i="2"/>
  <c r="K4490" i="2"/>
  <c r="K4491" i="2"/>
  <c r="K4492" i="2"/>
  <c r="K4493" i="2"/>
  <c r="K4494" i="2"/>
  <c r="K4495" i="2"/>
  <c r="K4496" i="2"/>
  <c r="K4497" i="2"/>
  <c r="K4498" i="2"/>
  <c r="K4499" i="2"/>
  <c r="K4500" i="2"/>
  <c r="K4501" i="2"/>
  <c r="K4502" i="2"/>
  <c r="K4503" i="2"/>
  <c r="K4504" i="2"/>
  <c r="K4505" i="2"/>
  <c r="K4506" i="2"/>
  <c r="K4507" i="2"/>
  <c r="K4508" i="2"/>
  <c r="K4509" i="2"/>
  <c r="K4510" i="2"/>
  <c r="K4511" i="2"/>
  <c r="K4512" i="2"/>
  <c r="K4513" i="2"/>
  <c r="K4514" i="2"/>
  <c r="K4515" i="2"/>
  <c r="K4516" i="2"/>
  <c r="K4517" i="2"/>
  <c r="K4518" i="2"/>
  <c r="K4519" i="2"/>
  <c r="K4520" i="2"/>
  <c r="K4521" i="2"/>
  <c r="K4522" i="2"/>
  <c r="K4523" i="2"/>
  <c r="K4524" i="2"/>
  <c r="K4525" i="2"/>
  <c r="K4526" i="2"/>
  <c r="K4527" i="2"/>
  <c r="K4528" i="2"/>
  <c r="K4529" i="2"/>
  <c r="K4530" i="2"/>
  <c r="K4531" i="2"/>
  <c r="K4532" i="2"/>
  <c r="K4533" i="2"/>
  <c r="K4534" i="2"/>
  <c r="K4535" i="2"/>
  <c r="K4536" i="2"/>
  <c r="K4537" i="2"/>
  <c r="K4538" i="2"/>
  <c r="K4539" i="2"/>
  <c r="K4540" i="2"/>
  <c r="K4541" i="2"/>
  <c r="K4542" i="2"/>
  <c r="K4543" i="2"/>
  <c r="K4544" i="2"/>
  <c r="K4545" i="2"/>
  <c r="K4546" i="2"/>
  <c r="K4547" i="2"/>
  <c r="K4548" i="2"/>
  <c r="K4549" i="2"/>
  <c r="K4550" i="2"/>
  <c r="K4551" i="2"/>
  <c r="K4552" i="2"/>
  <c r="K4553" i="2"/>
  <c r="K4554" i="2"/>
  <c r="K4555" i="2"/>
  <c r="K4556" i="2"/>
  <c r="K4557" i="2"/>
  <c r="K4558" i="2"/>
  <c r="K4559" i="2"/>
  <c r="K4560" i="2"/>
  <c r="K4561" i="2"/>
  <c r="K4562" i="2"/>
  <c r="K4563" i="2"/>
  <c r="K4564" i="2"/>
  <c r="K4565" i="2"/>
  <c r="K4566" i="2"/>
  <c r="K4567" i="2"/>
  <c r="K4568" i="2"/>
  <c r="K4569" i="2"/>
  <c r="K4570" i="2"/>
  <c r="K4571" i="2"/>
  <c r="K4572" i="2"/>
  <c r="K4573" i="2"/>
  <c r="K4574" i="2"/>
  <c r="K4575" i="2"/>
  <c r="K4576" i="2"/>
  <c r="K4577" i="2"/>
  <c r="K4578" i="2"/>
  <c r="K4579" i="2"/>
  <c r="K4580" i="2"/>
  <c r="K4581" i="2"/>
  <c r="K4582" i="2"/>
  <c r="K4583" i="2"/>
  <c r="K4584" i="2"/>
  <c r="K4585" i="2"/>
  <c r="K4586" i="2"/>
  <c r="K4587" i="2"/>
  <c r="K4588" i="2"/>
  <c r="K4589" i="2"/>
  <c r="K4590" i="2"/>
  <c r="K4591" i="2"/>
  <c r="K4592" i="2"/>
  <c r="K4593" i="2"/>
  <c r="K4594" i="2"/>
  <c r="K4595" i="2"/>
  <c r="K4596" i="2"/>
  <c r="K4597" i="2"/>
  <c r="K4598" i="2"/>
  <c r="K4599" i="2"/>
  <c r="K4600" i="2"/>
  <c r="K4601" i="2"/>
  <c r="K4602" i="2"/>
  <c r="K4603" i="2"/>
  <c r="K4604" i="2"/>
  <c r="K4605" i="2"/>
  <c r="K4606" i="2"/>
  <c r="K4607" i="2"/>
  <c r="K4608" i="2"/>
  <c r="K4609" i="2"/>
  <c r="K4610" i="2"/>
  <c r="K4611" i="2"/>
  <c r="K4612" i="2"/>
  <c r="K4613" i="2"/>
  <c r="K4614" i="2"/>
  <c r="K4615" i="2"/>
  <c r="K4616" i="2"/>
  <c r="K4617" i="2"/>
  <c r="K4618" i="2"/>
  <c r="K4619" i="2"/>
  <c r="K4620" i="2"/>
  <c r="K4621" i="2"/>
  <c r="K4622" i="2"/>
  <c r="K4623" i="2"/>
  <c r="K4624" i="2"/>
  <c r="K4625" i="2"/>
  <c r="K4626" i="2"/>
  <c r="K4627" i="2"/>
  <c r="K4628" i="2"/>
  <c r="K4629" i="2"/>
  <c r="K4630" i="2"/>
  <c r="K4631" i="2"/>
  <c r="K4632" i="2"/>
  <c r="K4633" i="2"/>
  <c r="K4634" i="2"/>
  <c r="K4635" i="2"/>
  <c r="K4636" i="2"/>
  <c r="K4637" i="2"/>
  <c r="K4638" i="2"/>
  <c r="K4639" i="2"/>
  <c r="K4640" i="2"/>
  <c r="K4641" i="2"/>
  <c r="K4642" i="2"/>
  <c r="K4643" i="2"/>
  <c r="K4644" i="2"/>
  <c r="K4645" i="2"/>
  <c r="K4646" i="2"/>
  <c r="K4647" i="2"/>
  <c r="K4648" i="2"/>
  <c r="K4649" i="2"/>
  <c r="K4650" i="2"/>
  <c r="K4651" i="2"/>
  <c r="K4652" i="2"/>
  <c r="K4653" i="2"/>
  <c r="K4654" i="2"/>
  <c r="K4655" i="2"/>
  <c r="K4656" i="2"/>
  <c r="K4657" i="2"/>
  <c r="K4658" i="2"/>
  <c r="K4659" i="2"/>
  <c r="K4660" i="2"/>
  <c r="K4661" i="2"/>
  <c r="K4662" i="2"/>
  <c r="K4663" i="2"/>
  <c r="K4664" i="2"/>
  <c r="K4665" i="2"/>
  <c r="K4666" i="2"/>
  <c r="K4667" i="2"/>
  <c r="K4668" i="2"/>
  <c r="K4669" i="2"/>
  <c r="K4670" i="2"/>
  <c r="K4671" i="2"/>
  <c r="K4672" i="2"/>
  <c r="K4673" i="2"/>
  <c r="K4674" i="2"/>
  <c r="K4675" i="2"/>
  <c r="K4676" i="2"/>
  <c r="K4677" i="2"/>
  <c r="K4678" i="2"/>
  <c r="K4679" i="2"/>
  <c r="K4680" i="2"/>
  <c r="K4681" i="2"/>
  <c r="K4682" i="2"/>
  <c r="K4683" i="2"/>
  <c r="K4684" i="2"/>
  <c r="K4685" i="2"/>
  <c r="K4686" i="2"/>
  <c r="K4687" i="2"/>
  <c r="K4688" i="2"/>
  <c r="K4689" i="2"/>
  <c r="K4690" i="2"/>
  <c r="K4691" i="2"/>
  <c r="K4692" i="2"/>
  <c r="K4693" i="2"/>
  <c r="K4694" i="2"/>
  <c r="K4695" i="2"/>
  <c r="K4696" i="2"/>
  <c r="K4697" i="2"/>
  <c r="K4698" i="2"/>
  <c r="K4699" i="2"/>
  <c r="K4700" i="2"/>
  <c r="K4701" i="2"/>
  <c r="K4702" i="2"/>
  <c r="K4703" i="2"/>
  <c r="K4704" i="2"/>
  <c r="K4705" i="2"/>
  <c r="K4706" i="2"/>
  <c r="K4707" i="2"/>
  <c r="K4708" i="2"/>
  <c r="K4709" i="2"/>
  <c r="K4710" i="2"/>
  <c r="K4711" i="2"/>
  <c r="K4712" i="2"/>
  <c r="K4713" i="2"/>
  <c r="K4714" i="2"/>
  <c r="K4715" i="2"/>
  <c r="K4716" i="2"/>
  <c r="K4717" i="2"/>
  <c r="K4718" i="2"/>
  <c r="K4719" i="2"/>
  <c r="K4720" i="2"/>
  <c r="K4721" i="2"/>
  <c r="K4722" i="2"/>
  <c r="K4723" i="2"/>
  <c r="K4724" i="2"/>
  <c r="K4725" i="2"/>
  <c r="K4726" i="2"/>
  <c r="K4727" i="2"/>
  <c r="K4728" i="2"/>
  <c r="K4729" i="2"/>
  <c r="K4730" i="2"/>
  <c r="K4731" i="2"/>
  <c r="K4732" i="2"/>
  <c r="K4733" i="2"/>
  <c r="K4734" i="2"/>
  <c r="K4735" i="2"/>
  <c r="K4736" i="2"/>
  <c r="K4737" i="2"/>
  <c r="K4738" i="2"/>
  <c r="K4739" i="2"/>
  <c r="K4740" i="2"/>
  <c r="K4741" i="2"/>
  <c r="K4742" i="2"/>
  <c r="K4743" i="2"/>
  <c r="K4744" i="2"/>
  <c r="K4745" i="2"/>
  <c r="K4746" i="2"/>
  <c r="K4747" i="2"/>
  <c r="K4748" i="2"/>
  <c r="K4749" i="2"/>
  <c r="K4750" i="2"/>
  <c r="K4751" i="2"/>
  <c r="K4752" i="2"/>
  <c r="K4753" i="2"/>
  <c r="K4754" i="2"/>
  <c r="K4755" i="2"/>
  <c r="K4756" i="2"/>
  <c r="K4757" i="2"/>
  <c r="K4758" i="2"/>
  <c r="K4759" i="2"/>
  <c r="K4760" i="2"/>
  <c r="K4761" i="2"/>
  <c r="K4762" i="2"/>
  <c r="K4763" i="2"/>
  <c r="K4764" i="2"/>
  <c r="K4765" i="2"/>
  <c r="K4766" i="2"/>
  <c r="K4767" i="2"/>
  <c r="K4768" i="2"/>
  <c r="K4769" i="2"/>
  <c r="K4770" i="2"/>
  <c r="K4771" i="2"/>
  <c r="K4772" i="2"/>
  <c r="K4773" i="2"/>
  <c r="K4774" i="2"/>
  <c r="K4775" i="2"/>
  <c r="K4776" i="2"/>
  <c r="K4777" i="2"/>
  <c r="K4778" i="2"/>
  <c r="K4779" i="2"/>
  <c r="K4780" i="2"/>
  <c r="K4781" i="2"/>
  <c r="K4782" i="2"/>
  <c r="K4783" i="2"/>
  <c r="K4784" i="2"/>
  <c r="K4785" i="2"/>
  <c r="K4786" i="2"/>
  <c r="K4787" i="2"/>
  <c r="K4788" i="2"/>
  <c r="K4789" i="2"/>
  <c r="K4790" i="2"/>
  <c r="K4791" i="2"/>
  <c r="K4792" i="2"/>
  <c r="K4793" i="2"/>
  <c r="K4794" i="2"/>
  <c r="K4795" i="2"/>
  <c r="K4796" i="2"/>
  <c r="K4797" i="2"/>
  <c r="K4798" i="2"/>
  <c r="K4799" i="2"/>
  <c r="K4800" i="2"/>
  <c r="K4801" i="2"/>
  <c r="K4802" i="2"/>
  <c r="K4803" i="2"/>
  <c r="K4804" i="2"/>
  <c r="K4805" i="2"/>
  <c r="K4806" i="2"/>
  <c r="K4807" i="2"/>
  <c r="K4808" i="2"/>
  <c r="K4809" i="2"/>
  <c r="K4810" i="2"/>
  <c r="K4811" i="2"/>
  <c r="K4812" i="2"/>
  <c r="K4813" i="2"/>
  <c r="K4814" i="2"/>
  <c r="K4815" i="2"/>
  <c r="K4816" i="2"/>
  <c r="K4817" i="2"/>
  <c r="K4818" i="2"/>
  <c r="K4819" i="2"/>
  <c r="K4820" i="2"/>
  <c r="K4821" i="2"/>
  <c r="K4822" i="2"/>
  <c r="K4823" i="2"/>
  <c r="K4824" i="2"/>
  <c r="K4825" i="2"/>
  <c r="K4826" i="2"/>
  <c r="K4827" i="2"/>
  <c r="K4828" i="2"/>
  <c r="K4829" i="2"/>
  <c r="K4830" i="2"/>
  <c r="K4831" i="2"/>
  <c r="K4832" i="2"/>
  <c r="K4833" i="2"/>
  <c r="K4834" i="2"/>
  <c r="K4835" i="2"/>
  <c r="K4836" i="2"/>
  <c r="K4837" i="2"/>
  <c r="K4838" i="2"/>
  <c r="K4839" i="2"/>
  <c r="K4840" i="2"/>
  <c r="K4841" i="2"/>
  <c r="K4842" i="2"/>
  <c r="K4843" i="2"/>
  <c r="K4844" i="2"/>
  <c r="K4845" i="2"/>
  <c r="K4846" i="2"/>
  <c r="K4847" i="2"/>
  <c r="K4848" i="2"/>
  <c r="K4849" i="2"/>
  <c r="K4850" i="2"/>
  <c r="K4851" i="2"/>
  <c r="K4852" i="2"/>
  <c r="K4853" i="2"/>
  <c r="K4854" i="2"/>
  <c r="K4855" i="2"/>
  <c r="K4856" i="2"/>
  <c r="K4857" i="2"/>
  <c r="K4858" i="2"/>
  <c r="K4859" i="2"/>
  <c r="K4860" i="2"/>
  <c r="K4861" i="2"/>
  <c r="K4862" i="2"/>
  <c r="K4863" i="2"/>
  <c r="K4864" i="2"/>
  <c r="K4865" i="2"/>
  <c r="K4866" i="2"/>
  <c r="K4867" i="2"/>
  <c r="K4868" i="2"/>
  <c r="K4869" i="2"/>
  <c r="K4870" i="2"/>
  <c r="K4871" i="2"/>
  <c r="K4872" i="2"/>
  <c r="K4873" i="2"/>
  <c r="K4874" i="2"/>
  <c r="K4875" i="2"/>
  <c r="K4876" i="2"/>
  <c r="K4877" i="2"/>
  <c r="K4878" i="2"/>
  <c r="K4879" i="2"/>
  <c r="K4880" i="2"/>
  <c r="K4881" i="2"/>
  <c r="K4882" i="2"/>
  <c r="K4883" i="2"/>
  <c r="K4884" i="2"/>
  <c r="K4885" i="2"/>
  <c r="K4886" i="2"/>
  <c r="K4887" i="2"/>
  <c r="K4888" i="2"/>
  <c r="K4889" i="2"/>
  <c r="K4890" i="2"/>
  <c r="K4891" i="2"/>
  <c r="K4892" i="2"/>
  <c r="K4893" i="2"/>
  <c r="K4894" i="2"/>
  <c r="K4895" i="2"/>
  <c r="K4896" i="2"/>
  <c r="K4897" i="2"/>
  <c r="K4898" i="2"/>
  <c r="K4899" i="2"/>
  <c r="K4900" i="2"/>
  <c r="K4901" i="2"/>
  <c r="K4902" i="2"/>
  <c r="K4903" i="2"/>
  <c r="K4904" i="2"/>
  <c r="K4905" i="2"/>
  <c r="K4906" i="2"/>
  <c r="K4907" i="2"/>
  <c r="K4908" i="2"/>
  <c r="K4909" i="2"/>
  <c r="K4910" i="2"/>
  <c r="K4911" i="2"/>
  <c r="K4912" i="2"/>
  <c r="K4913" i="2"/>
  <c r="K4914" i="2"/>
  <c r="K4915" i="2"/>
  <c r="K4916" i="2"/>
  <c r="K4917" i="2"/>
  <c r="K4918" i="2"/>
  <c r="K4919" i="2"/>
  <c r="K4920" i="2"/>
  <c r="K4921" i="2"/>
  <c r="K4922" i="2"/>
  <c r="K4923" i="2"/>
  <c r="K4924" i="2"/>
  <c r="K4925" i="2"/>
  <c r="K4926" i="2"/>
  <c r="K4927" i="2"/>
  <c r="K4928" i="2"/>
  <c r="K4929" i="2"/>
  <c r="K4930" i="2"/>
  <c r="K4931" i="2"/>
  <c r="K4932" i="2"/>
  <c r="K4933" i="2"/>
  <c r="K4934" i="2"/>
  <c r="K4935" i="2"/>
  <c r="K4936" i="2"/>
  <c r="K4937" i="2"/>
  <c r="K4938" i="2"/>
  <c r="K4939" i="2"/>
  <c r="K4940" i="2"/>
  <c r="K4941" i="2"/>
  <c r="K4942" i="2"/>
  <c r="K4943" i="2"/>
  <c r="K4944" i="2"/>
  <c r="K4945" i="2"/>
  <c r="K4946" i="2"/>
  <c r="K4947" i="2"/>
  <c r="K4948" i="2"/>
  <c r="K4949" i="2"/>
  <c r="K4950" i="2"/>
  <c r="K4951" i="2"/>
  <c r="K4952" i="2"/>
  <c r="K4953" i="2"/>
  <c r="K4954" i="2"/>
  <c r="K4955" i="2"/>
  <c r="K4956" i="2"/>
  <c r="K4957" i="2"/>
  <c r="K4958" i="2"/>
  <c r="K4959" i="2"/>
  <c r="K4960" i="2"/>
  <c r="K4961" i="2"/>
  <c r="K4962" i="2"/>
  <c r="K4963" i="2"/>
  <c r="K4964" i="2"/>
  <c r="K4965" i="2"/>
  <c r="K4966" i="2"/>
  <c r="K4967" i="2"/>
  <c r="K4968" i="2"/>
  <c r="K4969" i="2"/>
  <c r="K4970" i="2"/>
  <c r="K4971" i="2"/>
  <c r="K4972" i="2"/>
  <c r="K4973" i="2"/>
  <c r="K4974" i="2"/>
  <c r="K4975" i="2"/>
  <c r="K4976" i="2"/>
  <c r="K4977" i="2"/>
  <c r="K4978" i="2"/>
  <c r="K4979" i="2"/>
  <c r="K4980" i="2"/>
  <c r="K4981" i="2"/>
  <c r="K4982" i="2"/>
  <c r="K4983" i="2"/>
  <c r="K4984" i="2"/>
  <c r="K4985" i="2"/>
  <c r="K4986" i="2"/>
  <c r="K4987" i="2"/>
  <c r="K4988" i="2"/>
  <c r="K4989" i="2"/>
  <c r="K4990" i="2"/>
  <c r="K4991" i="2"/>
  <c r="K4992" i="2"/>
  <c r="K4993" i="2"/>
  <c r="K4994" i="2"/>
  <c r="K4995" i="2"/>
  <c r="K4996" i="2"/>
  <c r="K4997" i="2"/>
  <c r="K4998" i="2"/>
  <c r="K4999" i="2"/>
  <c r="K5000" i="2"/>
  <c r="K5001" i="2"/>
  <c r="K5002" i="2"/>
  <c r="K5003" i="2"/>
  <c r="K5004" i="2"/>
  <c r="K5005" i="2"/>
  <c r="K5006" i="2"/>
  <c r="K5007" i="2"/>
  <c r="K5008" i="2"/>
  <c r="K5009" i="2"/>
  <c r="K5010" i="2"/>
  <c r="K5011" i="2"/>
  <c r="K5012" i="2"/>
  <c r="K5013" i="2"/>
  <c r="K5014" i="2"/>
  <c r="K5015" i="2"/>
  <c r="K5016" i="2"/>
  <c r="K5017" i="2"/>
  <c r="K5018" i="2"/>
  <c r="K5019" i="2"/>
  <c r="K5020" i="2"/>
  <c r="K5021" i="2"/>
  <c r="K5022" i="2"/>
  <c r="K5023" i="2"/>
  <c r="K5024" i="2"/>
  <c r="K5025" i="2"/>
  <c r="K5026" i="2"/>
  <c r="K5027" i="2"/>
  <c r="K5028" i="2"/>
  <c r="K5029" i="2"/>
  <c r="K5030" i="2"/>
  <c r="K5031" i="2"/>
  <c r="K5032" i="2"/>
  <c r="K5033" i="2"/>
  <c r="K5034" i="2"/>
  <c r="K5035" i="2"/>
  <c r="K5036" i="2"/>
  <c r="K5037" i="2"/>
  <c r="K5038" i="2"/>
  <c r="K5039" i="2"/>
  <c r="K5040" i="2"/>
  <c r="K5041" i="2"/>
  <c r="K5042" i="2"/>
  <c r="K5043" i="2"/>
  <c r="K5044" i="2"/>
  <c r="K5045" i="2"/>
  <c r="K5046" i="2"/>
  <c r="K5047" i="2"/>
  <c r="K5048" i="2"/>
  <c r="K5049" i="2"/>
  <c r="K5050" i="2"/>
  <c r="K5051" i="2"/>
  <c r="K5052" i="2"/>
  <c r="K5053" i="2"/>
  <c r="K5054" i="2"/>
  <c r="K5055" i="2"/>
  <c r="K5056" i="2"/>
  <c r="K5057" i="2"/>
  <c r="K5058" i="2"/>
  <c r="K5059" i="2"/>
  <c r="K5060" i="2"/>
  <c r="K5061" i="2"/>
  <c r="K5062" i="2"/>
  <c r="K5063" i="2"/>
  <c r="K5064" i="2"/>
  <c r="K5065" i="2"/>
  <c r="K5066" i="2"/>
  <c r="K5067" i="2"/>
  <c r="K5068" i="2"/>
  <c r="K5069" i="2"/>
  <c r="K5070" i="2"/>
  <c r="K5071" i="2"/>
  <c r="K5072" i="2"/>
  <c r="K5073" i="2"/>
  <c r="K5074" i="2"/>
  <c r="K5075" i="2"/>
  <c r="K5076" i="2"/>
  <c r="K5077" i="2"/>
  <c r="K5078" i="2"/>
  <c r="K5079" i="2"/>
  <c r="K5080" i="2"/>
  <c r="K5081" i="2"/>
  <c r="K5082" i="2"/>
  <c r="K5083" i="2"/>
  <c r="K5084" i="2"/>
  <c r="K5085" i="2"/>
  <c r="K5086" i="2"/>
  <c r="K5087" i="2"/>
  <c r="K5088" i="2"/>
  <c r="K5089" i="2"/>
  <c r="K5090" i="2"/>
  <c r="K5091" i="2"/>
  <c r="K5092" i="2"/>
  <c r="K5093" i="2"/>
  <c r="K5094" i="2"/>
  <c r="K5095" i="2"/>
  <c r="K5096" i="2"/>
  <c r="K5097" i="2"/>
  <c r="K5098" i="2"/>
  <c r="K5099" i="2"/>
  <c r="K5100" i="2"/>
  <c r="K5101" i="2"/>
  <c r="K5102" i="2"/>
  <c r="K5103" i="2"/>
  <c r="K5104" i="2"/>
  <c r="K5105" i="2"/>
  <c r="K5106" i="2"/>
  <c r="K5107" i="2"/>
  <c r="K5108" i="2"/>
  <c r="K5109" i="2"/>
  <c r="K5110" i="2"/>
  <c r="K5111" i="2"/>
  <c r="K5112" i="2"/>
  <c r="K5113" i="2"/>
  <c r="K5114" i="2"/>
  <c r="K5115" i="2"/>
  <c r="K5116" i="2"/>
  <c r="K5117" i="2"/>
  <c r="K5118" i="2"/>
  <c r="K5119" i="2"/>
  <c r="K5120" i="2"/>
  <c r="K5121" i="2"/>
  <c r="K5122" i="2"/>
  <c r="K5123" i="2"/>
  <c r="K5124" i="2"/>
  <c r="K5125" i="2"/>
  <c r="K5126" i="2"/>
  <c r="K5127" i="2"/>
  <c r="K5128" i="2"/>
  <c r="K5129" i="2"/>
  <c r="K5130" i="2"/>
  <c r="K5131" i="2"/>
  <c r="K5132" i="2"/>
  <c r="K5133" i="2"/>
  <c r="K5134" i="2"/>
  <c r="K5135" i="2"/>
  <c r="K5136" i="2"/>
  <c r="K5137" i="2"/>
  <c r="K5138" i="2"/>
  <c r="K5139" i="2"/>
  <c r="K5140" i="2"/>
  <c r="K5141" i="2"/>
  <c r="K5142" i="2"/>
  <c r="K5143" i="2"/>
  <c r="K5144" i="2"/>
  <c r="K5145" i="2"/>
  <c r="K5146" i="2"/>
  <c r="K5147" i="2"/>
  <c r="K5148" i="2"/>
  <c r="K5149" i="2"/>
  <c r="K5150" i="2"/>
  <c r="K5151" i="2"/>
  <c r="K5152" i="2"/>
  <c r="K5153" i="2"/>
  <c r="K5154" i="2"/>
  <c r="K5155" i="2"/>
  <c r="K5156" i="2"/>
  <c r="K5157" i="2"/>
  <c r="K5158" i="2"/>
  <c r="K5159" i="2"/>
  <c r="K5160" i="2"/>
  <c r="K5161" i="2"/>
  <c r="K5162" i="2"/>
  <c r="K5163" i="2"/>
  <c r="K5164" i="2"/>
  <c r="K5165" i="2"/>
  <c r="K5166" i="2"/>
  <c r="K5167" i="2"/>
  <c r="K5168" i="2"/>
  <c r="K5169" i="2"/>
  <c r="K5170" i="2"/>
  <c r="K5171" i="2"/>
  <c r="K5172" i="2"/>
  <c r="K5173" i="2"/>
  <c r="K5174" i="2"/>
  <c r="K5175" i="2"/>
  <c r="K5176" i="2"/>
  <c r="K5177" i="2"/>
  <c r="K5178" i="2"/>
  <c r="K5179" i="2"/>
  <c r="K5180" i="2"/>
  <c r="K5181" i="2"/>
  <c r="K5182" i="2"/>
  <c r="K5183" i="2"/>
  <c r="K5184" i="2"/>
  <c r="K5185" i="2"/>
  <c r="K5186" i="2"/>
  <c r="K5187" i="2"/>
  <c r="K5188" i="2"/>
  <c r="K5189" i="2"/>
  <c r="K5190" i="2"/>
  <c r="K5191" i="2"/>
  <c r="K5192" i="2"/>
  <c r="K5193" i="2"/>
  <c r="K5194" i="2"/>
  <c r="K5195" i="2"/>
  <c r="K5196" i="2"/>
  <c r="K5197" i="2"/>
  <c r="K5198" i="2"/>
  <c r="K5199" i="2"/>
  <c r="K5200" i="2"/>
  <c r="K5201" i="2"/>
  <c r="K5202" i="2"/>
  <c r="K5203" i="2"/>
  <c r="K5204" i="2"/>
  <c r="K5205" i="2"/>
  <c r="K5206" i="2"/>
  <c r="K5207" i="2"/>
  <c r="K5208" i="2"/>
  <c r="K5209" i="2"/>
  <c r="K5210" i="2"/>
  <c r="K5211" i="2"/>
  <c r="K5212" i="2"/>
  <c r="K5213" i="2"/>
  <c r="K5214" i="2"/>
  <c r="K5215" i="2"/>
  <c r="K5216" i="2"/>
  <c r="K5217" i="2"/>
  <c r="K5218" i="2"/>
  <c r="K5219" i="2"/>
  <c r="K5220" i="2"/>
  <c r="K5221" i="2"/>
  <c r="K5222" i="2"/>
  <c r="K5223" i="2"/>
  <c r="K5224" i="2"/>
  <c r="K5225" i="2"/>
  <c r="K5226" i="2"/>
  <c r="K5227" i="2"/>
  <c r="K5228" i="2"/>
  <c r="K5229" i="2"/>
  <c r="K5230" i="2"/>
  <c r="K5231" i="2"/>
  <c r="K5232" i="2"/>
  <c r="K5233" i="2"/>
  <c r="K5234" i="2"/>
  <c r="K5235" i="2"/>
  <c r="K5236" i="2"/>
  <c r="K5237" i="2"/>
  <c r="K5238" i="2"/>
  <c r="K5239" i="2"/>
  <c r="K5240" i="2"/>
  <c r="K5241" i="2"/>
  <c r="K5242" i="2"/>
  <c r="K5243" i="2"/>
  <c r="K5244" i="2"/>
  <c r="K5245" i="2"/>
  <c r="K5246" i="2"/>
  <c r="K5247" i="2"/>
  <c r="K5248" i="2"/>
  <c r="K5249" i="2"/>
  <c r="K5250" i="2"/>
  <c r="K5251" i="2"/>
  <c r="K5252" i="2"/>
  <c r="K5253" i="2"/>
  <c r="K5254" i="2"/>
  <c r="K5255" i="2"/>
  <c r="K5256" i="2"/>
  <c r="K5257" i="2"/>
  <c r="K5258" i="2"/>
  <c r="K5259" i="2"/>
  <c r="K5260" i="2"/>
  <c r="K5261" i="2"/>
  <c r="K5262" i="2"/>
  <c r="K5263" i="2"/>
  <c r="K5264" i="2"/>
  <c r="K5265" i="2"/>
  <c r="K5266" i="2"/>
  <c r="K5267" i="2"/>
  <c r="K5268" i="2"/>
  <c r="K5269" i="2"/>
  <c r="K5270" i="2"/>
  <c r="K5271" i="2"/>
  <c r="K5272" i="2"/>
  <c r="K5273" i="2"/>
  <c r="K5274" i="2"/>
  <c r="K5275" i="2"/>
  <c r="K5276" i="2"/>
  <c r="K5277" i="2"/>
  <c r="K5278" i="2"/>
  <c r="K5279" i="2"/>
  <c r="K5280" i="2"/>
  <c r="K5281" i="2"/>
  <c r="K5282" i="2"/>
  <c r="K5283" i="2"/>
  <c r="K5284" i="2"/>
  <c r="K5285" i="2"/>
  <c r="K5286" i="2"/>
  <c r="K5287" i="2"/>
  <c r="K5288" i="2"/>
  <c r="K5289" i="2"/>
  <c r="K5290" i="2"/>
  <c r="K5291" i="2"/>
  <c r="K5292" i="2"/>
  <c r="K5293" i="2"/>
  <c r="K5294" i="2"/>
  <c r="K5295" i="2"/>
  <c r="K5296" i="2"/>
  <c r="K5297" i="2"/>
  <c r="K5298" i="2"/>
  <c r="K5299" i="2"/>
  <c r="K5300" i="2"/>
  <c r="K5301" i="2"/>
  <c r="K5302" i="2"/>
  <c r="K5303" i="2"/>
  <c r="K5304" i="2"/>
  <c r="K5305" i="2"/>
  <c r="K5306" i="2"/>
  <c r="K5307" i="2"/>
  <c r="K5308" i="2"/>
  <c r="K5309" i="2"/>
  <c r="K5310" i="2"/>
  <c r="K5311" i="2"/>
  <c r="K5312" i="2"/>
  <c r="K5313" i="2"/>
  <c r="K5314" i="2"/>
  <c r="K5315" i="2"/>
  <c r="K5316" i="2"/>
  <c r="K5317" i="2"/>
  <c r="K5318" i="2"/>
  <c r="K5319" i="2"/>
  <c r="K5320" i="2"/>
  <c r="K5321" i="2"/>
  <c r="K5322" i="2"/>
  <c r="K5323" i="2"/>
  <c r="K5324" i="2"/>
  <c r="K5325" i="2"/>
  <c r="K5326" i="2"/>
  <c r="K5327" i="2"/>
  <c r="K5328" i="2"/>
  <c r="K5329" i="2"/>
  <c r="K5330" i="2"/>
  <c r="K5331" i="2"/>
  <c r="K5332" i="2"/>
  <c r="K5333" i="2"/>
  <c r="K5334" i="2"/>
  <c r="K5335" i="2"/>
  <c r="K5336" i="2"/>
  <c r="K5337" i="2"/>
  <c r="K5338" i="2"/>
  <c r="K5339" i="2"/>
  <c r="K5340" i="2"/>
  <c r="K5341" i="2"/>
  <c r="K5342" i="2"/>
  <c r="K5343" i="2"/>
  <c r="K5344" i="2"/>
  <c r="K5345" i="2"/>
  <c r="K5346" i="2"/>
  <c r="K5347" i="2"/>
  <c r="K5348" i="2"/>
  <c r="K5349" i="2"/>
  <c r="K5350" i="2"/>
  <c r="K5351" i="2"/>
  <c r="K5352" i="2"/>
  <c r="K5353" i="2"/>
  <c r="K5354" i="2"/>
  <c r="K5355" i="2"/>
  <c r="K5356" i="2"/>
  <c r="K5357" i="2"/>
  <c r="K5358" i="2"/>
  <c r="K5359" i="2"/>
  <c r="K5360" i="2"/>
  <c r="K5361" i="2"/>
  <c r="K5362" i="2"/>
  <c r="K5363" i="2"/>
  <c r="K5364" i="2"/>
  <c r="K5365" i="2"/>
  <c r="K5366" i="2"/>
  <c r="K5367" i="2"/>
  <c r="K5368" i="2"/>
  <c r="K5369" i="2"/>
  <c r="K5370" i="2"/>
  <c r="K5371" i="2"/>
  <c r="K5372" i="2"/>
  <c r="K5373" i="2"/>
  <c r="K5374" i="2"/>
  <c r="K5375" i="2"/>
  <c r="K5376" i="2"/>
  <c r="K5377" i="2"/>
  <c r="K5378" i="2"/>
  <c r="K5379" i="2"/>
  <c r="K5380" i="2"/>
  <c r="K5381" i="2"/>
  <c r="K5382" i="2"/>
  <c r="K5383" i="2"/>
  <c r="K5384" i="2"/>
  <c r="K5385" i="2"/>
  <c r="K5386" i="2"/>
  <c r="K5387" i="2"/>
  <c r="K5388" i="2"/>
  <c r="K5389" i="2"/>
  <c r="K5390" i="2"/>
  <c r="K5391" i="2"/>
  <c r="K5392" i="2"/>
  <c r="K5393" i="2"/>
  <c r="K5394" i="2"/>
  <c r="K5395" i="2"/>
  <c r="K5396" i="2"/>
  <c r="K5397" i="2"/>
  <c r="K5398" i="2"/>
  <c r="K5399" i="2"/>
  <c r="K5400" i="2"/>
  <c r="K5401" i="2"/>
  <c r="K5402" i="2"/>
  <c r="K5403" i="2"/>
  <c r="K5404" i="2"/>
  <c r="K5405" i="2"/>
  <c r="K5406" i="2"/>
  <c r="K5407" i="2"/>
  <c r="K5408" i="2"/>
  <c r="K5409" i="2"/>
  <c r="K5410" i="2"/>
  <c r="K5411" i="2"/>
  <c r="K5412" i="2"/>
  <c r="K5413" i="2"/>
  <c r="K5414" i="2"/>
  <c r="K5415" i="2"/>
  <c r="K5416" i="2"/>
  <c r="K5417" i="2"/>
  <c r="K5418" i="2"/>
  <c r="K5419" i="2"/>
  <c r="K5420" i="2"/>
  <c r="K5421" i="2"/>
  <c r="K5422" i="2"/>
  <c r="K5423" i="2"/>
  <c r="K5424" i="2"/>
  <c r="K5425" i="2"/>
  <c r="K5426" i="2"/>
  <c r="K5427" i="2"/>
  <c r="K5428" i="2"/>
  <c r="K5429" i="2"/>
  <c r="K5430" i="2"/>
  <c r="K5431" i="2"/>
  <c r="K5432" i="2"/>
  <c r="K5433" i="2"/>
  <c r="K5434" i="2"/>
  <c r="K5435" i="2"/>
  <c r="K5436" i="2"/>
  <c r="K5437" i="2"/>
  <c r="K5438" i="2"/>
  <c r="K5439" i="2"/>
  <c r="K5440" i="2"/>
  <c r="K5441" i="2"/>
  <c r="K5442" i="2"/>
  <c r="K5443" i="2"/>
  <c r="K5444" i="2"/>
  <c r="K5445" i="2"/>
  <c r="K5446" i="2"/>
  <c r="K5447" i="2"/>
  <c r="K5448" i="2"/>
  <c r="K5449" i="2"/>
  <c r="K5450" i="2"/>
  <c r="K5451" i="2"/>
  <c r="K5452" i="2"/>
  <c r="K5453" i="2"/>
  <c r="K5454" i="2"/>
  <c r="K5455" i="2"/>
  <c r="K5456" i="2"/>
  <c r="K5457" i="2"/>
  <c r="K5458" i="2"/>
  <c r="K5459" i="2"/>
  <c r="K5460" i="2"/>
  <c r="K5461" i="2"/>
  <c r="K5462" i="2"/>
  <c r="K5463" i="2"/>
  <c r="K5464" i="2"/>
  <c r="K5465" i="2"/>
  <c r="K5466" i="2"/>
  <c r="K5467" i="2"/>
  <c r="K5468" i="2"/>
  <c r="K5469" i="2"/>
  <c r="K5470" i="2"/>
  <c r="K5471" i="2"/>
  <c r="K5472" i="2"/>
  <c r="K5473" i="2"/>
  <c r="K5474" i="2"/>
  <c r="K5475" i="2"/>
  <c r="K5476" i="2"/>
  <c r="K5477" i="2"/>
  <c r="K5478" i="2"/>
  <c r="K5479" i="2"/>
  <c r="K5480" i="2"/>
  <c r="K5481" i="2"/>
  <c r="K5482" i="2"/>
  <c r="K5483" i="2"/>
  <c r="K5484" i="2"/>
  <c r="K5485" i="2"/>
  <c r="K5486" i="2"/>
  <c r="K5487" i="2"/>
  <c r="K5488" i="2"/>
  <c r="K5489" i="2"/>
  <c r="K5490" i="2"/>
  <c r="K5491" i="2"/>
  <c r="K5492" i="2"/>
  <c r="K5493" i="2"/>
  <c r="K5494" i="2"/>
  <c r="K5495" i="2"/>
  <c r="K5496" i="2"/>
  <c r="K5497" i="2"/>
  <c r="K5498" i="2"/>
  <c r="K5499" i="2"/>
  <c r="K5500" i="2"/>
  <c r="K5501" i="2"/>
  <c r="K5502" i="2"/>
  <c r="K5503" i="2"/>
  <c r="K5504" i="2"/>
  <c r="K5505" i="2"/>
  <c r="K5506" i="2"/>
  <c r="K5507" i="2"/>
  <c r="K5508" i="2"/>
  <c r="K5509" i="2"/>
  <c r="K5510" i="2"/>
  <c r="K5511" i="2"/>
  <c r="K5512" i="2"/>
  <c r="K5513" i="2"/>
  <c r="K5514" i="2"/>
  <c r="K5515" i="2"/>
  <c r="K5516" i="2"/>
  <c r="K5517" i="2"/>
  <c r="K5518" i="2"/>
  <c r="K5519" i="2"/>
  <c r="K5520" i="2"/>
  <c r="K5521" i="2"/>
  <c r="K5522" i="2"/>
  <c r="K5523" i="2"/>
  <c r="K5524" i="2"/>
  <c r="K5525" i="2"/>
  <c r="K5526" i="2"/>
  <c r="K5527" i="2"/>
  <c r="K5528" i="2"/>
  <c r="K5529" i="2"/>
  <c r="K5530" i="2"/>
  <c r="K5531" i="2"/>
  <c r="K5532" i="2"/>
  <c r="K5533" i="2"/>
  <c r="K5534" i="2"/>
  <c r="K5535" i="2"/>
  <c r="K5536" i="2"/>
  <c r="K5537" i="2"/>
  <c r="K5538" i="2"/>
  <c r="K5539" i="2"/>
  <c r="K5540" i="2"/>
  <c r="K5541" i="2"/>
  <c r="K5542" i="2"/>
  <c r="K5543" i="2"/>
  <c r="K5544" i="2"/>
  <c r="K5545" i="2"/>
  <c r="K5546" i="2"/>
  <c r="K5547" i="2"/>
  <c r="K5548" i="2"/>
  <c r="K5549" i="2"/>
  <c r="K5550" i="2"/>
  <c r="K5551" i="2"/>
  <c r="K5552" i="2"/>
  <c r="K5553" i="2"/>
  <c r="K5554" i="2"/>
  <c r="K5555" i="2"/>
  <c r="K5556" i="2"/>
  <c r="K5557" i="2"/>
  <c r="K5558" i="2"/>
  <c r="K5559" i="2"/>
  <c r="K5560" i="2"/>
  <c r="K5561" i="2"/>
  <c r="K5562" i="2"/>
  <c r="K5563" i="2"/>
  <c r="K5564" i="2"/>
  <c r="K5565" i="2"/>
  <c r="K5566" i="2"/>
  <c r="K5567" i="2"/>
  <c r="K5568" i="2"/>
  <c r="K5569" i="2"/>
  <c r="K5570" i="2"/>
  <c r="K5571" i="2"/>
  <c r="K5572" i="2"/>
  <c r="K5573" i="2"/>
  <c r="K5574" i="2"/>
  <c r="K5575" i="2"/>
  <c r="K5576" i="2"/>
  <c r="K5577" i="2"/>
  <c r="K5578" i="2"/>
  <c r="K5579" i="2"/>
  <c r="K5580" i="2"/>
  <c r="K5581" i="2"/>
  <c r="K5582" i="2"/>
  <c r="K5583" i="2"/>
  <c r="K5584" i="2"/>
  <c r="K5585" i="2"/>
  <c r="K5586" i="2"/>
  <c r="K5587" i="2"/>
  <c r="K5588" i="2"/>
  <c r="K5589" i="2"/>
  <c r="K5590" i="2"/>
  <c r="K5591" i="2"/>
  <c r="K5592" i="2"/>
  <c r="K5593" i="2"/>
  <c r="K5594" i="2"/>
  <c r="K5595" i="2"/>
  <c r="K5596" i="2"/>
  <c r="K5597" i="2"/>
  <c r="K5598" i="2"/>
  <c r="K5599" i="2"/>
  <c r="K5600" i="2"/>
  <c r="K5601" i="2"/>
  <c r="K5602" i="2"/>
  <c r="K5603" i="2"/>
  <c r="K5604" i="2"/>
  <c r="K5605" i="2"/>
  <c r="K5606" i="2"/>
  <c r="K5607" i="2"/>
  <c r="K5608" i="2"/>
  <c r="K5609" i="2"/>
  <c r="K5610" i="2"/>
  <c r="K5611" i="2"/>
  <c r="K5612" i="2"/>
  <c r="K5613" i="2"/>
  <c r="K5614" i="2"/>
  <c r="K5615" i="2"/>
  <c r="K5616" i="2"/>
  <c r="K5617" i="2"/>
  <c r="K5618" i="2"/>
  <c r="K5619" i="2"/>
  <c r="K5620" i="2"/>
  <c r="K5621" i="2"/>
  <c r="K5622" i="2"/>
  <c r="K5623" i="2"/>
  <c r="K5624" i="2"/>
  <c r="K5625" i="2"/>
  <c r="K5626" i="2"/>
  <c r="K5627" i="2"/>
  <c r="K5628" i="2"/>
  <c r="K5629" i="2"/>
  <c r="K5630" i="2"/>
  <c r="K5631" i="2"/>
  <c r="K5632" i="2"/>
  <c r="K5633" i="2"/>
  <c r="K5634" i="2"/>
  <c r="K5635" i="2"/>
  <c r="K5636" i="2"/>
  <c r="K5637" i="2"/>
  <c r="K5638" i="2"/>
  <c r="K5639" i="2"/>
  <c r="K5640" i="2"/>
  <c r="K5641" i="2"/>
  <c r="K5642" i="2"/>
  <c r="K5643" i="2"/>
  <c r="K5644" i="2"/>
  <c r="K5645" i="2"/>
  <c r="K5646" i="2"/>
  <c r="K5647" i="2"/>
  <c r="K5648" i="2"/>
  <c r="K5649" i="2"/>
  <c r="K5650" i="2"/>
  <c r="K5651" i="2"/>
  <c r="K5652" i="2"/>
  <c r="K5653" i="2"/>
  <c r="K5654" i="2"/>
  <c r="K5655" i="2"/>
  <c r="K5656" i="2"/>
  <c r="K5657" i="2"/>
  <c r="K5658" i="2"/>
  <c r="K5659" i="2"/>
  <c r="K5660" i="2"/>
  <c r="K5661" i="2"/>
  <c r="K5662" i="2"/>
  <c r="K5663" i="2"/>
  <c r="K5664" i="2"/>
  <c r="K5665" i="2"/>
  <c r="K5666" i="2"/>
  <c r="K5667" i="2"/>
  <c r="K5668" i="2"/>
  <c r="K5669" i="2"/>
  <c r="K5670" i="2"/>
  <c r="K5671" i="2"/>
  <c r="K5672" i="2"/>
  <c r="K5673" i="2"/>
  <c r="K5674" i="2"/>
  <c r="K5675" i="2"/>
  <c r="K5676" i="2"/>
  <c r="K5677" i="2"/>
  <c r="K5678" i="2"/>
  <c r="K5679" i="2"/>
  <c r="K5680" i="2"/>
  <c r="K5681" i="2"/>
  <c r="K5682" i="2"/>
  <c r="K5683" i="2"/>
  <c r="K5684" i="2"/>
  <c r="K5685" i="2"/>
  <c r="K5686" i="2"/>
  <c r="K5687" i="2"/>
  <c r="K5688" i="2"/>
  <c r="K5689" i="2"/>
  <c r="K5690" i="2"/>
  <c r="K5691" i="2"/>
  <c r="K5692" i="2"/>
  <c r="K5693" i="2"/>
  <c r="K5694" i="2"/>
  <c r="K5695" i="2"/>
  <c r="K5696" i="2"/>
  <c r="K5697" i="2"/>
  <c r="K5698" i="2"/>
  <c r="K5699" i="2"/>
  <c r="K5700" i="2"/>
  <c r="K5701" i="2"/>
  <c r="K5702" i="2"/>
  <c r="K5703" i="2"/>
  <c r="K5704" i="2"/>
  <c r="K5705" i="2"/>
  <c r="K5706" i="2"/>
  <c r="K5707" i="2"/>
  <c r="K5708" i="2"/>
  <c r="K5709" i="2"/>
  <c r="K5710" i="2"/>
  <c r="K5711" i="2"/>
  <c r="K5712" i="2"/>
  <c r="K5713" i="2"/>
  <c r="K5714" i="2"/>
  <c r="K5715" i="2"/>
  <c r="K5716" i="2"/>
  <c r="K5717" i="2"/>
  <c r="K5718" i="2"/>
  <c r="K5719" i="2"/>
  <c r="K5720" i="2"/>
  <c r="K5721" i="2"/>
  <c r="K5722" i="2"/>
  <c r="K5723" i="2"/>
  <c r="K5724" i="2"/>
  <c r="K5725" i="2"/>
  <c r="K5726" i="2"/>
  <c r="K5727" i="2"/>
  <c r="K5728" i="2"/>
  <c r="K5729" i="2"/>
  <c r="K5730" i="2"/>
  <c r="K5731" i="2"/>
  <c r="K5732" i="2"/>
  <c r="K5733" i="2"/>
  <c r="K5734" i="2"/>
  <c r="K5735" i="2"/>
  <c r="K5736" i="2"/>
  <c r="K5737" i="2"/>
  <c r="K5738" i="2"/>
  <c r="K5739" i="2"/>
  <c r="K5740" i="2"/>
  <c r="K5741" i="2"/>
  <c r="K5742" i="2"/>
  <c r="K5743" i="2"/>
  <c r="K5744" i="2"/>
  <c r="K5745" i="2"/>
  <c r="K5746" i="2"/>
  <c r="K5747" i="2"/>
  <c r="K5748" i="2"/>
  <c r="K5749" i="2"/>
  <c r="K5750" i="2"/>
  <c r="K5751" i="2"/>
  <c r="K5752" i="2"/>
  <c r="K5753" i="2"/>
  <c r="K5754" i="2"/>
  <c r="K5755" i="2"/>
  <c r="K5756" i="2"/>
  <c r="K5757" i="2"/>
  <c r="K5758" i="2"/>
  <c r="K5759" i="2"/>
  <c r="K5760" i="2"/>
  <c r="K5761" i="2"/>
  <c r="K5762" i="2"/>
  <c r="K5763" i="2"/>
  <c r="K5764" i="2"/>
  <c r="K5765" i="2"/>
  <c r="K5766" i="2"/>
  <c r="K5767" i="2"/>
  <c r="K5768" i="2"/>
  <c r="K5769" i="2"/>
  <c r="K5770" i="2"/>
  <c r="K5771" i="2"/>
  <c r="K5772" i="2"/>
  <c r="K5773" i="2"/>
  <c r="K5774" i="2"/>
  <c r="K5775" i="2"/>
  <c r="K5776" i="2"/>
  <c r="K5777" i="2"/>
  <c r="K5778" i="2"/>
  <c r="K5779" i="2"/>
  <c r="K5780" i="2"/>
  <c r="K5781" i="2"/>
  <c r="K5782" i="2"/>
  <c r="K5783" i="2"/>
  <c r="K5784" i="2"/>
  <c r="K5785" i="2"/>
  <c r="K5786" i="2"/>
  <c r="K5787" i="2"/>
  <c r="K5788" i="2"/>
  <c r="K5789" i="2"/>
  <c r="K5790" i="2"/>
  <c r="K5791" i="2"/>
  <c r="K5792" i="2"/>
  <c r="K5793" i="2"/>
  <c r="K5794" i="2"/>
  <c r="K5795" i="2"/>
  <c r="K5796" i="2"/>
  <c r="K5797" i="2"/>
  <c r="K5798" i="2"/>
  <c r="K5799" i="2"/>
  <c r="K5800" i="2"/>
  <c r="K5801" i="2"/>
  <c r="K5802" i="2"/>
  <c r="K5803" i="2"/>
  <c r="K5804" i="2"/>
  <c r="K5805" i="2"/>
  <c r="K5806" i="2"/>
  <c r="K5807" i="2"/>
  <c r="K5808" i="2"/>
  <c r="K5809" i="2"/>
  <c r="K5810" i="2"/>
  <c r="K5811" i="2"/>
  <c r="K5812" i="2"/>
  <c r="K5813" i="2"/>
  <c r="K5814" i="2"/>
  <c r="K5815" i="2"/>
  <c r="K5816" i="2"/>
  <c r="K5817" i="2"/>
  <c r="K5818" i="2"/>
  <c r="K5819" i="2"/>
  <c r="K5820" i="2"/>
  <c r="K5821" i="2"/>
  <c r="K5822" i="2"/>
  <c r="K5823" i="2"/>
  <c r="K5824" i="2"/>
  <c r="K5825" i="2"/>
  <c r="K5826" i="2"/>
  <c r="K5827" i="2"/>
  <c r="K5828" i="2"/>
  <c r="K5829" i="2"/>
  <c r="K5830" i="2"/>
  <c r="K5831" i="2"/>
  <c r="K5832" i="2"/>
  <c r="K5833" i="2"/>
  <c r="K5834" i="2"/>
  <c r="K5835" i="2"/>
  <c r="K5836" i="2"/>
  <c r="K5837" i="2"/>
  <c r="K5838" i="2"/>
  <c r="K5839" i="2"/>
  <c r="K5840" i="2"/>
  <c r="K5841" i="2"/>
  <c r="K5842" i="2"/>
  <c r="K5843" i="2"/>
  <c r="K5844" i="2"/>
  <c r="K5845" i="2"/>
  <c r="K5846" i="2"/>
  <c r="K5847" i="2"/>
  <c r="K5848" i="2"/>
  <c r="K5849" i="2"/>
  <c r="K5850" i="2"/>
  <c r="K5851" i="2"/>
  <c r="K5852" i="2"/>
  <c r="K5853" i="2"/>
  <c r="K5854" i="2"/>
  <c r="K5855" i="2"/>
  <c r="K5856" i="2"/>
  <c r="K5857" i="2"/>
  <c r="K5858" i="2"/>
  <c r="K5859" i="2"/>
  <c r="K5860" i="2"/>
  <c r="K5861" i="2"/>
  <c r="K5862" i="2"/>
  <c r="K5863" i="2"/>
  <c r="K5864" i="2"/>
  <c r="K5865" i="2"/>
  <c r="K5866" i="2"/>
  <c r="K5867" i="2"/>
  <c r="K5868" i="2"/>
  <c r="K5869" i="2"/>
  <c r="K5870" i="2"/>
  <c r="K5871" i="2"/>
  <c r="K5872" i="2"/>
  <c r="K5873" i="2"/>
  <c r="K5874" i="2"/>
  <c r="K5875" i="2"/>
  <c r="K5876" i="2"/>
  <c r="K5877" i="2"/>
  <c r="K5878" i="2"/>
  <c r="K5879" i="2"/>
  <c r="K5880" i="2"/>
  <c r="K5881" i="2"/>
  <c r="K5882" i="2"/>
  <c r="K5883" i="2"/>
  <c r="K5884" i="2"/>
  <c r="K5885" i="2"/>
  <c r="K5886" i="2"/>
  <c r="K5887" i="2"/>
  <c r="K5888" i="2"/>
  <c r="K5889" i="2"/>
  <c r="K5890" i="2"/>
  <c r="K5891" i="2"/>
  <c r="K5892" i="2"/>
  <c r="K5893" i="2"/>
  <c r="K5894" i="2"/>
  <c r="K5895" i="2"/>
  <c r="K5896" i="2"/>
  <c r="K5897" i="2"/>
  <c r="K5898" i="2"/>
  <c r="K5899" i="2"/>
  <c r="K5900" i="2"/>
  <c r="K5901" i="2"/>
  <c r="K5902" i="2"/>
  <c r="K5903" i="2"/>
  <c r="K5904" i="2"/>
  <c r="K5905" i="2"/>
  <c r="K5906" i="2"/>
  <c r="K5907" i="2"/>
  <c r="K5908" i="2"/>
  <c r="K5909" i="2"/>
  <c r="K5910" i="2"/>
  <c r="K5911" i="2"/>
  <c r="K5912" i="2"/>
  <c r="K5913" i="2"/>
  <c r="K5914" i="2"/>
  <c r="K5915" i="2"/>
  <c r="K5916" i="2"/>
  <c r="K5917" i="2"/>
  <c r="K5918" i="2"/>
  <c r="K5919" i="2"/>
  <c r="K5920" i="2"/>
  <c r="K5921" i="2"/>
  <c r="K5922" i="2"/>
  <c r="K5923" i="2"/>
  <c r="K5924" i="2"/>
  <c r="K5925" i="2"/>
  <c r="K5926" i="2"/>
  <c r="K5927" i="2"/>
  <c r="K5928" i="2"/>
  <c r="K5929" i="2"/>
  <c r="K5930" i="2"/>
  <c r="K5931" i="2"/>
  <c r="K5932" i="2"/>
  <c r="K5933" i="2"/>
  <c r="K5934" i="2"/>
  <c r="K5935" i="2"/>
  <c r="K5936" i="2"/>
  <c r="K5937" i="2"/>
  <c r="K5938" i="2"/>
  <c r="K5939" i="2"/>
  <c r="K5940" i="2"/>
  <c r="K5941" i="2"/>
  <c r="K5942" i="2"/>
  <c r="K5943" i="2"/>
  <c r="K5944" i="2"/>
  <c r="K5945" i="2"/>
  <c r="K5946" i="2"/>
  <c r="K5947" i="2"/>
  <c r="K5948" i="2"/>
  <c r="K5949" i="2"/>
  <c r="K5950" i="2"/>
  <c r="K5951" i="2"/>
  <c r="K5952" i="2"/>
  <c r="K5953" i="2"/>
  <c r="K5954" i="2"/>
  <c r="K5955" i="2"/>
  <c r="K5956" i="2"/>
  <c r="K5957" i="2"/>
  <c r="K5958" i="2"/>
  <c r="K5959" i="2"/>
  <c r="K5960" i="2"/>
  <c r="K5961" i="2"/>
  <c r="K5962" i="2"/>
  <c r="K5963" i="2"/>
  <c r="K5964" i="2"/>
  <c r="K5965" i="2"/>
  <c r="K5966" i="2"/>
  <c r="K5967" i="2"/>
  <c r="K5968" i="2"/>
  <c r="K5969" i="2"/>
  <c r="K5970" i="2"/>
  <c r="K5971" i="2"/>
  <c r="K5972" i="2"/>
  <c r="K5973" i="2"/>
  <c r="K5974" i="2"/>
  <c r="K5975" i="2"/>
  <c r="K5976" i="2"/>
  <c r="K5977" i="2"/>
  <c r="K5978" i="2"/>
  <c r="K5979" i="2"/>
  <c r="K5980" i="2"/>
  <c r="K5981" i="2"/>
  <c r="K5982" i="2"/>
  <c r="K5983" i="2"/>
  <c r="K5984" i="2"/>
  <c r="K5985" i="2"/>
  <c r="K5986" i="2"/>
  <c r="K5987" i="2"/>
  <c r="K5988" i="2"/>
  <c r="K5989" i="2"/>
  <c r="K5990" i="2"/>
  <c r="K5991" i="2"/>
  <c r="K5992" i="2"/>
  <c r="K5993" i="2"/>
  <c r="K5994" i="2"/>
  <c r="K5995" i="2"/>
  <c r="K5996" i="2"/>
  <c r="K5997" i="2"/>
  <c r="K5998" i="2"/>
  <c r="K5999" i="2"/>
  <c r="K6000" i="2"/>
  <c r="K6001" i="2"/>
  <c r="K6002" i="2"/>
  <c r="K6003" i="2"/>
  <c r="K6004" i="2"/>
  <c r="K6005" i="2"/>
  <c r="K6006" i="2"/>
  <c r="K6007" i="2"/>
  <c r="K6008" i="2"/>
  <c r="K6009" i="2"/>
  <c r="K6010" i="2"/>
  <c r="K6011" i="2"/>
  <c r="K6012" i="2"/>
  <c r="K6013" i="2"/>
  <c r="K6014" i="2"/>
  <c r="K6015" i="2"/>
  <c r="K6016" i="2"/>
  <c r="K6017" i="2"/>
  <c r="K6018" i="2"/>
  <c r="K6019" i="2"/>
  <c r="K6020" i="2"/>
  <c r="K6021" i="2"/>
  <c r="K6022" i="2"/>
  <c r="K6023" i="2"/>
  <c r="K6024" i="2"/>
  <c r="K6025" i="2"/>
  <c r="K6026" i="2"/>
  <c r="K6027" i="2"/>
  <c r="K6028" i="2"/>
  <c r="K6029" i="2"/>
  <c r="K6030" i="2"/>
  <c r="K6031" i="2"/>
  <c r="K6032" i="2"/>
  <c r="K6033" i="2"/>
  <c r="K6034" i="2"/>
  <c r="K6035" i="2"/>
  <c r="K6036" i="2"/>
  <c r="K6037" i="2"/>
  <c r="K6038" i="2"/>
  <c r="K6039" i="2"/>
  <c r="K6040" i="2"/>
  <c r="K6041" i="2"/>
  <c r="K6042" i="2"/>
  <c r="K6043" i="2"/>
  <c r="K6044" i="2"/>
  <c r="K6045" i="2"/>
  <c r="K6046" i="2"/>
  <c r="K6047" i="2"/>
  <c r="K6048" i="2"/>
  <c r="K6049" i="2"/>
  <c r="K6050" i="2"/>
  <c r="K6051" i="2"/>
  <c r="K6052" i="2"/>
  <c r="K6053" i="2"/>
  <c r="K6054" i="2"/>
  <c r="K6055" i="2"/>
  <c r="K6056" i="2"/>
  <c r="K6057" i="2"/>
  <c r="K6058" i="2"/>
  <c r="K6059" i="2"/>
  <c r="K6060" i="2"/>
  <c r="K6061" i="2"/>
  <c r="K6062" i="2"/>
  <c r="K6063" i="2"/>
  <c r="K6064" i="2"/>
  <c r="K6065" i="2"/>
  <c r="K6066" i="2"/>
  <c r="K6067" i="2"/>
  <c r="K6068" i="2"/>
  <c r="K6069" i="2"/>
  <c r="K6070" i="2"/>
  <c r="K6071" i="2"/>
  <c r="K6072" i="2"/>
  <c r="K6073" i="2"/>
  <c r="K6074" i="2"/>
  <c r="K6075" i="2"/>
  <c r="K6076" i="2"/>
  <c r="K6077" i="2"/>
  <c r="K6078" i="2"/>
  <c r="K6079" i="2"/>
  <c r="K6080" i="2"/>
  <c r="K6081" i="2"/>
  <c r="K6082" i="2"/>
  <c r="K6083" i="2"/>
  <c r="K6084" i="2"/>
  <c r="K6085" i="2"/>
  <c r="K6086" i="2"/>
  <c r="K6087" i="2"/>
  <c r="K6088" i="2"/>
  <c r="K6089" i="2"/>
  <c r="K6090" i="2"/>
  <c r="K6091" i="2"/>
  <c r="K6092" i="2"/>
  <c r="K6093" i="2"/>
  <c r="K6094" i="2"/>
  <c r="K6095" i="2"/>
  <c r="K6096" i="2"/>
  <c r="K6097" i="2"/>
  <c r="K6098" i="2"/>
  <c r="K6099" i="2"/>
  <c r="K6100" i="2"/>
  <c r="K6101" i="2"/>
  <c r="K6102" i="2"/>
  <c r="K6103" i="2"/>
  <c r="K6104" i="2"/>
  <c r="K6105" i="2"/>
  <c r="K6106" i="2"/>
  <c r="K6107" i="2"/>
  <c r="K6108" i="2"/>
  <c r="K6109" i="2"/>
  <c r="K6110" i="2"/>
  <c r="K6111" i="2"/>
  <c r="K6112" i="2"/>
  <c r="K6113" i="2"/>
  <c r="K6114" i="2"/>
  <c r="K6115" i="2"/>
  <c r="K6116" i="2"/>
  <c r="K6117" i="2"/>
  <c r="K6118" i="2"/>
  <c r="K6119" i="2"/>
  <c r="K6120" i="2"/>
  <c r="K6121" i="2"/>
  <c r="K6122" i="2"/>
  <c r="K6123" i="2"/>
  <c r="K6124" i="2"/>
  <c r="K6125" i="2"/>
  <c r="K6126" i="2"/>
  <c r="K6127" i="2"/>
  <c r="K6128" i="2"/>
  <c r="K6129" i="2"/>
  <c r="K6130" i="2"/>
  <c r="K6131" i="2"/>
  <c r="K6132" i="2"/>
  <c r="K6133" i="2"/>
  <c r="K6134" i="2"/>
  <c r="K6135" i="2"/>
  <c r="K6136" i="2"/>
  <c r="K6137" i="2"/>
  <c r="K6138" i="2"/>
  <c r="K6139" i="2"/>
  <c r="K6140" i="2"/>
  <c r="K6141" i="2"/>
  <c r="K6142" i="2"/>
  <c r="K6143" i="2"/>
  <c r="K6144" i="2"/>
  <c r="K6145" i="2"/>
  <c r="K6146" i="2"/>
  <c r="K6147" i="2"/>
  <c r="K6148" i="2"/>
  <c r="K6149" i="2"/>
  <c r="K6150" i="2"/>
  <c r="K6151" i="2"/>
  <c r="K6152" i="2"/>
  <c r="K6153" i="2"/>
  <c r="K6154" i="2"/>
  <c r="K6155" i="2"/>
  <c r="K6156" i="2"/>
  <c r="K6157" i="2"/>
  <c r="K6158" i="2"/>
  <c r="K6159" i="2"/>
  <c r="K6160" i="2"/>
  <c r="K6161" i="2"/>
  <c r="K6162" i="2"/>
  <c r="K6163" i="2"/>
  <c r="K6164" i="2"/>
  <c r="K6165" i="2"/>
  <c r="K6166" i="2"/>
  <c r="K6167" i="2"/>
  <c r="K6168" i="2"/>
  <c r="K6169" i="2"/>
  <c r="K6170" i="2"/>
  <c r="K6171" i="2"/>
  <c r="K6172" i="2"/>
  <c r="K6173" i="2"/>
  <c r="K6174" i="2"/>
  <c r="K6175" i="2"/>
  <c r="K6176" i="2"/>
  <c r="K6177" i="2"/>
  <c r="K6178" i="2"/>
  <c r="K6179" i="2"/>
  <c r="K6180" i="2"/>
  <c r="K6181" i="2"/>
  <c r="K6182" i="2"/>
  <c r="K6183" i="2"/>
  <c r="K6184" i="2"/>
  <c r="K6185" i="2"/>
  <c r="K6186" i="2"/>
  <c r="K6187" i="2"/>
  <c r="K6188" i="2"/>
  <c r="K6189" i="2"/>
  <c r="K6190" i="2"/>
  <c r="K6191" i="2"/>
  <c r="K6192" i="2"/>
  <c r="K6193" i="2"/>
  <c r="K6194" i="2"/>
  <c r="K6195" i="2"/>
  <c r="K6196" i="2"/>
  <c r="K6197" i="2"/>
  <c r="K6198" i="2"/>
  <c r="K6199" i="2"/>
  <c r="K6200" i="2"/>
  <c r="K6201" i="2"/>
  <c r="K6202" i="2"/>
  <c r="K6203" i="2"/>
  <c r="K6204" i="2"/>
  <c r="K6205" i="2"/>
  <c r="K6206" i="2"/>
  <c r="K6207" i="2"/>
  <c r="K6208" i="2"/>
  <c r="K6209" i="2"/>
  <c r="K6210" i="2"/>
  <c r="K6211" i="2"/>
  <c r="K6212" i="2"/>
  <c r="K6213" i="2"/>
  <c r="K6214" i="2"/>
  <c r="K6215" i="2"/>
  <c r="K6216" i="2"/>
  <c r="K6217" i="2"/>
  <c r="K6218" i="2"/>
  <c r="K6219" i="2"/>
  <c r="K6220" i="2"/>
  <c r="K6221" i="2"/>
  <c r="K6222" i="2"/>
  <c r="K6223" i="2"/>
  <c r="K6224" i="2"/>
  <c r="K6225" i="2"/>
  <c r="K6226" i="2"/>
  <c r="K6227" i="2"/>
  <c r="K6228" i="2"/>
  <c r="K6229" i="2"/>
  <c r="K6230" i="2"/>
  <c r="K6231" i="2"/>
  <c r="K6232" i="2"/>
  <c r="K6233" i="2"/>
  <c r="K6234" i="2"/>
  <c r="K6235" i="2"/>
  <c r="K6236" i="2"/>
  <c r="K6237" i="2"/>
  <c r="K6238" i="2"/>
  <c r="K6239" i="2"/>
  <c r="K6240" i="2"/>
  <c r="K6241" i="2"/>
  <c r="K6242" i="2"/>
  <c r="K6243" i="2"/>
  <c r="K6244" i="2"/>
  <c r="K6245" i="2"/>
  <c r="K6246" i="2"/>
  <c r="K6247" i="2"/>
  <c r="K6248" i="2"/>
  <c r="K6249" i="2"/>
  <c r="K6250" i="2"/>
  <c r="K6251" i="2"/>
  <c r="K6252" i="2"/>
  <c r="K6253" i="2"/>
  <c r="K6254" i="2"/>
  <c r="K6255" i="2"/>
  <c r="K6256" i="2"/>
  <c r="K6257" i="2"/>
  <c r="K6258" i="2"/>
  <c r="K6259" i="2"/>
  <c r="K6260" i="2"/>
  <c r="K6261" i="2"/>
  <c r="K6262" i="2"/>
  <c r="K6263" i="2"/>
  <c r="K6264" i="2"/>
  <c r="K6265" i="2"/>
  <c r="K6266" i="2"/>
  <c r="K6267" i="2"/>
  <c r="K6268" i="2"/>
  <c r="K6269" i="2"/>
  <c r="K6270" i="2"/>
  <c r="K6271" i="2"/>
  <c r="K6272" i="2"/>
  <c r="K6273" i="2"/>
  <c r="K6274" i="2"/>
  <c r="K6275" i="2"/>
  <c r="K6276" i="2"/>
  <c r="K6277" i="2"/>
  <c r="K6278" i="2"/>
  <c r="K6279" i="2"/>
  <c r="K6280" i="2"/>
  <c r="K6281" i="2"/>
  <c r="K6282" i="2"/>
  <c r="K6283" i="2"/>
  <c r="K6284" i="2"/>
  <c r="K6285" i="2"/>
  <c r="K6286" i="2"/>
  <c r="K6287" i="2"/>
  <c r="K6288" i="2"/>
  <c r="K6289" i="2"/>
  <c r="K6290" i="2"/>
  <c r="K6291" i="2"/>
  <c r="K6292" i="2"/>
  <c r="K6293" i="2"/>
  <c r="K6294" i="2"/>
  <c r="K6295" i="2"/>
  <c r="K6296" i="2"/>
  <c r="K6297" i="2"/>
  <c r="K6298" i="2"/>
  <c r="K6299" i="2"/>
  <c r="K6300" i="2"/>
  <c r="K6301" i="2"/>
  <c r="K6302" i="2"/>
  <c r="K6303" i="2"/>
  <c r="K6304" i="2"/>
  <c r="K6305" i="2"/>
  <c r="K6306" i="2"/>
  <c r="K6307" i="2"/>
  <c r="K6308" i="2"/>
  <c r="K6309" i="2"/>
  <c r="K6310" i="2"/>
  <c r="K6311" i="2"/>
  <c r="K6312" i="2"/>
  <c r="K6313" i="2"/>
  <c r="K6314" i="2"/>
  <c r="K6315" i="2"/>
  <c r="K6316" i="2"/>
  <c r="K6317" i="2"/>
  <c r="K6318" i="2"/>
  <c r="K6319" i="2"/>
  <c r="K6320" i="2"/>
  <c r="K6321" i="2"/>
  <c r="K6322" i="2"/>
  <c r="K6323" i="2"/>
  <c r="K6324" i="2"/>
  <c r="K6325" i="2"/>
  <c r="K6326" i="2"/>
  <c r="K6327" i="2"/>
  <c r="K6328" i="2"/>
  <c r="K6329" i="2"/>
  <c r="K6330" i="2"/>
  <c r="K6331" i="2"/>
  <c r="K6332" i="2"/>
  <c r="K6333" i="2"/>
  <c r="K6334" i="2"/>
  <c r="K6335" i="2"/>
  <c r="K6336" i="2"/>
  <c r="K6337" i="2"/>
  <c r="K6338" i="2"/>
  <c r="K6339" i="2"/>
  <c r="K6340" i="2"/>
  <c r="K6341" i="2"/>
  <c r="K6342" i="2"/>
  <c r="K6343" i="2"/>
  <c r="K6344" i="2"/>
  <c r="K6345" i="2"/>
  <c r="K6346" i="2"/>
  <c r="K6347" i="2"/>
  <c r="K6348" i="2"/>
  <c r="K6349" i="2"/>
  <c r="K6350" i="2"/>
  <c r="K6351" i="2"/>
  <c r="K6352" i="2"/>
  <c r="K6353" i="2"/>
  <c r="K6354" i="2"/>
  <c r="K6355" i="2"/>
  <c r="K6356" i="2"/>
  <c r="K6357" i="2"/>
  <c r="K6358" i="2"/>
  <c r="K6359" i="2"/>
  <c r="K6360" i="2"/>
  <c r="K6361" i="2"/>
  <c r="K6362" i="2"/>
  <c r="K6363" i="2"/>
  <c r="K6364" i="2"/>
  <c r="K6365" i="2"/>
  <c r="K6366" i="2"/>
  <c r="K6367" i="2"/>
  <c r="K6368" i="2"/>
  <c r="K6369" i="2"/>
  <c r="K6370" i="2"/>
  <c r="K6371" i="2"/>
  <c r="K6372" i="2"/>
  <c r="K6373" i="2"/>
  <c r="K6374" i="2"/>
  <c r="K6375" i="2"/>
  <c r="K6376" i="2"/>
  <c r="K6377" i="2"/>
  <c r="K6378" i="2"/>
  <c r="K6379" i="2"/>
  <c r="K6380" i="2"/>
  <c r="K6381" i="2"/>
  <c r="K6382" i="2"/>
  <c r="K6383" i="2"/>
  <c r="K6384" i="2"/>
  <c r="K6385" i="2"/>
  <c r="K6386" i="2"/>
  <c r="K6387" i="2"/>
  <c r="K6388" i="2"/>
  <c r="K6389" i="2"/>
  <c r="K6390" i="2"/>
  <c r="K6391" i="2"/>
  <c r="K6392" i="2"/>
  <c r="K6393" i="2"/>
  <c r="K6394" i="2"/>
  <c r="K6395" i="2"/>
  <c r="K6396" i="2"/>
  <c r="K6397" i="2"/>
  <c r="K6398" i="2"/>
  <c r="K6399" i="2"/>
  <c r="K6400" i="2"/>
  <c r="K6401" i="2"/>
  <c r="K6402" i="2"/>
  <c r="K6403" i="2"/>
  <c r="K6404" i="2"/>
  <c r="K6405" i="2"/>
  <c r="K6406" i="2"/>
  <c r="K6407" i="2"/>
  <c r="K6408" i="2"/>
  <c r="K6409" i="2"/>
  <c r="K6410" i="2"/>
  <c r="K6411" i="2"/>
  <c r="K6412" i="2"/>
  <c r="K6413" i="2"/>
  <c r="K6414" i="2"/>
  <c r="K6415" i="2"/>
  <c r="K6416" i="2"/>
  <c r="K6417" i="2"/>
  <c r="K6418" i="2"/>
  <c r="K6419" i="2"/>
  <c r="K6420" i="2"/>
  <c r="K6421" i="2"/>
  <c r="K6422" i="2"/>
  <c r="K6423" i="2"/>
  <c r="K6424" i="2"/>
  <c r="K6425" i="2"/>
  <c r="K6426" i="2"/>
  <c r="K6427" i="2"/>
  <c r="K6428" i="2"/>
  <c r="K6429" i="2"/>
  <c r="K6430" i="2"/>
  <c r="K6431" i="2"/>
  <c r="K6432" i="2"/>
  <c r="K6433" i="2"/>
  <c r="K6434" i="2"/>
  <c r="K6435" i="2"/>
  <c r="K6436" i="2"/>
  <c r="K6437" i="2"/>
  <c r="K6438" i="2"/>
  <c r="K6439" i="2"/>
  <c r="K6440" i="2"/>
  <c r="K6441" i="2"/>
  <c r="K6442" i="2"/>
  <c r="K6443" i="2"/>
  <c r="K6444" i="2"/>
  <c r="K6445" i="2"/>
  <c r="K6446" i="2"/>
  <c r="K6447" i="2"/>
  <c r="K6448" i="2"/>
  <c r="K6449" i="2"/>
  <c r="K6450" i="2"/>
  <c r="K6451" i="2"/>
  <c r="K6452" i="2"/>
  <c r="K6453" i="2"/>
  <c r="K6454" i="2"/>
  <c r="K6455" i="2"/>
  <c r="K6456" i="2"/>
  <c r="K6457" i="2"/>
  <c r="K6458" i="2"/>
  <c r="K6459" i="2"/>
  <c r="K6460" i="2"/>
  <c r="K6461" i="2"/>
  <c r="K6462" i="2"/>
  <c r="K6463" i="2"/>
  <c r="K6464" i="2"/>
  <c r="K6465" i="2"/>
  <c r="K6466" i="2"/>
  <c r="K6467" i="2"/>
  <c r="K6468" i="2"/>
  <c r="K6469" i="2"/>
  <c r="K6470" i="2"/>
  <c r="K6471" i="2"/>
  <c r="K6472" i="2"/>
  <c r="K6473" i="2"/>
  <c r="K6474" i="2"/>
  <c r="K6475" i="2"/>
  <c r="K6476" i="2"/>
  <c r="K6477" i="2"/>
  <c r="K6478" i="2"/>
  <c r="K6479" i="2"/>
  <c r="K6480" i="2"/>
  <c r="K6481" i="2"/>
  <c r="K6482" i="2"/>
  <c r="K6483" i="2"/>
  <c r="K6484" i="2"/>
  <c r="K6485" i="2"/>
  <c r="K6486" i="2"/>
  <c r="K6487" i="2"/>
  <c r="K6488" i="2"/>
  <c r="K6489" i="2"/>
  <c r="K6490" i="2"/>
  <c r="K6491" i="2"/>
  <c r="K6492" i="2"/>
  <c r="K6493" i="2"/>
  <c r="K6494" i="2"/>
  <c r="K6495" i="2"/>
  <c r="K6496" i="2"/>
  <c r="K6497" i="2"/>
  <c r="K6498" i="2"/>
  <c r="K6499" i="2"/>
  <c r="K6500" i="2"/>
  <c r="K6501" i="2"/>
  <c r="K6502" i="2"/>
  <c r="K6503" i="2"/>
  <c r="K6504" i="2"/>
  <c r="K6505" i="2"/>
  <c r="K6506" i="2"/>
  <c r="K6507" i="2"/>
  <c r="K6508" i="2"/>
  <c r="K6509" i="2"/>
  <c r="K6510" i="2"/>
  <c r="K6511" i="2"/>
  <c r="K6512" i="2"/>
  <c r="K6513" i="2"/>
  <c r="K6514" i="2"/>
  <c r="K6515" i="2"/>
  <c r="K6516" i="2"/>
  <c r="K6517" i="2"/>
  <c r="K6518" i="2"/>
  <c r="K6519" i="2"/>
  <c r="K6520" i="2"/>
  <c r="K6521" i="2"/>
  <c r="K6522" i="2"/>
  <c r="K6523" i="2"/>
  <c r="K6524" i="2"/>
  <c r="K6525" i="2"/>
  <c r="K6526" i="2"/>
  <c r="K6527" i="2"/>
  <c r="K6528" i="2"/>
  <c r="K6529" i="2"/>
  <c r="K6530" i="2"/>
  <c r="K6531" i="2"/>
  <c r="K6532" i="2"/>
  <c r="K6533" i="2"/>
  <c r="K6534" i="2"/>
  <c r="K6535" i="2"/>
  <c r="K6536" i="2"/>
  <c r="K6537" i="2"/>
  <c r="K6538" i="2"/>
  <c r="K6539" i="2"/>
  <c r="K6540" i="2"/>
  <c r="K6541" i="2"/>
  <c r="K6542" i="2"/>
  <c r="K6543" i="2"/>
  <c r="K6544" i="2"/>
  <c r="K6545" i="2"/>
  <c r="K6546" i="2"/>
  <c r="K6547" i="2"/>
  <c r="K6548" i="2"/>
  <c r="K6549" i="2"/>
  <c r="K6550" i="2"/>
  <c r="K6551" i="2"/>
  <c r="K6552" i="2"/>
  <c r="K6553" i="2"/>
  <c r="K6554" i="2"/>
  <c r="K6555" i="2"/>
  <c r="K6556" i="2"/>
  <c r="K6557" i="2"/>
  <c r="K6558" i="2"/>
  <c r="K6559" i="2"/>
  <c r="K6560" i="2"/>
  <c r="K6561" i="2"/>
  <c r="K6562" i="2"/>
  <c r="K6563" i="2"/>
  <c r="K6564" i="2"/>
  <c r="K6565" i="2"/>
  <c r="K6566" i="2"/>
  <c r="K6567" i="2"/>
  <c r="K6568" i="2"/>
  <c r="K6569" i="2"/>
  <c r="K6570" i="2"/>
  <c r="K6571" i="2"/>
  <c r="K6572" i="2"/>
  <c r="K6573" i="2"/>
  <c r="K6574" i="2"/>
  <c r="K6575" i="2"/>
  <c r="K6576" i="2"/>
  <c r="K6577" i="2"/>
  <c r="K6578" i="2"/>
  <c r="K6579" i="2"/>
  <c r="K6580" i="2"/>
  <c r="K6581" i="2"/>
  <c r="K6582" i="2"/>
  <c r="K6583" i="2"/>
  <c r="K6584" i="2"/>
  <c r="K6585" i="2"/>
  <c r="K6586" i="2"/>
  <c r="K6587" i="2"/>
  <c r="K6588" i="2"/>
  <c r="K6589" i="2"/>
  <c r="K6590" i="2"/>
  <c r="K6591" i="2"/>
  <c r="K6592" i="2"/>
  <c r="K6593" i="2"/>
  <c r="K6594" i="2"/>
  <c r="K6595" i="2"/>
  <c r="K6596" i="2"/>
  <c r="K6597" i="2"/>
  <c r="K6598" i="2"/>
  <c r="K6599" i="2"/>
  <c r="K6600" i="2"/>
  <c r="K6601" i="2"/>
  <c r="K6602" i="2"/>
  <c r="K6603" i="2"/>
  <c r="K6604" i="2"/>
  <c r="K6605" i="2"/>
  <c r="K6606" i="2"/>
  <c r="K6607" i="2"/>
  <c r="K6608" i="2"/>
  <c r="K6609" i="2"/>
  <c r="K6610" i="2"/>
  <c r="K6611" i="2"/>
  <c r="K6612" i="2"/>
  <c r="K6613" i="2"/>
  <c r="K6614" i="2"/>
  <c r="K6615" i="2"/>
  <c r="K6616" i="2"/>
  <c r="K6617" i="2"/>
  <c r="K6618" i="2"/>
  <c r="K6619" i="2"/>
  <c r="K6620" i="2"/>
  <c r="K6621" i="2"/>
  <c r="K6622" i="2"/>
  <c r="K6623" i="2"/>
  <c r="K6624" i="2"/>
  <c r="K6625" i="2"/>
  <c r="K6626" i="2"/>
  <c r="K6627" i="2"/>
  <c r="K6628" i="2"/>
  <c r="K6629" i="2"/>
  <c r="K6630" i="2"/>
  <c r="K6631" i="2"/>
  <c r="K6632" i="2"/>
  <c r="K6633" i="2"/>
  <c r="K6634" i="2"/>
  <c r="K6635" i="2"/>
  <c r="K6636" i="2"/>
  <c r="K6637" i="2"/>
  <c r="K6638" i="2"/>
  <c r="K6639" i="2"/>
  <c r="K6640" i="2"/>
  <c r="K6641" i="2"/>
  <c r="K6642" i="2"/>
  <c r="K6643" i="2"/>
  <c r="K6644" i="2"/>
  <c r="K6645" i="2"/>
  <c r="K6646" i="2"/>
  <c r="K6647" i="2"/>
  <c r="K6648" i="2"/>
  <c r="K6649" i="2"/>
  <c r="K6650" i="2"/>
  <c r="K6651" i="2"/>
  <c r="K6652" i="2"/>
  <c r="K6653" i="2"/>
  <c r="K6654" i="2"/>
  <c r="K6655" i="2"/>
  <c r="K6656" i="2"/>
  <c r="K6657" i="2"/>
  <c r="K6658" i="2"/>
  <c r="K6659" i="2"/>
  <c r="K6660" i="2"/>
  <c r="K6661" i="2"/>
  <c r="K6662" i="2"/>
  <c r="K6663" i="2"/>
  <c r="K6664" i="2"/>
  <c r="K6665" i="2"/>
  <c r="K6666" i="2"/>
  <c r="K6667" i="2"/>
  <c r="K6668" i="2"/>
  <c r="K6669" i="2"/>
  <c r="K6670" i="2"/>
  <c r="K6671" i="2"/>
  <c r="K6672" i="2"/>
  <c r="K6673" i="2"/>
  <c r="K6674" i="2"/>
  <c r="K6675" i="2"/>
  <c r="K6676" i="2"/>
  <c r="K6677" i="2"/>
  <c r="K6678" i="2"/>
  <c r="K6679" i="2"/>
  <c r="K6680" i="2"/>
  <c r="K6681" i="2"/>
  <c r="K6682" i="2"/>
  <c r="K6683" i="2"/>
  <c r="K6684" i="2"/>
  <c r="K6685" i="2"/>
  <c r="K6686" i="2"/>
  <c r="K6687" i="2"/>
  <c r="K6688" i="2"/>
  <c r="K6689" i="2"/>
  <c r="K6690" i="2"/>
  <c r="K6691" i="2"/>
  <c r="K6692" i="2"/>
  <c r="K6693" i="2"/>
  <c r="K6694" i="2"/>
  <c r="K6695" i="2"/>
  <c r="K6696" i="2"/>
  <c r="K6697" i="2"/>
  <c r="K6698" i="2"/>
  <c r="K6699" i="2"/>
  <c r="K6700" i="2"/>
  <c r="K6701" i="2"/>
  <c r="K6702" i="2"/>
  <c r="K6703" i="2"/>
  <c r="K6704" i="2"/>
  <c r="K6705" i="2"/>
  <c r="K6706" i="2"/>
  <c r="K6707" i="2"/>
  <c r="K6708" i="2"/>
  <c r="K6709" i="2"/>
  <c r="K6710" i="2"/>
  <c r="K6711" i="2"/>
  <c r="K6712" i="2"/>
  <c r="K6713" i="2"/>
  <c r="K6714" i="2"/>
  <c r="K6715" i="2"/>
  <c r="K6716" i="2"/>
  <c r="K6717" i="2"/>
  <c r="K6718" i="2"/>
  <c r="K6719" i="2"/>
  <c r="K6720" i="2"/>
  <c r="K6721" i="2"/>
  <c r="K6722" i="2"/>
  <c r="K6723" i="2"/>
  <c r="K6724" i="2"/>
  <c r="K6725" i="2"/>
  <c r="K6726" i="2"/>
  <c r="K6727" i="2"/>
  <c r="K6728" i="2"/>
  <c r="K6729" i="2"/>
  <c r="K6730" i="2"/>
  <c r="K6731" i="2"/>
  <c r="K6732" i="2"/>
  <c r="K6733" i="2"/>
  <c r="K6734" i="2"/>
  <c r="K6735" i="2"/>
  <c r="K6736" i="2"/>
  <c r="K6737" i="2"/>
  <c r="K6738" i="2"/>
  <c r="K6739" i="2"/>
  <c r="K6740" i="2"/>
  <c r="K6741" i="2"/>
  <c r="K6742" i="2"/>
  <c r="K6743" i="2"/>
  <c r="K6744" i="2"/>
  <c r="K6745" i="2"/>
  <c r="K6746" i="2"/>
  <c r="K6747" i="2"/>
  <c r="K6748" i="2"/>
  <c r="K6749" i="2"/>
  <c r="K6750" i="2"/>
  <c r="K6751" i="2"/>
  <c r="K6752" i="2"/>
  <c r="K6753" i="2"/>
  <c r="K6754" i="2"/>
  <c r="K6755" i="2"/>
  <c r="K6756" i="2"/>
  <c r="K6757" i="2"/>
  <c r="K6758" i="2"/>
  <c r="K6759" i="2"/>
  <c r="K6760" i="2"/>
  <c r="K6761" i="2"/>
  <c r="K6762" i="2"/>
  <c r="K6763" i="2"/>
  <c r="K6764" i="2"/>
  <c r="K6765" i="2"/>
  <c r="K6766" i="2"/>
  <c r="K6767" i="2"/>
  <c r="K6768" i="2"/>
  <c r="K6769" i="2"/>
  <c r="K6770" i="2"/>
  <c r="K6771" i="2"/>
  <c r="K6772" i="2"/>
  <c r="K6773" i="2"/>
  <c r="K6774" i="2"/>
  <c r="K6775" i="2"/>
  <c r="K6776" i="2"/>
  <c r="K6777" i="2"/>
  <c r="K6778" i="2"/>
  <c r="K6779" i="2"/>
  <c r="K6780" i="2"/>
  <c r="K6781" i="2"/>
  <c r="K6782" i="2"/>
  <c r="K6783" i="2"/>
  <c r="K6784" i="2"/>
  <c r="K6785" i="2"/>
  <c r="K6786" i="2"/>
  <c r="K6787" i="2"/>
  <c r="K6788" i="2"/>
  <c r="K6789" i="2"/>
  <c r="K6790" i="2"/>
  <c r="K6791" i="2"/>
  <c r="K6792" i="2"/>
  <c r="K6793" i="2"/>
  <c r="K6794" i="2"/>
  <c r="K6795" i="2"/>
  <c r="K6796" i="2"/>
  <c r="K6797" i="2"/>
  <c r="K6798" i="2"/>
  <c r="K6799" i="2"/>
  <c r="K6800" i="2"/>
  <c r="K6801" i="2"/>
  <c r="K6802" i="2"/>
  <c r="K6803" i="2"/>
  <c r="K6804" i="2"/>
  <c r="K6805" i="2"/>
  <c r="K6806" i="2"/>
  <c r="K6807" i="2"/>
  <c r="K6808" i="2"/>
  <c r="K6809" i="2"/>
  <c r="K6810" i="2"/>
  <c r="K6811" i="2"/>
  <c r="K6812" i="2"/>
  <c r="K6813" i="2"/>
  <c r="K6814" i="2"/>
  <c r="K6815" i="2"/>
  <c r="K6816" i="2"/>
  <c r="K6817" i="2"/>
  <c r="K6818" i="2"/>
  <c r="K6819" i="2"/>
  <c r="K6820" i="2"/>
  <c r="K6821" i="2"/>
  <c r="K6822" i="2"/>
  <c r="K6823" i="2"/>
  <c r="K6824" i="2"/>
  <c r="K6825" i="2"/>
  <c r="K6826" i="2"/>
  <c r="K6827" i="2"/>
  <c r="K6828" i="2"/>
  <c r="K6829" i="2"/>
  <c r="K6830" i="2"/>
  <c r="K6831" i="2"/>
  <c r="K6832" i="2"/>
  <c r="K6833" i="2"/>
  <c r="K6834" i="2"/>
  <c r="K6835" i="2"/>
  <c r="K6836" i="2"/>
  <c r="K6837" i="2"/>
  <c r="K6838" i="2"/>
  <c r="K6839" i="2"/>
  <c r="K6840" i="2"/>
  <c r="K6841" i="2"/>
  <c r="K6842" i="2"/>
  <c r="K6843" i="2"/>
  <c r="K6844" i="2"/>
  <c r="K6845" i="2"/>
  <c r="K6846" i="2"/>
  <c r="K6847" i="2"/>
  <c r="K6848" i="2"/>
  <c r="K6849" i="2"/>
  <c r="K6850" i="2"/>
  <c r="K6851" i="2"/>
  <c r="K6852" i="2"/>
  <c r="K6853" i="2"/>
  <c r="K6854" i="2"/>
  <c r="K6855" i="2"/>
  <c r="K6856" i="2"/>
  <c r="K6857" i="2"/>
  <c r="K6858" i="2"/>
  <c r="K6859" i="2"/>
  <c r="K6860" i="2"/>
  <c r="K6861" i="2"/>
  <c r="K6862" i="2"/>
  <c r="K6863" i="2"/>
  <c r="K6864" i="2"/>
  <c r="K6865" i="2"/>
  <c r="K6866" i="2"/>
  <c r="K6867" i="2"/>
  <c r="K6868" i="2"/>
  <c r="K6869" i="2"/>
  <c r="K6870" i="2"/>
  <c r="K6871" i="2"/>
  <c r="K6872" i="2"/>
  <c r="K6873" i="2"/>
  <c r="K6874" i="2"/>
  <c r="K6875" i="2"/>
  <c r="K6876" i="2"/>
  <c r="K6877" i="2"/>
  <c r="K6878" i="2"/>
  <c r="K6879" i="2"/>
  <c r="K6880" i="2"/>
  <c r="K6881" i="2"/>
  <c r="K6882" i="2"/>
  <c r="K6883" i="2"/>
  <c r="K6884" i="2"/>
  <c r="K6885" i="2"/>
  <c r="K6886" i="2"/>
  <c r="K6887" i="2"/>
  <c r="K6888" i="2"/>
  <c r="K6889" i="2"/>
  <c r="K6890" i="2"/>
  <c r="K6891" i="2"/>
  <c r="K6892" i="2"/>
  <c r="K6893" i="2"/>
  <c r="K6894" i="2"/>
  <c r="K6895" i="2"/>
  <c r="K6896" i="2"/>
  <c r="K6897" i="2"/>
  <c r="K6898" i="2"/>
  <c r="K6899" i="2"/>
  <c r="K6900" i="2"/>
  <c r="K6901" i="2"/>
  <c r="K6902" i="2"/>
  <c r="K6903" i="2"/>
  <c r="K6904" i="2"/>
  <c r="K6905" i="2"/>
  <c r="K6906" i="2"/>
  <c r="K6907" i="2"/>
  <c r="K6908" i="2"/>
  <c r="K6909" i="2"/>
  <c r="K6910" i="2"/>
  <c r="K6911" i="2"/>
  <c r="K6912" i="2"/>
  <c r="K6913" i="2"/>
  <c r="K6914" i="2"/>
  <c r="K6915" i="2"/>
  <c r="K6916" i="2"/>
  <c r="K6917" i="2"/>
  <c r="K6918" i="2"/>
  <c r="K6919" i="2"/>
  <c r="K6920" i="2"/>
  <c r="K6921" i="2"/>
  <c r="K6922" i="2"/>
  <c r="K6923" i="2"/>
  <c r="K6924" i="2"/>
  <c r="K6925" i="2"/>
  <c r="K6926" i="2"/>
  <c r="K6927" i="2"/>
  <c r="K6928" i="2"/>
  <c r="K6929" i="2"/>
  <c r="K6930" i="2"/>
  <c r="K6931" i="2"/>
  <c r="K6932" i="2"/>
  <c r="K6933" i="2"/>
  <c r="K6934" i="2"/>
  <c r="K6935" i="2"/>
  <c r="K6936" i="2"/>
  <c r="K6937" i="2"/>
  <c r="K6938" i="2"/>
  <c r="K6939" i="2"/>
  <c r="K6940" i="2"/>
  <c r="K6941" i="2"/>
  <c r="K6942" i="2"/>
  <c r="K6943" i="2"/>
  <c r="K6944" i="2"/>
  <c r="K6945" i="2"/>
  <c r="K6946" i="2"/>
  <c r="K6947" i="2"/>
  <c r="K6948" i="2"/>
  <c r="K6949" i="2"/>
  <c r="K6950" i="2"/>
  <c r="K6951" i="2"/>
  <c r="K6952" i="2"/>
  <c r="K6953" i="2"/>
  <c r="K6954" i="2"/>
  <c r="K6955" i="2"/>
  <c r="K6956" i="2"/>
  <c r="K6957" i="2"/>
  <c r="K6958" i="2"/>
  <c r="K6959" i="2"/>
  <c r="K6960" i="2"/>
  <c r="K6961" i="2"/>
  <c r="K6962" i="2"/>
  <c r="K6963" i="2"/>
  <c r="K6964" i="2"/>
  <c r="K6965" i="2"/>
  <c r="K6966" i="2"/>
  <c r="K6967" i="2"/>
  <c r="K6968" i="2"/>
  <c r="K6969" i="2"/>
  <c r="K6970" i="2"/>
  <c r="K6971" i="2"/>
  <c r="K6972" i="2"/>
  <c r="K6973" i="2"/>
  <c r="K6974" i="2"/>
  <c r="K6975" i="2"/>
  <c r="K6976" i="2"/>
  <c r="K6977" i="2"/>
  <c r="K6978" i="2"/>
  <c r="K6979" i="2"/>
  <c r="K6980" i="2"/>
  <c r="K6981" i="2"/>
  <c r="K6982" i="2"/>
  <c r="K6983" i="2"/>
  <c r="K6984" i="2"/>
  <c r="K6985" i="2"/>
  <c r="K6986" i="2"/>
  <c r="K6987" i="2"/>
  <c r="K6988" i="2"/>
  <c r="K6989" i="2"/>
  <c r="K6990" i="2"/>
  <c r="K6991" i="2"/>
  <c r="K6992" i="2"/>
  <c r="K6993" i="2"/>
  <c r="K6994" i="2"/>
  <c r="K6995" i="2"/>
  <c r="K6996" i="2"/>
  <c r="K6997" i="2"/>
  <c r="K6998" i="2"/>
  <c r="K6999" i="2"/>
  <c r="K7000" i="2"/>
  <c r="K7001" i="2"/>
  <c r="K7002" i="2"/>
  <c r="K7003" i="2"/>
  <c r="K7004" i="2"/>
  <c r="K7005" i="2"/>
  <c r="K7006" i="2"/>
  <c r="K7007" i="2"/>
  <c r="K7008" i="2"/>
  <c r="K7009" i="2"/>
  <c r="K7010" i="2"/>
  <c r="K7011" i="2"/>
  <c r="K7012" i="2"/>
  <c r="K7013" i="2"/>
  <c r="K7014" i="2"/>
  <c r="K7015" i="2"/>
  <c r="K7016" i="2"/>
  <c r="K7017" i="2"/>
  <c r="K7018" i="2"/>
  <c r="K7019" i="2"/>
  <c r="K7020" i="2"/>
  <c r="K7021" i="2"/>
  <c r="K7022" i="2"/>
  <c r="K7023" i="2"/>
  <c r="K7024" i="2"/>
  <c r="K7025" i="2"/>
  <c r="K7026" i="2"/>
  <c r="K7027" i="2"/>
  <c r="K7028" i="2"/>
  <c r="K7029" i="2"/>
  <c r="K7030" i="2"/>
  <c r="K7031" i="2"/>
  <c r="K7032" i="2"/>
  <c r="K7033" i="2"/>
  <c r="K7034" i="2"/>
  <c r="K7035" i="2"/>
  <c r="K7036" i="2"/>
  <c r="K7037" i="2"/>
  <c r="K7038" i="2"/>
  <c r="K7039" i="2"/>
  <c r="K7040" i="2"/>
  <c r="K7041" i="2"/>
  <c r="K7042" i="2"/>
  <c r="K7043" i="2"/>
  <c r="K7044" i="2"/>
  <c r="K7045" i="2"/>
  <c r="K7046" i="2"/>
  <c r="K7047" i="2"/>
  <c r="K7048" i="2"/>
  <c r="K7049" i="2"/>
  <c r="K7050" i="2"/>
  <c r="K7051" i="2"/>
  <c r="K7052" i="2"/>
  <c r="K7053" i="2"/>
  <c r="K7054" i="2"/>
  <c r="K7055" i="2"/>
  <c r="K7056" i="2"/>
  <c r="K7057" i="2"/>
  <c r="K7058" i="2"/>
  <c r="K7059" i="2"/>
  <c r="K7060" i="2"/>
  <c r="K7061" i="2"/>
  <c r="K7062" i="2"/>
  <c r="K7063" i="2"/>
  <c r="K7064" i="2"/>
  <c r="K7065" i="2"/>
  <c r="K7066" i="2"/>
  <c r="K7067" i="2"/>
  <c r="K7068" i="2"/>
  <c r="K7069" i="2"/>
  <c r="K7070" i="2"/>
  <c r="K7071" i="2"/>
  <c r="K7072" i="2"/>
  <c r="K7073" i="2"/>
  <c r="K7074" i="2"/>
  <c r="K7075" i="2"/>
  <c r="K7076" i="2"/>
  <c r="K7077" i="2"/>
  <c r="K7078" i="2"/>
  <c r="K7079" i="2"/>
  <c r="K7080" i="2"/>
  <c r="K7081" i="2"/>
  <c r="K7082" i="2"/>
  <c r="K7083" i="2"/>
  <c r="K7084" i="2"/>
  <c r="K7085" i="2"/>
  <c r="K7086" i="2"/>
  <c r="K7087" i="2"/>
  <c r="K7088" i="2"/>
  <c r="K7089" i="2"/>
  <c r="K7090" i="2"/>
  <c r="K7091" i="2"/>
  <c r="K7092" i="2"/>
  <c r="K7093" i="2"/>
  <c r="K7094" i="2"/>
  <c r="K7095" i="2"/>
  <c r="K7096" i="2"/>
  <c r="K7097" i="2"/>
  <c r="K7098" i="2"/>
  <c r="K7099" i="2"/>
  <c r="K7100" i="2"/>
  <c r="K7101" i="2"/>
  <c r="K7102" i="2"/>
  <c r="K7103" i="2"/>
  <c r="K7104" i="2"/>
  <c r="K7105" i="2"/>
  <c r="K7106" i="2"/>
  <c r="K7107" i="2"/>
  <c r="K7108" i="2"/>
  <c r="K7109" i="2"/>
  <c r="K7110" i="2"/>
  <c r="K7111" i="2"/>
  <c r="K7112" i="2"/>
  <c r="K7113" i="2"/>
  <c r="K7114" i="2"/>
  <c r="K7115" i="2"/>
  <c r="K7116" i="2"/>
  <c r="K7117" i="2"/>
  <c r="K7118" i="2"/>
  <c r="K7119" i="2"/>
  <c r="K7120" i="2"/>
  <c r="K7121" i="2"/>
  <c r="K7122" i="2"/>
  <c r="K7123" i="2"/>
  <c r="K7124" i="2"/>
  <c r="K7125" i="2"/>
  <c r="K7126" i="2"/>
  <c r="K7127" i="2"/>
  <c r="K7128" i="2"/>
  <c r="K7129" i="2"/>
  <c r="K7130" i="2"/>
  <c r="K7131" i="2"/>
  <c r="K7132" i="2"/>
  <c r="K7133" i="2"/>
  <c r="K7134" i="2"/>
  <c r="K7135" i="2"/>
  <c r="K7136" i="2"/>
  <c r="K7137" i="2"/>
  <c r="K7138" i="2"/>
  <c r="K7139" i="2"/>
  <c r="K7140" i="2"/>
  <c r="K7141" i="2"/>
  <c r="K7142" i="2"/>
  <c r="K7143" i="2"/>
  <c r="K7144" i="2"/>
  <c r="K7145" i="2"/>
  <c r="K7146" i="2"/>
  <c r="K7147" i="2"/>
  <c r="K7148" i="2"/>
  <c r="K7149" i="2"/>
  <c r="K7150" i="2"/>
  <c r="K7151" i="2"/>
  <c r="K7152" i="2"/>
  <c r="K7153" i="2"/>
  <c r="K7154" i="2"/>
  <c r="K7155" i="2"/>
  <c r="K7156" i="2"/>
  <c r="K7157" i="2"/>
  <c r="K7158" i="2"/>
  <c r="K7159" i="2"/>
  <c r="K7160" i="2"/>
  <c r="K7161" i="2"/>
  <c r="K7162" i="2"/>
  <c r="K7163" i="2"/>
  <c r="K7164" i="2"/>
  <c r="K7165" i="2"/>
  <c r="K7166" i="2"/>
  <c r="K7167" i="2"/>
  <c r="K7168" i="2"/>
  <c r="K7169" i="2"/>
  <c r="K7170" i="2"/>
  <c r="K7171" i="2"/>
  <c r="K7172" i="2"/>
  <c r="K7173" i="2"/>
  <c r="K7174" i="2"/>
  <c r="K7175" i="2"/>
  <c r="K7176" i="2"/>
  <c r="K7177" i="2"/>
  <c r="K7178" i="2"/>
  <c r="K7179" i="2"/>
  <c r="K7180" i="2"/>
  <c r="K7181" i="2"/>
  <c r="K7182" i="2"/>
  <c r="K7183" i="2"/>
  <c r="K7184" i="2"/>
  <c r="K7185" i="2"/>
  <c r="K7186" i="2"/>
  <c r="K7187" i="2"/>
  <c r="K7188" i="2"/>
  <c r="K7189" i="2"/>
  <c r="K7190" i="2"/>
  <c r="K7191" i="2"/>
  <c r="K7192" i="2"/>
  <c r="K7193" i="2"/>
  <c r="K7194" i="2"/>
  <c r="K7195" i="2"/>
  <c r="K7196" i="2"/>
  <c r="K7197" i="2"/>
  <c r="K7198" i="2"/>
  <c r="K7199" i="2"/>
  <c r="K7200" i="2"/>
  <c r="K7201" i="2"/>
  <c r="K7202" i="2"/>
  <c r="K7203" i="2"/>
  <c r="K7204" i="2"/>
  <c r="K7205" i="2"/>
  <c r="K7206" i="2"/>
  <c r="K7207" i="2"/>
  <c r="K7208" i="2"/>
  <c r="K7209" i="2"/>
  <c r="K7210" i="2"/>
  <c r="K7211" i="2"/>
  <c r="K7212" i="2"/>
  <c r="K7213" i="2"/>
  <c r="K7214" i="2"/>
  <c r="K7215" i="2"/>
  <c r="K7216" i="2"/>
  <c r="K7217" i="2"/>
  <c r="K7218" i="2"/>
  <c r="K7219" i="2"/>
  <c r="K7220" i="2"/>
  <c r="K7221" i="2"/>
  <c r="K7222" i="2"/>
  <c r="K7223" i="2"/>
  <c r="K7224" i="2"/>
  <c r="K7225" i="2"/>
  <c r="K7226" i="2"/>
  <c r="K7227" i="2"/>
  <c r="K7228" i="2"/>
  <c r="K7229" i="2"/>
  <c r="K7230" i="2"/>
  <c r="K7231" i="2"/>
  <c r="K7232" i="2"/>
  <c r="K7233" i="2"/>
  <c r="K7234" i="2"/>
  <c r="K7235" i="2"/>
  <c r="K7236" i="2"/>
  <c r="K7237" i="2"/>
  <c r="K7238" i="2"/>
  <c r="K7239" i="2"/>
  <c r="K7240" i="2"/>
  <c r="K7241" i="2"/>
  <c r="K7242" i="2"/>
  <c r="K7243" i="2"/>
  <c r="K7244" i="2"/>
  <c r="K7245" i="2"/>
  <c r="K7246" i="2"/>
  <c r="K7247" i="2"/>
  <c r="K7248" i="2"/>
  <c r="K7249" i="2"/>
  <c r="K7250" i="2"/>
  <c r="K7251" i="2"/>
  <c r="K7252" i="2"/>
  <c r="K7253" i="2"/>
  <c r="K7254" i="2"/>
  <c r="K7255" i="2"/>
  <c r="K7256" i="2"/>
  <c r="K7257" i="2"/>
  <c r="K7258" i="2"/>
  <c r="K7259" i="2"/>
  <c r="K7260" i="2"/>
  <c r="K7261" i="2"/>
  <c r="K7262" i="2"/>
  <c r="K7263" i="2"/>
  <c r="K7264" i="2"/>
  <c r="K7265" i="2"/>
  <c r="K7266" i="2"/>
  <c r="K7267" i="2"/>
  <c r="K7268" i="2"/>
  <c r="K7269" i="2"/>
  <c r="K7270" i="2"/>
  <c r="K7271" i="2"/>
  <c r="K7272" i="2"/>
  <c r="K7273" i="2"/>
  <c r="K7274" i="2"/>
  <c r="K7275" i="2"/>
  <c r="K7276" i="2"/>
  <c r="K7277" i="2"/>
  <c r="K7278" i="2"/>
  <c r="K7279" i="2"/>
  <c r="K7280" i="2"/>
  <c r="K7281" i="2"/>
  <c r="K7282" i="2"/>
  <c r="K7283" i="2"/>
  <c r="K7284" i="2"/>
  <c r="K7285" i="2"/>
  <c r="K7286" i="2"/>
  <c r="K7287" i="2"/>
  <c r="K7288" i="2"/>
  <c r="K7289" i="2"/>
  <c r="K7290" i="2"/>
  <c r="K7291" i="2"/>
  <c r="K7292" i="2"/>
  <c r="K7293" i="2"/>
  <c r="K7294" i="2"/>
  <c r="K7295" i="2"/>
  <c r="K7296" i="2"/>
  <c r="K7297" i="2"/>
  <c r="K7298" i="2"/>
  <c r="K7299" i="2"/>
  <c r="K7300" i="2"/>
  <c r="K7301" i="2"/>
  <c r="K730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B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B6097" i="2"/>
  <c r="B6098" i="2"/>
  <c r="B6099" i="2"/>
  <c r="B6100" i="2"/>
  <c r="B6101" i="2"/>
  <c r="B6102" i="2"/>
  <c r="B6103" i="2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25" i="2"/>
  <c r="B6126" i="2"/>
  <c r="B6127" i="2"/>
  <c r="B6128" i="2"/>
  <c r="B6129" i="2"/>
  <c r="B6130" i="2"/>
  <c r="B6131" i="2"/>
  <c r="B6132" i="2"/>
  <c r="B6133" i="2"/>
  <c r="B6134" i="2"/>
  <c r="B6135" i="2"/>
  <c r="B6136" i="2"/>
  <c r="B6137" i="2"/>
  <c r="B6138" i="2"/>
  <c r="B6139" i="2"/>
  <c r="B6140" i="2"/>
  <c r="B6141" i="2"/>
  <c r="B6142" i="2"/>
  <c r="B6143" i="2"/>
  <c r="B6144" i="2"/>
  <c r="B6145" i="2"/>
  <c r="B6146" i="2"/>
  <c r="B6147" i="2"/>
  <c r="B6148" i="2"/>
  <c r="B6149" i="2"/>
  <c r="B6150" i="2"/>
  <c r="B6151" i="2"/>
  <c r="B6152" i="2"/>
  <c r="B6153" i="2"/>
  <c r="B6154" i="2"/>
  <c r="B6155" i="2"/>
  <c r="B6156" i="2"/>
  <c r="B6157" i="2"/>
  <c r="B6158" i="2"/>
  <c r="B6159" i="2"/>
  <c r="B6160" i="2"/>
  <c r="B6161" i="2"/>
  <c r="B6162" i="2"/>
  <c r="B6163" i="2"/>
  <c r="B6164" i="2"/>
  <c r="B6165" i="2"/>
  <c r="B6166" i="2"/>
  <c r="B6167" i="2"/>
  <c r="B6168" i="2"/>
  <c r="B6169" i="2"/>
  <c r="B6170" i="2"/>
  <c r="B6171" i="2"/>
  <c r="B6172" i="2"/>
  <c r="B6173" i="2"/>
  <c r="B6174" i="2"/>
  <c r="B6175" i="2"/>
  <c r="B6176" i="2"/>
  <c r="B6177" i="2"/>
  <c r="B6178" i="2"/>
  <c r="B6179" i="2"/>
  <c r="B6180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B6216" i="2"/>
  <c r="B6217" i="2"/>
  <c r="B6218" i="2"/>
  <c r="B6219" i="2"/>
  <c r="B6220" i="2"/>
  <c r="B6221" i="2"/>
  <c r="B6222" i="2"/>
  <c r="B6223" i="2"/>
  <c r="B6224" i="2"/>
  <c r="B6225" i="2"/>
  <c r="B6226" i="2"/>
  <c r="B6227" i="2"/>
  <c r="B6228" i="2"/>
  <c r="B6229" i="2"/>
  <c r="B6230" i="2"/>
  <c r="B6231" i="2"/>
  <c r="B6232" i="2"/>
  <c r="B6233" i="2"/>
  <c r="B6234" i="2"/>
  <c r="B6235" i="2"/>
  <c r="B6236" i="2"/>
  <c r="B6237" i="2"/>
  <c r="B6238" i="2"/>
  <c r="B6239" i="2"/>
  <c r="B6240" i="2"/>
  <c r="B6241" i="2"/>
  <c r="B6242" i="2"/>
  <c r="B6243" i="2"/>
  <c r="B6244" i="2"/>
  <c r="B6245" i="2"/>
  <c r="B6246" i="2"/>
  <c r="B6247" i="2"/>
  <c r="B6248" i="2"/>
  <c r="B6249" i="2"/>
  <c r="B6250" i="2"/>
  <c r="B6251" i="2"/>
  <c r="B6252" i="2"/>
  <c r="B6253" i="2"/>
  <c r="B6254" i="2"/>
  <c r="B6255" i="2"/>
  <c r="B6256" i="2"/>
  <c r="B6257" i="2"/>
  <c r="B6258" i="2"/>
  <c r="B6259" i="2"/>
  <c r="B6260" i="2"/>
  <c r="B6261" i="2"/>
  <c r="B6262" i="2"/>
  <c r="B6263" i="2"/>
  <c r="B6264" i="2"/>
  <c r="B6265" i="2"/>
  <c r="B6266" i="2"/>
  <c r="B6267" i="2"/>
  <c r="B6268" i="2"/>
  <c r="B6269" i="2"/>
  <c r="B6270" i="2"/>
  <c r="B6271" i="2"/>
  <c r="B6272" i="2"/>
  <c r="B6273" i="2"/>
  <c r="B6274" i="2"/>
  <c r="B6275" i="2"/>
  <c r="B6276" i="2"/>
  <c r="B6277" i="2"/>
  <c r="B6278" i="2"/>
  <c r="B6279" i="2"/>
  <c r="B6280" i="2"/>
  <c r="B6281" i="2"/>
  <c r="B6282" i="2"/>
  <c r="B6283" i="2"/>
  <c r="B6284" i="2"/>
  <c r="B6285" i="2"/>
  <c r="B6286" i="2"/>
  <c r="B6287" i="2"/>
  <c r="B6288" i="2"/>
  <c r="B6289" i="2"/>
  <c r="B6290" i="2"/>
  <c r="B6291" i="2"/>
  <c r="B6292" i="2"/>
  <c r="B6293" i="2"/>
  <c r="B6294" i="2"/>
  <c r="B6295" i="2"/>
  <c r="B6296" i="2"/>
  <c r="B6297" i="2"/>
  <c r="B6298" i="2"/>
  <c r="B6299" i="2"/>
  <c r="B6300" i="2"/>
  <c r="B6301" i="2"/>
  <c r="B6302" i="2"/>
  <c r="B6303" i="2"/>
  <c r="B6304" i="2"/>
  <c r="B6305" i="2"/>
  <c r="B6306" i="2"/>
  <c r="B6307" i="2"/>
  <c r="B6308" i="2"/>
  <c r="B6309" i="2"/>
  <c r="B6310" i="2"/>
  <c r="B6311" i="2"/>
  <c r="B6312" i="2"/>
  <c r="B6313" i="2"/>
  <c r="B6314" i="2"/>
  <c r="B6315" i="2"/>
  <c r="B6316" i="2"/>
  <c r="B6317" i="2"/>
  <c r="B6318" i="2"/>
  <c r="B6319" i="2"/>
  <c r="B6320" i="2"/>
  <c r="B6321" i="2"/>
  <c r="B6322" i="2"/>
  <c r="B6323" i="2"/>
  <c r="B6324" i="2"/>
  <c r="B6325" i="2"/>
  <c r="B6326" i="2"/>
  <c r="B6327" i="2"/>
  <c r="B6328" i="2"/>
  <c r="B6329" i="2"/>
  <c r="B6330" i="2"/>
  <c r="B6331" i="2"/>
  <c r="B6332" i="2"/>
  <c r="B6333" i="2"/>
  <c r="B6334" i="2"/>
  <c r="B6335" i="2"/>
  <c r="B6336" i="2"/>
  <c r="B6337" i="2"/>
  <c r="B6338" i="2"/>
  <c r="B6339" i="2"/>
  <c r="B6340" i="2"/>
  <c r="B6341" i="2"/>
  <c r="B6342" i="2"/>
  <c r="B6343" i="2"/>
  <c r="B6344" i="2"/>
  <c r="B6345" i="2"/>
  <c r="B6346" i="2"/>
  <c r="B6347" i="2"/>
  <c r="B6348" i="2"/>
  <c r="B6349" i="2"/>
  <c r="B6350" i="2"/>
  <c r="B6351" i="2"/>
  <c r="B6352" i="2"/>
  <c r="B6353" i="2"/>
  <c r="B6354" i="2"/>
  <c r="B6355" i="2"/>
  <c r="B6356" i="2"/>
  <c r="B6357" i="2"/>
  <c r="B6358" i="2"/>
  <c r="B6359" i="2"/>
  <c r="B6360" i="2"/>
  <c r="B6361" i="2"/>
  <c r="B6362" i="2"/>
  <c r="B6363" i="2"/>
  <c r="B6364" i="2"/>
  <c r="B6365" i="2"/>
  <c r="B6366" i="2"/>
  <c r="B6367" i="2"/>
  <c r="B6368" i="2"/>
  <c r="B6369" i="2"/>
  <c r="B6370" i="2"/>
  <c r="B6371" i="2"/>
  <c r="B6372" i="2"/>
  <c r="B6373" i="2"/>
  <c r="B6374" i="2"/>
  <c r="B6375" i="2"/>
  <c r="B6376" i="2"/>
  <c r="B6377" i="2"/>
  <c r="B6378" i="2"/>
  <c r="B6379" i="2"/>
  <c r="B6380" i="2"/>
  <c r="B6381" i="2"/>
  <c r="B6382" i="2"/>
  <c r="B6383" i="2"/>
  <c r="B6384" i="2"/>
  <c r="B6385" i="2"/>
  <c r="B6386" i="2"/>
  <c r="B6387" i="2"/>
  <c r="B6388" i="2"/>
  <c r="B6389" i="2"/>
  <c r="B6390" i="2"/>
  <c r="B6391" i="2"/>
  <c r="B6392" i="2"/>
  <c r="B6393" i="2"/>
  <c r="B6394" i="2"/>
  <c r="B6395" i="2"/>
  <c r="B6396" i="2"/>
  <c r="B6397" i="2"/>
  <c r="B6398" i="2"/>
  <c r="B6399" i="2"/>
  <c r="B6400" i="2"/>
  <c r="B6401" i="2"/>
  <c r="B6402" i="2"/>
  <c r="B6403" i="2"/>
  <c r="B6404" i="2"/>
  <c r="B6405" i="2"/>
  <c r="B6406" i="2"/>
  <c r="B6407" i="2"/>
  <c r="B6408" i="2"/>
  <c r="B6409" i="2"/>
  <c r="B6410" i="2"/>
  <c r="B6411" i="2"/>
  <c r="B6412" i="2"/>
  <c r="B6413" i="2"/>
  <c r="B6414" i="2"/>
  <c r="B6415" i="2"/>
  <c r="B6416" i="2"/>
  <c r="B6417" i="2"/>
  <c r="B6418" i="2"/>
  <c r="B6419" i="2"/>
  <c r="B6420" i="2"/>
  <c r="B6421" i="2"/>
  <c r="B6422" i="2"/>
  <c r="B6423" i="2"/>
  <c r="B6424" i="2"/>
  <c r="B6425" i="2"/>
  <c r="B6426" i="2"/>
  <c r="B6427" i="2"/>
  <c r="B6428" i="2"/>
  <c r="B6429" i="2"/>
  <c r="B6430" i="2"/>
  <c r="B6431" i="2"/>
  <c r="B6432" i="2"/>
  <c r="B6433" i="2"/>
  <c r="B6434" i="2"/>
  <c r="B6435" i="2"/>
  <c r="B6436" i="2"/>
  <c r="B6437" i="2"/>
  <c r="B6438" i="2"/>
  <c r="B6439" i="2"/>
  <c r="B6440" i="2"/>
  <c r="B6441" i="2"/>
  <c r="B6442" i="2"/>
  <c r="B6443" i="2"/>
  <c r="B6444" i="2"/>
  <c r="B6445" i="2"/>
  <c r="B6446" i="2"/>
  <c r="B6447" i="2"/>
  <c r="B6448" i="2"/>
  <c r="B6449" i="2"/>
  <c r="B6450" i="2"/>
  <c r="B6451" i="2"/>
  <c r="B6452" i="2"/>
  <c r="B6453" i="2"/>
  <c r="B6454" i="2"/>
  <c r="B6455" i="2"/>
  <c r="B6456" i="2"/>
  <c r="B6457" i="2"/>
  <c r="B6458" i="2"/>
  <c r="B6459" i="2"/>
  <c r="B6460" i="2"/>
  <c r="B6461" i="2"/>
  <c r="B6462" i="2"/>
  <c r="B6463" i="2"/>
  <c r="B6464" i="2"/>
  <c r="B6465" i="2"/>
  <c r="B6466" i="2"/>
  <c r="B6467" i="2"/>
  <c r="B6468" i="2"/>
  <c r="B6469" i="2"/>
  <c r="B6470" i="2"/>
  <c r="B6471" i="2"/>
  <c r="B6472" i="2"/>
  <c r="B6473" i="2"/>
  <c r="B6474" i="2"/>
  <c r="B6475" i="2"/>
  <c r="B6476" i="2"/>
  <c r="B6477" i="2"/>
  <c r="B6478" i="2"/>
  <c r="B6479" i="2"/>
  <c r="B6480" i="2"/>
  <c r="B6481" i="2"/>
  <c r="B6482" i="2"/>
  <c r="B6483" i="2"/>
  <c r="B6484" i="2"/>
  <c r="B6485" i="2"/>
  <c r="B6486" i="2"/>
  <c r="B6487" i="2"/>
  <c r="B6488" i="2"/>
  <c r="B6489" i="2"/>
  <c r="B6490" i="2"/>
  <c r="B6491" i="2"/>
  <c r="B6492" i="2"/>
  <c r="B6493" i="2"/>
  <c r="B6494" i="2"/>
  <c r="B6495" i="2"/>
  <c r="B6496" i="2"/>
  <c r="B6497" i="2"/>
  <c r="B6498" i="2"/>
  <c r="B6499" i="2"/>
  <c r="B6500" i="2"/>
  <c r="B6501" i="2"/>
  <c r="B6502" i="2"/>
  <c r="B6503" i="2"/>
  <c r="B6504" i="2"/>
  <c r="B6505" i="2"/>
  <c r="B6506" i="2"/>
  <c r="B6507" i="2"/>
  <c r="B6508" i="2"/>
  <c r="B6509" i="2"/>
  <c r="B6510" i="2"/>
  <c r="B6511" i="2"/>
  <c r="B6512" i="2"/>
  <c r="B6513" i="2"/>
  <c r="B6514" i="2"/>
  <c r="B6515" i="2"/>
  <c r="B6516" i="2"/>
  <c r="B6517" i="2"/>
  <c r="B6518" i="2"/>
  <c r="B6519" i="2"/>
  <c r="B6520" i="2"/>
  <c r="B6521" i="2"/>
  <c r="B6522" i="2"/>
  <c r="B6523" i="2"/>
  <c r="B6524" i="2"/>
  <c r="B6525" i="2"/>
  <c r="B6526" i="2"/>
  <c r="B6527" i="2"/>
  <c r="B6528" i="2"/>
  <c r="B6529" i="2"/>
  <c r="B6530" i="2"/>
  <c r="B6531" i="2"/>
  <c r="B6532" i="2"/>
  <c r="B6533" i="2"/>
  <c r="B6534" i="2"/>
  <c r="B6535" i="2"/>
  <c r="B6536" i="2"/>
  <c r="B6537" i="2"/>
  <c r="B6538" i="2"/>
  <c r="B6539" i="2"/>
  <c r="B6540" i="2"/>
  <c r="B6541" i="2"/>
  <c r="B6542" i="2"/>
  <c r="B6543" i="2"/>
  <c r="B6544" i="2"/>
  <c r="B6545" i="2"/>
  <c r="B6546" i="2"/>
  <c r="B6547" i="2"/>
  <c r="B6548" i="2"/>
  <c r="B6549" i="2"/>
  <c r="B6550" i="2"/>
  <c r="B6551" i="2"/>
  <c r="B6552" i="2"/>
  <c r="B6553" i="2"/>
  <c r="B6554" i="2"/>
  <c r="B6555" i="2"/>
  <c r="B6556" i="2"/>
  <c r="B6557" i="2"/>
  <c r="B6558" i="2"/>
  <c r="B6559" i="2"/>
  <c r="B6560" i="2"/>
  <c r="B6561" i="2"/>
  <c r="B6562" i="2"/>
  <c r="B6563" i="2"/>
  <c r="B6564" i="2"/>
  <c r="B6565" i="2"/>
  <c r="B6566" i="2"/>
  <c r="B6567" i="2"/>
  <c r="B6568" i="2"/>
  <c r="B6569" i="2"/>
  <c r="B6570" i="2"/>
  <c r="B6571" i="2"/>
  <c r="B6572" i="2"/>
  <c r="B6573" i="2"/>
  <c r="B6574" i="2"/>
  <c r="B6575" i="2"/>
  <c r="B6576" i="2"/>
  <c r="B6577" i="2"/>
  <c r="B6578" i="2"/>
  <c r="B6579" i="2"/>
  <c r="B6580" i="2"/>
  <c r="B6581" i="2"/>
  <c r="B6582" i="2"/>
  <c r="B6583" i="2"/>
  <c r="B6584" i="2"/>
  <c r="B6585" i="2"/>
  <c r="B6586" i="2"/>
  <c r="B6587" i="2"/>
  <c r="B6588" i="2"/>
  <c r="B6589" i="2"/>
  <c r="B6590" i="2"/>
  <c r="B6591" i="2"/>
  <c r="B6592" i="2"/>
  <c r="B6593" i="2"/>
  <c r="B6594" i="2"/>
  <c r="B6595" i="2"/>
  <c r="B6596" i="2"/>
  <c r="B6597" i="2"/>
  <c r="B6598" i="2"/>
  <c r="B6599" i="2"/>
  <c r="B6600" i="2"/>
  <c r="B6601" i="2"/>
  <c r="B6602" i="2"/>
  <c r="B6603" i="2"/>
  <c r="B6604" i="2"/>
  <c r="B6605" i="2"/>
  <c r="B6606" i="2"/>
  <c r="B6607" i="2"/>
  <c r="B6608" i="2"/>
  <c r="B6609" i="2"/>
  <c r="B6610" i="2"/>
  <c r="B6611" i="2"/>
  <c r="B6612" i="2"/>
  <c r="B6613" i="2"/>
  <c r="B6614" i="2"/>
  <c r="B6615" i="2"/>
  <c r="B6616" i="2"/>
  <c r="B6617" i="2"/>
  <c r="B6618" i="2"/>
  <c r="B6619" i="2"/>
  <c r="B6620" i="2"/>
  <c r="B6621" i="2"/>
  <c r="B6622" i="2"/>
  <c r="B6623" i="2"/>
  <c r="B6624" i="2"/>
  <c r="B6625" i="2"/>
  <c r="B6626" i="2"/>
  <c r="B6627" i="2"/>
  <c r="B6628" i="2"/>
  <c r="B6629" i="2"/>
  <c r="B6630" i="2"/>
  <c r="B6631" i="2"/>
  <c r="B6632" i="2"/>
  <c r="B6633" i="2"/>
  <c r="B6634" i="2"/>
  <c r="B6635" i="2"/>
  <c r="B6636" i="2"/>
  <c r="B6637" i="2"/>
  <c r="B6638" i="2"/>
  <c r="B6639" i="2"/>
  <c r="B6640" i="2"/>
  <c r="B6641" i="2"/>
  <c r="B6642" i="2"/>
  <c r="B6643" i="2"/>
  <c r="B6644" i="2"/>
  <c r="B6645" i="2"/>
  <c r="B6646" i="2"/>
  <c r="B6647" i="2"/>
  <c r="B6648" i="2"/>
  <c r="B6649" i="2"/>
  <c r="B6650" i="2"/>
  <c r="B6651" i="2"/>
  <c r="B6652" i="2"/>
  <c r="B6653" i="2"/>
  <c r="B6654" i="2"/>
  <c r="B6655" i="2"/>
  <c r="B6656" i="2"/>
  <c r="B6657" i="2"/>
  <c r="B6658" i="2"/>
  <c r="B6659" i="2"/>
  <c r="B6660" i="2"/>
  <c r="B6661" i="2"/>
  <c r="B6662" i="2"/>
  <c r="B6663" i="2"/>
  <c r="B6664" i="2"/>
  <c r="B6665" i="2"/>
  <c r="B6666" i="2"/>
  <c r="B6667" i="2"/>
  <c r="B6668" i="2"/>
  <c r="B6669" i="2"/>
  <c r="B6670" i="2"/>
  <c r="B6671" i="2"/>
  <c r="B6672" i="2"/>
  <c r="B6673" i="2"/>
  <c r="B6674" i="2"/>
  <c r="B6675" i="2"/>
  <c r="B6676" i="2"/>
  <c r="B6677" i="2"/>
  <c r="B6678" i="2"/>
  <c r="B6679" i="2"/>
  <c r="B6680" i="2"/>
  <c r="B6681" i="2"/>
  <c r="B6682" i="2"/>
  <c r="B6683" i="2"/>
  <c r="B6684" i="2"/>
  <c r="B6685" i="2"/>
  <c r="B6686" i="2"/>
  <c r="B6687" i="2"/>
  <c r="B6688" i="2"/>
  <c r="B6689" i="2"/>
  <c r="B6690" i="2"/>
  <c r="B6691" i="2"/>
  <c r="B6692" i="2"/>
  <c r="B6693" i="2"/>
  <c r="B6694" i="2"/>
  <c r="B6695" i="2"/>
  <c r="B6696" i="2"/>
  <c r="B6697" i="2"/>
  <c r="B6698" i="2"/>
  <c r="B6699" i="2"/>
  <c r="B6700" i="2"/>
  <c r="B6701" i="2"/>
  <c r="B6702" i="2"/>
  <c r="B6703" i="2"/>
  <c r="B6704" i="2"/>
  <c r="B6705" i="2"/>
  <c r="B6706" i="2"/>
  <c r="B6707" i="2"/>
  <c r="B6708" i="2"/>
  <c r="B6709" i="2"/>
  <c r="B6710" i="2"/>
  <c r="B6711" i="2"/>
  <c r="B6712" i="2"/>
  <c r="B6713" i="2"/>
  <c r="B6714" i="2"/>
  <c r="B6715" i="2"/>
  <c r="B6716" i="2"/>
  <c r="B6717" i="2"/>
  <c r="B6718" i="2"/>
  <c r="B6719" i="2"/>
  <c r="B6720" i="2"/>
  <c r="B6721" i="2"/>
  <c r="B6722" i="2"/>
  <c r="B6723" i="2"/>
  <c r="B6724" i="2"/>
  <c r="B6725" i="2"/>
  <c r="B6726" i="2"/>
  <c r="B6727" i="2"/>
  <c r="B6728" i="2"/>
  <c r="B6729" i="2"/>
  <c r="B6730" i="2"/>
  <c r="B6731" i="2"/>
  <c r="B6732" i="2"/>
  <c r="B6733" i="2"/>
  <c r="B6734" i="2"/>
  <c r="B6735" i="2"/>
  <c r="B6736" i="2"/>
  <c r="B6737" i="2"/>
  <c r="B6738" i="2"/>
  <c r="B6739" i="2"/>
  <c r="B6740" i="2"/>
  <c r="B6741" i="2"/>
  <c r="B6742" i="2"/>
  <c r="B6743" i="2"/>
  <c r="B6744" i="2"/>
  <c r="B6745" i="2"/>
  <c r="B6746" i="2"/>
  <c r="B6747" i="2"/>
  <c r="B6748" i="2"/>
  <c r="B6749" i="2"/>
  <c r="B6750" i="2"/>
  <c r="B6751" i="2"/>
  <c r="B6752" i="2"/>
  <c r="B6753" i="2"/>
  <c r="B6754" i="2"/>
  <c r="B6755" i="2"/>
  <c r="B6756" i="2"/>
  <c r="B6757" i="2"/>
  <c r="B6758" i="2"/>
  <c r="B6759" i="2"/>
  <c r="B6760" i="2"/>
  <c r="B6761" i="2"/>
  <c r="B6762" i="2"/>
  <c r="B6763" i="2"/>
  <c r="B6764" i="2"/>
  <c r="B6765" i="2"/>
  <c r="B6766" i="2"/>
  <c r="B6767" i="2"/>
  <c r="B6768" i="2"/>
  <c r="B6769" i="2"/>
  <c r="B6770" i="2"/>
  <c r="B6771" i="2"/>
  <c r="B6772" i="2"/>
  <c r="B6773" i="2"/>
  <c r="B6774" i="2"/>
  <c r="B6775" i="2"/>
  <c r="B6776" i="2"/>
  <c r="B6777" i="2"/>
  <c r="B6778" i="2"/>
  <c r="B6779" i="2"/>
  <c r="B6780" i="2"/>
  <c r="B6781" i="2"/>
  <c r="B6782" i="2"/>
  <c r="B6783" i="2"/>
  <c r="B6784" i="2"/>
  <c r="B6785" i="2"/>
  <c r="B6786" i="2"/>
  <c r="B6787" i="2"/>
  <c r="B6788" i="2"/>
  <c r="B6789" i="2"/>
  <c r="B6790" i="2"/>
  <c r="B6791" i="2"/>
  <c r="B6792" i="2"/>
  <c r="B6793" i="2"/>
  <c r="B6794" i="2"/>
  <c r="B6795" i="2"/>
  <c r="B6796" i="2"/>
  <c r="B6797" i="2"/>
  <c r="B6798" i="2"/>
  <c r="B6799" i="2"/>
  <c r="B6800" i="2"/>
  <c r="B6801" i="2"/>
  <c r="B6802" i="2"/>
  <c r="B6803" i="2"/>
  <c r="B6804" i="2"/>
  <c r="B6805" i="2"/>
  <c r="B6806" i="2"/>
  <c r="B6807" i="2"/>
  <c r="B6808" i="2"/>
  <c r="B6809" i="2"/>
  <c r="B6810" i="2"/>
  <c r="B6811" i="2"/>
  <c r="B6812" i="2"/>
  <c r="B6813" i="2"/>
  <c r="B6814" i="2"/>
  <c r="B6815" i="2"/>
  <c r="B6816" i="2"/>
  <c r="B6817" i="2"/>
  <c r="B6818" i="2"/>
  <c r="B6819" i="2"/>
  <c r="B6820" i="2"/>
  <c r="B6821" i="2"/>
  <c r="B6822" i="2"/>
  <c r="B6823" i="2"/>
  <c r="B6824" i="2"/>
  <c r="B6825" i="2"/>
  <c r="B6826" i="2"/>
  <c r="B6827" i="2"/>
  <c r="B6828" i="2"/>
  <c r="B6829" i="2"/>
  <c r="B6830" i="2"/>
  <c r="B6831" i="2"/>
  <c r="B6832" i="2"/>
  <c r="B6833" i="2"/>
  <c r="B6834" i="2"/>
  <c r="B6835" i="2"/>
  <c r="B6836" i="2"/>
  <c r="B6837" i="2"/>
  <c r="B6838" i="2"/>
  <c r="B6839" i="2"/>
  <c r="B6840" i="2"/>
  <c r="B6841" i="2"/>
  <c r="B6842" i="2"/>
  <c r="B6843" i="2"/>
  <c r="B6844" i="2"/>
  <c r="B6845" i="2"/>
  <c r="B6846" i="2"/>
  <c r="B6847" i="2"/>
  <c r="B6848" i="2"/>
  <c r="B6849" i="2"/>
  <c r="B6850" i="2"/>
  <c r="B6851" i="2"/>
  <c r="B6852" i="2"/>
  <c r="B6853" i="2"/>
  <c r="B6854" i="2"/>
  <c r="B6855" i="2"/>
  <c r="B6856" i="2"/>
  <c r="B6857" i="2"/>
  <c r="B6858" i="2"/>
  <c r="B6859" i="2"/>
  <c r="B6860" i="2"/>
  <c r="B6861" i="2"/>
  <c r="B6862" i="2"/>
  <c r="B6863" i="2"/>
  <c r="B6864" i="2"/>
  <c r="B6865" i="2"/>
  <c r="B6866" i="2"/>
  <c r="B6867" i="2"/>
  <c r="B6868" i="2"/>
  <c r="B6869" i="2"/>
  <c r="B6870" i="2"/>
  <c r="B6871" i="2"/>
  <c r="B6872" i="2"/>
  <c r="B6873" i="2"/>
  <c r="B6874" i="2"/>
  <c r="B6875" i="2"/>
  <c r="B6876" i="2"/>
  <c r="B6877" i="2"/>
  <c r="B6878" i="2"/>
  <c r="B6879" i="2"/>
  <c r="B6880" i="2"/>
  <c r="B6881" i="2"/>
  <c r="B6882" i="2"/>
  <c r="B6883" i="2"/>
  <c r="B6884" i="2"/>
  <c r="B6885" i="2"/>
  <c r="B6886" i="2"/>
  <c r="B6887" i="2"/>
  <c r="B6888" i="2"/>
  <c r="B6889" i="2"/>
  <c r="B6890" i="2"/>
  <c r="B6891" i="2"/>
  <c r="B6892" i="2"/>
  <c r="B6893" i="2"/>
  <c r="B6894" i="2"/>
  <c r="B6895" i="2"/>
  <c r="B6896" i="2"/>
  <c r="B6897" i="2"/>
  <c r="B6898" i="2"/>
  <c r="B6899" i="2"/>
  <c r="B6900" i="2"/>
  <c r="B6901" i="2"/>
  <c r="B6902" i="2"/>
  <c r="B6903" i="2"/>
  <c r="B6904" i="2"/>
  <c r="B6905" i="2"/>
  <c r="B6906" i="2"/>
  <c r="B6907" i="2"/>
  <c r="B6908" i="2"/>
  <c r="B6909" i="2"/>
  <c r="B6910" i="2"/>
  <c r="B6911" i="2"/>
  <c r="B6912" i="2"/>
  <c r="B6913" i="2"/>
  <c r="B6914" i="2"/>
  <c r="B6915" i="2"/>
  <c r="B6916" i="2"/>
  <c r="B6917" i="2"/>
  <c r="B6918" i="2"/>
  <c r="B6919" i="2"/>
  <c r="B6920" i="2"/>
  <c r="B6921" i="2"/>
  <c r="B6922" i="2"/>
  <c r="B6923" i="2"/>
  <c r="B6924" i="2"/>
  <c r="B6925" i="2"/>
  <c r="B6926" i="2"/>
  <c r="B6927" i="2"/>
  <c r="B6928" i="2"/>
  <c r="B6929" i="2"/>
  <c r="B6930" i="2"/>
  <c r="B6931" i="2"/>
  <c r="B6932" i="2"/>
  <c r="B6933" i="2"/>
  <c r="B6934" i="2"/>
  <c r="B6935" i="2"/>
  <c r="B6936" i="2"/>
  <c r="B6937" i="2"/>
  <c r="B6938" i="2"/>
  <c r="B6939" i="2"/>
  <c r="B6940" i="2"/>
  <c r="B6941" i="2"/>
  <c r="B6942" i="2"/>
  <c r="B6943" i="2"/>
  <c r="B6944" i="2"/>
  <c r="B6945" i="2"/>
  <c r="B6946" i="2"/>
  <c r="B6947" i="2"/>
  <c r="B6948" i="2"/>
  <c r="B6949" i="2"/>
  <c r="B6950" i="2"/>
  <c r="B6951" i="2"/>
  <c r="B6952" i="2"/>
  <c r="B6953" i="2"/>
  <c r="B6954" i="2"/>
  <c r="B6955" i="2"/>
  <c r="B6956" i="2"/>
  <c r="B6957" i="2"/>
  <c r="B6958" i="2"/>
  <c r="B6959" i="2"/>
  <c r="B6960" i="2"/>
  <c r="B6961" i="2"/>
  <c r="B6962" i="2"/>
  <c r="B6963" i="2"/>
  <c r="B6964" i="2"/>
  <c r="B6965" i="2"/>
  <c r="B6966" i="2"/>
  <c r="B6967" i="2"/>
  <c r="B6968" i="2"/>
  <c r="B6969" i="2"/>
  <c r="B6970" i="2"/>
  <c r="B6971" i="2"/>
  <c r="B6972" i="2"/>
  <c r="B6973" i="2"/>
  <c r="B6974" i="2"/>
  <c r="B6975" i="2"/>
  <c r="B6976" i="2"/>
  <c r="B6977" i="2"/>
  <c r="B6978" i="2"/>
  <c r="B6979" i="2"/>
  <c r="B6980" i="2"/>
  <c r="B6981" i="2"/>
  <c r="B6982" i="2"/>
  <c r="B6983" i="2"/>
  <c r="B6984" i="2"/>
  <c r="B6985" i="2"/>
  <c r="B6986" i="2"/>
  <c r="B6987" i="2"/>
  <c r="B6988" i="2"/>
  <c r="B6989" i="2"/>
  <c r="B6990" i="2"/>
  <c r="B6991" i="2"/>
  <c r="B6992" i="2"/>
  <c r="B6993" i="2"/>
  <c r="B6994" i="2"/>
  <c r="B6995" i="2"/>
  <c r="B6996" i="2"/>
  <c r="B6997" i="2"/>
  <c r="B6998" i="2"/>
  <c r="B6999" i="2"/>
  <c r="B7000" i="2"/>
  <c r="B7001" i="2"/>
  <c r="B7002" i="2"/>
  <c r="B7003" i="2"/>
  <c r="B7004" i="2"/>
  <c r="B7005" i="2"/>
  <c r="B7006" i="2"/>
  <c r="B7007" i="2"/>
  <c r="B7008" i="2"/>
  <c r="B7009" i="2"/>
  <c r="B7010" i="2"/>
  <c r="B7011" i="2"/>
  <c r="B7012" i="2"/>
  <c r="B7013" i="2"/>
  <c r="B7014" i="2"/>
  <c r="B7015" i="2"/>
  <c r="B7016" i="2"/>
  <c r="B7017" i="2"/>
  <c r="B7018" i="2"/>
  <c r="B7019" i="2"/>
  <c r="B7020" i="2"/>
  <c r="B7021" i="2"/>
  <c r="B7022" i="2"/>
  <c r="B7023" i="2"/>
  <c r="B7024" i="2"/>
  <c r="B7025" i="2"/>
  <c r="B7026" i="2"/>
  <c r="B7027" i="2"/>
  <c r="B7028" i="2"/>
  <c r="B7029" i="2"/>
  <c r="B7030" i="2"/>
  <c r="B7031" i="2"/>
  <c r="B7032" i="2"/>
  <c r="B7033" i="2"/>
  <c r="B7034" i="2"/>
  <c r="B7035" i="2"/>
  <c r="B7036" i="2"/>
  <c r="B7037" i="2"/>
  <c r="B7038" i="2"/>
  <c r="B7039" i="2"/>
  <c r="B7040" i="2"/>
  <c r="B7041" i="2"/>
  <c r="B7042" i="2"/>
  <c r="B7043" i="2"/>
  <c r="B7044" i="2"/>
  <c r="B7045" i="2"/>
  <c r="B7046" i="2"/>
  <c r="B7047" i="2"/>
  <c r="B7048" i="2"/>
  <c r="B7049" i="2"/>
  <c r="B7050" i="2"/>
  <c r="B7051" i="2"/>
  <c r="B7052" i="2"/>
  <c r="B7053" i="2"/>
  <c r="B7054" i="2"/>
  <c r="B7055" i="2"/>
  <c r="B7056" i="2"/>
  <c r="B7057" i="2"/>
  <c r="B7058" i="2"/>
  <c r="B7059" i="2"/>
  <c r="B7060" i="2"/>
  <c r="B7061" i="2"/>
  <c r="B7062" i="2"/>
  <c r="B7063" i="2"/>
  <c r="B7064" i="2"/>
  <c r="B7065" i="2"/>
  <c r="B7066" i="2"/>
  <c r="B7067" i="2"/>
  <c r="B7068" i="2"/>
  <c r="B7069" i="2"/>
  <c r="B7070" i="2"/>
  <c r="B7071" i="2"/>
  <c r="B7072" i="2"/>
  <c r="B7073" i="2"/>
  <c r="B7074" i="2"/>
  <c r="B7075" i="2"/>
  <c r="B7076" i="2"/>
  <c r="B7077" i="2"/>
  <c r="B7078" i="2"/>
  <c r="B7079" i="2"/>
  <c r="B7080" i="2"/>
  <c r="B7081" i="2"/>
  <c r="B7082" i="2"/>
  <c r="B7083" i="2"/>
  <c r="B7084" i="2"/>
  <c r="B7085" i="2"/>
  <c r="B7086" i="2"/>
  <c r="B7087" i="2"/>
  <c r="B7088" i="2"/>
  <c r="B7089" i="2"/>
  <c r="B7090" i="2"/>
  <c r="B7091" i="2"/>
  <c r="B7092" i="2"/>
  <c r="B7093" i="2"/>
  <c r="B7094" i="2"/>
  <c r="B7095" i="2"/>
  <c r="B7096" i="2"/>
  <c r="B7097" i="2"/>
  <c r="B7098" i="2"/>
  <c r="B7099" i="2"/>
  <c r="B7100" i="2"/>
  <c r="B7101" i="2"/>
  <c r="B7102" i="2"/>
  <c r="B7103" i="2"/>
  <c r="B7104" i="2"/>
  <c r="B7105" i="2"/>
  <c r="B7106" i="2"/>
  <c r="B7107" i="2"/>
  <c r="B7108" i="2"/>
  <c r="B7109" i="2"/>
  <c r="B7110" i="2"/>
  <c r="B7111" i="2"/>
  <c r="B7112" i="2"/>
  <c r="B7113" i="2"/>
  <c r="B7114" i="2"/>
  <c r="B7115" i="2"/>
  <c r="B7116" i="2"/>
  <c r="B7117" i="2"/>
  <c r="B7118" i="2"/>
  <c r="B7119" i="2"/>
  <c r="B7120" i="2"/>
  <c r="B7121" i="2"/>
  <c r="B7122" i="2"/>
  <c r="B7123" i="2"/>
  <c r="B7124" i="2"/>
  <c r="B7125" i="2"/>
  <c r="B7126" i="2"/>
  <c r="B7127" i="2"/>
  <c r="B7128" i="2"/>
  <c r="B7129" i="2"/>
  <c r="B7130" i="2"/>
  <c r="B7131" i="2"/>
  <c r="B7132" i="2"/>
  <c r="B7133" i="2"/>
  <c r="B7134" i="2"/>
  <c r="B7135" i="2"/>
  <c r="B7136" i="2"/>
  <c r="B7137" i="2"/>
  <c r="B7138" i="2"/>
  <c r="B7139" i="2"/>
  <c r="B7140" i="2"/>
  <c r="B7141" i="2"/>
  <c r="B7142" i="2"/>
  <c r="B7143" i="2"/>
  <c r="B7144" i="2"/>
  <c r="B7145" i="2"/>
  <c r="B7146" i="2"/>
  <c r="B7147" i="2"/>
  <c r="B7148" i="2"/>
  <c r="B7149" i="2"/>
  <c r="B7150" i="2"/>
  <c r="B7151" i="2"/>
  <c r="B7152" i="2"/>
  <c r="B7153" i="2"/>
  <c r="B7154" i="2"/>
  <c r="B7155" i="2"/>
  <c r="B7156" i="2"/>
  <c r="B7157" i="2"/>
  <c r="B7158" i="2"/>
  <c r="B7159" i="2"/>
  <c r="B7160" i="2"/>
  <c r="B7161" i="2"/>
  <c r="B7162" i="2"/>
  <c r="B7163" i="2"/>
  <c r="B7164" i="2"/>
  <c r="B7165" i="2"/>
  <c r="B7166" i="2"/>
  <c r="B7167" i="2"/>
  <c r="B7168" i="2"/>
  <c r="B7169" i="2"/>
  <c r="B7170" i="2"/>
  <c r="B7171" i="2"/>
  <c r="B7172" i="2"/>
  <c r="B7173" i="2"/>
  <c r="B7174" i="2"/>
  <c r="B7175" i="2"/>
  <c r="B7176" i="2"/>
  <c r="B7177" i="2"/>
  <c r="B7178" i="2"/>
  <c r="B7179" i="2"/>
  <c r="B7180" i="2"/>
  <c r="B7181" i="2"/>
  <c r="B7182" i="2"/>
  <c r="B7183" i="2"/>
  <c r="B7184" i="2"/>
  <c r="B7185" i="2"/>
  <c r="B7186" i="2"/>
  <c r="B7187" i="2"/>
  <c r="B7188" i="2"/>
  <c r="B7189" i="2"/>
  <c r="B7190" i="2"/>
  <c r="B7191" i="2"/>
  <c r="B7192" i="2"/>
  <c r="B7193" i="2"/>
  <c r="B7194" i="2"/>
  <c r="B7195" i="2"/>
  <c r="B7196" i="2"/>
  <c r="B7197" i="2"/>
  <c r="B7198" i="2"/>
  <c r="B7199" i="2"/>
  <c r="B7200" i="2"/>
  <c r="B7201" i="2"/>
  <c r="B7202" i="2"/>
  <c r="B7203" i="2"/>
  <c r="B7204" i="2"/>
  <c r="B7205" i="2"/>
  <c r="B7206" i="2"/>
  <c r="B7207" i="2"/>
  <c r="B7208" i="2"/>
  <c r="B7209" i="2"/>
  <c r="B7210" i="2"/>
  <c r="B7211" i="2"/>
  <c r="B7212" i="2"/>
  <c r="B7213" i="2"/>
  <c r="B7214" i="2"/>
  <c r="B7215" i="2"/>
  <c r="B7216" i="2"/>
  <c r="B7217" i="2"/>
  <c r="B7218" i="2"/>
  <c r="B7219" i="2"/>
  <c r="B7220" i="2"/>
  <c r="B7221" i="2"/>
  <c r="B7222" i="2"/>
  <c r="B7223" i="2"/>
  <c r="B7224" i="2"/>
  <c r="B7225" i="2"/>
  <c r="B7226" i="2"/>
  <c r="B7227" i="2"/>
  <c r="B7228" i="2"/>
  <c r="B7229" i="2"/>
  <c r="B7230" i="2"/>
  <c r="B7231" i="2"/>
  <c r="B7232" i="2"/>
  <c r="B7233" i="2"/>
  <c r="B7234" i="2"/>
  <c r="B7235" i="2"/>
  <c r="B7236" i="2"/>
  <c r="B7237" i="2"/>
  <c r="B7238" i="2"/>
  <c r="B7239" i="2"/>
  <c r="B7240" i="2"/>
  <c r="B7241" i="2"/>
  <c r="B7242" i="2"/>
  <c r="B7243" i="2"/>
  <c r="B7244" i="2"/>
  <c r="B7245" i="2"/>
  <c r="B7246" i="2"/>
  <c r="B7247" i="2"/>
  <c r="B7248" i="2"/>
  <c r="B7249" i="2"/>
  <c r="B7250" i="2"/>
  <c r="B7251" i="2"/>
  <c r="B7252" i="2"/>
  <c r="B7253" i="2"/>
  <c r="B7254" i="2"/>
  <c r="B7255" i="2"/>
  <c r="B7256" i="2"/>
  <c r="B7257" i="2"/>
  <c r="B7258" i="2"/>
  <c r="B7259" i="2"/>
  <c r="B7260" i="2"/>
  <c r="B7261" i="2"/>
  <c r="B7262" i="2"/>
  <c r="B7263" i="2"/>
  <c r="B7264" i="2"/>
  <c r="B7265" i="2"/>
  <c r="B7266" i="2"/>
  <c r="B7267" i="2"/>
  <c r="B7268" i="2"/>
  <c r="B7269" i="2"/>
  <c r="B7270" i="2"/>
  <c r="B7271" i="2"/>
  <c r="B7272" i="2"/>
  <c r="B7273" i="2"/>
  <c r="B7274" i="2"/>
  <c r="B7275" i="2"/>
  <c r="B7276" i="2"/>
  <c r="B7277" i="2"/>
  <c r="B7278" i="2"/>
  <c r="B7279" i="2"/>
  <c r="B7280" i="2"/>
  <c r="B7281" i="2"/>
  <c r="B7282" i="2"/>
  <c r="B7283" i="2"/>
  <c r="B7284" i="2"/>
  <c r="B7285" i="2"/>
  <c r="B7286" i="2"/>
  <c r="B7287" i="2"/>
  <c r="B7288" i="2"/>
  <c r="B7289" i="2"/>
  <c r="B7290" i="2"/>
  <c r="B7291" i="2"/>
  <c r="B7292" i="2"/>
  <c r="B7293" i="2"/>
  <c r="B7294" i="2"/>
  <c r="B7295" i="2"/>
  <c r="B7296" i="2"/>
  <c r="B7297" i="2"/>
  <c r="B7298" i="2"/>
  <c r="B7299" i="2"/>
  <c r="B7300" i="2"/>
  <c r="B7301" i="2"/>
  <c r="B7302" i="2"/>
  <c r="E269" i="8" l="1"/>
  <c r="E273" i="8"/>
  <c r="E270" i="8"/>
  <c r="E274" i="8"/>
  <c r="E264" i="8"/>
  <c r="E265" i="8"/>
  <c r="E271" i="8"/>
  <c r="E275" i="8"/>
  <c r="E266" i="8"/>
  <c r="E272" i="8"/>
  <c r="K100" i="8"/>
  <c r="K124" i="8" s="1"/>
  <c r="G100" i="8"/>
  <c r="G124" i="8" s="1"/>
  <c r="C100" i="8"/>
  <c r="C124" i="8" s="1"/>
  <c r="K99" i="8"/>
  <c r="K123" i="8" s="1"/>
  <c r="G99" i="8"/>
  <c r="G123" i="8" s="1"/>
  <c r="C99" i="8"/>
  <c r="C123" i="8" s="1"/>
  <c r="K98" i="8"/>
  <c r="K122" i="8" s="1"/>
  <c r="G98" i="8"/>
  <c r="G122" i="8" s="1"/>
  <c r="C98" i="8"/>
  <c r="C122" i="8" s="1"/>
  <c r="K97" i="8"/>
  <c r="K121" i="8" s="1"/>
  <c r="G97" i="8"/>
  <c r="G121" i="8" s="1"/>
  <c r="C97" i="8"/>
  <c r="C121" i="8" s="1"/>
  <c r="K96" i="8"/>
  <c r="K120" i="8" s="1"/>
  <c r="G96" i="8"/>
  <c r="G120" i="8" s="1"/>
  <c r="C96" i="8"/>
  <c r="C120" i="8" s="1"/>
  <c r="K95" i="8"/>
  <c r="K119" i="8" s="1"/>
  <c r="G95" i="8"/>
  <c r="G119" i="8" s="1"/>
  <c r="C95" i="8"/>
  <c r="C119" i="8" s="1"/>
  <c r="K94" i="8"/>
  <c r="K118" i="8" s="1"/>
  <c r="G94" i="8"/>
  <c r="G118" i="8" s="1"/>
  <c r="C94" i="8"/>
  <c r="C118" i="8" s="1"/>
  <c r="K93" i="8"/>
  <c r="K117" i="8" s="1"/>
  <c r="G93" i="8"/>
  <c r="G117" i="8" s="1"/>
  <c r="C93" i="8"/>
  <c r="C117" i="8" s="1"/>
  <c r="K92" i="8"/>
  <c r="K116" i="8" s="1"/>
  <c r="G92" i="8"/>
  <c r="G116" i="8" s="1"/>
  <c r="C92" i="8"/>
  <c r="C116" i="8" s="1"/>
  <c r="K91" i="8"/>
  <c r="K115" i="8" s="1"/>
  <c r="G91" i="8"/>
  <c r="G115" i="8" s="1"/>
  <c r="C91" i="8"/>
  <c r="C115" i="8" s="1"/>
  <c r="K90" i="8"/>
  <c r="K114" i="8" s="1"/>
  <c r="G90" i="8"/>
  <c r="G114" i="8" s="1"/>
  <c r="C90" i="8"/>
  <c r="C114" i="8" s="1"/>
  <c r="K76" i="8"/>
  <c r="G76" i="8"/>
  <c r="C76" i="8"/>
  <c r="K75" i="8"/>
  <c r="G75" i="8"/>
  <c r="C75" i="8"/>
  <c r="K74" i="8"/>
  <c r="G74" i="8"/>
  <c r="C74" i="8"/>
  <c r="K73" i="8"/>
  <c r="G73" i="8"/>
  <c r="C73" i="8"/>
  <c r="K72" i="8"/>
  <c r="G72" i="8"/>
  <c r="C72" i="8"/>
  <c r="K71" i="8"/>
  <c r="G71" i="8"/>
  <c r="C71" i="8"/>
  <c r="K70" i="8"/>
  <c r="G70" i="8"/>
  <c r="C70" i="8"/>
  <c r="K69" i="8"/>
  <c r="G69" i="8"/>
  <c r="C69" i="8"/>
  <c r="K68" i="8"/>
  <c r="G68" i="8"/>
  <c r="C68" i="8"/>
  <c r="K67" i="8"/>
  <c r="G67" i="8"/>
  <c r="C67" i="8"/>
  <c r="K66" i="8"/>
  <c r="G66" i="8"/>
  <c r="C66" i="8"/>
  <c r="J71" i="8"/>
  <c r="F71" i="8"/>
  <c r="J69" i="8"/>
  <c r="M73" i="8"/>
  <c r="E73" i="8"/>
  <c r="I72" i="8"/>
  <c r="M71" i="8"/>
  <c r="M70" i="8"/>
  <c r="E70" i="8"/>
  <c r="I69" i="8"/>
  <c r="E69" i="8"/>
  <c r="I68" i="8"/>
  <c r="M67" i="8"/>
  <c r="M66" i="8"/>
  <c r="E66" i="8"/>
  <c r="J100" i="8"/>
  <c r="J124" i="8" s="1"/>
  <c r="F100" i="8"/>
  <c r="F124" i="8" s="1"/>
  <c r="B100" i="8"/>
  <c r="J99" i="8"/>
  <c r="J123" i="8" s="1"/>
  <c r="F99" i="8"/>
  <c r="F123" i="8" s="1"/>
  <c r="B99" i="8"/>
  <c r="J98" i="8"/>
  <c r="J122" i="8" s="1"/>
  <c r="F98" i="8"/>
  <c r="F122" i="8" s="1"/>
  <c r="B98" i="8"/>
  <c r="J97" i="8"/>
  <c r="J121" i="8" s="1"/>
  <c r="F97" i="8"/>
  <c r="F121" i="8" s="1"/>
  <c r="B97" i="8"/>
  <c r="J96" i="8"/>
  <c r="J120" i="8" s="1"/>
  <c r="F96" i="8"/>
  <c r="F120" i="8" s="1"/>
  <c r="B96" i="8"/>
  <c r="J95" i="8"/>
  <c r="J119" i="8" s="1"/>
  <c r="F95" i="8"/>
  <c r="F119" i="8" s="1"/>
  <c r="B95" i="8"/>
  <c r="J94" i="8"/>
  <c r="J118" i="8" s="1"/>
  <c r="F94" i="8"/>
  <c r="F118" i="8" s="1"/>
  <c r="B94" i="8"/>
  <c r="J93" i="8"/>
  <c r="J117" i="8" s="1"/>
  <c r="F93" i="8"/>
  <c r="F117" i="8" s="1"/>
  <c r="B93" i="8"/>
  <c r="J92" i="8"/>
  <c r="J116" i="8" s="1"/>
  <c r="F92" i="8"/>
  <c r="F116" i="8" s="1"/>
  <c r="B92" i="8"/>
  <c r="J91" i="8"/>
  <c r="J115" i="8" s="1"/>
  <c r="F91" i="8"/>
  <c r="F115" i="8" s="1"/>
  <c r="B91" i="8"/>
  <c r="J90" i="8"/>
  <c r="J114" i="8" s="1"/>
  <c r="F90" i="8"/>
  <c r="F114" i="8" s="1"/>
  <c r="B90" i="8"/>
  <c r="J76" i="8"/>
  <c r="F76" i="8"/>
  <c r="B76" i="8"/>
  <c r="J75" i="8"/>
  <c r="F75" i="8"/>
  <c r="B75" i="8"/>
  <c r="J74" i="8"/>
  <c r="F74" i="8"/>
  <c r="B74" i="8"/>
  <c r="J73" i="8"/>
  <c r="F73" i="8"/>
  <c r="B73" i="8"/>
  <c r="J72" i="8"/>
  <c r="F72" i="8"/>
  <c r="B72" i="8"/>
  <c r="B71" i="8"/>
  <c r="J70" i="8"/>
  <c r="F70" i="8"/>
  <c r="B70" i="8"/>
  <c r="J67" i="8"/>
  <c r="F67" i="8"/>
  <c r="B67" i="8"/>
  <c r="F66" i="8"/>
  <c r="B66" i="8"/>
  <c r="I73" i="8"/>
  <c r="M72" i="8"/>
  <c r="E72" i="8"/>
  <c r="I71" i="8"/>
  <c r="I70" i="8"/>
  <c r="M69" i="8"/>
  <c r="M68" i="8"/>
  <c r="E68" i="8"/>
  <c r="I67" i="8"/>
  <c r="I66" i="8"/>
  <c r="M100" i="8"/>
  <c r="M124" i="8" s="1"/>
  <c r="I100" i="8"/>
  <c r="I124" i="8" s="1"/>
  <c r="E100" i="8"/>
  <c r="E124" i="8" s="1"/>
  <c r="M99" i="8"/>
  <c r="M123" i="8" s="1"/>
  <c r="I99" i="8"/>
  <c r="I123" i="8" s="1"/>
  <c r="E99" i="8"/>
  <c r="E123" i="8" s="1"/>
  <c r="M98" i="8"/>
  <c r="M122" i="8" s="1"/>
  <c r="I98" i="8"/>
  <c r="I122" i="8" s="1"/>
  <c r="E98" i="8"/>
  <c r="E122" i="8" s="1"/>
  <c r="M97" i="8"/>
  <c r="M121" i="8" s="1"/>
  <c r="I97" i="8"/>
  <c r="I121" i="8" s="1"/>
  <c r="E97" i="8"/>
  <c r="E121" i="8" s="1"/>
  <c r="M96" i="8"/>
  <c r="M120" i="8" s="1"/>
  <c r="I96" i="8"/>
  <c r="I120" i="8" s="1"/>
  <c r="E96" i="8"/>
  <c r="E120" i="8" s="1"/>
  <c r="M95" i="8"/>
  <c r="M119" i="8" s="1"/>
  <c r="I95" i="8"/>
  <c r="I119" i="8" s="1"/>
  <c r="E95" i="8"/>
  <c r="E119" i="8" s="1"/>
  <c r="M94" i="8"/>
  <c r="M118" i="8" s="1"/>
  <c r="I94" i="8"/>
  <c r="I118" i="8" s="1"/>
  <c r="E94" i="8"/>
  <c r="E118" i="8" s="1"/>
  <c r="M93" i="8"/>
  <c r="M117" i="8" s="1"/>
  <c r="I93" i="8"/>
  <c r="I117" i="8" s="1"/>
  <c r="E93" i="8"/>
  <c r="E117" i="8" s="1"/>
  <c r="M92" i="8"/>
  <c r="M116" i="8" s="1"/>
  <c r="I92" i="8"/>
  <c r="I116" i="8" s="1"/>
  <c r="E92" i="8"/>
  <c r="E116" i="8" s="1"/>
  <c r="M91" i="8"/>
  <c r="M115" i="8" s="1"/>
  <c r="I91" i="8"/>
  <c r="I115" i="8" s="1"/>
  <c r="E91" i="8"/>
  <c r="E115" i="8" s="1"/>
  <c r="M90" i="8"/>
  <c r="M114" i="8" s="1"/>
  <c r="I90" i="8"/>
  <c r="I114" i="8" s="1"/>
  <c r="E90" i="8"/>
  <c r="E114" i="8" s="1"/>
  <c r="M76" i="8"/>
  <c r="I76" i="8"/>
  <c r="E76" i="8"/>
  <c r="M75" i="8"/>
  <c r="I75" i="8"/>
  <c r="E75" i="8"/>
  <c r="M74" i="8"/>
  <c r="I74" i="8"/>
  <c r="E74" i="8"/>
  <c r="L100" i="8"/>
  <c r="L124" i="8" s="1"/>
  <c r="H100" i="8"/>
  <c r="H124" i="8" s="1"/>
  <c r="D100" i="8"/>
  <c r="D124" i="8" s="1"/>
  <c r="L99" i="8"/>
  <c r="L123" i="8" s="1"/>
  <c r="H99" i="8"/>
  <c r="H123" i="8" s="1"/>
  <c r="D99" i="8"/>
  <c r="D123" i="8" s="1"/>
  <c r="L98" i="8"/>
  <c r="L122" i="8" s="1"/>
  <c r="H98" i="8"/>
  <c r="H122" i="8" s="1"/>
  <c r="D98" i="8"/>
  <c r="D122" i="8" s="1"/>
  <c r="L97" i="8"/>
  <c r="L121" i="8" s="1"/>
  <c r="H97" i="8"/>
  <c r="H121" i="8" s="1"/>
  <c r="D97" i="8"/>
  <c r="D121" i="8" s="1"/>
  <c r="L96" i="8"/>
  <c r="L120" i="8" s="1"/>
  <c r="H96" i="8"/>
  <c r="H120" i="8" s="1"/>
  <c r="D96" i="8"/>
  <c r="D120" i="8" s="1"/>
  <c r="L95" i="8"/>
  <c r="L119" i="8" s="1"/>
  <c r="H95" i="8"/>
  <c r="H119" i="8" s="1"/>
  <c r="D95" i="8"/>
  <c r="D119" i="8" s="1"/>
  <c r="L94" i="8"/>
  <c r="L118" i="8" s="1"/>
  <c r="H94" i="8"/>
  <c r="H118" i="8" s="1"/>
  <c r="D94" i="8"/>
  <c r="D118" i="8" s="1"/>
  <c r="L93" i="8"/>
  <c r="L117" i="8" s="1"/>
  <c r="H93" i="8"/>
  <c r="H117" i="8" s="1"/>
  <c r="D93" i="8"/>
  <c r="D117" i="8" s="1"/>
  <c r="L92" i="8"/>
  <c r="L116" i="8" s="1"/>
  <c r="H92" i="8"/>
  <c r="H116" i="8" s="1"/>
  <c r="D92" i="8"/>
  <c r="D116" i="8" s="1"/>
  <c r="L91" i="8"/>
  <c r="L115" i="8" s="1"/>
  <c r="H91" i="8"/>
  <c r="H115" i="8" s="1"/>
  <c r="D91" i="8"/>
  <c r="D115" i="8" s="1"/>
  <c r="L90" i="8"/>
  <c r="L114" i="8" s="1"/>
  <c r="H90" i="8"/>
  <c r="H114" i="8" s="1"/>
  <c r="D90" i="8"/>
  <c r="D114" i="8" s="1"/>
  <c r="L76" i="8"/>
  <c r="H76" i="8"/>
  <c r="D76" i="8"/>
  <c r="L75" i="8"/>
  <c r="H75" i="8"/>
  <c r="D75" i="8"/>
  <c r="L74" i="8"/>
  <c r="H74" i="8"/>
  <c r="D74" i="8"/>
  <c r="L73" i="8"/>
  <c r="H73" i="8"/>
  <c r="D73" i="8"/>
  <c r="L72" i="8"/>
  <c r="H72" i="8"/>
  <c r="D72" i="8"/>
  <c r="L71" i="8"/>
  <c r="H71" i="8"/>
  <c r="D71" i="8"/>
  <c r="L70" i="8"/>
  <c r="H70" i="8"/>
  <c r="D70" i="8"/>
  <c r="L69" i="8"/>
  <c r="H69" i="8"/>
  <c r="D69" i="8"/>
  <c r="L68" i="8"/>
  <c r="H68" i="8"/>
  <c r="D68" i="8"/>
  <c r="L67" i="8"/>
  <c r="H67" i="8"/>
  <c r="D67" i="8"/>
  <c r="L66" i="8"/>
  <c r="H66" i="8"/>
  <c r="D66" i="8"/>
  <c r="F69" i="8"/>
  <c r="B69" i="8"/>
  <c r="J68" i="8"/>
  <c r="F68" i="8"/>
  <c r="B68" i="8"/>
  <c r="J66" i="8"/>
  <c r="E71" i="8"/>
  <c r="E67" i="8"/>
  <c r="M244" i="8"/>
  <c r="N189" i="8" s="1" a="1"/>
  <c r="N189" i="8" s="1"/>
  <c r="I244" i="8"/>
  <c r="J189" i="8" s="1" a="1"/>
  <c r="J189" i="8" s="1"/>
  <c r="E244" i="8"/>
  <c r="F189" i="8" s="1" a="1"/>
  <c r="F189" i="8" s="1"/>
  <c r="M243" i="8"/>
  <c r="N188" i="8" s="1" a="1"/>
  <c r="N188" i="8" s="1"/>
  <c r="I243" i="8"/>
  <c r="J188" i="8" s="1" a="1"/>
  <c r="J188" i="8" s="1"/>
  <c r="E243" i="8"/>
  <c r="F188" i="8" s="1" a="1"/>
  <c r="F188" i="8" s="1"/>
  <c r="M242" i="8"/>
  <c r="N187" i="8" s="1" a="1"/>
  <c r="N187" i="8" s="1"/>
  <c r="I242" i="8"/>
  <c r="J187" i="8" s="1" a="1"/>
  <c r="J187" i="8" s="1"/>
  <c r="E242" i="8"/>
  <c r="F187" i="8" s="1" a="1"/>
  <c r="F187" i="8" s="1"/>
  <c r="M241" i="8"/>
  <c r="N186" i="8" s="1" a="1"/>
  <c r="N186" i="8" s="1"/>
  <c r="I241" i="8"/>
  <c r="J186" i="8" s="1" a="1"/>
  <c r="J186" i="8" s="1"/>
  <c r="E241" i="8"/>
  <c r="F186" i="8" s="1" a="1"/>
  <c r="F186" i="8" s="1"/>
  <c r="M240" i="8"/>
  <c r="N185" i="8" s="1" a="1"/>
  <c r="N185" i="8" s="1"/>
  <c r="I240" i="8"/>
  <c r="J185" i="8" s="1" a="1"/>
  <c r="J185" i="8" s="1"/>
  <c r="E240" i="8"/>
  <c r="F185" i="8" s="1" a="1"/>
  <c r="F185" i="8" s="1"/>
  <c r="M239" i="8"/>
  <c r="N184" i="8" s="1" a="1"/>
  <c r="N184" i="8" s="1"/>
  <c r="I239" i="8"/>
  <c r="J184" i="8" s="1" a="1"/>
  <c r="J184" i="8" s="1"/>
  <c r="E239" i="8"/>
  <c r="F184" i="8" s="1" a="1"/>
  <c r="F184" i="8" s="1"/>
  <c r="M238" i="8"/>
  <c r="N183" i="8" s="1" a="1"/>
  <c r="N183" i="8" s="1"/>
  <c r="I238" i="8"/>
  <c r="J183" i="8" s="1" a="1"/>
  <c r="J183" i="8" s="1"/>
  <c r="E238" i="8"/>
  <c r="F183" i="8" s="1" a="1"/>
  <c r="F183" i="8" s="1"/>
  <c r="M237" i="8"/>
  <c r="N182" i="8" s="1" a="1"/>
  <c r="N182" i="8" s="1"/>
  <c r="I237" i="8"/>
  <c r="J182" i="8" s="1" a="1"/>
  <c r="J182" i="8" s="1"/>
  <c r="E234" i="8"/>
  <c r="F179" i="8" s="1" a="1"/>
  <c r="F179" i="8" s="1"/>
  <c r="H239" i="8"/>
  <c r="I184" i="8" s="1" a="1"/>
  <c r="I184" i="8" s="1"/>
  <c r="L238" i="8"/>
  <c r="M183" i="8" s="1" a="1"/>
  <c r="M183" i="8" s="1"/>
  <c r="D238" i="8"/>
  <c r="E183" i="8" s="1" a="1"/>
  <c r="E183" i="8" s="1"/>
  <c r="H237" i="8"/>
  <c r="I182" i="8" s="1" a="1"/>
  <c r="I182" i="8" s="1"/>
  <c r="L236" i="8"/>
  <c r="M181" i="8" s="1" a="1"/>
  <c r="M181" i="8" s="1"/>
  <c r="D236" i="8"/>
  <c r="E181" i="8" s="1" a="1"/>
  <c r="E181" i="8" s="1"/>
  <c r="H235" i="8"/>
  <c r="I180" i="8" s="1" a="1"/>
  <c r="I180" i="8" s="1"/>
  <c r="L234" i="8"/>
  <c r="M179" i="8" s="1" a="1"/>
  <c r="M179" i="8" s="1"/>
  <c r="L244" i="8"/>
  <c r="M189" i="8" s="1" a="1"/>
  <c r="M189" i="8" s="1"/>
  <c r="H244" i="8"/>
  <c r="I189" i="8" s="1" a="1"/>
  <c r="I189" i="8" s="1"/>
  <c r="D244" i="8"/>
  <c r="E189" i="8" s="1" a="1"/>
  <c r="E189" i="8" s="1"/>
  <c r="L243" i="8"/>
  <c r="M188" i="8" s="1" a="1"/>
  <c r="M188" i="8" s="1"/>
  <c r="H243" i="8"/>
  <c r="I188" i="8" s="1" a="1"/>
  <c r="I188" i="8" s="1"/>
  <c r="D243" i="8"/>
  <c r="E188" i="8" s="1" a="1"/>
  <c r="E188" i="8" s="1"/>
  <c r="L242" i="8"/>
  <c r="M187" i="8" s="1" a="1"/>
  <c r="M187" i="8" s="1"/>
  <c r="H242" i="8"/>
  <c r="I187" i="8" s="1" a="1"/>
  <c r="I187" i="8" s="1"/>
  <c r="D242" i="8"/>
  <c r="E187" i="8" s="1" a="1"/>
  <c r="E187" i="8" s="1"/>
  <c r="L241" i="8"/>
  <c r="M186" i="8" s="1" a="1"/>
  <c r="M186" i="8" s="1"/>
  <c r="H241" i="8"/>
  <c r="I186" i="8" s="1" a="1"/>
  <c r="I186" i="8" s="1"/>
  <c r="D241" i="8"/>
  <c r="E186" i="8" s="1" a="1"/>
  <c r="E186" i="8" s="1"/>
  <c r="L240" i="8"/>
  <c r="M185" i="8" s="1" a="1"/>
  <c r="M185" i="8" s="1"/>
  <c r="H240" i="8"/>
  <c r="I185" i="8" s="1" a="1"/>
  <c r="I185" i="8" s="1"/>
  <c r="D240" i="8"/>
  <c r="E185" i="8" s="1" a="1"/>
  <c r="E185" i="8" s="1"/>
  <c r="L239" i="8"/>
  <c r="M184" i="8" s="1" a="1"/>
  <c r="M184" i="8" s="1"/>
  <c r="D239" i="8"/>
  <c r="E184" i="8" s="1" a="1"/>
  <c r="E184" i="8" s="1"/>
  <c r="H238" i="8"/>
  <c r="I183" i="8" s="1" a="1"/>
  <c r="I183" i="8" s="1"/>
  <c r="L237" i="8"/>
  <c r="M182" i="8" s="1" a="1"/>
  <c r="M182" i="8" s="1"/>
  <c r="D237" i="8"/>
  <c r="E182" i="8" s="1" a="1"/>
  <c r="E182" i="8" s="1"/>
  <c r="H236" i="8"/>
  <c r="I181" i="8" s="1" a="1"/>
  <c r="I181" i="8" s="1"/>
  <c r="L235" i="8"/>
  <c r="M180" i="8" s="1" a="1"/>
  <c r="M180" i="8" s="1"/>
  <c r="D235" i="8"/>
  <c r="E180" i="8" s="1" a="1"/>
  <c r="E180" i="8" s="1"/>
  <c r="H234" i="8"/>
  <c r="I179" i="8" s="1" a="1"/>
  <c r="I179" i="8" s="1"/>
  <c r="D234" i="8"/>
  <c r="E179" i="8" s="1" a="1"/>
  <c r="E179" i="8" s="1"/>
  <c r="K240" i="8"/>
  <c r="L185" i="8" s="1" a="1"/>
  <c r="L185" i="8" s="1"/>
  <c r="G240" i="8"/>
  <c r="H185" i="8" s="1" a="1"/>
  <c r="H185" i="8" s="1"/>
  <c r="K239" i="8"/>
  <c r="L184" i="8" s="1" a="1"/>
  <c r="L184" i="8" s="1"/>
  <c r="C239" i="8"/>
  <c r="D184" i="8" s="1" a="1"/>
  <c r="D184" i="8" s="1"/>
  <c r="G238" i="8"/>
  <c r="H183" i="8" s="1" a="1"/>
  <c r="H183" i="8" s="1"/>
  <c r="K237" i="8"/>
  <c r="L182" i="8" s="1" a="1"/>
  <c r="L182" i="8" s="1"/>
  <c r="C237" i="8"/>
  <c r="D182" i="8" s="1" a="1"/>
  <c r="D182" i="8" s="1"/>
  <c r="G236" i="8"/>
  <c r="H181" i="8" s="1" a="1"/>
  <c r="H181" i="8" s="1"/>
  <c r="K235" i="8"/>
  <c r="L180" i="8" s="1" a="1"/>
  <c r="L180" i="8" s="1"/>
  <c r="C235" i="8"/>
  <c r="D180" i="8" s="1" a="1"/>
  <c r="D180" i="8" s="1"/>
  <c r="G234" i="8"/>
  <c r="H179" i="8" s="1" a="1"/>
  <c r="H179" i="8" s="1"/>
  <c r="K244" i="8"/>
  <c r="L189" i="8" s="1" a="1"/>
  <c r="L189" i="8" s="1"/>
  <c r="G244" i="8"/>
  <c r="H189" i="8" s="1" a="1"/>
  <c r="H189" i="8" s="1"/>
  <c r="C244" i="8"/>
  <c r="D189" i="8" s="1" a="1"/>
  <c r="D189" i="8" s="1"/>
  <c r="K243" i="8"/>
  <c r="L188" i="8" s="1" a="1"/>
  <c r="L188" i="8" s="1"/>
  <c r="G243" i="8"/>
  <c r="H188" i="8" s="1" a="1"/>
  <c r="H188" i="8" s="1"/>
  <c r="C243" i="8"/>
  <c r="D188" i="8" s="1" a="1"/>
  <c r="D188" i="8" s="1"/>
  <c r="K242" i="8"/>
  <c r="L187" i="8" s="1" a="1"/>
  <c r="L187" i="8" s="1"/>
  <c r="G242" i="8"/>
  <c r="H187" i="8" s="1" a="1"/>
  <c r="H187" i="8" s="1"/>
  <c r="C242" i="8"/>
  <c r="D187" i="8" s="1" a="1"/>
  <c r="D187" i="8" s="1"/>
  <c r="K241" i="8"/>
  <c r="L186" i="8" s="1" a="1"/>
  <c r="L186" i="8" s="1"/>
  <c r="G241" i="8"/>
  <c r="H186" i="8" s="1" a="1"/>
  <c r="H186" i="8" s="1"/>
  <c r="C241" i="8"/>
  <c r="D186" i="8" s="1" a="1"/>
  <c r="D186" i="8" s="1"/>
  <c r="C240" i="8"/>
  <c r="D185" i="8" s="1" a="1"/>
  <c r="D185" i="8" s="1"/>
  <c r="G239" i="8"/>
  <c r="H184" i="8" s="1" a="1"/>
  <c r="H184" i="8" s="1"/>
  <c r="K238" i="8"/>
  <c r="L183" i="8" s="1" a="1"/>
  <c r="L183" i="8" s="1"/>
  <c r="C238" i="8"/>
  <c r="D183" i="8" s="1" a="1"/>
  <c r="D183" i="8" s="1"/>
  <c r="G237" i="8"/>
  <c r="H182" i="8" s="1" a="1"/>
  <c r="H182" i="8" s="1"/>
  <c r="J244" i="8"/>
  <c r="K189" i="8" s="1" a="1"/>
  <c r="K189" i="8" s="1"/>
  <c r="F244" i="8"/>
  <c r="G189" i="8" s="1" a="1"/>
  <c r="G189" i="8" s="1"/>
  <c r="B244" i="8"/>
  <c r="J243" i="8"/>
  <c r="K188" i="8" s="1" a="1"/>
  <c r="K188" i="8" s="1"/>
  <c r="F243" i="8"/>
  <c r="G188" i="8" s="1" a="1"/>
  <c r="G188" i="8" s="1"/>
  <c r="B243" i="8"/>
  <c r="J242" i="8"/>
  <c r="K187" i="8" s="1" a="1"/>
  <c r="K187" i="8" s="1"/>
  <c r="F242" i="8"/>
  <c r="G187" i="8" s="1" a="1"/>
  <c r="G187" i="8" s="1"/>
  <c r="B242" i="8"/>
  <c r="J241" i="8"/>
  <c r="K186" i="8" s="1" a="1"/>
  <c r="K186" i="8" s="1"/>
  <c r="F241" i="8"/>
  <c r="G186" i="8" s="1" a="1"/>
  <c r="G186" i="8" s="1"/>
  <c r="B241" i="8"/>
  <c r="J240" i="8"/>
  <c r="K185" i="8" s="1" a="1"/>
  <c r="K185" i="8" s="1"/>
  <c r="F240" i="8"/>
  <c r="G185" i="8" s="1" a="1"/>
  <c r="G185" i="8" s="1"/>
  <c r="B240" i="8"/>
  <c r="J239" i="8"/>
  <c r="K184" i="8" s="1" a="1"/>
  <c r="K184" i="8" s="1"/>
  <c r="F239" i="8"/>
  <c r="G184" i="8" s="1" a="1"/>
  <c r="G184" i="8" s="1"/>
  <c r="B239" i="8"/>
  <c r="J238" i="8"/>
  <c r="K183" i="8" s="1" a="1"/>
  <c r="K183" i="8" s="1"/>
  <c r="F238" i="8"/>
  <c r="G183" i="8" s="1" a="1"/>
  <c r="G183" i="8" s="1"/>
  <c r="B238" i="8"/>
  <c r="J237" i="8"/>
  <c r="K182" i="8" s="1" a="1"/>
  <c r="K182" i="8" s="1"/>
  <c r="F237" i="8"/>
  <c r="G182" i="8" s="1" a="1"/>
  <c r="G182" i="8" s="1"/>
  <c r="B237" i="8"/>
  <c r="J236" i="8"/>
  <c r="K181" i="8" s="1" a="1"/>
  <c r="K181" i="8" s="1"/>
  <c r="F236" i="8"/>
  <c r="G181" i="8" s="1" a="1"/>
  <c r="G181" i="8" s="1"/>
  <c r="B236" i="8"/>
  <c r="J235" i="8"/>
  <c r="K180" i="8" s="1" a="1"/>
  <c r="K180" i="8" s="1"/>
  <c r="F235" i="8"/>
  <c r="G180" i="8" s="1" a="1"/>
  <c r="G180" i="8" s="1"/>
  <c r="B235" i="8"/>
  <c r="J234" i="8"/>
  <c r="K179" i="8" s="1" a="1"/>
  <c r="K179" i="8" s="1"/>
  <c r="F234" i="8"/>
  <c r="G179" i="8" s="1" a="1"/>
  <c r="G179" i="8" s="1"/>
  <c r="B234" i="8"/>
  <c r="E237" i="8"/>
  <c r="F182" i="8" s="1" a="1"/>
  <c r="F182" i="8" s="1"/>
  <c r="M236" i="8"/>
  <c r="N181" i="8" s="1" a="1"/>
  <c r="N181" i="8" s="1"/>
  <c r="I236" i="8"/>
  <c r="J181" i="8" s="1" a="1"/>
  <c r="J181" i="8" s="1"/>
  <c r="E236" i="8"/>
  <c r="F181" i="8" s="1" a="1"/>
  <c r="F181" i="8" s="1"/>
  <c r="M235" i="8"/>
  <c r="N180" i="8" s="1" a="1"/>
  <c r="N180" i="8" s="1"/>
  <c r="I235" i="8"/>
  <c r="J180" i="8" s="1" a="1"/>
  <c r="J180" i="8" s="1"/>
  <c r="E235" i="8"/>
  <c r="F180" i="8" s="1" a="1"/>
  <c r="F180" i="8" s="1"/>
  <c r="M234" i="8"/>
  <c r="N179" i="8" s="1" a="1"/>
  <c r="N179" i="8" s="1"/>
  <c r="I234" i="8"/>
  <c r="J179" i="8" s="1" a="1"/>
  <c r="J179" i="8" s="1"/>
  <c r="K236" i="8"/>
  <c r="L181" i="8" s="1" a="1"/>
  <c r="L181" i="8" s="1"/>
  <c r="C236" i="8"/>
  <c r="D181" i="8" s="1" a="1"/>
  <c r="D181" i="8" s="1"/>
  <c r="G235" i="8"/>
  <c r="H180" i="8" s="1" a="1"/>
  <c r="H180" i="8" s="1"/>
  <c r="K234" i="8"/>
  <c r="L179" i="8" s="1" a="1"/>
  <c r="L179" i="8" s="1"/>
  <c r="C234" i="8"/>
  <c r="D179" i="8" s="1" a="1"/>
  <c r="D179" i="8" s="1"/>
  <c r="C160" i="8"/>
  <c r="E160" i="8"/>
  <c r="I160" i="8"/>
  <c r="M160" i="8"/>
  <c r="B268" i="8"/>
  <c r="D268" i="8" s="1"/>
  <c r="B272" i="8"/>
  <c r="D272" i="8" s="1"/>
  <c r="B264" i="8"/>
  <c r="D160" i="8"/>
  <c r="F160" i="8"/>
  <c r="J160" i="8"/>
  <c r="B160" i="8"/>
  <c r="B265" i="8"/>
  <c r="B269" i="8"/>
  <c r="D269" i="8" s="1"/>
  <c r="B273" i="8"/>
  <c r="D273" i="8" s="1"/>
  <c r="G160" i="8"/>
  <c r="K160" i="8"/>
  <c r="B266" i="8"/>
  <c r="B270" i="8"/>
  <c r="D270" i="8" s="1"/>
  <c r="B274" i="8"/>
  <c r="D274" i="8" s="1"/>
  <c r="H160" i="8"/>
  <c r="L160" i="8"/>
  <c r="B267" i="8"/>
  <c r="D267" i="8" s="1"/>
  <c r="B271" i="8"/>
  <c r="D271" i="8" s="1"/>
  <c r="B275" i="8"/>
  <c r="D275" i="8" s="1"/>
  <c r="M40" i="2"/>
  <c r="E267" i="8"/>
  <c r="M41" i="2"/>
  <c r="E268" i="8"/>
  <c r="H157" i="8"/>
  <c r="L157" i="8"/>
  <c r="I157" i="8"/>
  <c r="J157" i="8"/>
  <c r="M157" i="8"/>
  <c r="G157" i="8"/>
  <c r="K157" i="8"/>
  <c r="I11" i="19"/>
  <c r="K11" i="19" s="1"/>
  <c r="I15" i="19"/>
  <c r="K15" i="19" s="1"/>
  <c r="C26" i="16"/>
  <c r="E26" i="16" s="1"/>
  <c r="I12" i="19"/>
  <c r="K12" i="19" s="1"/>
  <c r="C29" i="16"/>
  <c r="E29" i="16" s="1"/>
  <c r="C25" i="16"/>
  <c r="E25" i="16" s="1"/>
  <c r="D157" i="8"/>
  <c r="I9" i="19"/>
  <c r="K9" i="19" s="1"/>
  <c r="I13" i="19"/>
  <c r="K13" i="19" s="1"/>
  <c r="C28" i="16"/>
  <c r="E28" i="16" s="1"/>
  <c r="C24" i="16"/>
  <c r="E24" i="16" s="1"/>
  <c r="B157" i="8"/>
  <c r="I10" i="19"/>
  <c r="K10" i="19" s="1"/>
  <c r="I14" i="19"/>
  <c r="K14" i="19" s="1"/>
  <c r="C27" i="16"/>
  <c r="E27" i="16" s="1"/>
  <c r="C23" i="16"/>
  <c r="E23" i="16" s="1"/>
  <c r="F157" i="8"/>
  <c r="I6" i="19"/>
  <c r="K6" i="19" s="1"/>
  <c r="C157" i="8"/>
  <c r="C20" i="16"/>
  <c r="E20" i="16" s="1"/>
  <c r="C19" i="16"/>
  <c r="E19" i="16" s="1"/>
  <c r="C21" i="16"/>
  <c r="E21" i="16" s="1"/>
  <c r="I7" i="19"/>
  <c r="K7" i="19" s="1"/>
  <c r="I8" i="19"/>
  <c r="K8" i="19" s="1"/>
  <c r="C22" i="16"/>
  <c r="E22" i="16" s="1"/>
  <c r="E157" i="8"/>
  <c r="I4" i="19"/>
  <c r="K4" i="19" s="1"/>
  <c r="I5" i="19"/>
  <c r="K5" i="19" s="1"/>
  <c r="C18" i="16"/>
  <c r="E18" i="16" s="1"/>
  <c r="AD14" i="8"/>
  <c r="AD40" i="8" s="1" a="1"/>
  <c r="AD40" i="8" s="1"/>
  <c r="R14" i="8"/>
  <c r="R40" i="8" s="1" a="1"/>
  <c r="R40" i="8" s="1"/>
  <c r="E14" i="8"/>
  <c r="E40" i="8" s="1" a="1"/>
  <c r="E40" i="8" s="1"/>
  <c r="AG14" i="8"/>
  <c r="AG40" i="8" s="1" a="1"/>
  <c r="AG40" i="8" s="1"/>
  <c r="U14" i="8"/>
  <c r="U40" i="8" s="1" a="1"/>
  <c r="U40" i="8" s="1"/>
  <c r="H14" i="8"/>
  <c r="H40" i="8" s="1" a="1"/>
  <c r="H40" i="8" s="1"/>
  <c r="K14" i="8"/>
  <c r="K40" i="8" s="1" a="1"/>
  <c r="K40" i="8" s="1"/>
  <c r="AJ14" i="8"/>
  <c r="AJ40" i="8" s="1" a="1"/>
  <c r="AJ40" i="8" s="1"/>
  <c r="X14" i="8"/>
  <c r="X40" i="8" s="1" a="1"/>
  <c r="X40" i="8" s="1"/>
  <c r="AA14" i="8"/>
  <c r="AA40" i="8" s="1" a="1"/>
  <c r="AA40" i="8" s="1"/>
  <c r="N14" i="8"/>
  <c r="N40" i="8" s="1" a="1"/>
  <c r="N40" i="8" s="1"/>
  <c r="B14" i="8"/>
  <c r="M88" i="8"/>
  <c r="M112" i="8" s="1"/>
  <c r="I88" i="8"/>
  <c r="I112" i="8" s="1"/>
  <c r="E88" i="8"/>
  <c r="M64" i="8"/>
  <c r="I64" i="8"/>
  <c r="E64" i="8"/>
  <c r="L88" i="8"/>
  <c r="L112" i="8" s="1"/>
  <c r="H88" i="8"/>
  <c r="H112" i="8" s="1"/>
  <c r="D88" i="8"/>
  <c r="L64" i="8"/>
  <c r="H64" i="8"/>
  <c r="D64" i="8"/>
  <c r="K88" i="8"/>
  <c r="K112" i="8" s="1"/>
  <c r="G88" i="8"/>
  <c r="G112" i="8" s="1"/>
  <c r="C88" i="8"/>
  <c r="C112" i="8" s="1"/>
  <c r="K64" i="8"/>
  <c r="G64" i="8"/>
  <c r="C64" i="8"/>
  <c r="J88" i="8"/>
  <c r="J112" i="8" s="1"/>
  <c r="F88" i="8"/>
  <c r="F112" i="8" s="1"/>
  <c r="B88" i="8"/>
  <c r="J64" i="8"/>
  <c r="F64" i="8"/>
  <c r="B64" i="8"/>
  <c r="K232" i="8"/>
  <c r="L177" i="8" s="1" a="1"/>
  <c r="L177" i="8" s="1"/>
  <c r="G232" i="8"/>
  <c r="H177" i="8" s="1" a="1"/>
  <c r="H177" i="8" s="1"/>
  <c r="C232" i="8"/>
  <c r="D177" i="8" s="1" a="1"/>
  <c r="D177" i="8" s="1"/>
  <c r="J232" i="8"/>
  <c r="K177" i="8" s="1" a="1"/>
  <c r="K177" i="8" s="1"/>
  <c r="F232" i="8"/>
  <c r="G177" i="8" s="1" a="1"/>
  <c r="G177" i="8" s="1"/>
  <c r="B232" i="8"/>
  <c r="C177" i="8" s="1" a="1"/>
  <c r="C177" i="8" s="1"/>
  <c r="M232" i="8"/>
  <c r="N177" i="8" s="1" a="1"/>
  <c r="N177" i="8" s="1"/>
  <c r="I232" i="8"/>
  <c r="J177" i="8" s="1" a="1"/>
  <c r="J177" i="8" s="1"/>
  <c r="E232" i="8"/>
  <c r="F177" i="8" s="1" a="1"/>
  <c r="F177" i="8" s="1"/>
  <c r="L232" i="8"/>
  <c r="M177" i="8" s="1" a="1"/>
  <c r="M177" i="8" s="1"/>
  <c r="H232" i="8"/>
  <c r="I177" i="8" s="1" a="1"/>
  <c r="I177" i="8" s="1"/>
  <c r="D232" i="8"/>
  <c r="E177" i="8" s="1" a="1"/>
  <c r="E177" i="8" s="1"/>
  <c r="M84" i="8"/>
  <c r="M108" i="8" s="1"/>
  <c r="I84" i="8"/>
  <c r="I108" i="8" s="1"/>
  <c r="E84" i="8"/>
  <c r="E108" i="8" s="1"/>
  <c r="H60" i="8"/>
  <c r="L84" i="8"/>
  <c r="L108" i="8" s="1"/>
  <c r="H84" i="8"/>
  <c r="H108" i="8" s="1"/>
  <c r="D84" i="8"/>
  <c r="D108" i="8" s="1"/>
  <c r="K84" i="8"/>
  <c r="K108" i="8" s="1"/>
  <c r="G84" i="8"/>
  <c r="G108" i="8" s="1"/>
  <c r="C84" i="8"/>
  <c r="K60" i="8"/>
  <c r="G60" i="8"/>
  <c r="C60" i="8"/>
  <c r="M60" i="8"/>
  <c r="E60" i="8"/>
  <c r="J84" i="8"/>
  <c r="J108" i="8" s="1"/>
  <c r="F84" i="8"/>
  <c r="F108" i="8" s="1"/>
  <c r="B84" i="8"/>
  <c r="J60" i="8"/>
  <c r="F60" i="8"/>
  <c r="B60" i="8"/>
  <c r="I60" i="8"/>
  <c r="L60" i="8"/>
  <c r="D60" i="8"/>
  <c r="M81" i="8"/>
  <c r="I81" i="8"/>
  <c r="I105" i="8" s="1"/>
  <c r="E81" i="8"/>
  <c r="E105" i="8" s="1"/>
  <c r="H57" i="8"/>
  <c r="L81" i="8"/>
  <c r="L105" i="8" s="1"/>
  <c r="H81" i="8"/>
  <c r="H105" i="8" s="1"/>
  <c r="D81" i="8"/>
  <c r="D105" i="8" s="1"/>
  <c r="L57" i="8"/>
  <c r="K81" i="8"/>
  <c r="K105" i="8" s="1"/>
  <c r="G81" i="8"/>
  <c r="G105" i="8" s="1"/>
  <c r="C81" i="8"/>
  <c r="K57" i="8"/>
  <c r="G57" i="8"/>
  <c r="C57" i="8"/>
  <c r="I57" i="8"/>
  <c r="J81" i="8"/>
  <c r="J105" i="8" s="1"/>
  <c r="F81" i="8"/>
  <c r="F105" i="8" s="1"/>
  <c r="B81" i="8"/>
  <c r="J57" i="8"/>
  <c r="F57" i="8"/>
  <c r="M57" i="8"/>
  <c r="E57" i="8"/>
  <c r="D57" i="8"/>
  <c r="M83" i="8"/>
  <c r="M107" i="8" s="1"/>
  <c r="I83" i="8"/>
  <c r="I107" i="8" s="1"/>
  <c r="E83" i="8"/>
  <c r="L59" i="8"/>
  <c r="D59" i="8"/>
  <c r="L83" i="8"/>
  <c r="L107" i="8" s="1"/>
  <c r="H83" i="8"/>
  <c r="H107" i="8" s="1"/>
  <c r="D83" i="8"/>
  <c r="K83" i="8"/>
  <c r="K107" i="8" s="1"/>
  <c r="G83" i="8"/>
  <c r="G107" i="8" s="1"/>
  <c r="C83" i="8"/>
  <c r="K59" i="8"/>
  <c r="G59" i="8"/>
  <c r="C59" i="8"/>
  <c r="I59" i="8"/>
  <c r="J83" i="8"/>
  <c r="J107" i="8" s="1"/>
  <c r="F83" i="8"/>
  <c r="B83" i="8"/>
  <c r="J59" i="8"/>
  <c r="F59" i="8"/>
  <c r="B59" i="8"/>
  <c r="M59" i="8"/>
  <c r="E59" i="8"/>
  <c r="H59" i="8"/>
  <c r="M86" i="8"/>
  <c r="M110" i="8" s="1"/>
  <c r="I86" i="8"/>
  <c r="I110" i="8" s="1"/>
  <c r="E86" i="8"/>
  <c r="E110" i="8" s="1"/>
  <c r="L86" i="8"/>
  <c r="L110" i="8" s="1"/>
  <c r="H86" i="8"/>
  <c r="H110" i="8" s="1"/>
  <c r="D86" i="8"/>
  <c r="D110" i="8" s="1"/>
  <c r="K86" i="8"/>
  <c r="K110" i="8" s="1"/>
  <c r="G86" i="8"/>
  <c r="G110" i="8" s="1"/>
  <c r="C86" i="8"/>
  <c r="K62" i="8"/>
  <c r="G62" i="8"/>
  <c r="C62" i="8"/>
  <c r="E62" i="8"/>
  <c r="J86" i="8"/>
  <c r="J110" i="8" s="1"/>
  <c r="F86" i="8"/>
  <c r="F110" i="8" s="1"/>
  <c r="B86" i="8"/>
  <c r="J62" i="8"/>
  <c r="F62" i="8"/>
  <c r="B62" i="8"/>
  <c r="M62" i="8"/>
  <c r="I62" i="8"/>
  <c r="L62" i="8"/>
  <c r="H62" i="8"/>
  <c r="D62" i="8"/>
  <c r="M82" i="8"/>
  <c r="M106" i="8" s="1"/>
  <c r="I82" i="8"/>
  <c r="I106" i="8" s="1"/>
  <c r="E82" i="8"/>
  <c r="E106" i="8" s="1"/>
  <c r="H58" i="8"/>
  <c r="L82" i="8"/>
  <c r="L106" i="8" s="1"/>
  <c r="H82" i="8"/>
  <c r="H106" i="8" s="1"/>
  <c r="D82" i="8"/>
  <c r="D106" i="8" s="1"/>
  <c r="K82" i="8"/>
  <c r="K106" i="8" s="1"/>
  <c r="G82" i="8"/>
  <c r="G106" i="8" s="1"/>
  <c r="C82" i="8"/>
  <c r="K58" i="8"/>
  <c r="G58" i="8"/>
  <c r="C58" i="8"/>
  <c r="M58" i="8"/>
  <c r="E58" i="8"/>
  <c r="J82" i="8"/>
  <c r="J106" i="8" s="1"/>
  <c r="F82" i="8"/>
  <c r="F106" i="8" s="1"/>
  <c r="B82" i="8"/>
  <c r="J58" i="8"/>
  <c r="F58" i="8"/>
  <c r="B58" i="8"/>
  <c r="I58" i="8"/>
  <c r="L58" i="8"/>
  <c r="D58" i="8"/>
  <c r="M85" i="8"/>
  <c r="M109" i="8" s="1"/>
  <c r="I85" i="8"/>
  <c r="I109" i="8" s="1"/>
  <c r="E85" i="8"/>
  <c r="E109" i="8" s="1"/>
  <c r="L85" i="8"/>
  <c r="L109" i="8" s="1"/>
  <c r="H85" i="8"/>
  <c r="H109" i="8" s="1"/>
  <c r="D85" i="8"/>
  <c r="D109" i="8" s="1"/>
  <c r="K85" i="8"/>
  <c r="K109" i="8" s="1"/>
  <c r="G85" i="8"/>
  <c r="G109" i="8" s="1"/>
  <c r="C85" i="8"/>
  <c r="K61" i="8"/>
  <c r="G61" i="8"/>
  <c r="C61" i="8"/>
  <c r="I61" i="8"/>
  <c r="J85" i="8"/>
  <c r="J109" i="8" s="1"/>
  <c r="F85" i="8"/>
  <c r="F109" i="8" s="1"/>
  <c r="B85" i="8"/>
  <c r="J61" i="8"/>
  <c r="F61" i="8"/>
  <c r="B61" i="8"/>
  <c r="M61" i="8"/>
  <c r="E61" i="8"/>
  <c r="L61" i="8"/>
  <c r="H61" i="8"/>
  <c r="D61" i="8"/>
  <c r="M89" i="8"/>
  <c r="M113" i="8" s="1"/>
  <c r="I89" i="8"/>
  <c r="I113" i="8" s="1"/>
  <c r="E89" i="8"/>
  <c r="E113" i="8" s="1"/>
  <c r="M65" i="8"/>
  <c r="I65" i="8"/>
  <c r="E65" i="8"/>
  <c r="L89" i="8"/>
  <c r="L113" i="8" s="1"/>
  <c r="H89" i="8"/>
  <c r="H113" i="8" s="1"/>
  <c r="D89" i="8"/>
  <c r="D113" i="8" s="1"/>
  <c r="L65" i="8"/>
  <c r="H65" i="8"/>
  <c r="D65" i="8"/>
  <c r="K89" i="8"/>
  <c r="K113" i="8" s="1"/>
  <c r="G89" i="8"/>
  <c r="G113" i="8" s="1"/>
  <c r="C89" i="8"/>
  <c r="C113" i="8" s="1"/>
  <c r="K65" i="8"/>
  <c r="G65" i="8"/>
  <c r="C65" i="8"/>
  <c r="J89" i="8"/>
  <c r="J113" i="8" s="1"/>
  <c r="F89" i="8"/>
  <c r="B89" i="8"/>
  <c r="J65" i="8"/>
  <c r="F65" i="8"/>
  <c r="B65" i="8"/>
  <c r="AE9" i="8"/>
  <c r="AE35" i="8" s="1" a="1"/>
  <c r="AE35" i="8" s="1"/>
  <c r="S9" i="8"/>
  <c r="S35" i="8" s="1" a="1"/>
  <c r="S35" i="8" s="1"/>
  <c r="F9" i="8"/>
  <c r="F35" i="8" s="1" a="1"/>
  <c r="F35" i="8" s="1"/>
  <c r="AK9" i="8"/>
  <c r="AK35" i="8" s="1" a="1"/>
  <c r="AK35" i="8" s="1"/>
  <c r="Y9" i="8"/>
  <c r="Y35" i="8" s="1" a="1"/>
  <c r="Y35" i="8" s="1"/>
  <c r="L9" i="8"/>
  <c r="L35" i="8" s="1" a="1"/>
  <c r="L35" i="8" s="1"/>
  <c r="AH9" i="8"/>
  <c r="AH35" i="8" s="1" a="1"/>
  <c r="AH35" i="8" s="1"/>
  <c r="V9" i="8"/>
  <c r="V35" i="8" s="1" a="1"/>
  <c r="V35" i="8" s="1"/>
  <c r="I9" i="8"/>
  <c r="I35" i="8" s="1" a="1"/>
  <c r="I35" i="8" s="1"/>
  <c r="AB9" i="8"/>
  <c r="AB35" i="8" s="1" a="1"/>
  <c r="AB35" i="8" s="1"/>
  <c r="O9" i="8"/>
  <c r="O35" i="8" s="1" a="1"/>
  <c r="O35" i="8" s="1"/>
  <c r="C9" i="8"/>
  <c r="AA7" i="8"/>
  <c r="AA33" i="8" s="1" a="1"/>
  <c r="AA33" i="8" s="1"/>
  <c r="N7" i="8"/>
  <c r="N33" i="8" s="1" a="1"/>
  <c r="N33" i="8" s="1"/>
  <c r="B7" i="8"/>
  <c r="AG7" i="8"/>
  <c r="AG33" i="8" s="1" a="1"/>
  <c r="AG33" i="8" s="1"/>
  <c r="AD7" i="8"/>
  <c r="AD33" i="8" s="1" a="1"/>
  <c r="AD33" i="8" s="1"/>
  <c r="R7" i="8"/>
  <c r="R33" i="8" s="1" a="1"/>
  <c r="R33" i="8" s="1"/>
  <c r="E7" i="8"/>
  <c r="E33" i="8" s="1" a="1"/>
  <c r="E33" i="8" s="1"/>
  <c r="H33" i="8" a="1"/>
  <c r="H33" i="8" s="1"/>
  <c r="U7" i="8"/>
  <c r="U33" i="8" s="1" a="1"/>
  <c r="U33" i="8" s="1"/>
  <c r="AJ7" i="8"/>
  <c r="AJ33" i="8" s="1" a="1"/>
  <c r="AJ33" i="8" s="1"/>
  <c r="X7" i="8"/>
  <c r="X33" i="8" s="1" a="1"/>
  <c r="X33" i="8" s="1"/>
  <c r="K7" i="8"/>
  <c r="K33" i="8" s="1" a="1"/>
  <c r="K33" i="8" s="1"/>
  <c r="M229" i="8"/>
  <c r="N174" i="8" s="1" a="1"/>
  <c r="N174" i="8" s="1"/>
  <c r="I229" i="8"/>
  <c r="J174" i="8" s="1" a="1"/>
  <c r="J174" i="8" s="1"/>
  <c r="E229" i="8"/>
  <c r="F174" i="8" s="1" a="1"/>
  <c r="F174" i="8" s="1"/>
  <c r="G229" i="8"/>
  <c r="H174" i="8" s="1" a="1"/>
  <c r="H174" i="8" s="1"/>
  <c r="B229" i="8"/>
  <c r="C174" i="8" s="1" a="1"/>
  <c r="C174" i="8" s="1"/>
  <c r="L229" i="8"/>
  <c r="M174" i="8" s="1" a="1"/>
  <c r="M174" i="8" s="1"/>
  <c r="H229" i="8"/>
  <c r="I174" i="8" s="1" a="1"/>
  <c r="I174" i="8" s="1"/>
  <c r="D229" i="8"/>
  <c r="E174" i="8" s="1" a="1"/>
  <c r="E174" i="8" s="1"/>
  <c r="K229" i="8"/>
  <c r="L174" i="8" s="1" a="1"/>
  <c r="L174" i="8" s="1"/>
  <c r="C229" i="8"/>
  <c r="D174" i="8" s="1" a="1"/>
  <c r="D174" i="8" s="1"/>
  <c r="J229" i="8"/>
  <c r="K174" i="8" s="1" a="1"/>
  <c r="K174" i="8" s="1"/>
  <c r="F229" i="8"/>
  <c r="G174" i="8" s="1" a="1"/>
  <c r="G174" i="8" s="1"/>
  <c r="AA11" i="8"/>
  <c r="AA37" i="8" s="1" a="1"/>
  <c r="AA37" i="8" s="1"/>
  <c r="N11" i="8"/>
  <c r="N37" i="8" s="1" a="1"/>
  <c r="N37" i="8" s="1"/>
  <c r="B11" i="8"/>
  <c r="AD11" i="8"/>
  <c r="AD37" i="8" s="1" a="1"/>
  <c r="AD37" i="8" s="1"/>
  <c r="R11" i="8"/>
  <c r="R37" i="8" s="1" a="1"/>
  <c r="R37" i="8" s="1"/>
  <c r="E11" i="8"/>
  <c r="E37" i="8" s="1" a="1"/>
  <c r="E37" i="8" s="1"/>
  <c r="AG11" i="8"/>
  <c r="AG37" i="8" s="1" a="1"/>
  <c r="AG37" i="8" s="1"/>
  <c r="U11" i="8"/>
  <c r="U37" i="8" s="1" a="1"/>
  <c r="U37" i="8" s="1"/>
  <c r="H11" i="8"/>
  <c r="H37" i="8" s="1" a="1"/>
  <c r="H37" i="8" s="1"/>
  <c r="AJ11" i="8"/>
  <c r="AJ37" i="8" s="1" a="1"/>
  <c r="AJ37" i="8" s="1"/>
  <c r="X11" i="8"/>
  <c r="X37" i="8" s="1" a="1"/>
  <c r="X37" i="8" s="1"/>
  <c r="K11" i="8"/>
  <c r="K37" i="8" s="1" a="1"/>
  <c r="K37" i="8" s="1"/>
  <c r="M233" i="8"/>
  <c r="N178" i="8" s="1" a="1"/>
  <c r="N178" i="8" s="1"/>
  <c r="I233" i="8"/>
  <c r="J178" i="8" s="1" a="1"/>
  <c r="J178" i="8" s="1"/>
  <c r="E233" i="8"/>
  <c r="F178" i="8" s="1" a="1"/>
  <c r="F178" i="8" s="1"/>
  <c r="L233" i="8"/>
  <c r="M178" i="8" s="1" a="1"/>
  <c r="M178" i="8" s="1"/>
  <c r="H233" i="8"/>
  <c r="I178" i="8" s="1" a="1"/>
  <c r="I178" i="8" s="1"/>
  <c r="D233" i="8"/>
  <c r="E178" i="8" s="1" a="1"/>
  <c r="E178" i="8" s="1"/>
  <c r="K233" i="8"/>
  <c r="L178" i="8" s="1" a="1"/>
  <c r="L178" i="8" s="1"/>
  <c r="G233" i="8"/>
  <c r="H178" i="8" s="1" a="1"/>
  <c r="H178" i="8" s="1"/>
  <c r="C233" i="8"/>
  <c r="D178" i="8" s="1" a="1"/>
  <c r="D178" i="8" s="1"/>
  <c r="J233" i="8"/>
  <c r="K178" i="8" s="1" a="1"/>
  <c r="K178" i="8" s="1"/>
  <c r="F233" i="8"/>
  <c r="G178" i="8" s="1" a="1"/>
  <c r="G178" i="8" s="1"/>
  <c r="B233" i="8"/>
  <c r="C178" i="8" s="1" a="1"/>
  <c r="C178" i="8" s="1"/>
  <c r="AE15" i="8"/>
  <c r="AE41" i="8" s="1" a="1"/>
  <c r="AE41" i="8" s="1"/>
  <c r="S15" i="8"/>
  <c r="S41" i="8" s="1" a="1"/>
  <c r="S41" i="8" s="1"/>
  <c r="F15" i="8"/>
  <c r="F41" i="8" s="1" a="1"/>
  <c r="F41" i="8" s="1"/>
  <c r="AH15" i="8"/>
  <c r="AH41" i="8" s="1" a="1"/>
  <c r="AH41" i="8" s="1"/>
  <c r="V15" i="8"/>
  <c r="V41" i="8" s="1" a="1"/>
  <c r="V41" i="8" s="1"/>
  <c r="I15" i="8"/>
  <c r="I41" i="8" s="1" a="1"/>
  <c r="I41" i="8" s="1"/>
  <c r="AK15" i="8"/>
  <c r="AK41" i="8" s="1" a="1"/>
  <c r="AK41" i="8" s="1"/>
  <c r="Y15" i="8"/>
  <c r="Y41" i="8" s="1" a="1"/>
  <c r="Y41" i="8" s="1"/>
  <c r="L15" i="8"/>
  <c r="L41" i="8" s="1" a="1"/>
  <c r="L41" i="8" s="1"/>
  <c r="AB15" i="8"/>
  <c r="AB41" i="8" s="1" a="1"/>
  <c r="AB41" i="8" s="1"/>
  <c r="O15" i="8"/>
  <c r="O41" i="8" s="1" a="1"/>
  <c r="O41" i="8" s="1"/>
  <c r="C15" i="8"/>
  <c r="AE12" i="8"/>
  <c r="AE38" i="8" s="1" a="1"/>
  <c r="AE38" i="8" s="1"/>
  <c r="S12" i="8"/>
  <c r="S38" i="8" s="1" a="1"/>
  <c r="S38" i="8" s="1"/>
  <c r="F12" i="8"/>
  <c r="F38" i="8" s="1" a="1"/>
  <c r="F38" i="8" s="1"/>
  <c r="AH12" i="8"/>
  <c r="AH38" i="8" s="1" a="1"/>
  <c r="AH38" i="8" s="1"/>
  <c r="V12" i="8"/>
  <c r="V38" i="8" s="1" a="1"/>
  <c r="V38" i="8" s="1"/>
  <c r="I12" i="8"/>
  <c r="I38" i="8" s="1" a="1"/>
  <c r="I38" i="8" s="1"/>
  <c r="AK12" i="8"/>
  <c r="AK38" i="8" s="1" a="1"/>
  <c r="AK38" i="8" s="1"/>
  <c r="Y12" i="8"/>
  <c r="Y38" i="8" s="1" a="1"/>
  <c r="Y38" i="8" s="1"/>
  <c r="L12" i="8"/>
  <c r="L38" i="8" s="1" a="1"/>
  <c r="L38" i="8" s="1"/>
  <c r="AB12" i="8"/>
  <c r="AB38" i="8" s="1" a="1"/>
  <c r="AB38" i="8" s="1"/>
  <c r="O12" i="8"/>
  <c r="O38" i="8" s="1" a="1"/>
  <c r="O38" i="8" s="1"/>
  <c r="C12" i="8"/>
  <c r="AI10" i="8"/>
  <c r="AI36" i="8" s="1" a="1"/>
  <c r="AI36" i="8" s="1"/>
  <c r="W10" i="8"/>
  <c r="W36" i="8" s="1" a="1"/>
  <c r="W36" i="8" s="1"/>
  <c r="J10" i="8"/>
  <c r="J36" i="8" s="1" a="1"/>
  <c r="J36" i="8" s="1"/>
  <c r="D10" i="8"/>
  <c r="AL10" i="8"/>
  <c r="AL36" i="8" s="1" a="1"/>
  <c r="AL36" i="8" s="1"/>
  <c r="Z10" i="8"/>
  <c r="Z36" i="8" s="1" a="1"/>
  <c r="Z36" i="8" s="1"/>
  <c r="M10" i="8"/>
  <c r="M36" i="8" s="1" a="1"/>
  <c r="M36" i="8" s="1"/>
  <c r="AC10" i="8"/>
  <c r="AC36" i="8" s="1" a="1"/>
  <c r="AC36" i="8" s="1"/>
  <c r="Q10" i="8"/>
  <c r="Q36" i="8" s="1" a="1"/>
  <c r="Q36" i="8" s="1"/>
  <c r="AF10" i="8"/>
  <c r="AF36" i="8" s="1" a="1"/>
  <c r="AF36" i="8" s="1"/>
  <c r="T10" i="8"/>
  <c r="T36" i="8" s="1" a="1"/>
  <c r="T36" i="8" s="1"/>
  <c r="G10" i="8"/>
  <c r="G36" i="8" s="1" a="1"/>
  <c r="G36" i="8" s="1"/>
  <c r="AA12" i="8"/>
  <c r="AA38" i="8" s="1" a="1"/>
  <c r="AA38" i="8" s="1"/>
  <c r="N12" i="8"/>
  <c r="N38" i="8" s="1" a="1"/>
  <c r="N38" i="8" s="1"/>
  <c r="B12" i="8"/>
  <c r="AD12" i="8"/>
  <c r="AD38" i="8" s="1" a="1"/>
  <c r="AD38" i="8" s="1"/>
  <c r="R12" i="8"/>
  <c r="R38" i="8" s="1" a="1"/>
  <c r="R38" i="8" s="1"/>
  <c r="E12" i="8"/>
  <c r="E38" i="8" s="1" a="1"/>
  <c r="E38" i="8" s="1"/>
  <c r="AG12" i="8"/>
  <c r="AG38" i="8" s="1" a="1"/>
  <c r="AG38" i="8" s="1"/>
  <c r="U12" i="8"/>
  <c r="U38" i="8" s="1" a="1"/>
  <c r="U38" i="8" s="1"/>
  <c r="H12" i="8"/>
  <c r="H38" i="8" s="1" a="1"/>
  <c r="H38" i="8" s="1"/>
  <c r="AJ12" i="8"/>
  <c r="AJ38" i="8" s="1" a="1"/>
  <c r="AJ38" i="8" s="1"/>
  <c r="X12" i="8"/>
  <c r="X38" i="8" s="1" a="1"/>
  <c r="X38" i="8" s="1"/>
  <c r="K12" i="8"/>
  <c r="K38" i="8" s="1" a="1"/>
  <c r="K38" i="8" s="1"/>
  <c r="M228" i="8"/>
  <c r="N173" i="8" s="1" a="1"/>
  <c r="N173" i="8" s="1"/>
  <c r="I228" i="8"/>
  <c r="J173" i="8" s="1" a="1"/>
  <c r="J173" i="8" s="1"/>
  <c r="E228" i="8"/>
  <c r="F173" i="8" s="1" a="1"/>
  <c r="F173" i="8" s="1"/>
  <c r="K228" i="8"/>
  <c r="L173" i="8" s="1" a="1"/>
  <c r="L173" i="8" s="1"/>
  <c r="C228" i="8"/>
  <c r="D173" i="8" s="1" a="1"/>
  <c r="D173" i="8" s="1"/>
  <c r="L228" i="8"/>
  <c r="M173" i="8" s="1" a="1"/>
  <c r="M173" i="8" s="1"/>
  <c r="H228" i="8"/>
  <c r="I173" i="8" s="1" a="1"/>
  <c r="I173" i="8" s="1"/>
  <c r="D228" i="8"/>
  <c r="E173" i="8" s="1" a="1"/>
  <c r="E173" i="8" s="1"/>
  <c r="G228" i="8"/>
  <c r="H173" i="8" s="1" a="1"/>
  <c r="H173" i="8" s="1"/>
  <c r="J228" i="8"/>
  <c r="K173" i="8" s="1" a="1"/>
  <c r="K173" i="8" s="1"/>
  <c r="F228" i="8"/>
  <c r="G173" i="8" s="1" a="1"/>
  <c r="G173" i="8" s="1"/>
  <c r="B228" i="8"/>
  <c r="C173" i="8" s="1" a="1"/>
  <c r="C173" i="8" s="1"/>
  <c r="AA10" i="8"/>
  <c r="AA36" i="8" s="1" a="1"/>
  <c r="AA36" i="8" s="1"/>
  <c r="N10" i="8"/>
  <c r="N36" i="8" s="1" a="1"/>
  <c r="N36" i="8" s="1"/>
  <c r="B10" i="8"/>
  <c r="H10" i="8"/>
  <c r="H36" i="8" s="1" a="1"/>
  <c r="H36" i="8" s="1"/>
  <c r="AD10" i="8"/>
  <c r="AD36" i="8" s="1" a="1"/>
  <c r="AD36" i="8" s="1"/>
  <c r="R10" i="8"/>
  <c r="R36" i="8" s="1" a="1"/>
  <c r="R36" i="8" s="1"/>
  <c r="E10" i="8"/>
  <c r="E36" i="8" s="1" a="1"/>
  <c r="E36" i="8" s="1"/>
  <c r="U10" i="8"/>
  <c r="U36" i="8" s="1" a="1"/>
  <c r="U36" i="8" s="1"/>
  <c r="AG10" i="8"/>
  <c r="AG36" i="8" s="1" a="1"/>
  <c r="AG36" i="8" s="1"/>
  <c r="AJ10" i="8"/>
  <c r="AJ36" i="8" s="1" a="1"/>
  <c r="AJ36" i="8" s="1"/>
  <c r="X10" i="8"/>
  <c r="X36" i="8" s="1" a="1"/>
  <c r="X36" i="8" s="1"/>
  <c r="K10" i="8"/>
  <c r="K36" i="8" s="1" a="1"/>
  <c r="K36" i="8" s="1"/>
  <c r="AI9" i="8"/>
  <c r="AI35" i="8" s="1" a="1"/>
  <c r="AI35" i="8" s="1"/>
  <c r="W9" i="8"/>
  <c r="W35" i="8" s="1" a="1"/>
  <c r="W35" i="8" s="1"/>
  <c r="J9" i="8"/>
  <c r="J35" i="8" s="1" a="1"/>
  <c r="J35" i="8" s="1"/>
  <c r="AC9" i="8"/>
  <c r="AC35" i="8" s="1" a="1"/>
  <c r="AC35" i="8" s="1"/>
  <c r="Q9" i="8"/>
  <c r="Q35" i="8" s="1" a="1"/>
  <c r="Q35" i="8" s="1"/>
  <c r="D9" i="8"/>
  <c r="AL9" i="8"/>
  <c r="AL35" i="8" s="1" a="1"/>
  <c r="AL35" i="8" s="1"/>
  <c r="Z9" i="8"/>
  <c r="Z35" i="8" s="1" a="1"/>
  <c r="Z35" i="8" s="1"/>
  <c r="M9" i="8"/>
  <c r="M35" i="8" s="1" a="1"/>
  <c r="M35" i="8" s="1"/>
  <c r="AF9" i="8"/>
  <c r="AF35" i="8" s="1" a="1"/>
  <c r="AF35" i="8" s="1"/>
  <c r="T9" i="8"/>
  <c r="T35" i="8" s="1" a="1"/>
  <c r="T35" i="8" s="1"/>
  <c r="G9" i="8"/>
  <c r="G35" i="8" s="1" a="1"/>
  <c r="G35" i="8" s="1"/>
  <c r="B57" i="8"/>
  <c r="M225" i="8"/>
  <c r="N170" i="8" s="1" a="1"/>
  <c r="N170" i="8" s="1"/>
  <c r="I225" i="8"/>
  <c r="J170" i="8" s="1" a="1"/>
  <c r="J170" i="8" s="1"/>
  <c r="E225" i="8"/>
  <c r="F170" i="8" s="1" a="1"/>
  <c r="F170" i="8" s="1"/>
  <c r="H225" i="8"/>
  <c r="I170" i="8" s="1" a="1"/>
  <c r="I170" i="8" s="1"/>
  <c r="G225" i="8"/>
  <c r="H170" i="8" s="1" a="1"/>
  <c r="H170" i="8" s="1"/>
  <c r="J225" i="8"/>
  <c r="K170" i="8" s="1" a="1"/>
  <c r="K170" i="8" s="1"/>
  <c r="L225" i="8"/>
  <c r="M170" i="8" s="1" a="1"/>
  <c r="M170" i="8" s="1"/>
  <c r="D225" i="8"/>
  <c r="E170" i="8" s="1" a="1"/>
  <c r="E170" i="8" s="1"/>
  <c r="C225" i="8"/>
  <c r="D170" i="8" s="1" a="1"/>
  <c r="D170" i="8" s="1"/>
  <c r="B225" i="8"/>
  <c r="C170" i="8" s="1" a="1"/>
  <c r="C170" i="8" s="1"/>
  <c r="K225" i="8"/>
  <c r="L170" i="8" s="1" a="1"/>
  <c r="L170" i="8" s="1"/>
  <c r="F225" i="8"/>
  <c r="G170" i="8" s="1" a="1"/>
  <c r="G170" i="8" s="1"/>
  <c r="AE7" i="8"/>
  <c r="AE33" i="8" s="1" a="1"/>
  <c r="AE33" i="8" s="1"/>
  <c r="S7" i="8"/>
  <c r="S33" i="8" s="1" a="1"/>
  <c r="S33" i="8" s="1"/>
  <c r="F7" i="8"/>
  <c r="F33" i="8" s="1" a="1"/>
  <c r="F33" i="8" s="1"/>
  <c r="AK7" i="8"/>
  <c r="AK33" i="8" s="1" a="1"/>
  <c r="AK33" i="8" s="1"/>
  <c r="AH7" i="8"/>
  <c r="AH33" i="8" s="1" a="1"/>
  <c r="AH33" i="8" s="1"/>
  <c r="V7" i="8"/>
  <c r="V33" i="8" s="1" a="1"/>
  <c r="V33" i="8" s="1"/>
  <c r="I7" i="8"/>
  <c r="I33" i="8" s="1" a="1"/>
  <c r="I33" i="8" s="1"/>
  <c r="L7" i="8"/>
  <c r="L33" i="8" s="1" a="1"/>
  <c r="L33" i="8" s="1"/>
  <c r="Y7" i="8"/>
  <c r="Y33" i="8" s="1" a="1"/>
  <c r="Y33" i="8" s="1"/>
  <c r="AB7" i="8"/>
  <c r="AB33" i="8" s="1" a="1"/>
  <c r="AB33" i="8" s="1"/>
  <c r="O7" i="8"/>
  <c r="O33" i="8" s="1" a="1"/>
  <c r="O33" i="8" s="1"/>
  <c r="C7" i="8"/>
  <c r="M227" i="8"/>
  <c r="N172" i="8" s="1" a="1"/>
  <c r="N172" i="8" s="1"/>
  <c r="I227" i="8"/>
  <c r="J172" i="8" s="1" a="1"/>
  <c r="J172" i="8" s="1"/>
  <c r="E227" i="8"/>
  <c r="F172" i="8" s="1" a="1"/>
  <c r="F172" i="8" s="1"/>
  <c r="G227" i="8"/>
  <c r="H172" i="8" s="1" a="1"/>
  <c r="H172" i="8" s="1"/>
  <c r="J227" i="8"/>
  <c r="K172" i="8" s="1" a="1"/>
  <c r="K172" i="8" s="1"/>
  <c r="L227" i="8"/>
  <c r="M172" i="8" s="1" a="1"/>
  <c r="M172" i="8" s="1"/>
  <c r="H227" i="8"/>
  <c r="I172" i="8" s="1" a="1"/>
  <c r="I172" i="8" s="1"/>
  <c r="D227" i="8"/>
  <c r="E172" i="8" s="1" a="1"/>
  <c r="E172" i="8" s="1"/>
  <c r="K227" i="8"/>
  <c r="L172" i="8" s="1" a="1"/>
  <c r="L172" i="8" s="1"/>
  <c r="C227" i="8"/>
  <c r="D172" i="8" s="1" a="1"/>
  <c r="D172" i="8" s="1"/>
  <c r="F227" i="8"/>
  <c r="G172" i="8" s="1" a="1"/>
  <c r="G172" i="8" s="1"/>
  <c r="B227" i="8"/>
  <c r="C172" i="8" s="1" a="1"/>
  <c r="C172" i="8" s="1"/>
  <c r="AA9" i="8"/>
  <c r="AA35" i="8" s="1" a="1"/>
  <c r="AA35" i="8" s="1"/>
  <c r="N9" i="8"/>
  <c r="N35" i="8" s="1" a="1"/>
  <c r="N35" i="8" s="1"/>
  <c r="B9" i="8"/>
  <c r="AG9" i="8"/>
  <c r="AG35" i="8" s="1" a="1"/>
  <c r="AG35" i="8" s="1"/>
  <c r="U9" i="8"/>
  <c r="U35" i="8" s="1" a="1"/>
  <c r="U35" i="8" s="1"/>
  <c r="H9" i="8"/>
  <c r="H35" i="8" s="1" a="1"/>
  <c r="H35" i="8" s="1"/>
  <c r="AD9" i="8"/>
  <c r="AD35" i="8" s="1" a="1"/>
  <c r="AD35" i="8" s="1"/>
  <c r="R9" i="8"/>
  <c r="R35" i="8" s="1" a="1"/>
  <c r="R35" i="8" s="1"/>
  <c r="E9" i="8"/>
  <c r="E35" i="8" s="1" a="1"/>
  <c r="E35" i="8" s="1"/>
  <c r="AJ9" i="8"/>
  <c r="AJ35" i="8" s="1" a="1"/>
  <c r="AJ35" i="8" s="1"/>
  <c r="X9" i="8"/>
  <c r="X35" i="8" s="1" a="1"/>
  <c r="X35" i="8" s="1"/>
  <c r="K9" i="8"/>
  <c r="K35" i="8" s="1" a="1"/>
  <c r="K35" i="8" s="1"/>
  <c r="AE8" i="8"/>
  <c r="AE34" i="8" s="1" a="1"/>
  <c r="AE34" i="8" s="1"/>
  <c r="S8" i="8"/>
  <c r="S34" i="8" s="1" a="1"/>
  <c r="S34" i="8" s="1"/>
  <c r="F8" i="8"/>
  <c r="F34" i="8" s="1" a="1"/>
  <c r="F34" i="8" s="1"/>
  <c r="AK8" i="8"/>
  <c r="AK34" i="8" s="1" a="1"/>
  <c r="AK34" i="8" s="1"/>
  <c r="AH8" i="8"/>
  <c r="AH34" i="8" s="1" a="1"/>
  <c r="AH34" i="8" s="1"/>
  <c r="V8" i="8"/>
  <c r="V34" i="8" s="1" a="1"/>
  <c r="V34" i="8" s="1"/>
  <c r="I8" i="8"/>
  <c r="I34" i="8" s="1" a="1"/>
  <c r="I34" i="8" s="1"/>
  <c r="L8" i="8"/>
  <c r="L34" i="8" s="1" a="1"/>
  <c r="L34" i="8" s="1"/>
  <c r="Y8" i="8"/>
  <c r="Y34" i="8" s="1" a="1"/>
  <c r="Y34" i="8" s="1"/>
  <c r="AB8" i="8"/>
  <c r="AB34" i="8" s="1" a="1"/>
  <c r="AB34" i="8" s="1"/>
  <c r="O8" i="8"/>
  <c r="O34" i="8" s="1" a="1"/>
  <c r="O34" i="8" s="1"/>
  <c r="C8" i="8"/>
  <c r="M230" i="8"/>
  <c r="N175" i="8" s="1" a="1"/>
  <c r="N175" i="8" s="1"/>
  <c r="I230" i="8"/>
  <c r="J175" i="8" s="1" a="1"/>
  <c r="J175" i="8" s="1"/>
  <c r="E230" i="8"/>
  <c r="F175" i="8" s="1" a="1"/>
  <c r="F175" i="8" s="1"/>
  <c r="K230" i="8"/>
  <c r="L175" i="8" s="1" a="1"/>
  <c r="L175" i="8" s="1"/>
  <c r="C230" i="8"/>
  <c r="D175" i="8" s="1" a="1"/>
  <c r="D175" i="8" s="1"/>
  <c r="B230" i="8"/>
  <c r="C175" i="8" s="1" a="1"/>
  <c r="C175" i="8" s="1"/>
  <c r="L230" i="8"/>
  <c r="M175" i="8" s="1" a="1"/>
  <c r="M175" i="8" s="1"/>
  <c r="H230" i="8"/>
  <c r="I175" i="8" s="1" a="1"/>
  <c r="I175" i="8" s="1"/>
  <c r="D230" i="8"/>
  <c r="E175" i="8" s="1" a="1"/>
  <c r="E175" i="8" s="1"/>
  <c r="G230" i="8"/>
  <c r="H175" i="8" s="1" a="1"/>
  <c r="H175" i="8" s="1"/>
  <c r="F230" i="8"/>
  <c r="G175" i="8" s="1" a="1"/>
  <c r="G175" i="8" s="1"/>
  <c r="J230" i="8"/>
  <c r="K175" i="8" s="1" a="1"/>
  <c r="K175" i="8" s="1"/>
  <c r="AI12" i="8"/>
  <c r="AI38" i="8" s="1" a="1"/>
  <c r="AI38" i="8" s="1"/>
  <c r="W12" i="8"/>
  <c r="W38" i="8" s="1" a="1"/>
  <c r="W38" i="8" s="1"/>
  <c r="J12" i="8"/>
  <c r="J38" i="8" s="1" a="1"/>
  <c r="J38" i="8" s="1"/>
  <c r="AL12" i="8"/>
  <c r="AL38" i="8" s="1" a="1"/>
  <c r="AL38" i="8" s="1"/>
  <c r="Z12" i="8"/>
  <c r="Z38" i="8" s="1" a="1"/>
  <c r="Z38" i="8" s="1"/>
  <c r="M12" i="8"/>
  <c r="M38" i="8" s="1" a="1"/>
  <c r="M38" i="8" s="1"/>
  <c r="AC12" i="8"/>
  <c r="AC38" i="8" s="1" a="1"/>
  <c r="AC38" i="8" s="1"/>
  <c r="Q12" i="8"/>
  <c r="Q38" i="8" s="1" a="1"/>
  <c r="Q38" i="8" s="1"/>
  <c r="D12" i="8"/>
  <c r="AF12" i="8"/>
  <c r="AF38" i="8" s="1" a="1"/>
  <c r="AF38" i="8" s="1"/>
  <c r="T12" i="8"/>
  <c r="T38" i="8" s="1" a="1"/>
  <c r="T38" i="8" s="1"/>
  <c r="G12" i="8"/>
  <c r="G38" i="8" s="1" a="1"/>
  <c r="G38" i="8" s="1"/>
  <c r="M226" i="8"/>
  <c r="N171" i="8" s="1" a="1"/>
  <c r="N171" i="8" s="1"/>
  <c r="I226" i="8"/>
  <c r="J171" i="8" s="1" a="1"/>
  <c r="J171" i="8" s="1"/>
  <c r="E226" i="8"/>
  <c r="F171" i="8" s="1" a="1"/>
  <c r="F171" i="8" s="1"/>
  <c r="G226" i="8"/>
  <c r="H171" i="8" s="1" a="1"/>
  <c r="H171" i="8" s="1"/>
  <c r="J226" i="8"/>
  <c r="K171" i="8" s="1" a="1"/>
  <c r="K171" i="8" s="1"/>
  <c r="L226" i="8"/>
  <c r="M171" i="8" s="1" a="1"/>
  <c r="M171" i="8" s="1"/>
  <c r="H226" i="8"/>
  <c r="I171" i="8" s="1" a="1"/>
  <c r="I171" i="8" s="1"/>
  <c r="D226" i="8"/>
  <c r="E171" i="8" s="1" a="1"/>
  <c r="E171" i="8" s="1"/>
  <c r="C226" i="8"/>
  <c r="D171" i="8" s="1" a="1"/>
  <c r="D171" i="8" s="1"/>
  <c r="K226" i="8"/>
  <c r="L171" i="8" s="1" a="1"/>
  <c r="L171" i="8" s="1"/>
  <c r="B226" i="8"/>
  <c r="C171" i="8" s="1" a="1"/>
  <c r="C171" i="8" s="1"/>
  <c r="F226" i="8"/>
  <c r="G171" i="8" s="1" a="1"/>
  <c r="G171" i="8" s="1"/>
  <c r="AA8" i="8"/>
  <c r="AA34" i="8" s="1" a="1"/>
  <c r="AA34" i="8" s="1"/>
  <c r="N8" i="8"/>
  <c r="N34" i="8" s="1" a="1"/>
  <c r="N34" i="8" s="1"/>
  <c r="B8" i="8"/>
  <c r="AG8" i="8"/>
  <c r="AG34" i="8" s="1" a="1"/>
  <c r="AG34" i="8" s="1"/>
  <c r="AD8" i="8"/>
  <c r="AD34" i="8" s="1" a="1"/>
  <c r="AD34" i="8" s="1"/>
  <c r="R8" i="8"/>
  <c r="R34" i="8" s="1" a="1"/>
  <c r="R34" i="8" s="1"/>
  <c r="E8" i="8"/>
  <c r="E34" i="8" s="1" a="1"/>
  <c r="E34" i="8" s="1"/>
  <c r="H8" i="8"/>
  <c r="H34" i="8" s="1" a="1"/>
  <c r="H34" i="8" s="1"/>
  <c r="U8" i="8"/>
  <c r="U34" i="8" s="1" a="1"/>
  <c r="U34" i="8" s="1"/>
  <c r="AJ8" i="8"/>
  <c r="AJ34" i="8" s="1" a="1"/>
  <c r="AJ34" i="8" s="1"/>
  <c r="X8" i="8"/>
  <c r="X34" i="8" s="1" a="1"/>
  <c r="X34" i="8" s="1"/>
  <c r="K8" i="8"/>
  <c r="K34" i="8" s="1" a="1"/>
  <c r="K34" i="8" s="1"/>
  <c r="N69" i="8" l="1"/>
  <c r="C179" i="8" a="1"/>
  <c r="C179" i="8" s="1"/>
  <c r="N234" i="8"/>
  <c r="C183" i="8" a="1"/>
  <c r="C183" i="8" s="1"/>
  <c r="N238" i="8"/>
  <c r="C187" i="8" a="1"/>
  <c r="C187" i="8" s="1"/>
  <c r="N242" i="8"/>
  <c r="N66" i="8"/>
  <c r="N71" i="8"/>
  <c r="N73" i="8"/>
  <c r="B114" i="8"/>
  <c r="N90" i="8"/>
  <c r="N114" i="8" s="1"/>
  <c r="T13" i="7" s="1"/>
  <c r="B118" i="8"/>
  <c r="N94" i="8"/>
  <c r="N118" i="8" s="1"/>
  <c r="T17" i="7" s="1"/>
  <c r="B122" i="8"/>
  <c r="N98" i="8"/>
  <c r="N122" i="8" s="1"/>
  <c r="F275" i="8"/>
  <c r="H275" i="8"/>
  <c r="F274" i="8"/>
  <c r="H274" i="8"/>
  <c r="C182" i="8" a="1"/>
  <c r="C182" i="8" s="1"/>
  <c r="N237" i="8"/>
  <c r="C186" i="8" a="1"/>
  <c r="C186" i="8" s="1"/>
  <c r="N241" i="8"/>
  <c r="N68" i="8"/>
  <c r="N70" i="8"/>
  <c r="N72" i="8"/>
  <c r="N76" i="8"/>
  <c r="B117" i="8"/>
  <c r="N93" i="8"/>
  <c r="N117" i="8" s="1"/>
  <c r="T16" i="7" s="1"/>
  <c r="B121" i="8"/>
  <c r="N97" i="8"/>
  <c r="N121" i="8" s="1"/>
  <c r="F271" i="8"/>
  <c r="H271" i="8"/>
  <c r="F270" i="8"/>
  <c r="H270" i="8"/>
  <c r="C181" i="8" a="1"/>
  <c r="C181" i="8" s="1"/>
  <c r="N236" i="8"/>
  <c r="C185" i="8" a="1"/>
  <c r="C185" i="8" s="1"/>
  <c r="N240" i="8"/>
  <c r="C189" i="8" a="1"/>
  <c r="C189" i="8" s="1"/>
  <c r="N244" i="8"/>
  <c r="N67" i="8"/>
  <c r="N75" i="8"/>
  <c r="N92" i="8"/>
  <c r="N116" i="8" s="1"/>
  <c r="T15" i="7" s="1"/>
  <c r="B116" i="8"/>
  <c r="N96" i="8"/>
  <c r="N120" i="8" s="1"/>
  <c r="T19" i="7" s="1"/>
  <c r="B120" i="8"/>
  <c r="N100" i="8"/>
  <c r="N124" i="8" s="1"/>
  <c r="B124" i="8"/>
  <c r="F272" i="8"/>
  <c r="H272" i="8"/>
  <c r="F273" i="8"/>
  <c r="H273" i="8"/>
  <c r="C180" i="8" a="1"/>
  <c r="C180" i="8" s="1"/>
  <c r="N235" i="8"/>
  <c r="C184" i="8" a="1"/>
  <c r="C184" i="8" s="1"/>
  <c r="N239" i="8"/>
  <c r="C188" i="8" a="1"/>
  <c r="C188" i="8" s="1"/>
  <c r="N243" i="8"/>
  <c r="N74" i="8"/>
  <c r="B115" i="8"/>
  <c r="N91" i="8"/>
  <c r="N115" i="8" s="1"/>
  <c r="T14" i="7" s="1"/>
  <c r="B119" i="8"/>
  <c r="N95" i="8"/>
  <c r="N119" i="8" s="1"/>
  <c r="T18" i="7" s="1"/>
  <c r="B123" i="8"/>
  <c r="N99" i="8"/>
  <c r="N123" i="8" s="1"/>
  <c r="F269" i="8"/>
  <c r="H269" i="8"/>
  <c r="F113" i="8"/>
  <c r="D107" i="8"/>
  <c r="E107" i="8"/>
  <c r="H265" i="8"/>
  <c r="D265" i="8"/>
  <c r="F265" i="8" s="1"/>
  <c r="H264" i="8"/>
  <c r="D264" i="8"/>
  <c r="D266" i="8"/>
  <c r="F266" i="8" s="1"/>
  <c r="H266" i="8"/>
  <c r="H267" i="8"/>
  <c r="F267" i="8"/>
  <c r="F268" i="8"/>
  <c r="H268" i="8"/>
  <c r="B11" i="25"/>
  <c r="M4" i="19"/>
  <c r="M10" i="19"/>
  <c r="O10" i="19"/>
  <c r="M13" i="19"/>
  <c r="O13" i="19"/>
  <c r="M11" i="19"/>
  <c r="O11" i="19"/>
  <c r="M5" i="19"/>
  <c r="O5" i="19"/>
  <c r="M8" i="19"/>
  <c r="O8" i="19"/>
  <c r="N157" i="8"/>
  <c r="M9" i="19"/>
  <c r="O9" i="19"/>
  <c r="M12" i="19"/>
  <c r="O12" i="19"/>
  <c r="O4" i="19"/>
  <c r="M7" i="19"/>
  <c r="O7" i="19"/>
  <c r="M6" i="19"/>
  <c r="O6" i="19"/>
  <c r="M14" i="19"/>
  <c r="O14" i="19"/>
  <c r="M15" i="19"/>
  <c r="O15" i="19"/>
  <c r="B40" i="8" a="1"/>
  <c r="B40" i="8" s="1"/>
  <c r="AM14" i="8"/>
  <c r="F107" i="8"/>
  <c r="N57" i="8"/>
  <c r="E112" i="8"/>
  <c r="N64" i="8"/>
  <c r="D112" i="8"/>
  <c r="N232" i="8"/>
  <c r="N88" i="8"/>
  <c r="B112" i="8"/>
  <c r="C107" i="8"/>
  <c r="C108" i="8"/>
  <c r="B113" i="8"/>
  <c r="N89" i="8"/>
  <c r="C109" i="8"/>
  <c r="C110" i="8"/>
  <c r="B109" i="8"/>
  <c r="N85" i="8"/>
  <c r="B110" i="8"/>
  <c r="N86" i="8"/>
  <c r="C105" i="8"/>
  <c r="B245" i="8"/>
  <c r="C249" i="8" s="1" a="1"/>
  <c r="C249" i="8" s="1"/>
  <c r="B105" i="8"/>
  <c r="N81" i="8"/>
  <c r="N84" i="8"/>
  <c r="B108" i="8"/>
  <c r="B106" i="8"/>
  <c r="N82" i="8"/>
  <c r="C106" i="8"/>
  <c r="B107" i="8"/>
  <c r="N83" i="8"/>
  <c r="M105" i="8"/>
  <c r="M101" i="8"/>
  <c r="M125" i="8" s="1"/>
  <c r="J101" i="8"/>
  <c r="J125" i="8" s="1"/>
  <c r="C101" i="8"/>
  <c r="D101" i="8"/>
  <c r="E101" i="8"/>
  <c r="B101" i="8"/>
  <c r="G101" i="8"/>
  <c r="G125" i="8" s="1"/>
  <c r="H101" i="8"/>
  <c r="H125" i="8" s="1"/>
  <c r="I101" i="8"/>
  <c r="I125" i="8" s="1"/>
  <c r="F101" i="8"/>
  <c r="K101" i="8"/>
  <c r="K125" i="8" s="1"/>
  <c r="L101" i="8"/>
  <c r="L125" i="8" s="1"/>
  <c r="C33" i="8" a="1"/>
  <c r="C33" i="8" s="1"/>
  <c r="AN7" i="8"/>
  <c r="M129" i="8" s="1"/>
  <c r="F245" i="8"/>
  <c r="C253" i="8" s="1" a="1"/>
  <c r="C253" i="8" s="1"/>
  <c r="G268" i="8" s="1"/>
  <c r="D245" i="8"/>
  <c r="C251" i="8" s="1" a="1"/>
  <c r="C251" i="8" s="1"/>
  <c r="H245" i="8"/>
  <c r="C255" i="8" s="1" a="1"/>
  <c r="C255" i="8" s="1"/>
  <c r="C77" i="8"/>
  <c r="D250" i="8" s="1" a="1"/>
  <c r="D250" i="8" s="1"/>
  <c r="E77" i="8"/>
  <c r="D252" i="8" s="1" a="1"/>
  <c r="D252" i="8" s="1"/>
  <c r="D77" i="8"/>
  <c r="D251" i="8" s="1" a="1"/>
  <c r="D251" i="8" s="1"/>
  <c r="N228" i="8"/>
  <c r="D36" i="8" a="1"/>
  <c r="D36" i="8" s="1"/>
  <c r="AO10" i="8"/>
  <c r="C38" i="8" a="1"/>
  <c r="C38" i="8" s="1"/>
  <c r="AN12" i="8"/>
  <c r="C41" i="8" a="1"/>
  <c r="C41" i="8" s="1"/>
  <c r="AN15" i="8"/>
  <c r="N233" i="8"/>
  <c r="C35" i="8" a="1"/>
  <c r="C35" i="8" s="1"/>
  <c r="AN9" i="8"/>
  <c r="C34" i="8" a="1"/>
  <c r="C34" i="8" s="1"/>
  <c r="AN8" i="8"/>
  <c r="N58" i="8"/>
  <c r="N62" i="8"/>
  <c r="B35" i="8" a="1"/>
  <c r="B35" i="8" s="1"/>
  <c r="AM9" i="8"/>
  <c r="N59" i="8"/>
  <c r="K245" i="8"/>
  <c r="C258" i="8" s="1" a="1"/>
  <c r="C258" i="8" s="1"/>
  <c r="L245" i="8"/>
  <c r="C259" i="8" s="1" a="1"/>
  <c r="C259" i="8" s="1"/>
  <c r="E245" i="8"/>
  <c r="C252" i="8" s="1" a="1"/>
  <c r="C252" i="8" s="1"/>
  <c r="G267" i="8" s="1"/>
  <c r="K77" i="8"/>
  <c r="D258" i="8" s="1" a="1"/>
  <c r="D258" i="8" s="1"/>
  <c r="I77" i="8"/>
  <c r="D256" i="8" s="1" a="1"/>
  <c r="D256" i="8" s="1"/>
  <c r="F77" i="8"/>
  <c r="D253" i="8" s="1" a="1"/>
  <c r="D253" i="8" s="1"/>
  <c r="B36" i="8" a="1"/>
  <c r="B36" i="8" s="1"/>
  <c r="AM10" i="8"/>
  <c r="N60" i="8"/>
  <c r="B38" i="8" a="1"/>
  <c r="B38" i="8" s="1"/>
  <c r="AM12" i="8"/>
  <c r="N65" i="8"/>
  <c r="B37" i="8" a="1"/>
  <c r="B37" i="8" s="1"/>
  <c r="AM11" i="8"/>
  <c r="N61" i="8"/>
  <c r="B33" i="8" a="1"/>
  <c r="B33" i="8" s="1"/>
  <c r="AM7" i="8"/>
  <c r="L129" i="8" s="1"/>
  <c r="B34" i="8" a="1"/>
  <c r="B34" i="8" s="1"/>
  <c r="AM8" i="8"/>
  <c r="N230" i="8"/>
  <c r="N225" i="8"/>
  <c r="O129" i="8" s="1"/>
  <c r="J245" i="8"/>
  <c r="C257" i="8" s="1" a="1"/>
  <c r="C257" i="8" s="1"/>
  <c r="I245" i="8"/>
  <c r="C256" i="8" s="1" a="1"/>
  <c r="C256" i="8" s="1"/>
  <c r="H77" i="8"/>
  <c r="D255" i="8" s="1" a="1"/>
  <c r="D255" i="8" s="1"/>
  <c r="M77" i="8"/>
  <c r="D260" i="8" s="1" a="1"/>
  <c r="D260" i="8" s="1"/>
  <c r="J77" i="8"/>
  <c r="D257" i="8" s="1" a="1"/>
  <c r="D257" i="8" s="1"/>
  <c r="D35" i="8" a="1"/>
  <c r="D35" i="8" s="1"/>
  <c r="AO9" i="8"/>
  <c r="N131" i="8" s="1"/>
  <c r="N227" i="8"/>
  <c r="N226" i="8"/>
  <c r="D38" i="8" a="1"/>
  <c r="D38" i="8" s="1"/>
  <c r="AO12" i="8"/>
  <c r="C245" i="8"/>
  <c r="C250" i="8" s="1" a="1"/>
  <c r="C250" i="8" s="1"/>
  <c r="G265" i="8" s="1"/>
  <c r="G245" i="8"/>
  <c r="C254" i="8" s="1" a="1"/>
  <c r="C254" i="8" s="1"/>
  <c r="E254" i="8" s="1"/>
  <c r="M245" i="8"/>
  <c r="C260" i="8" s="1" a="1"/>
  <c r="C260" i="8" s="1"/>
  <c r="L77" i="8"/>
  <c r="D259" i="8" s="1" a="1"/>
  <c r="D259" i="8" s="1"/>
  <c r="G77" i="8"/>
  <c r="D254" i="8" s="1" a="1"/>
  <c r="D254" i="8" s="1"/>
  <c r="B77" i="8"/>
  <c r="D249" i="8" s="1" a="1"/>
  <c r="D249" i="8" s="1"/>
  <c r="N229" i="8"/>
  <c r="O142" i="8" l="1"/>
  <c r="Q142" i="8" s="1" a="1"/>
  <c r="Q142" i="8" s="1"/>
  <c r="R17" i="7" s="1"/>
  <c r="O183" i="8" a="1"/>
  <c r="O183" i="8" s="1"/>
  <c r="O147" i="8"/>
  <c r="Q147" i="8" s="1" a="1"/>
  <c r="Q147" i="8" s="1"/>
  <c r="O188" i="8" a="1"/>
  <c r="O188" i="8" s="1"/>
  <c r="O139" i="8"/>
  <c r="Q139" i="8" s="1" a="1"/>
  <c r="Q139" i="8" s="1"/>
  <c r="R14" i="7" s="1"/>
  <c r="O180" i="8" a="1"/>
  <c r="O180" i="8" s="1"/>
  <c r="O144" i="8"/>
  <c r="Q144" i="8" s="1" a="1"/>
  <c r="Q144" i="8" s="1"/>
  <c r="R19" i="7" s="1"/>
  <c r="O185" i="8" a="1"/>
  <c r="O185" i="8" s="1"/>
  <c r="O145" i="8"/>
  <c r="Q145" i="8" s="1" a="1"/>
  <c r="Q145" i="8" s="1"/>
  <c r="O186" i="8" a="1"/>
  <c r="O186" i="8" s="1"/>
  <c r="O146" i="8"/>
  <c r="Q146" i="8" s="1" a="1"/>
  <c r="Q146" i="8" s="1"/>
  <c r="O187" i="8" a="1"/>
  <c r="O187" i="8" s="1"/>
  <c r="O138" i="8"/>
  <c r="Q138" i="8" s="1" a="1"/>
  <c r="Q138" i="8" s="1"/>
  <c r="R13" i="7" s="1"/>
  <c r="O179" i="8" a="1"/>
  <c r="O179" i="8" s="1"/>
  <c r="O143" i="8"/>
  <c r="Q143" i="8" s="1" a="1"/>
  <c r="Q143" i="8" s="1"/>
  <c r="R18" i="7" s="1"/>
  <c r="O184" i="8" a="1"/>
  <c r="O184" i="8" s="1"/>
  <c r="O148" i="8"/>
  <c r="Q148" i="8" s="1" a="1"/>
  <c r="Q148" i="8" s="1"/>
  <c r="O189" i="8" a="1"/>
  <c r="O189" i="8" s="1"/>
  <c r="O140" i="8"/>
  <c r="Q140" i="8" s="1" a="1"/>
  <c r="Q140" i="8" s="1"/>
  <c r="R15" i="7" s="1"/>
  <c r="O181" i="8" a="1"/>
  <c r="O181" i="8" s="1"/>
  <c r="O141" i="8"/>
  <c r="Q141" i="8" s="1" a="1"/>
  <c r="Q141" i="8" s="1"/>
  <c r="R16" i="7" s="1"/>
  <c r="O182" i="8" a="1"/>
  <c r="O182" i="8" s="1"/>
  <c r="G266" i="8"/>
  <c r="K263" i="8"/>
  <c r="J264" i="8" s="1"/>
  <c r="F264" i="8"/>
  <c r="Q129" i="8" a="1"/>
  <c r="Q129" i="8" s="1"/>
  <c r="R4" i="7" s="1"/>
  <c r="G264" i="8"/>
  <c r="C261" i="8"/>
  <c r="B7" i="25" s="1"/>
  <c r="E7" i="25" s="1"/>
  <c r="P129" i="8"/>
  <c r="O130" i="8"/>
  <c r="O170" i="8" a="1"/>
  <c r="O170" i="8" s="1"/>
  <c r="F257" i="8"/>
  <c r="G272" i="8"/>
  <c r="F259" i="8"/>
  <c r="G274" i="8"/>
  <c r="F254" i="8"/>
  <c r="G269" i="8"/>
  <c r="F258" i="8"/>
  <c r="G273" i="8"/>
  <c r="F255" i="8"/>
  <c r="G270" i="8"/>
  <c r="F260" i="8"/>
  <c r="G275" i="8"/>
  <c r="F256" i="8"/>
  <c r="G271" i="8"/>
  <c r="F253" i="8"/>
  <c r="E253" i="8"/>
  <c r="F250" i="8"/>
  <c r="E250" i="8"/>
  <c r="F249" i="8"/>
  <c r="E249" i="8"/>
  <c r="E252" i="8"/>
  <c r="F252" i="8"/>
  <c r="F251" i="8"/>
  <c r="E251" i="8"/>
  <c r="O134" i="8"/>
  <c r="O175" i="8" a="1"/>
  <c r="O175" i="8" s="1"/>
  <c r="O132" i="8"/>
  <c r="O173" i="8" a="1"/>
  <c r="O173" i="8" s="1"/>
  <c r="N112" i="8"/>
  <c r="T11" i="7" s="1"/>
  <c r="O137" i="8"/>
  <c r="Q137" i="8" s="1" a="1"/>
  <c r="Q137" i="8" s="1"/>
  <c r="R12" i="7" s="1"/>
  <c r="O178" i="8" a="1"/>
  <c r="O178" i="8" s="1"/>
  <c r="O136" i="8"/>
  <c r="O177" i="8" a="1"/>
  <c r="O177" i="8" s="1"/>
  <c r="O131" i="8"/>
  <c r="O172" i="8" a="1"/>
  <c r="O172" i="8" s="1"/>
  <c r="O133" i="8"/>
  <c r="O174" i="8" a="1"/>
  <c r="O174" i="8" s="1"/>
  <c r="O171" i="8" a="1"/>
  <c r="O171" i="8" s="1"/>
  <c r="B18" i="25"/>
  <c r="B15" i="25" s="1"/>
  <c r="N160" i="8"/>
  <c r="E11" i="25"/>
  <c r="AM36" i="8" a="1"/>
  <c r="AM36" i="8" s="1"/>
  <c r="L132" i="8"/>
  <c r="Q132" i="8" s="1" a="1"/>
  <c r="Q132" i="8" s="1"/>
  <c r="R7" i="7" s="1"/>
  <c r="AM34" i="8" a="1"/>
  <c r="AM34" i="8" s="1"/>
  <c r="L130" i="8"/>
  <c r="AM38" i="8" a="1"/>
  <c r="AM38" i="8" s="1"/>
  <c r="L134" i="8"/>
  <c r="AO38" i="8" a="1"/>
  <c r="AO38" i="8" s="1"/>
  <c r="N134" i="8"/>
  <c r="AM37" i="8" a="1"/>
  <c r="AM37" i="8" s="1"/>
  <c r="L133" i="8"/>
  <c r="AN35" i="8" a="1"/>
  <c r="AN35" i="8" s="1"/>
  <c r="M131" i="8"/>
  <c r="AN41" i="8" a="1"/>
  <c r="AN41" i="8" s="1"/>
  <c r="M137" i="8"/>
  <c r="P137" i="8" s="1"/>
  <c r="AO36" i="8" a="1"/>
  <c r="AO36" i="8" s="1"/>
  <c r="N132" i="8"/>
  <c r="N149" i="8" s="1"/>
  <c r="AM35" i="8" a="1"/>
  <c r="AM35" i="8" s="1"/>
  <c r="L131" i="8"/>
  <c r="AN34" i="8" a="1"/>
  <c r="AN34" i="8" s="1"/>
  <c r="M130" i="8"/>
  <c r="AN38" i="8" a="1"/>
  <c r="AN38" i="8" s="1"/>
  <c r="M134" i="8"/>
  <c r="AM40" i="8" a="1"/>
  <c r="AM40" i="8" s="1"/>
  <c r="L136" i="8"/>
  <c r="K8" i="7"/>
  <c r="G8" i="7"/>
  <c r="C8" i="7"/>
  <c r="I8" i="7"/>
  <c r="L8" i="7"/>
  <c r="D8" i="7"/>
  <c r="N8" i="7"/>
  <c r="J8" i="7"/>
  <c r="F8" i="7"/>
  <c r="M8" i="7"/>
  <c r="H8" i="7"/>
  <c r="E8" i="7"/>
  <c r="F125" i="8"/>
  <c r="N105" i="8"/>
  <c r="T4" i="7" s="1"/>
  <c r="E125" i="8"/>
  <c r="D125" i="8"/>
  <c r="N77" i="8"/>
  <c r="B8" i="25" s="1" a="1"/>
  <c r="B8" i="25" s="1"/>
  <c r="E8" i="25" s="1"/>
  <c r="N245" i="8"/>
  <c r="C125" i="8"/>
  <c r="N107" i="8"/>
  <c r="T6" i="7" s="1"/>
  <c r="B125" i="8"/>
  <c r="N101" i="8"/>
  <c r="N109" i="8"/>
  <c r="T8" i="7" s="1"/>
  <c r="N113" i="8"/>
  <c r="T12" i="7" s="1"/>
  <c r="N108" i="8"/>
  <c r="T7" i="7" s="1"/>
  <c r="N106" i="8"/>
  <c r="T5" i="7" s="1"/>
  <c r="N110" i="8"/>
  <c r="T9" i="7" s="1"/>
  <c r="AM33" i="8" a="1"/>
  <c r="AM33" i="8" s="1"/>
  <c r="AM27" i="8"/>
  <c r="L246" i="8"/>
  <c r="G246" i="8"/>
  <c r="B246" i="8"/>
  <c r="I246" i="8"/>
  <c r="K246" i="8"/>
  <c r="M246" i="8"/>
  <c r="H246" i="8"/>
  <c r="C246" i="8"/>
  <c r="D246" i="8"/>
  <c r="J246" i="8"/>
  <c r="E246" i="8"/>
  <c r="F246" i="8"/>
  <c r="AN33" i="8" a="1"/>
  <c r="AN33" i="8" s="1"/>
  <c r="AN27" i="8"/>
  <c r="AO35" i="8" a="1"/>
  <c r="AO35" i="8" s="1"/>
  <c r="AO27" i="8"/>
  <c r="B6" i="25" l="1"/>
  <c r="E6" i="25" s="1"/>
  <c r="B17" i="25"/>
  <c r="M149" i="8"/>
  <c r="Q130" i="8" a="1"/>
  <c r="Q130" i="8" s="1"/>
  <c r="R5" i="7" s="1"/>
  <c r="P136" i="8"/>
  <c r="Q136" i="8" a="1"/>
  <c r="Q136" i="8" s="1"/>
  <c r="R11" i="7" s="1"/>
  <c r="P131" i="8"/>
  <c r="Q131" i="8" a="1"/>
  <c r="Q131" i="8" s="1"/>
  <c r="R6" i="7" s="1"/>
  <c r="P133" i="8"/>
  <c r="Q133" i="8" a="1"/>
  <c r="Q133" i="8" s="1"/>
  <c r="R8" i="7" s="1"/>
  <c r="Q134" i="8" a="1"/>
  <c r="Q134" i="8" s="1"/>
  <c r="R9" i="7" s="1"/>
  <c r="O149" i="8"/>
  <c r="P134" i="8"/>
  <c r="P132" i="8"/>
  <c r="P130" i="8"/>
  <c r="L149" i="8"/>
  <c r="Q149" i="8" s="1" a="1"/>
  <c r="Q149" i="8" s="1"/>
  <c r="Q225" i="8"/>
  <c r="AR7" i="8"/>
  <c r="AR5" i="8"/>
  <c r="O157" i="8"/>
  <c r="E15" i="25"/>
  <c r="O159" i="8"/>
  <c r="R164" i="8"/>
  <c r="R163" i="8"/>
  <c r="R165" i="8" s="1"/>
  <c r="O158" i="8"/>
  <c r="H32" i="22"/>
  <c r="N125" i="8"/>
  <c r="T24" i="7" s="1"/>
  <c r="AO28" i="8"/>
  <c r="AS27" i="8" s="1"/>
  <c r="AM28" i="8"/>
  <c r="AQ27" i="8" s="1"/>
  <c r="AN28" i="8"/>
  <c r="AR27" i="8" s="1"/>
  <c r="B9" i="25" l="1"/>
  <c r="R24" i="7" s="1"/>
  <c r="P149" i="8"/>
  <c r="B14" i="25"/>
  <c r="E14" i="25" s="1"/>
  <c r="AR8" i="8"/>
  <c r="AQ10" i="8" s="1"/>
  <c r="E9" i="25"/>
  <c r="N32" i="22" s="1"/>
  <c r="B19" i="25"/>
  <c r="B16" i="25" s="1"/>
  <c r="E16" i="2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Neha A.</author>
  </authors>
  <commentList>
    <comment ref="P24" authorId="0" shapeId="0" xr:uid="{89752AC1-36EA-CE45-BE19-5B582F857E24}">
      <text>
        <r>
          <rPr>
            <b/>
            <sz val="10"/>
            <color rgb="FF000000"/>
            <rFont val="Tahoma"/>
            <family val="2"/>
          </rPr>
          <t>Neha A.:</t>
        </r>
        <r>
          <rPr>
            <sz val="10"/>
            <color rgb="FF000000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tc={71EDD6C6-1DB3-2149-94DA-3B0D021AFB1F}</author>
    <author>tc={38471C10-E767-EB4E-8A8D-4079FB4A49A3}</author>
    <author>tc={0F13D67A-FDF6-164E-A321-2B8C6C7374D0}</author>
    <author>tc={4F94CF86-CB13-0F42-B336-41333F90729A}</author>
    <author>tc={FF0C626F-F3D4-5143-9952-381E6D3B99C7}</author>
  </authors>
  <commentList>
    <comment ref="B2" authorId="0" shapeId="0" xr:uid="{71EDD6C6-1DB3-2149-94DA-3B0D021AFB1F}">
      <text>
        <t>[Threaded comment]
Your version of Excel allows you to read this threaded comment; however, any edits to it will get removed if the file is opened in a newer version of Excel. Learn more: https://go.microsoft.com/fwlink/?linkid=870924
Comment:
    Please leave blank if ULB operates under only Demand-based Desludging model.</t>
      </text>
    </comment>
    <comment ref="C2" authorId="1" shapeId="0" xr:uid="{38471C10-E767-EB4E-8A8D-4079FB4A49A3}">
      <text>
        <t>[Threaded comment]
Your version of Excel allows you to read this threaded comment; however, any edits to it will get removed if the file is opened in a newer version of Excel. Learn more: https://go.microsoft.com/fwlink/?linkid=870924
Comment:
    The Date of Schedule refers to the predetermined date for Scheduling for a citizen.
Please leave blank if ULB operates under only Demand-based desludging mode.</t>
      </text>
    </comment>
    <comment ref="D2" authorId="2" shapeId="0" xr:uid="{0F13D67A-FDF6-164E-A321-2B8C6C7374D0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The Date of Notice refers to the day citizen had been notified of Scheduled Desludging requirement.
Please leave blank if ULB operates under only Demand-based desludging mode.
</t>
      </text>
    </comment>
    <comment ref="E2" authorId="3" shapeId="0" xr:uid="{4F94CF86-CB13-0F42-B336-41333F90729A}">
      <text>
        <t>[Threaded comment]
Your version of Excel allows you to read this threaded comment; however, any edits to it will get removed if the file is opened in a newer version of Excel. Learn more: https://go.microsoft.com/fwlink/?linkid=870924
Comment:
    Status of Operation refers to whether or not scheduled operation was successful. 
Please leave blank if ULB operates only under Demand-based desludging mode.</t>
      </text>
    </comment>
    <comment ref="F2" authorId="4" shapeId="0" xr:uid="{FF0C626F-F3D4-5143-9952-381E6D3B99C7}">
      <text>
        <t>[Threaded comment]
Your version of Excel allows you to read this threaded comment; however, any edits to it will get removed if the file is opened in a newer version of Excel. Learn more: https://go.microsoft.com/fwlink/?linkid=870924
Comment:
    This applies only to demand-based desludging requests. Please leave blank for scheduled desludging operations.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<sst xmlns="http://schemas.openxmlformats.org/spreadsheetml/2006/main" count="2036" uniqueCount="554">
  <si>
    <t>Vehicle License Number</t>
  </si>
  <si>
    <t>VD001</t>
  </si>
  <si>
    <t>VD002</t>
  </si>
  <si>
    <t>VD003</t>
  </si>
  <si>
    <t>VD004</t>
  </si>
  <si>
    <t>VD005</t>
  </si>
  <si>
    <t>VD006</t>
  </si>
  <si>
    <t>VD007</t>
  </si>
  <si>
    <t>VD008</t>
  </si>
  <si>
    <t>VD009</t>
  </si>
  <si>
    <t>VD010</t>
  </si>
  <si>
    <t>VD011</t>
  </si>
  <si>
    <t>VD012</t>
  </si>
  <si>
    <t>VD013</t>
  </si>
  <si>
    <t>VD014</t>
  </si>
  <si>
    <t>VD015</t>
  </si>
  <si>
    <t>VD016</t>
  </si>
  <si>
    <t>VD017</t>
  </si>
  <si>
    <t>VD018</t>
  </si>
  <si>
    <t>VD019</t>
  </si>
  <si>
    <t>VD020</t>
  </si>
  <si>
    <t>VD021</t>
  </si>
  <si>
    <t>VD022</t>
  </si>
  <si>
    <t>VD023</t>
  </si>
  <si>
    <t>VD024</t>
  </si>
  <si>
    <t>VD025</t>
  </si>
  <si>
    <t>VH001</t>
  </si>
  <si>
    <t>VH002</t>
  </si>
  <si>
    <t>VH003</t>
  </si>
  <si>
    <t>VH004</t>
  </si>
  <si>
    <t>VH005</t>
  </si>
  <si>
    <t>VH006</t>
  </si>
  <si>
    <t>VH007</t>
  </si>
  <si>
    <t>VH008</t>
  </si>
  <si>
    <t>VH009</t>
  </si>
  <si>
    <t>VH010</t>
  </si>
  <si>
    <t>VH011</t>
  </si>
  <si>
    <t>VH012</t>
  </si>
  <si>
    <t>VH013</t>
  </si>
  <si>
    <t>VH014</t>
  </si>
  <si>
    <t>VH015</t>
  </si>
  <si>
    <t>VH016</t>
  </si>
  <si>
    <t>VH017</t>
  </si>
  <si>
    <t>VH018</t>
  </si>
  <si>
    <t>VH019</t>
  </si>
  <si>
    <t>VH020</t>
  </si>
  <si>
    <t>VH021</t>
  </si>
  <si>
    <t>VH022</t>
  </si>
  <si>
    <t>VH023</t>
  </si>
  <si>
    <t>VH024</t>
  </si>
  <si>
    <t>VH025</t>
  </si>
  <si>
    <t>VH026</t>
  </si>
  <si>
    <t>VH027</t>
  </si>
  <si>
    <t>VH028</t>
  </si>
  <si>
    <t>VH029</t>
  </si>
  <si>
    <t>VH030</t>
  </si>
  <si>
    <t>VH031</t>
  </si>
  <si>
    <t>VH032</t>
  </si>
  <si>
    <t>VH033</t>
  </si>
  <si>
    <t>VH034</t>
  </si>
  <si>
    <t>VH035</t>
  </si>
  <si>
    <t>VH036</t>
  </si>
  <si>
    <t>VH037</t>
  </si>
  <si>
    <t>VH038</t>
  </si>
  <si>
    <t>VH039</t>
  </si>
  <si>
    <t>VH040</t>
  </si>
  <si>
    <t>VH041</t>
  </si>
  <si>
    <t>VH042</t>
  </si>
  <si>
    <t>VH043</t>
  </si>
  <si>
    <t>VH044</t>
  </si>
  <si>
    <t>VH045</t>
  </si>
  <si>
    <t>VH046</t>
  </si>
  <si>
    <t>VH047</t>
  </si>
  <si>
    <t>VH048</t>
  </si>
  <si>
    <t>VH049</t>
  </si>
  <si>
    <t>VH050</t>
  </si>
  <si>
    <t>Assigned Driver</t>
  </si>
  <si>
    <t>Assigned Helper 1</t>
  </si>
  <si>
    <t>Assigned Helper 2</t>
  </si>
  <si>
    <t>Operation Status</t>
  </si>
  <si>
    <t>Date</t>
  </si>
  <si>
    <t>Month</t>
  </si>
  <si>
    <t xml:space="preserve">Initial Meter Reading (km) </t>
  </si>
  <si>
    <t xml:space="preserve">Final Meter Reading (km) </t>
  </si>
  <si>
    <t>Distance Travelled (km)</t>
  </si>
  <si>
    <t>Fuel Used (in liters)</t>
  </si>
  <si>
    <t>Fuel Efficiency (km/l)</t>
  </si>
  <si>
    <t>Available</t>
  </si>
  <si>
    <t>Unavailable - Under Maintenance</t>
  </si>
  <si>
    <t>Unavailable - Not Under Maintenance</t>
  </si>
  <si>
    <t>Name of Employee</t>
  </si>
  <si>
    <t>Position of Employee</t>
  </si>
  <si>
    <t>Category</t>
  </si>
  <si>
    <t>Salary per Month</t>
  </si>
  <si>
    <t>Apr-20</t>
  </si>
  <si>
    <t>May-20</t>
  </si>
  <si>
    <t>Jun-20</t>
  </si>
  <si>
    <t>Jul-20</t>
  </si>
  <si>
    <t>Aug-20</t>
  </si>
  <si>
    <t>Sep-20</t>
  </si>
  <si>
    <t>Oct-20</t>
  </si>
  <si>
    <t>Nov-20</t>
  </si>
  <si>
    <t>Dec-20</t>
  </si>
  <si>
    <t>Jan-21</t>
  </si>
  <si>
    <t>Feb-21</t>
  </si>
  <si>
    <t>Mar-21</t>
  </si>
  <si>
    <t>Total Wages</t>
  </si>
  <si>
    <t>Driver</t>
  </si>
  <si>
    <t>Helper</t>
  </si>
  <si>
    <t>Septage Transport</t>
  </si>
  <si>
    <t xml:space="preserve">Month </t>
  </si>
  <si>
    <t>Description of Expense</t>
  </si>
  <si>
    <t>Expense Category</t>
  </si>
  <si>
    <t>Misc</t>
  </si>
  <si>
    <t>Expense Type</t>
  </si>
  <si>
    <t>Recurring</t>
  </si>
  <si>
    <t>One-time</t>
  </si>
  <si>
    <t>Expenditure (in INR)</t>
  </si>
  <si>
    <t>Fuel</t>
  </si>
  <si>
    <t>Total</t>
  </si>
  <si>
    <t>Annual</t>
  </si>
  <si>
    <t>Vehicle Maintenance</t>
  </si>
  <si>
    <t>Employee Type</t>
  </si>
  <si>
    <t>Number of Trips</t>
  </si>
  <si>
    <t>Available2</t>
  </si>
  <si>
    <t>Unavailable - Under Maintenance3</t>
  </si>
  <si>
    <t>Unavailable - Not Under Maintenance4</t>
  </si>
  <si>
    <t>Available5</t>
  </si>
  <si>
    <t>Unavailable - Under Maintenance6</t>
  </si>
  <si>
    <t>Unavailable - Not Under Maintenance7</t>
  </si>
  <si>
    <t>Available8</t>
  </si>
  <si>
    <t>Unavailable - Under Maintenance9</t>
  </si>
  <si>
    <t>Unavailable - Not Under Maintenance10</t>
  </si>
  <si>
    <t>Available11</t>
  </si>
  <si>
    <t>Unavailable - Under Maintenance12</t>
  </si>
  <si>
    <t>Unavailable - Not Under Maintenance13</t>
  </si>
  <si>
    <t>Available14</t>
  </si>
  <si>
    <t>Unavailable - Under Maintenance15</t>
  </si>
  <si>
    <t>Unavailable - Not Under Maintenance16</t>
  </si>
  <si>
    <t>Available17</t>
  </si>
  <si>
    <t>Unavailable - Under Maintenance18</t>
  </si>
  <si>
    <t>Unavailable - Not Under Maintenance19</t>
  </si>
  <si>
    <t>Available20</t>
  </si>
  <si>
    <t>Unavailable - Under Maintenance21</t>
  </si>
  <si>
    <t>Unavailable - Not Under Maintenance22</t>
  </si>
  <si>
    <t>Available23</t>
  </si>
  <si>
    <t>Unavailable - Under Maintenance24</t>
  </si>
  <si>
    <t>Unavailable - Not Under Maintenance25</t>
  </si>
  <si>
    <t>Available26</t>
  </si>
  <si>
    <t>Unavailable - Under Maintenance27</t>
  </si>
  <si>
    <t>Unavailable - Not Under Maintenance28</t>
  </si>
  <si>
    <t>Available29</t>
  </si>
  <si>
    <t>Unavailable - Under Maintenance30</t>
  </si>
  <si>
    <t>Unavailable - Not Under Maintenance31</t>
  </si>
  <si>
    <t>Available32</t>
  </si>
  <si>
    <t>Unavailable - Under Maintenance33</t>
  </si>
  <si>
    <t>Unavailable - Not Under Maintenance34</t>
  </si>
  <si>
    <t>Available35</t>
  </si>
  <si>
    <t>Unavailable - Under Maintenance36</t>
  </si>
  <si>
    <t>Unavailable - Not Under Maintenance37</t>
  </si>
  <si>
    <t>Plant Capacity</t>
  </si>
  <si>
    <t>Operation Days (Monthly)</t>
  </si>
  <si>
    <t>Operation Days (Annual)</t>
  </si>
  <si>
    <t>NUMBER OF TRIPS</t>
  </si>
  <si>
    <t>AVERAGE NUMBER OF TRIPS PER DAY</t>
  </si>
  <si>
    <t>Column Labels</t>
  </si>
  <si>
    <t>Grand Total</t>
  </si>
  <si>
    <t>Row Labels</t>
  </si>
  <si>
    <t>fuel</t>
  </si>
  <si>
    <t>Annual (%)</t>
  </si>
  <si>
    <t>Column1</t>
  </si>
  <si>
    <t>DISTANCE TRAVELLED</t>
  </si>
  <si>
    <t>FUEL USED</t>
  </si>
  <si>
    <t>FUEL EFFICIENCY</t>
  </si>
  <si>
    <t>OPERATION STATUS - ABSOLUTE</t>
  </si>
  <si>
    <t>OPERATION STATUS %</t>
  </si>
  <si>
    <t>Driver Name</t>
  </si>
  <si>
    <t>Driver's Salary</t>
  </si>
  <si>
    <t>Helper Name</t>
  </si>
  <si>
    <t>Helper's Salary</t>
  </si>
  <si>
    <t>Annual Avg. Fuel Efficiency (km/l)</t>
  </si>
  <si>
    <t>May</t>
  </si>
  <si>
    <t>Count of Operation Status</t>
  </si>
  <si>
    <t>Insurance</t>
  </si>
  <si>
    <t>Registeration (incl. Renewal) Charges</t>
  </si>
  <si>
    <t>Vehicle Repair</t>
  </si>
  <si>
    <t>Vehicle Regular Maintenance</t>
  </si>
  <si>
    <t>FSTP Employee Name</t>
  </si>
  <si>
    <t>FSTP1</t>
  </si>
  <si>
    <t>FSTP2</t>
  </si>
  <si>
    <t>FSTP3</t>
  </si>
  <si>
    <t>FSTP4</t>
  </si>
  <si>
    <t>FSTP5</t>
  </si>
  <si>
    <t xml:space="preserve">Project Manager </t>
  </si>
  <si>
    <t>Project Engineer</t>
  </si>
  <si>
    <t>Plant Manager/Chemist</t>
  </si>
  <si>
    <t>Chemist/Lab Technician</t>
  </si>
  <si>
    <t xml:space="preserve">Plant Operator </t>
  </si>
  <si>
    <t>Watchman (Day/Night)</t>
  </si>
  <si>
    <t xml:space="preserve">Call Centre Excecutive </t>
  </si>
  <si>
    <t>Position</t>
  </si>
  <si>
    <t>Management</t>
  </si>
  <si>
    <t>Positions - Management</t>
  </si>
  <si>
    <t>Positions - O&amp;M</t>
  </si>
  <si>
    <t>Operation</t>
  </si>
  <si>
    <t>Salary per Month (in INR)</t>
  </si>
  <si>
    <t>Expense Category - Transport</t>
  </si>
  <si>
    <t>Expense Category - Treatment</t>
  </si>
  <si>
    <t>Energy/Electricity Charges</t>
  </si>
  <si>
    <t>Lab Chemicals and Tools</t>
  </si>
  <si>
    <t>Plant Maintenance</t>
  </si>
  <si>
    <t>Lawn Maintenance</t>
  </si>
  <si>
    <t>GPS &amp; CCTV</t>
  </si>
  <si>
    <t>Uniform</t>
  </si>
  <si>
    <t xml:space="preserve">Fuel </t>
  </si>
  <si>
    <t xml:space="preserve">Recurring </t>
  </si>
  <si>
    <t xml:space="preserve">Day </t>
  </si>
  <si>
    <t>Vehicle Entry Time</t>
  </si>
  <si>
    <t>Vehicle Type</t>
  </si>
  <si>
    <t xml:space="preserve">Driver Name </t>
  </si>
  <si>
    <t>Volume (in liters)</t>
  </si>
  <si>
    <t>ULB</t>
  </si>
  <si>
    <t>Private</t>
  </si>
  <si>
    <t>Types of Vehicles</t>
  </si>
  <si>
    <t>Date of Request</t>
  </si>
  <si>
    <t>Date Serviced</t>
  </si>
  <si>
    <t>Request Completion Period</t>
  </si>
  <si>
    <t xml:space="preserve">Name  </t>
  </si>
  <si>
    <t>Address</t>
  </si>
  <si>
    <t>GPS Coordinates (X)</t>
  </si>
  <si>
    <t>GPS Coordinates (Y)</t>
  </si>
  <si>
    <t>Whether scheme (SBM) Beneficiary</t>
  </si>
  <si>
    <t>On-Site Sanitation System type</t>
  </si>
  <si>
    <t>Whether System bottom Lined?</t>
  </si>
  <si>
    <t>Length/Diameter (in feet)</t>
  </si>
  <si>
    <t xml:space="preserve">Breadth  (in feet) </t>
  </si>
  <si>
    <t xml:space="preserve">Depth  (in feet) </t>
  </si>
  <si>
    <t xml:space="preserve">Whether System Outlet Connected to Drain </t>
  </si>
  <si>
    <t>Desludging Interval (in years)</t>
  </si>
  <si>
    <t>Reasons for Emptying</t>
  </si>
  <si>
    <t>State Parastatal</t>
  </si>
  <si>
    <t>VDO26</t>
  </si>
  <si>
    <t>VD027</t>
  </si>
  <si>
    <t>Others</t>
  </si>
  <si>
    <t>TR Expense Type</t>
  </si>
  <si>
    <t>Type of Establishment</t>
  </si>
  <si>
    <t>Household</t>
  </si>
  <si>
    <t>Apartment</t>
  </si>
  <si>
    <t>Community Toilet</t>
  </si>
  <si>
    <t>Public Toilet</t>
  </si>
  <si>
    <t xml:space="preserve">Commercial </t>
  </si>
  <si>
    <t>Institutional</t>
  </si>
  <si>
    <t>Type of Location</t>
  </si>
  <si>
    <t>Within ULB Boundary</t>
  </si>
  <si>
    <t>Yes-No</t>
  </si>
  <si>
    <t>No</t>
  </si>
  <si>
    <t>Yes</t>
  </si>
  <si>
    <t>Area Type</t>
  </si>
  <si>
    <t xml:space="preserve">Type of Customer                        </t>
  </si>
  <si>
    <t>Ward Number (for Areas within ULB)</t>
  </si>
  <si>
    <t>Name of Town/Village (for outside ULB)</t>
  </si>
  <si>
    <t>Whether Slum/Non-Slum</t>
  </si>
  <si>
    <t>If Access Lid Opening Service Required</t>
  </si>
  <si>
    <t>Payment to be Collected (in INR)</t>
  </si>
  <si>
    <t>Plugged-in ULBs</t>
  </si>
  <si>
    <t>Plugged-in Villages</t>
  </si>
  <si>
    <t>RUR1</t>
  </si>
  <si>
    <t>RUR2</t>
  </si>
  <si>
    <t>RUR3</t>
  </si>
  <si>
    <t>RUR4</t>
  </si>
  <si>
    <t>RUR5</t>
  </si>
  <si>
    <t>RUR6</t>
  </si>
  <si>
    <t>RUR7</t>
  </si>
  <si>
    <t>RUR8</t>
  </si>
  <si>
    <t>RUR9</t>
  </si>
  <si>
    <t>RUR10</t>
  </si>
  <si>
    <t>RUR11</t>
  </si>
  <si>
    <t>RUR12</t>
  </si>
  <si>
    <t>RUR13</t>
  </si>
  <si>
    <t>RUR14</t>
  </si>
  <si>
    <t>RUR15</t>
  </si>
  <si>
    <t>RUR16</t>
  </si>
  <si>
    <t>RUR17</t>
  </si>
  <si>
    <t>RUR18</t>
  </si>
  <si>
    <t>RUR19</t>
  </si>
  <si>
    <t>RUR20</t>
  </si>
  <si>
    <t>RUR21</t>
  </si>
  <si>
    <t>RUR22</t>
  </si>
  <si>
    <t>RUR23</t>
  </si>
  <si>
    <t>RUR24</t>
  </si>
  <si>
    <t>RUR25</t>
  </si>
  <si>
    <t>RUR26</t>
  </si>
  <si>
    <t>RUR27</t>
  </si>
  <si>
    <t>RUR28</t>
  </si>
  <si>
    <t>RUR29</t>
  </si>
  <si>
    <t>RUR30</t>
  </si>
  <si>
    <t>RUR31</t>
  </si>
  <si>
    <t>RUR32</t>
  </si>
  <si>
    <t>RUR33</t>
  </si>
  <si>
    <t>RUR34</t>
  </si>
  <si>
    <t>RUR35</t>
  </si>
  <si>
    <t>RUR36</t>
  </si>
  <si>
    <t>RUR37</t>
  </si>
  <si>
    <t>RUR38</t>
  </si>
  <si>
    <t>RUR39</t>
  </si>
  <si>
    <t>RUR40</t>
  </si>
  <si>
    <t>RUR41</t>
  </si>
  <si>
    <t>RUR42</t>
  </si>
  <si>
    <t>RUR43</t>
  </si>
  <si>
    <t>RUR44</t>
  </si>
  <si>
    <t>RUR45</t>
  </si>
  <si>
    <t>RUR46</t>
  </si>
  <si>
    <t>RUR47</t>
  </si>
  <si>
    <t>RUR48</t>
  </si>
  <si>
    <t>RUR49</t>
  </si>
  <si>
    <t>RUR50</t>
  </si>
  <si>
    <t>ULB1</t>
  </si>
  <si>
    <t>ULB2</t>
  </si>
  <si>
    <t>Other ULB</t>
  </si>
  <si>
    <t>Rural</t>
  </si>
  <si>
    <t>Distance Band</t>
  </si>
  <si>
    <t>Base Rate (in INR)</t>
  </si>
  <si>
    <t>Subsidy (in INR)</t>
  </si>
  <si>
    <t>Slum</t>
  </si>
  <si>
    <t>Extra Cost</t>
  </si>
  <si>
    <t>Date of Last Desludging</t>
  </si>
  <si>
    <t>Type of OSS</t>
  </si>
  <si>
    <t>Septic Tank</t>
  </si>
  <si>
    <t>Single Pit</t>
  </si>
  <si>
    <t>Twin Pits</t>
  </si>
  <si>
    <t>Couldn’t get fully emptied last time</t>
  </si>
  <si>
    <t>Currently experiencing choking/backflow</t>
  </si>
  <si>
    <t xml:space="preserve">Regularly desludge at this interval </t>
  </si>
  <si>
    <t>VD028</t>
  </si>
  <si>
    <t>TMT Expense Type</t>
  </si>
  <si>
    <t>Extra Cost per Distance Band</t>
  </si>
  <si>
    <t>LOS Benchmark</t>
  </si>
  <si>
    <t>Benchmark for LoS 1 - Service Delivery Period</t>
  </si>
  <si>
    <t>Sum of Payment to be Collected (in INR)</t>
  </si>
  <si>
    <t>Apr</t>
  </si>
  <si>
    <t>Aug</t>
  </si>
  <si>
    <t>Count of Whether Slum/Non-Slum</t>
  </si>
  <si>
    <t>Payment Collection Mode</t>
  </si>
  <si>
    <t>Cash</t>
  </si>
  <si>
    <t>PoS</t>
  </si>
  <si>
    <t>Online Prepayment</t>
  </si>
  <si>
    <t>Count of On-Site Sanitation System type</t>
  </si>
  <si>
    <t>Jun</t>
  </si>
  <si>
    <t>Average of Request Completion Period</t>
  </si>
  <si>
    <t>Max. of LOS Benchmark</t>
  </si>
  <si>
    <t>Count of Payment Collection Mode</t>
  </si>
  <si>
    <t>Jan</t>
  </si>
  <si>
    <t>Feb</t>
  </si>
  <si>
    <t>Mar</t>
  </si>
  <si>
    <t>Oct</t>
  </si>
  <si>
    <t>Nov</t>
  </si>
  <si>
    <t>Dec</t>
  </si>
  <si>
    <t>2020</t>
  </si>
  <si>
    <t>2021</t>
  </si>
  <si>
    <t>Total Revenue</t>
  </si>
  <si>
    <t>DESLUDGING SERVICE DELIVERY</t>
  </si>
  <si>
    <t>Total Requests Served</t>
  </si>
  <si>
    <t xml:space="preserve">Total </t>
  </si>
  <si>
    <t>Volume (in kiloliters)</t>
  </si>
  <si>
    <t>Sum of Volume (in kiloliters)</t>
  </si>
  <si>
    <t>Treatment Capacity (KLD)</t>
  </si>
  <si>
    <t>Sum of Expenditure (in INR)</t>
  </si>
  <si>
    <t>Expenses</t>
  </si>
  <si>
    <t>Wages</t>
  </si>
  <si>
    <t>Total Cost</t>
  </si>
  <si>
    <t>Total Sludge Treated</t>
  </si>
  <si>
    <t>Total Sludge Treated (in liters)</t>
  </si>
  <si>
    <t>Total Cost of Treatment per Liter (in INR)</t>
  </si>
  <si>
    <t>Wages per Liter (in INR)</t>
  </si>
  <si>
    <t>Expenses per Liter (in INR)</t>
  </si>
  <si>
    <t>Sum of Expenditure (in INR)2</t>
  </si>
  <si>
    <t>Sum of Total Wages</t>
  </si>
  <si>
    <t>Sum of Total Wages2</t>
  </si>
  <si>
    <t>FAECAL SLUDGE TREATMENT</t>
  </si>
  <si>
    <t>Avg Monthly Treatment Cost</t>
  </si>
  <si>
    <t>Revenue</t>
  </si>
  <si>
    <t>Avg Monthly Desludging Revenue</t>
  </si>
  <si>
    <t>%</t>
  </si>
  <si>
    <t>Customer Type</t>
  </si>
  <si>
    <t>Avg Waiting Time</t>
  </si>
  <si>
    <t>Avg Number of Trips</t>
  </si>
  <si>
    <t>Avg Distance per Trip</t>
  </si>
  <si>
    <t>Avg FSTP Utilization</t>
  </si>
  <si>
    <t>FAECAL SLUDGE MANAGEMENT SERVICE CHAIN</t>
  </si>
  <si>
    <t>Template for Monitoring FSM Systems</t>
  </si>
  <si>
    <t>Avg Tanker Utilization Rate</t>
  </si>
  <si>
    <t xml:space="preserve">Unique ID </t>
  </si>
  <si>
    <t>Contact Number</t>
  </si>
  <si>
    <t xml:space="preserve">Count of Unique ID </t>
  </si>
  <si>
    <t>Request Completed on Time</t>
  </si>
  <si>
    <t>Name of Business</t>
  </si>
  <si>
    <t>Jul</t>
  </si>
  <si>
    <t>Operation Commencement Date</t>
  </si>
  <si>
    <t>Year of Make</t>
  </si>
  <si>
    <t>Volume of Tanker (in KL)</t>
  </si>
  <si>
    <t>Vehicle Model</t>
  </si>
  <si>
    <t>Source of Sludge</t>
  </si>
  <si>
    <t xml:space="preserve"> </t>
  </si>
  <si>
    <t>State</t>
  </si>
  <si>
    <t xml:space="preserve">District </t>
  </si>
  <si>
    <t xml:space="preserve">ULB Name </t>
  </si>
  <si>
    <t xml:space="preserve">ULB Size Class </t>
  </si>
  <si>
    <t>Total Population</t>
  </si>
  <si>
    <t>Slum Population</t>
  </si>
  <si>
    <t>BASIC INFORMATION</t>
  </si>
  <si>
    <t>FSM SYSTEM</t>
  </si>
  <si>
    <t>Number of FSTPs</t>
  </si>
  <si>
    <t>Total FSTP Capacity</t>
  </si>
  <si>
    <t>Public Desludging Vehicles</t>
  </si>
  <si>
    <t>Private Desludging Vehicles</t>
  </si>
  <si>
    <t>FSTP Technology Type</t>
  </si>
  <si>
    <t>FSTP Management Model</t>
  </si>
  <si>
    <t>Desludging Vehicle Management Model</t>
  </si>
  <si>
    <t>% Population Covered by FSM</t>
  </si>
  <si>
    <t>PERSONNEL RESPONSIBLE FOR TEMPLATE</t>
  </si>
  <si>
    <t>TAB</t>
  </si>
  <si>
    <t>DESIGNATION</t>
  </si>
  <si>
    <t>PHONE NO.</t>
  </si>
  <si>
    <t>EMAIL</t>
  </si>
  <si>
    <t>DL. Log</t>
  </si>
  <si>
    <t>TR1. Operation</t>
  </si>
  <si>
    <t>TT1. Operation</t>
  </si>
  <si>
    <t>TT3. Wages</t>
  </si>
  <si>
    <t>TT2. Expenses</t>
  </si>
  <si>
    <t>TR2. Expenses</t>
  </si>
  <si>
    <t>TR3. Wages</t>
  </si>
  <si>
    <t>NAME</t>
  </si>
  <si>
    <t>DEPARTMENT</t>
  </si>
  <si>
    <t>SHIT FLOW DIAGRAM FOR THE ULB</t>
  </si>
  <si>
    <t xml:space="preserve">Authors: Neha Agarwal, Shubhagato Dasgupta, Punita Nook Naidu, Anindita Mukherjee
</t>
  </si>
  <si>
    <t>Name of Business Owner</t>
  </si>
  <si>
    <t>ULB Desludging Vehicles</t>
  </si>
  <si>
    <t>Operational Overview</t>
  </si>
  <si>
    <t>Benchmarks</t>
  </si>
  <si>
    <t>FSTP Employee Detail - Part 1</t>
  </si>
  <si>
    <t>Service Delivery Area - Part 1</t>
  </si>
  <si>
    <t>Service Delivery Area - Part 2</t>
  </si>
  <si>
    <t>Desludging Vehicle Overview</t>
  </si>
  <si>
    <t>Desludging Tariff - Part 1</t>
  </si>
  <si>
    <t>Desludging Tariff - Part 2</t>
  </si>
  <si>
    <t>Indicator Boxes</t>
  </si>
  <si>
    <t>Parameter</t>
  </si>
  <si>
    <t>Value</t>
  </si>
  <si>
    <t>Value Supplementary</t>
  </si>
  <si>
    <t>Total Transport Cost</t>
  </si>
  <si>
    <t>Total Treatment Cost</t>
  </si>
  <si>
    <t>Benchmark for FSTP Utilization</t>
  </si>
  <si>
    <t>Benchmark for Truck Utilization</t>
  </si>
  <si>
    <t>DEMAND</t>
  </si>
  <si>
    <t>Number of Requests</t>
  </si>
  <si>
    <t>Total Payments</t>
  </si>
  <si>
    <t>Reveneue Per Trip</t>
  </si>
  <si>
    <t>Average of Requests</t>
  </si>
  <si>
    <t>Total Requests</t>
  </si>
  <si>
    <t>(blank)</t>
  </si>
  <si>
    <t>Count of Volume (in kiloliters)</t>
  </si>
  <si>
    <t>Sludge Treated</t>
  </si>
  <si>
    <t>Average</t>
  </si>
  <si>
    <t>Capacity</t>
  </si>
  <si>
    <t>Days Exceeding Capacity</t>
  </si>
  <si>
    <t>Exceeding?</t>
  </si>
  <si>
    <t>Non-Wage Expenses</t>
  </si>
  <si>
    <t>FAECAL SLUDGE TRANSPORT</t>
  </si>
  <si>
    <t>Request Type</t>
  </si>
  <si>
    <t>Date of Notice</t>
  </si>
  <si>
    <t>Demand</t>
  </si>
  <si>
    <t>Scheduled</t>
  </si>
  <si>
    <t>Type of Request</t>
  </si>
  <si>
    <t>Date of Schedule</t>
  </si>
  <si>
    <t>Status of Request</t>
  </si>
  <si>
    <t>Successful</t>
  </si>
  <si>
    <t>Unsuccessful</t>
  </si>
  <si>
    <t>Status of Operation</t>
  </si>
  <si>
    <t>Count of Request Type</t>
  </si>
  <si>
    <t>Count of Status of Operation</t>
  </si>
  <si>
    <t>Wages Total</t>
  </si>
  <si>
    <t>Distance Travelled</t>
  </si>
  <si>
    <t xml:space="preserve">Biochemical Oxygen Demand (mg/l) </t>
  </si>
  <si>
    <t>Total Suspended Solids (mg/l)</t>
  </si>
  <si>
    <t>Faecal Coliform (MPN per 100 ml)</t>
  </si>
  <si>
    <t>Operation Status - Vehicle</t>
  </si>
  <si>
    <t>Operation Status - Treatment Plant</t>
  </si>
  <si>
    <t>Operational</t>
  </si>
  <si>
    <t>Non-Operational - Holiday</t>
  </si>
  <si>
    <t>Non-Operational - Under Maintenance</t>
  </si>
  <si>
    <t>Non-Operational - Other</t>
  </si>
  <si>
    <t>Treatment Standard Applicable</t>
  </si>
  <si>
    <t>BOD Compliance</t>
  </si>
  <si>
    <t>TSS Compliance</t>
  </si>
  <si>
    <t>Faecal Coliform Compliance</t>
  </si>
  <si>
    <t>Overall Compliance</t>
  </si>
  <si>
    <t>F.C. Compliance</t>
  </si>
  <si>
    <t>All Met</t>
  </si>
  <si>
    <t>One or More Unmet</t>
  </si>
  <si>
    <t>Total Non-Holiday Non-Operational</t>
  </si>
  <si>
    <t>Downtime Days</t>
  </si>
  <si>
    <t>Most in</t>
  </si>
  <si>
    <t>Day</t>
  </si>
  <si>
    <t>Days of Operation</t>
  </si>
  <si>
    <t>Requests completed on Time</t>
  </si>
  <si>
    <t>% Requests completed on Time</t>
  </si>
  <si>
    <t>Requests Completed on Time</t>
  </si>
  <si>
    <t>% Number of Requests</t>
  </si>
  <si>
    <t>AVAILABILE DAYS</t>
  </si>
  <si>
    <t>Total Trips</t>
  </si>
  <si>
    <t>Available Days</t>
  </si>
  <si>
    <t>Total Distance</t>
  </si>
  <si>
    <t>Column2</t>
  </si>
  <si>
    <t>Total Vehicle-Days</t>
  </si>
  <si>
    <t>Downtime Vehicle-Days</t>
  </si>
  <si>
    <t>Cost of Transport per Trip</t>
  </si>
  <si>
    <t>Cost of Transport per km</t>
  </si>
  <si>
    <t>Non-Wage Expenses per km</t>
  </si>
  <si>
    <t>Column3</t>
  </si>
  <si>
    <t>Column4</t>
  </si>
  <si>
    <t xml:space="preserve">Total Expenses per km </t>
  </si>
  <si>
    <t>Total Expenses per Trip</t>
  </si>
  <si>
    <t>Non-Wage Expenses Total</t>
  </si>
  <si>
    <t>Total Non-Wage Expenses per km</t>
  </si>
  <si>
    <t>Total Number of Trips</t>
  </si>
  <si>
    <t>Avg Monthly Transport Costs</t>
  </si>
  <si>
    <t>All Unmet</t>
  </si>
  <si>
    <t>1. Building Blocks of the Template</t>
  </si>
  <si>
    <t>2. Who fills what and where</t>
  </si>
  <si>
    <t xml:space="preserve">3. Where to start </t>
  </si>
  <si>
    <t>4. Other Pointers</t>
  </si>
  <si>
    <t>Average Revenue per Request</t>
  </si>
  <si>
    <t>Average Transport Cost per Request</t>
  </si>
  <si>
    <t>Average Treatment Cost per Request</t>
  </si>
  <si>
    <t>Average FSM Cost per Request</t>
  </si>
  <si>
    <t>Unavailable - Under Maintenance13</t>
  </si>
  <si>
    <t>Total Days</t>
  </si>
  <si>
    <t>Benchmark for Truck Utilization (Daily Number of Trips)</t>
  </si>
  <si>
    <t>Benchmark for Total Number of Trips</t>
  </si>
  <si>
    <t>Utilization</t>
  </si>
  <si>
    <t>Average Utilization Rate</t>
  </si>
  <si>
    <r>
      <rPr>
        <b/>
        <sz val="14"/>
        <color theme="1"/>
        <rFont val="Calibri Light"/>
        <family val="2"/>
        <scheme val="major"/>
      </rPr>
      <t xml:space="preserve">Authors: </t>
    </r>
    <r>
      <rPr>
        <sz val="14"/>
        <color theme="1"/>
        <rFont val="Calibri Light"/>
        <family val="2"/>
        <scheme val="major"/>
      </rPr>
      <t>Neha Agarwal*, Shubhagato Dasgupta**, Punita Nook Naidu***, Anindita Mukherjee</t>
    </r>
  </si>
  <si>
    <r>
      <rPr>
        <b/>
        <sz val="14"/>
        <color theme="1"/>
        <rFont val="Calibri Light"/>
        <family val="2"/>
        <scheme val="major"/>
      </rPr>
      <t xml:space="preserve">For more information   </t>
    </r>
    <r>
      <rPr>
        <sz val="14"/>
        <color theme="1"/>
        <rFont val="Calibri Light"/>
        <family val="2"/>
        <scheme val="major"/>
      </rPr>
      <t>about the tool, please write to **shubhagato@cprindia.org, *nagarwal@cprindia.org and ***sticonsulting.my@gmail.com</t>
    </r>
  </si>
  <si>
    <t>OD1234</t>
  </si>
  <si>
    <t>OD1235</t>
  </si>
  <si>
    <t>OD1236</t>
  </si>
  <si>
    <t>OD1237</t>
  </si>
  <si>
    <t>OD1238</t>
  </si>
  <si>
    <t>OD1239</t>
  </si>
  <si>
    <t>OD1240</t>
  </si>
  <si>
    <t>ODPV123</t>
  </si>
  <si>
    <t>ODPV124</t>
  </si>
  <si>
    <t>Utilization Criteria</t>
  </si>
  <si>
    <t>Sept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</si>
</sst>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₹&quot;* #,##0.00_);_(&quot;₹&quot;* \(#,##0.00\);_(&quot;₹&quot;* &quot;-&quot;??_);_(@_)"/>
    <numFmt numFmtId="164" formatCode="_ [$₹-4009]\ * #,##0.00_ ;_ [$₹-4009]\ * \-#,##0.00_ ;_ [$₹-4009]\ * &quot;-&quot;??_ ;_ @_ "/>
    <numFmt numFmtId="165" formatCode="0.0"/>
    <numFmt numFmtId="166" formatCode="&quot;₹&quot;#,##0.00"/>
    <numFmt numFmtId="167" formatCode="&quot;₹&quot;#,##0"/>
    <numFmt numFmtId="168" formatCode="_(&quot;₹&quot;* #,##0.0_);_(&quot;₹&quot;* \(#,##0.0\);_(&quot;₹&quot;* &quot;-&quot;??_);_(@_)"/>
    <numFmt numFmtId="169" formatCode="_(&quot;₹&quot;* #,##0_);_(&quot;₹&quot;* \(#,##0\);_(&quot;₹&quot;* &quot;-&quot;??_);_(@_)"/>
    <numFmt numFmtId="170" formatCode=";;;"/>
    <numFmt numFmtId="171" formatCode="_ [$₹-4009]\ * #,##0_ ;_ [$₹-4009]\ * \-#,##0_ ;_ [$₹-4009]\ * &quot;-&quot;??_ ;_ @_ "/>
  </numFmts>
  <fonts count="38"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9"/>
      <color theme="9" tint="0.3999755851924192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6"/>
      <color rgb="FF000000"/>
      <name val="+mn-ea"/>
    </font>
    <font>
      <b/>
      <sz val="16"/>
      <color theme="0"/>
      <name val="Calibri"/>
      <family val="2"/>
      <scheme val="minor"/>
    </font>
    <font>
      <b/>
      <sz val="3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sz val="36"/>
      <color theme="1" tint="0.34998626667073579"/>
      <name val="Calibri Light (Headings)"/>
    </font>
    <font>
      <sz val="12"/>
      <color theme="1" tint="0.34998626667073579"/>
      <name val="Calibri"/>
      <family val="2"/>
      <scheme val="minor"/>
    </font>
    <font>
      <sz val="12"/>
      <color theme="5" tint="-0.249977111117893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sz val="10"/>
      <color rgb="FF000000"/>
      <name val="Tahoma"/>
      <family val="2"/>
    </font>
    <font>
      <sz val="12"/>
      <color rgb="FF000000"/>
      <name val="Calibri"/>
      <family val="2"/>
      <scheme val="minor"/>
    </font>
    <font>
      <sz val="16"/>
      <color rgb="FF565A3C"/>
      <name val="Calibri Light"/>
      <family val="2"/>
    </font>
    <font>
      <b/>
      <sz val="10"/>
      <color rgb="FF000000"/>
      <name val="Tahoma"/>
      <family val="2"/>
    </font>
    <font>
      <sz val="22"/>
      <color theme="1"/>
      <name val="Calibri"/>
      <family val="2"/>
      <scheme val="minor"/>
    </font>
    <font>
      <sz val="20"/>
      <color theme="1"/>
      <name val="Calibri Light"/>
      <family val="2"/>
      <scheme val="major"/>
    </font>
    <font>
      <sz val="20"/>
      <color theme="1"/>
      <name val="Calibri Light"/>
      <family val="2"/>
      <scheme val="major"/>
    </font>
    <font>
      <sz val="12"/>
      <color theme="1"/>
      <name val="Calibri Light"/>
      <family val="2"/>
      <scheme val="major"/>
    </font>
    <font>
      <u/>
      <sz val="18"/>
      <color rgb="FF5CE638"/>
      <name val="Inherit"/>
    </font>
    <font>
      <sz val="12"/>
      <color rgb="FF3C4043"/>
      <name val="Calibri"/>
      <family val="2"/>
      <scheme val="minor"/>
    </font>
    <font>
      <u/>
      <sz val="12"/>
      <color rgb="FF5CE638"/>
      <name val="Calibri"/>
      <family val="2"/>
      <scheme val="minor"/>
    </font>
    <font>
      <sz val="12"/>
      <color rgb="FF333333"/>
      <name val="Calibri"/>
      <family val="2"/>
      <scheme val="minor"/>
    </font>
    <font>
      <sz val="14"/>
      <color theme="1"/>
      <name val="Calibri Light"/>
      <family val="2"/>
      <scheme val="major"/>
    </font>
    <font>
      <b/>
      <sz val="14"/>
      <color theme="1"/>
      <name val="Calibri Light"/>
      <family val="2"/>
      <scheme val="major"/>
    </font>
  </fonts>
  <fills count="24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/>
        <bgColor theme="4" tint="0.79998168889431442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1"/>
        <bgColor theme="1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2"/>
        <bgColor indexed="64"/>
      </patternFill>
    </fill>
    <fill>
      <patternFill patternType="solid">
        <fgColor theme="8"/>
        <bgColor theme="0" tint="-0.14999847407452621"/>
      </patternFill>
    </fill>
    <fill>
      <patternFill patternType="solid">
        <fgColor theme="6"/>
        <bgColor theme="6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/>
        <bgColor theme="4" tint="0.79998168889431442"/>
      </patternFill>
    </fill>
    <fill>
      <patternFill patternType="solid">
        <fgColor rgb="FFF8E6DA"/>
        <bgColor rgb="FFF8E6DA"/>
      </patternFill>
    </fill>
  </fills>
  <borders count="44">
    <border>
      <left/>
      <right/>
      <top/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8"/>
      </right>
      <top style="double">
        <color theme="8"/>
      </top>
      <bottom/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 style="medium">
        <color theme="1" tint="0.499984740745262"/>
      </left>
      <right/>
      <top/>
      <bottom/>
      <diagonal/>
    </border>
    <border>
      <left/>
      <right style="thin">
        <color theme="8"/>
      </right>
      <top style="medium">
        <color theme="1" tint="0.499984740745262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/>
      <top style="double">
        <color theme="8"/>
      </top>
      <bottom/>
      <diagonal/>
    </border>
    <border>
      <left/>
      <right/>
      <top style="double">
        <color theme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1" tint="0.499984740745262"/>
      </bottom>
      <diagonal/>
    </border>
    <border>
      <left style="medium">
        <color theme="1" tint="0.499984740745262"/>
      </left>
      <right/>
      <top style="double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/>
      <diagonal/>
    </border>
    <border>
      <left style="thin">
        <color theme="8" tint="0.39997558519241921"/>
      </left>
      <right/>
      <top style="thin">
        <color theme="8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rgb="FFEBB18F"/>
      </right>
      <top style="thin">
        <color rgb="FFEBB18F"/>
      </top>
      <bottom style="thin">
        <color rgb="FFEBB18F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</cellStyleXfs>
  <cellXfs count="197">
    <xf numFmtId="0" fontId="0" fillId="0" borderId="0" xfId="0"/>
    <xf numFmtId="0" fontId="0" fillId="0" borderId="0" xfId="0" applyAlignment="1">
      <alignment wrapText="1"/>
    </xf>
    <xf numFmtId="15" fontId="0" fillId="0" borderId="0" xfId="0" applyNumberFormat="1"/>
    <xf numFmtId="0" fontId="6" fillId="4" borderId="2" xfId="0" applyFont="1" applyFill="1" applyBorder="1"/>
    <xf numFmtId="0" fontId="0" fillId="0" borderId="3" xfId="0" applyBorder="1"/>
    <xf numFmtId="17" fontId="0" fillId="0" borderId="4" xfId="0" applyNumberFormat="1" applyBorder="1"/>
    <xf numFmtId="0" fontId="0" fillId="0" borderId="5" xfId="0" applyBorder="1"/>
    <xf numFmtId="0" fontId="0" fillId="0" borderId="4" xfId="0" applyBorder="1"/>
    <xf numFmtId="17" fontId="3" fillId="2" borderId="4" xfId="0" applyNumberFormat="1" applyFont="1" applyFill="1" applyBorder="1"/>
    <xf numFmtId="0" fontId="3" fillId="2" borderId="4" xfId="0" applyFont="1" applyFill="1" applyBorder="1"/>
    <xf numFmtId="0" fontId="5" fillId="0" borderId="0" xfId="0" applyFont="1"/>
    <xf numFmtId="0" fontId="3" fillId="2" borderId="7" xfId="0" applyFont="1" applyFill="1" applyBorder="1" applyAlignment="1">
      <alignment horizontal="center"/>
    </xf>
    <xf numFmtId="0" fontId="0" fillId="0" borderId="8" xfId="0" applyBorder="1"/>
    <xf numFmtId="9" fontId="0" fillId="0" borderId="8" xfId="1" applyFont="1" applyBorder="1"/>
    <xf numFmtId="0" fontId="3" fillId="5" borderId="8" xfId="0" applyFont="1" applyFill="1" applyBorder="1" applyAlignment="1">
      <alignment wrapText="1"/>
    </xf>
    <xf numFmtId="0" fontId="3" fillId="2" borderId="6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0" borderId="2" xfId="0" applyFont="1" applyBorder="1"/>
    <xf numFmtId="0" fontId="4" fillId="0" borderId="0" xfId="0" applyFont="1"/>
    <xf numFmtId="0" fontId="6" fillId="4" borderId="0" xfId="0" applyFont="1" applyFill="1"/>
    <xf numFmtId="0" fontId="0" fillId="0" borderId="0" xfId="0" pivotButton="1"/>
    <xf numFmtId="16" fontId="0" fillId="0" borderId="0" xfId="0" applyNumberFormat="1"/>
    <xf numFmtId="9" fontId="0" fillId="0" borderId="0" xfId="1" applyFont="1" applyFill="1" applyBorder="1"/>
    <xf numFmtId="0" fontId="3" fillId="5" borderId="8" xfId="0" applyFont="1" applyFill="1" applyBorder="1"/>
    <xf numFmtId="9" fontId="0" fillId="0" borderId="8" xfId="1" applyFont="1" applyBorder="1" applyAlignment="1"/>
    <xf numFmtId="164" fontId="0" fillId="0" borderId="0" xfId="0" applyNumberFormat="1"/>
    <xf numFmtId="164" fontId="0" fillId="0" borderId="0" xfId="2" applyNumberFormat="1" applyFont="1" applyBorder="1"/>
    <xf numFmtId="0" fontId="7" fillId="5" borderId="8" xfId="0" applyFont="1" applyFill="1" applyBorder="1" applyAlignment="1">
      <alignment wrapText="1"/>
    </xf>
    <xf numFmtId="0" fontId="10" fillId="0" borderId="8" xfId="0" applyFont="1" applyBorder="1"/>
    <xf numFmtId="0" fontId="11" fillId="0" borderId="13" xfId="0" applyFont="1" applyBorder="1"/>
    <xf numFmtId="0" fontId="5" fillId="9" borderId="0" xfId="0" applyFont="1" applyFill="1"/>
    <xf numFmtId="17" fontId="3" fillId="2" borderId="0" xfId="0" applyNumberFormat="1" applyFont="1" applyFill="1"/>
    <xf numFmtId="0" fontId="7" fillId="2" borderId="6" xfId="0" applyFont="1" applyFill="1" applyBorder="1" applyAlignment="1">
      <alignment wrapText="1"/>
    </xf>
    <xf numFmtId="165" fontId="10" fillId="0" borderId="8" xfId="0" applyNumberFormat="1" applyFont="1" applyBorder="1"/>
    <xf numFmtId="0" fontId="3" fillId="7" borderId="1" xfId="0" applyFont="1" applyFill="1" applyBorder="1" applyAlignment="1">
      <alignment wrapText="1"/>
    </xf>
    <xf numFmtId="0" fontId="3" fillId="5" borderId="1" xfId="0" applyFont="1" applyFill="1" applyBorder="1" applyAlignment="1">
      <alignment wrapText="1"/>
    </xf>
    <xf numFmtId="0" fontId="0" fillId="7" borderId="1" xfId="0" applyFill="1" applyBorder="1" applyAlignment="1">
      <alignment wrapText="1"/>
    </xf>
    <xf numFmtId="0" fontId="0" fillId="5" borderId="1" xfId="0" applyFill="1" applyBorder="1" applyAlignment="1">
      <alignment wrapText="1"/>
    </xf>
    <xf numFmtId="0" fontId="3" fillId="5" borderId="15" xfId="0" applyFont="1" applyFill="1" applyBorder="1" applyAlignment="1">
      <alignment wrapText="1"/>
    </xf>
    <xf numFmtId="0" fontId="0" fillId="7" borderId="16" xfId="0" applyFill="1" applyBorder="1" applyAlignment="1">
      <alignment wrapText="1"/>
    </xf>
    <xf numFmtId="0" fontId="4" fillId="0" borderId="17" xfId="3" applyFont="1" applyBorder="1" applyAlignment="1">
      <alignment horizontal="center" vertical="center" wrapText="1"/>
    </xf>
    <xf numFmtId="9" fontId="0" fillId="0" borderId="0" xfId="1" applyFont="1"/>
    <xf numFmtId="166" fontId="0" fillId="0" borderId="0" xfId="0" applyNumberFormat="1"/>
    <xf numFmtId="1" fontId="0" fillId="0" borderId="0" xfId="1" applyNumberFormat="1" applyFont="1"/>
    <xf numFmtId="0" fontId="3" fillId="0" borderId="17" xfId="3" applyFont="1" applyBorder="1" applyAlignment="1">
      <alignment horizontal="center" vertical="center" wrapText="1"/>
    </xf>
    <xf numFmtId="0" fontId="3" fillId="10" borderId="17" xfId="3" applyFont="1" applyFill="1" applyBorder="1" applyAlignment="1">
      <alignment horizontal="center" vertical="center" wrapText="1"/>
    </xf>
    <xf numFmtId="3" fontId="0" fillId="0" borderId="0" xfId="0" applyNumberFormat="1"/>
    <xf numFmtId="0" fontId="12" fillId="0" borderId="0" xfId="0" applyFont="1"/>
    <xf numFmtId="0" fontId="13" fillId="0" borderId="0" xfId="0" applyFont="1" applyAlignment="1">
      <alignment horizontal="left" vertical="center"/>
    </xf>
    <xf numFmtId="0" fontId="0" fillId="0" borderId="0" xfId="0" applyAlignment="1">
      <alignment horizontal="left" indent="1"/>
    </xf>
    <xf numFmtId="0" fontId="0" fillId="12" borderId="18" xfId="0" applyFill="1" applyBorder="1"/>
    <xf numFmtId="0" fontId="0" fillId="0" borderId="18" xfId="0" applyBorder="1"/>
    <xf numFmtId="0" fontId="3" fillId="11" borderId="19" xfId="0" applyFont="1" applyFill="1" applyBorder="1"/>
    <xf numFmtId="0" fontId="0" fillId="12" borderId="20" xfId="0" applyFill="1" applyBorder="1"/>
    <xf numFmtId="0" fontId="0" fillId="13" borderId="0" xfId="0" applyFill="1"/>
    <xf numFmtId="1" fontId="0" fillId="0" borderId="0" xfId="0" applyNumberFormat="1"/>
    <xf numFmtId="167" fontId="0" fillId="0" borderId="0" xfId="0" applyNumberFormat="1"/>
    <xf numFmtId="0" fontId="0" fillId="6" borderId="0" xfId="0" applyFill="1"/>
    <xf numFmtId="0" fontId="9" fillId="6" borderId="0" xfId="0" applyFont="1" applyFill="1" applyAlignment="1">
      <alignment vertical="center"/>
    </xf>
    <xf numFmtId="9" fontId="0" fillId="0" borderId="0" xfId="0" applyNumberFormat="1"/>
    <xf numFmtId="10" fontId="0" fillId="0" borderId="0" xfId="0" applyNumberFormat="1"/>
    <xf numFmtId="14" fontId="0" fillId="0" borderId="0" xfId="0" applyNumberFormat="1"/>
    <xf numFmtId="0" fontId="0" fillId="0" borderId="0" xfId="0" applyAlignment="1">
      <alignment horizontal="center" wrapText="1"/>
    </xf>
    <xf numFmtId="0" fontId="15" fillId="6" borderId="0" xfId="0" applyFont="1" applyFill="1" applyAlignment="1">
      <alignment vertical="center"/>
    </xf>
    <xf numFmtId="17" fontId="14" fillId="2" borderId="0" xfId="0" applyNumberFormat="1" applyFont="1" applyFill="1"/>
    <xf numFmtId="167" fontId="8" fillId="0" borderId="0" xfId="0" applyNumberFormat="1" applyFont="1" applyAlignment="1">
      <alignment horizontal="center"/>
    </xf>
    <xf numFmtId="0" fontId="14" fillId="14" borderId="0" xfId="0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0" fontId="17" fillId="0" borderId="0" xfId="0" applyFont="1"/>
    <xf numFmtId="17" fontId="4" fillId="0" borderId="0" xfId="0" applyNumberFormat="1" applyFont="1"/>
    <xf numFmtId="44" fontId="4" fillId="0" borderId="0" xfId="2" applyFont="1" applyFill="1"/>
    <xf numFmtId="17" fontId="14" fillId="0" borderId="0" xfId="0" applyNumberFormat="1" applyFont="1"/>
    <xf numFmtId="164" fontId="0" fillId="0" borderId="0" xfId="2" applyNumberFormat="1" applyFont="1" applyBorder="1" applyAlignment="1"/>
    <xf numFmtId="9" fontId="0" fillId="0" borderId="0" xfId="1" applyFont="1" applyFill="1" applyBorder="1" applyAlignment="1"/>
    <xf numFmtId="169" fontId="4" fillId="0" borderId="0" xfId="0" applyNumberFormat="1" applyFont="1"/>
    <xf numFmtId="168" fontId="4" fillId="0" borderId="0" xfId="0" applyNumberFormat="1" applyFont="1"/>
    <xf numFmtId="44" fontId="4" fillId="0" borderId="0" xfId="0" applyNumberFormat="1" applyFont="1"/>
    <xf numFmtId="169" fontId="16" fillId="9" borderId="0" xfId="2" applyNumberFormat="1" applyFont="1" applyFill="1" applyBorder="1"/>
    <xf numFmtId="169" fontId="16" fillId="9" borderId="0" xfId="0" applyNumberFormat="1" applyFont="1" applyFill="1"/>
    <xf numFmtId="169" fontId="0" fillId="0" borderId="0" xfId="0" applyNumberFormat="1"/>
    <xf numFmtId="169" fontId="4" fillId="16" borderId="21" xfId="2" applyNumberFormat="1" applyFont="1" applyFill="1" applyBorder="1"/>
    <xf numFmtId="17" fontId="4" fillId="16" borderId="21" xfId="0" applyNumberFormat="1" applyFont="1" applyFill="1" applyBorder="1"/>
    <xf numFmtId="17" fontId="4" fillId="0" borderId="21" xfId="0" applyNumberFormat="1" applyFont="1" applyBorder="1"/>
    <xf numFmtId="0" fontId="3" fillId="15" borderId="22" xfId="0" applyFont="1" applyFill="1" applyBorder="1"/>
    <xf numFmtId="17" fontId="14" fillId="15" borderId="22" xfId="0" applyNumberFormat="1" applyFont="1" applyFill="1" applyBorder="1"/>
    <xf numFmtId="17" fontId="4" fillId="0" borderId="23" xfId="0" applyNumberFormat="1" applyFont="1" applyBorder="1"/>
    <xf numFmtId="169" fontId="4" fillId="16" borderId="23" xfId="2" applyNumberFormat="1" applyFont="1" applyFill="1" applyBorder="1"/>
    <xf numFmtId="0" fontId="4" fillId="0" borderId="7" xfId="0" applyFont="1" applyBorder="1" applyAlignment="1">
      <alignment horizontal="left"/>
    </xf>
    <xf numFmtId="0" fontId="0" fillId="0" borderId="14" xfId="0" applyBorder="1"/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1" fillId="0" borderId="0" xfId="0" applyFont="1"/>
    <xf numFmtId="0" fontId="23" fillId="0" borderId="0" xfId="0" applyFont="1"/>
    <xf numFmtId="17" fontId="0" fillId="0" borderId="0" xfId="0" applyNumberFormat="1"/>
    <xf numFmtId="0" fontId="0" fillId="0" borderId="24" xfId="0" applyBorder="1"/>
    <xf numFmtId="0" fontId="3" fillId="17" borderId="25" xfId="0" applyFont="1" applyFill="1" applyBorder="1" applyAlignment="1">
      <alignment horizontal="left"/>
    </xf>
    <xf numFmtId="0" fontId="3" fillId="17" borderId="26" xfId="0" applyFont="1" applyFill="1" applyBorder="1" applyAlignment="1">
      <alignment horizontal="left"/>
    </xf>
    <xf numFmtId="0" fontId="3" fillId="6" borderId="24" xfId="0" applyFont="1" applyFill="1" applyBorder="1" applyAlignment="1">
      <alignment horizontal="center" wrapText="1"/>
    </xf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4" fillId="10" borderId="24" xfId="0" applyFont="1" applyFill="1" applyBorder="1" applyAlignment="1">
      <alignment horizontal="right"/>
    </xf>
    <xf numFmtId="0" fontId="4" fillId="18" borderId="24" xfId="0" applyFont="1" applyFill="1" applyBorder="1" applyAlignment="1">
      <alignment horizontal="right"/>
    </xf>
    <xf numFmtId="0" fontId="4" fillId="19" borderId="24" xfId="0" applyFont="1" applyFill="1" applyBorder="1" applyAlignment="1">
      <alignment horizontal="right"/>
    </xf>
    <xf numFmtId="0" fontId="0" fillId="9" borderId="36" xfId="0" applyFill="1" applyBorder="1"/>
    <xf numFmtId="0" fontId="0" fillId="9" borderId="37" xfId="0" applyFill="1" applyBorder="1"/>
    <xf numFmtId="0" fontId="4" fillId="9" borderId="35" xfId="0" applyFont="1" applyFill="1" applyBorder="1"/>
    <xf numFmtId="0" fontId="0" fillId="0" borderId="37" xfId="0" applyBorder="1"/>
    <xf numFmtId="0" fontId="0" fillId="0" borderId="36" xfId="0" applyBorder="1"/>
    <xf numFmtId="0" fontId="4" fillId="0" borderId="35" xfId="0" applyFont="1" applyBorder="1"/>
    <xf numFmtId="0" fontId="4" fillId="0" borderId="36" xfId="0" applyFont="1" applyBorder="1"/>
    <xf numFmtId="0" fontId="4" fillId="0" borderId="37" xfId="0" applyFont="1" applyBorder="1"/>
    <xf numFmtId="0" fontId="4" fillId="0" borderId="34" xfId="0" applyFont="1" applyBorder="1"/>
    <xf numFmtId="0" fontId="0" fillId="0" borderId="0" xfId="0" applyAlignment="1">
      <alignment horizontal="center" vertical="center" wrapText="1"/>
    </xf>
    <xf numFmtId="0" fontId="3" fillId="20" borderId="0" xfId="0" applyFont="1" applyFill="1" applyAlignment="1">
      <alignment horizontal="center" vertical="center" wrapText="1"/>
    </xf>
    <xf numFmtId="169" fontId="0" fillId="0" borderId="0" xfId="2" applyNumberFormat="1" applyFont="1"/>
    <xf numFmtId="44" fontId="0" fillId="0" borderId="0" xfId="0" applyNumberFormat="1"/>
    <xf numFmtId="0" fontId="4" fillId="0" borderId="24" xfId="3" applyFont="1" applyBorder="1" applyAlignment="1">
      <alignment horizontal="center" vertical="center" wrapText="1"/>
    </xf>
    <xf numFmtId="0" fontId="4" fillId="0" borderId="24" xfId="0" applyFont="1" applyBorder="1"/>
    <xf numFmtId="0" fontId="2" fillId="0" borderId="24" xfId="0" applyFont="1" applyBorder="1"/>
    <xf numFmtId="1" fontId="0" fillId="0" borderId="24" xfId="0" applyNumberFormat="1" applyBorder="1"/>
    <xf numFmtId="167" fontId="2" fillId="0" borderId="24" xfId="2" applyNumberFormat="1" applyFont="1" applyFill="1" applyBorder="1"/>
    <xf numFmtId="0" fontId="3" fillId="2" borderId="3" xfId="0" applyFont="1" applyFill="1" applyBorder="1"/>
    <xf numFmtId="0" fontId="8" fillId="8" borderId="0" xfId="0" applyFont="1" applyFill="1" applyAlignment="1">
      <alignment horizontal="left"/>
    </xf>
    <xf numFmtId="0" fontId="3" fillId="2" borderId="17" xfId="3" applyFont="1" applyFill="1" applyBorder="1" applyAlignment="1">
      <alignment horizontal="center" vertical="center" wrapText="1"/>
    </xf>
    <xf numFmtId="0" fontId="0" fillId="0" borderId="35" xfId="0" applyBorder="1"/>
    <xf numFmtId="170" fontId="0" fillId="0" borderId="0" xfId="0" applyNumberFormat="1"/>
    <xf numFmtId="0" fontId="0" fillId="3" borderId="38" xfId="0" applyFill="1" applyBorder="1"/>
    <xf numFmtId="0" fontId="0" fillId="0" borderId="38" xfId="0" applyBorder="1"/>
    <xf numFmtId="0" fontId="3" fillId="15" borderId="21" xfId="0" applyFont="1" applyFill="1" applyBorder="1" applyAlignment="1">
      <alignment wrapText="1"/>
    </xf>
    <xf numFmtId="17" fontId="0" fillId="0" borderId="4" xfId="0" applyNumberFormat="1" applyBorder="1" applyAlignment="1">
      <alignment wrapText="1"/>
    </xf>
    <xf numFmtId="0" fontId="0" fillId="0" borderId="4" xfId="0" applyBorder="1" applyAlignment="1">
      <alignment wrapText="1"/>
    </xf>
    <xf numFmtId="1" fontId="4" fillId="0" borderId="0" xfId="2" applyNumberFormat="1" applyFont="1" applyFill="1" applyBorder="1"/>
    <xf numFmtId="1" fontId="4" fillId="0" borderId="0" xfId="0" applyNumberFormat="1" applyFont="1"/>
    <xf numFmtId="9" fontId="2" fillId="0" borderId="0" xfId="1" applyFont="1"/>
    <xf numFmtId="9" fontId="2" fillId="0" borderId="24" xfId="1" applyFont="1" applyFill="1" applyBorder="1"/>
    <xf numFmtId="171" fontId="0" fillId="0" borderId="0" xfId="2" applyNumberFormat="1" applyFont="1"/>
    <xf numFmtId="0" fontId="26" fillId="0" borderId="0" xfId="0" applyFont="1" applyAlignment="1">
      <alignment horizontal="center" vertical="center"/>
    </xf>
    <xf numFmtId="0" fontId="4" fillId="22" borderId="1" xfId="0" applyFont="1" applyFill="1" applyBorder="1"/>
    <xf numFmtId="0" fontId="0" fillId="0" borderId="8" xfId="0" quotePrefix="1" applyBorder="1"/>
    <xf numFmtId="0" fontId="4" fillId="13" borderId="0" xfId="0" applyFont="1" applyFill="1"/>
    <xf numFmtId="0" fontId="22" fillId="13" borderId="0" xfId="0" applyFont="1" applyFill="1"/>
    <xf numFmtId="0" fontId="21" fillId="13" borderId="0" xfId="0" applyFont="1" applyFill="1"/>
    <xf numFmtId="0" fontId="0" fillId="9" borderId="0" xfId="0" applyFill="1"/>
    <xf numFmtId="0" fontId="25" fillId="23" borderId="43" xfId="0" applyFont="1" applyFill="1" applyBorder="1"/>
    <xf numFmtId="0" fontId="25" fillId="0" borderId="43" xfId="0" applyFont="1" applyBorder="1"/>
    <xf numFmtId="0" fontId="29" fillId="0" borderId="0" xfId="0" applyFont="1"/>
    <xf numFmtId="0" fontId="30" fillId="0" borderId="0" xfId="0" applyFont="1"/>
    <xf numFmtId="0" fontId="31" fillId="0" borderId="27" xfId="0" applyFont="1" applyBorder="1"/>
    <xf numFmtId="0" fontId="31" fillId="0" borderId="28" xfId="0" applyFont="1" applyBorder="1"/>
    <xf numFmtId="14" fontId="0" fillId="0" borderId="0" xfId="0" applyNumberFormat="1" applyAlignment="1">
      <alignment horizontal="left"/>
    </xf>
    <xf numFmtId="0" fontId="3" fillId="2" borderId="0" xfId="0" applyFont="1" applyFill="1"/>
    <xf numFmtId="9" fontId="3" fillId="17" borderId="0" xfId="1" applyFont="1" applyFill="1"/>
    <xf numFmtId="1" fontId="0" fillId="0" borderId="18" xfId="0" applyNumberFormat="1" applyBorder="1"/>
    <xf numFmtId="0" fontId="5" fillId="17" borderId="0" xfId="0" applyFont="1" applyFill="1"/>
    <xf numFmtId="0" fontId="32" fillId="0" borderId="0" xfId="0" applyFont="1"/>
    <xf numFmtId="0" fontId="33" fillId="0" borderId="0" xfId="0" applyFont="1"/>
    <xf numFmtId="0" fontId="34" fillId="0" borderId="0" xfId="0" applyFont="1"/>
    <xf numFmtId="0" fontId="35" fillId="0" borderId="0" xfId="0" applyFont="1"/>
    <xf numFmtId="9" fontId="10" fillId="0" borderId="14" xfId="0" applyNumberFormat="1" applyFont="1" applyBorder="1"/>
    <xf numFmtId="0" fontId="0" fillId="6" borderId="0" xfId="0" applyFill="1" applyAlignment="1">
      <alignment horizontal="center"/>
    </xf>
    <xf numFmtId="15" fontId="2" fillId="0" borderId="0" xfId="0" applyNumberFormat="1" applyFont="1" applyProtection="1">
      <protection locked="0"/>
    </xf>
    <xf numFmtId="0" fontId="2" fillId="0" borderId="0" xfId="0" applyFont="1" applyProtection="1">
      <protection locked="0"/>
    </xf>
    <xf numFmtId="0" fontId="20" fillId="0" borderId="0" xfId="0" applyFont="1" applyProtection="1">
      <protection locked="0"/>
    </xf>
    <xf numFmtId="0" fontId="0" fillId="0" borderId="0" xfId="0" applyProtection="1">
      <protection locked="0"/>
    </xf>
    <xf numFmtId="14" fontId="2" fillId="0" borderId="0" xfId="0" applyNumberFormat="1" applyFont="1" applyProtection="1">
      <protection locked="0"/>
    </xf>
    <xf numFmtId="15" fontId="0" fillId="0" borderId="0" xfId="0" applyNumberFormat="1" applyProtection="1">
      <protection locked="0"/>
    </xf>
    <xf numFmtId="14" fontId="0" fillId="0" borderId="0" xfId="0" applyNumberFormat="1" applyProtection="1">
      <protection locked="0"/>
    </xf>
    <xf numFmtId="2" fontId="4" fillId="0" borderId="0" xfId="0" applyNumberFormat="1" applyFont="1"/>
    <xf numFmtId="0" fontId="4" fillId="0" borderId="0" xfId="0" applyFont="1" applyProtection="1">
      <protection locked="0"/>
    </xf>
    <xf numFmtId="0" fontId="36" fillId="0" borderId="26" xfId="0" applyFont="1" applyBorder="1"/>
    <xf numFmtId="0" fontId="0" fillId="0" borderId="0" xfId="0" applyAlignment="1">
      <alignment horizontal="left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36" fillId="0" borderId="31" xfId="0" applyFont="1" applyBorder="1" applyAlignment="1">
      <alignment horizontal="left"/>
    </xf>
    <xf numFmtId="0" fontId="36" fillId="0" borderId="32" xfId="0" applyFont="1" applyBorder="1" applyAlignment="1">
      <alignment horizontal="left"/>
    </xf>
    <xf numFmtId="0" fontId="36" fillId="0" borderId="33" xfId="0" applyFont="1" applyBorder="1" applyAlignment="1">
      <alignment horizontal="left"/>
    </xf>
    <xf numFmtId="0" fontId="0" fillId="0" borderId="24" xfId="0" applyBorder="1" applyAlignment="1">
      <alignment horizontal="center"/>
    </xf>
    <xf numFmtId="0" fontId="28" fillId="13" borderId="40" xfId="0" applyFont="1" applyFill="1" applyBorder="1" applyAlignment="1">
      <alignment horizontal="center" vertical="center" wrapText="1"/>
    </xf>
    <xf numFmtId="0" fontId="28" fillId="13" borderId="41" xfId="0" applyFont="1" applyFill="1" applyBorder="1" applyAlignment="1">
      <alignment horizontal="center" vertical="center" wrapText="1"/>
    </xf>
    <xf numFmtId="0" fontId="28" fillId="13" borderId="42" xfId="0" applyFont="1" applyFill="1" applyBorder="1" applyAlignment="1">
      <alignment horizontal="center" vertical="center" wrapText="1"/>
    </xf>
    <xf numFmtId="0" fontId="28" fillId="9" borderId="39" xfId="0" applyFont="1" applyFill="1" applyBorder="1" applyAlignment="1">
      <alignment horizontal="center" vertical="center" wrapText="1"/>
    </xf>
    <xf numFmtId="0" fontId="4" fillId="21" borderId="32" xfId="0" applyFont="1" applyFill="1" applyBorder="1" applyAlignment="1">
      <alignment horizontal="center"/>
    </xf>
    <xf numFmtId="0" fontId="8" fillId="8" borderId="0" xfId="0" applyFont="1" applyFill="1" applyAlignment="1">
      <alignment horizontal="left"/>
    </xf>
    <xf numFmtId="17" fontId="3" fillId="2" borderId="12" xfId="0" applyNumberFormat="1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17" fontId="3" fillId="2" borderId="11" xfId="0" applyNumberFormat="1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0" fillId="0" borderId="0" xfId="0" applyNumberFormat="1"/>
  </cellXfs>
  <cellStyles count="4">
    <cellStyle name="Currency" xfId="2" builtinId="4"/>
    <cellStyle name="Normal" xfId="0" builtinId="0"/>
    <cellStyle name="Normal 2" xfId="3" xr:uid="{3F5725BD-9538-BD45-8B85-B19092B40028}"/>
    <cellStyle name="Per cent" xfId="1" builtinId="5"/>
  </cellStyles>
  <dxfs count="456">
    <dxf>
      <numFmt numFmtId="1" formatCode="0"/>
    </dxf>
    <dxf>
      <numFmt numFmtId="1" formatCode="0"/>
    </dxf>
    <dxf>
      <numFmt numFmtId="13" formatCode="0%"/>
    </dxf>
    <dxf>
      <numFmt numFmtId="14" formatCode="0.00%"/>
    </dxf>
    <dxf>
      <numFmt numFmtId="13" formatCode="0%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22" formatCode="mmm\-yy"/>
      <border diagonalUp="0" diagonalDown="0">
        <left/>
        <right/>
        <top style="thin">
          <color theme="6" tint="0.39997558519241921"/>
        </top>
        <bottom style="thin">
          <color theme="6" tint="0.39997558519241921"/>
        </bottom>
        <vertical/>
        <horizontal/>
      </border>
    </dxf>
    <dxf>
      <border outline="0">
        <left style="thin">
          <color theme="6" tint="0.39997558519241921"/>
        </left>
      </border>
    </dxf>
    <dxf>
      <alignment horizontal="general" vertical="bottom" textRotation="0" wrapText="1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20" formatCode="dd\-mmm\-yy"/>
      <alignment horizontal="general" vertical="bottom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34" formatCode="_(&quot;₹&quot;* #,##0.00_);_(&quot;₹&quot;* \(#,##0.00\);_(&quot;₹&quot;* &quot;-&quot;??_);_(@_)"/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34" formatCode="_(&quot;₹&quot;* #,##0.00_);_(&quot;₹&quot;* \(#,##0.00\);_(&quot;₹&quot;* &quot;-&quot;??_);_(@_)"/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22" formatCode="mmm\-yy"/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Calibri"/>
        <family val="2"/>
        <scheme val="minor"/>
      </font>
      <numFmt numFmtId="22" formatCode="mmm\-yy"/>
      <fill>
        <patternFill patternType="none">
          <fgColor theme="8"/>
          <bgColor auto="1"/>
        </patternFill>
      </fill>
      <alignment horizontal="general" vertical="bottom" textRotation="0" wrapText="0" indent="0" justifyLastLine="0" shrinkToFit="0" readingOrder="0"/>
    </dxf>
    <dxf>
      <numFmt numFmtId="13" formatCode="0%"/>
    </dxf>
    <dxf>
      <numFmt numFmtId="14" formatCode="0.00%"/>
    </dxf>
    <dxf>
      <numFmt numFmtId="169" formatCode="_(&quot;₹&quot;* #,##0_);_(&quot;₹&quot;* \(#,##0\);_(&quot;₹&quot;* &quot;-&quot;??_);_(@_)"/>
    </dxf>
    <dxf>
      <numFmt numFmtId="13" formatCode="0%"/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>
        <left/>
        <right style="thin">
          <color theme="8"/>
        </right>
        <top style="thin">
          <color theme="8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71" formatCode="_ [$₹-4009]\ * #,##0_ ;_ [$₹-4009]\ * \-#,##0_ ;_ [$₹-4009]\ * &quot;-&quot;??_ ;_ @_ "/>
    </dxf>
    <dxf>
      <numFmt numFmtId="169" formatCode="_(&quot;₹&quot;* #,##0_);_(&quot;₹&quot;* \(#,##0\);_(&quot;₹&quot;* &quot;-&quot;??_);_(@_)"/>
    </dxf>
    <dxf>
      <numFmt numFmtId="169" formatCode="_(&quot;₹&quot;* #,##0_);_(&quot;₹&quot;* \(#,##0\);_(&quot;₹&quot;* &quot;-&quot;??_);_(@_)"/>
    </dxf>
    <dxf>
      <numFmt numFmtId="1" formatCode="0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numFmt numFmtId="22" formatCode="mmm\-yy"/>
      <fill>
        <patternFill patternType="solid">
          <fgColor theme="8"/>
          <bgColor theme="8"/>
        </patternFill>
      </fill>
      <border diagonalUp="0" diagonalDown="0" outline="0">
        <left/>
        <right/>
        <top style="medium">
          <color theme="1" tint="0.49998474074526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8" tint="-0.49998474074526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numFmt numFmtId="22" formatCode="mmm\-yy"/>
      <fill>
        <patternFill patternType="solid">
          <fgColor theme="8"/>
          <bgColor theme="8"/>
        </patternFill>
      </fill>
      <border diagonalUp="0" diagonalDown="0" outline="0">
        <left/>
        <right/>
        <top style="medium">
          <color theme="1" tint="0.499984740745262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numFmt numFmtId="22" formatCode="mmm\-yy"/>
      <fill>
        <patternFill patternType="solid">
          <fgColor theme="8"/>
          <bgColor theme="8"/>
        </patternFill>
      </fill>
      <border diagonalUp="0" diagonalDown="0">
        <left/>
        <right/>
        <top style="medium">
          <color theme="1" tint="0.499984740745262"/>
        </top>
        <bottom/>
        <vertical/>
        <horizontal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/>
      </border>
    </dxf>
    <dxf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border outline="0"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numFmt numFmtId="22" formatCode="mmm\-yy"/>
      <fill>
        <patternFill patternType="solid">
          <fgColor theme="8"/>
          <bgColor theme="8"/>
        </patternFill>
      </fill>
    </dxf>
    <dxf>
      <numFmt numFmtId="0" formatCode="General"/>
    </dxf>
    <dxf>
      <numFmt numFmtId="0" formatCode="General"/>
    </dxf>
    <dxf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border outline="0"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numFmt numFmtId="22" formatCode="mmm\-yy"/>
      <fill>
        <patternFill patternType="solid">
          <fgColor theme="8"/>
          <bgColor theme="8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numFmt numFmtId="22" formatCode="mmm\-yy"/>
      <fill>
        <patternFill patternType="solid">
          <fgColor theme="8"/>
          <bgColor theme="8"/>
        </patternFill>
      </fill>
    </dxf>
    <dxf>
      <fill>
        <patternFill patternType="none">
          <fgColor indexed="64"/>
          <bgColor indexed="65"/>
        </patternFill>
      </fill>
    </dxf>
    <dxf>
      <border diagonalUp="0" diagonalDown="0" outline="0">
        <left/>
        <right/>
        <top/>
        <bottom/>
      </border>
    </dxf>
    <dxf>
      <numFmt numFmtId="164" formatCode="_ [$₹-4009]\ * #,##0.00_ ;_ [$₹-4009]\ * \-#,##0.00_ ;_ [$₹-4009]\ * &quot;-&quot;??_ ;_ @_ "/>
    </dxf>
    <dxf>
      <numFmt numFmtId="164" formatCode="_ [$₹-4009]\ * #,##0.00_ ;_ [$₹-4009]\ * \-#,##0.00_ ;_ [$₹-4009]\ * &quot;-&quot;??_ ;_ @_ "/>
      <border diagonalUp="0" diagonalDown="0" outline="0">
        <left/>
        <right/>
        <top/>
        <bottom/>
      </border>
    </dxf>
    <dxf>
      <numFmt numFmtId="164" formatCode="_ [$₹-4009]\ * #,##0.00_ ;_ [$₹-4009]\ * \-#,##0.00_ ;_ [$₹-4009]\ * &quot;-&quot;??_ ;_ @_ "/>
    </dxf>
    <dxf>
      <numFmt numFmtId="164" formatCode="_ [$₹-4009]\ * #,##0.00_ ;_ [$₹-4009]\ * \-#,##0.00_ ;_ [$₹-4009]\ * &quot;-&quot;??_ ;_ @_ "/>
      <border diagonalUp="0" diagonalDown="0" outline="0">
        <left/>
        <right/>
        <top/>
        <bottom/>
      </border>
    </dxf>
    <dxf>
      <numFmt numFmtId="164" formatCode="_ [$₹-4009]\ * #,##0.00_ ;_ [$₹-4009]\ * \-#,##0.00_ ;_ [$₹-4009]\ * &quot;-&quot;??_ ;_ @_ "/>
    </dxf>
    <dxf>
      <numFmt numFmtId="164" formatCode="_ [$₹-4009]\ * #,##0.00_ ;_ [$₹-4009]\ * \-#,##0.00_ ;_ [$₹-4009]\ * &quot;-&quot;??_ ;_ @_ "/>
      <border diagonalUp="0" diagonalDown="0" outline="0">
        <left/>
        <right/>
        <top/>
        <bottom/>
      </border>
    </dxf>
    <dxf>
      <numFmt numFmtId="164" formatCode="_ [$₹-4009]\ * #,##0.00_ ;_ [$₹-4009]\ * \-#,##0.00_ ;_ [$₹-4009]\ * &quot;-&quot;??_ ;_ @_ "/>
    </dxf>
    <dxf>
      <numFmt numFmtId="164" formatCode="_ [$₹-4009]\ * #,##0.00_ ;_ [$₹-4009]\ * \-#,##0.00_ ;_ [$₹-4009]\ * &quot;-&quot;??_ ;_ @_ "/>
      <border diagonalUp="0" diagonalDown="0" outline="0">
        <left/>
        <right/>
        <top/>
        <bottom/>
      </border>
    </dxf>
    <dxf>
      <numFmt numFmtId="164" formatCode="_ [$₹-4009]\ * #,##0.00_ ;_ [$₹-4009]\ * \-#,##0.00_ ;_ [$₹-4009]\ * &quot;-&quot;??_ ;_ @_ "/>
    </dxf>
    <dxf>
      <numFmt numFmtId="164" formatCode="_ [$₹-4009]\ * #,##0.00_ ;_ [$₹-4009]\ * \-#,##0.00_ ;_ [$₹-4009]\ * &quot;-&quot;??_ ;_ @_ "/>
      <border diagonalUp="0" diagonalDown="0" outline="0">
        <left/>
        <right/>
        <top/>
        <bottom/>
      </border>
    </dxf>
    <dxf>
      <numFmt numFmtId="164" formatCode="_ [$₹-4009]\ * #,##0.00_ ;_ [$₹-4009]\ * \-#,##0.00_ ;_ [$₹-4009]\ * &quot;-&quot;??_ ;_ @_ "/>
    </dxf>
    <dxf>
      <numFmt numFmtId="164" formatCode="_ [$₹-4009]\ * #,##0.00_ ;_ [$₹-4009]\ * \-#,##0.00_ ;_ [$₹-4009]\ * &quot;-&quot;??_ ;_ @_ "/>
      <border diagonalUp="0" diagonalDown="0" outline="0">
        <left/>
        <right/>
        <top/>
        <bottom/>
      </border>
    </dxf>
    <dxf>
      <numFmt numFmtId="164" formatCode="_ [$₹-4009]\ * #,##0.00_ ;_ [$₹-4009]\ * \-#,##0.00_ ;_ [$₹-4009]\ * &quot;-&quot;??_ ;_ @_ "/>
    </dxf>
    <dxf>
      <numFmt numFmtId="164" formatCode="_ [$₹-4009]\ * #,##0.00_ ;_ [$₹-4009]\ * \-#,##0.00_ ;_ [$₹-4009]\ * &quot;-&quot;??_ ;_ @_ "/>
      <border diagonalUp="0" diagonalDown="0" outline="0">
        <left/>
        <right/>
        <top/>
        <bottom/>
      </border>
    </dxf>
    <dxf>
      <numFmt numFmtId="164" formatCode="_ [$₹-4009]\ * #,##0.00_ ;_ [$₹-4009]\ * \-#,##0.00_ ;_ [$₹-4009]\ * &quot;-&quot;??_ ;_ @_ "/>
    </dxf>
    <dxf>
      <numFmt numFmtId="164" formatCode="_ [$₹-4009]\ * #,##0.00_ ;_ [$₹-4009]\ * \-#,##0.00_ ;_ [$₹-4009]\ * &quot;-&quot;??_ ;_ @_ "/>
      <border diagonalUp="0" diagonalDown="0" outline="0">
        <left/>
        <right/>
        <top/>
        <bottom/>
      </border>
    </dxf>
    <dxf>
      <numFmt numFmtId="164" formatCode="_ [$₹-4009]\ * #,##0.00_ ;_ [$₹-4009]\ * \-#,##0.00_ ;_ [$₹-4009]\ * &quot;-&quot;??_ ;_ @_ "/>
    </dxf>
    <dxf>
      <numFmt numFmtId="164" formatCode="_ [$₹-4009]\ * #,##0.00_ ;_ [$₹-4009]\ * \-#,##0.00_ ;_ [$₹-4009]\ * &quot;-&quot;??_ ;_ @_ "/>
      <border diagonalUp="0" diagonalDown="0" outline="0">
        <left/>
        <right/>
        <top/>
        <bottom/>
      </border>
    </dxf>
    <dxf>
      <numFmt numFmtId="164" formatCode="_ [$₹-4009]\ * #,##0.00_ ;_ [$₹-4009]\ * \-#,##0.00_ ;_ [$₹-4009]\ * &quot;-&quot;??_ ;_ @_ "/>
    </dxf>
    <dxf>
      <numFmt numFmtId="164" formatCode="_ [$₹-4009]\ * #,##0.00_ ;_ [$₹-4009]\ * \-#,##0.00_ ;_ [$₹-4009]\ * &quot;-&quot;??_ ;_ @_ "/>
      <border diagonalUp="0" diagonalDown="0" outline="0">
        <left/>
        <right/>
        <top/>
        <bottom/>
      </border>
    </dxf>
    <dxf>
      <numFmt numFmtId="164" formatCode="_ [$₹-4009]\ * #,##0.00_ ;_ [$₹-4009]\ * \-#,##0.00_ ;_ [$₹-4009]\ * &quot;-&quot;??_ ;_ @_ "/>
    </dxf>
    <dxf>
      <numFmt numFmtId="164" formatCode="_ [$₹-4009]\ * #,##0.00_ ;_ [$₹-4009]\ * \-#,##0.00_ ;_ [$₹-4009]\ * &quot;-&quot;??_ ;_ @_ "/>
      <border diagonalUp="0" diagonalDown="0" outline="0">
        <left/>
        <right/>
        <top/>
        <bottom/>
      </border>
    </dxf>
    <dxf>
      <numFmt numFmtId="164" formatCode="_ [$₹-4009]\ * #,##0.00_ ;_ [$₹-4009]\ * \-#,##0.00_ ;_ [$₹-4009]\ * &quot;-&quot;??_ ;_ @_ "/>
    </dxf>
    <dxf>
      <numFmt numFmtId="164" formatCode="_ [$₹-4009]\ * #,##0.00_ ;_ [$₹-4009]\ * \-#,##0.00_ ;_ [$₹-4009]\ * &quot;-&quot;??_ ;_ @_ "/>
      <border diagonalUp="0" diagonalDown="0" outline="0">
        <left/>
        <right/>
        <top/>
        <bottom/>
      </border>
    </dxf>
    <dxf>
      <numFmt numFmtId="164" formatCode="_ [$₹-4009]\ * #,##0.00_ ;_ [$₹-4009]\ * \-#,##0.00_ ;_ [$₹-4009]\ * &quot;-&quot;??_ ;_ @_ "/>
    </dxf>
    <dxf>
      <border diagonalUp="0" diagonalDown="0" outline="0">
        <left style="medium">
          <color theme="1" tint="0.499984740745262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/>
      </border>
    </dxf>
    <dxf>
      <numFmt numFmtId="0" formatCode="General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border outline="0"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numFmt numFmtId="22" formatCode="mmm\-yy"/>
      <fill>
        <patternFill patternType="solid">
          <fgColor theme="8"/>
          <bgColor theme="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/>
      </border>
    </dxf>
    <dxf>
      <numFmt numFmtId="0" formatCode="General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border outline="0"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numFmt numFmtId="22" formatCode="mmm\-yy"/>
      <fill>
        <patternFill patternType="solid">
          <fgColor theme="8"/>
          <bgColor theme="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/>
      </border>
    </dxf>
    <dxf>
      <numFmt numFmtId="0" formatCode="General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border outline="0"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numFmt numFmtId="22" formatCode="mmm\-yy"/>
      <fill>
        <patternFill patternType="solid">
          <fgColor theme="8"/>
          <bgColor theme="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 outline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/>
      </border>
    </dxf>
    <dxf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border outline="0"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numFmt numFmtId="22" formatCode="mmm\-yy"/>
      <fill>
        <patternFill patternType="solid">
          <fgColor theme="8"/>
          <bgColor theme="8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</dxf>
    <dxf>
      <numFmt numFmtId="0" formatCode="General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theme="4" tint="0.79998168889431442"/>
          <bgColor theme="8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numFmt numFmtId="169" formatCode="_(&quot;₹&quot;* #,##0_);_(&quot;₹&quot;* \(#,##0\);_(&quot;₹&quot;* &quot;-&quot;??_);_(@_)"/>
    </dxf>
    <dxf>
      <numFmt numFmtId="34" formatCode="_(&quot;₹&quot;* #,##0.00_);_(&quot;₹&quot;* \(#,##0.00\);_(&quot;₹&quot;* &quot;-&quot;??_);_(@_)"/>
    </dxf>
    <dxf>
      <numFmt numFmtId="169" formatCode="_(&quot;₹&quot;* #,##0_);_(&quot;₹&quot;* \(#,##0\);_(&quot;₹&quot;* &quot;-&quot;??_);_(@_)"/>
    </dxf>
    <dxf>
      <numFmt numFmtId="14" formatCode="0.00%"/>
    </dxf>
    <dxf>
      <numFmt numFmtId="34" formatCode="_(&quot;₹&quot;* #,##0.00_);_(&quot;₹&quot;* \(#,##0.00\);_(&quot;₹&quot;* &quot;-&quot;??_);_(@_)"/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20" formatCode="dd\-mmm\-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numFmt numFmtId="1" formatCode="0"/>
    </dxf>
    <dxf>
      <numFmt numFmtId="1" formatCode="0"/>
    </dxf>
    <dxf>
      <numFmt numFmtId="1" formatCode="0"/>
    </dxf>
    <dxf>
      <numFmt numFmtId="22" formatCode="mmm\-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3" formatCode="0%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>
        <left/>
        <right/>
        <top/>
        <bottom style="thin">
          <color theme="4" tint="0.3999755851924192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9" formatCode="_(&quot;₹&quot;* #,##0_);_(&quot;₹&quot;* \(#,##0\);_(&quot;₹&quot;* &quot;-&quot;??_);_(@_)"/>
      <fill>
        <patternFill patternType="solid">
          <fgColor theme="6" tint="0.79998168889431442"/>
          <bgColor theme="6" tint="0.79998168889431442"/>
        </patternFill>
      </fill>
      <border diagonalUp="0" diagonalDown="0">
        <left/>
        <right/>
        <top style="thin">
          <color theme="6" tint="0.39997558519241921"/>
        </top>
        <bottom style="thin">
          <color theme="6" tint="0.3999755851924192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22" formatCode="mmm\-yy"/>
      <border diagonalUp="0" diagonalDown="0">
        <left/>
        <right/>
        <top style="thin">
          <color theme="6" tint="0.39997558519241921"/>
        </top>
        <bottom style="thin">
          <color theme="6" tint="0.39997558519241921"/>
        </bottom>
        <vertical/>
        <horizontal/>
      </border>
    </dxf>
    <dxf>
      <border outline="0">
        <top style="thin">
          <color theme="6" tint="0.39997558519241921"/>
        </top>
      </border>
    </dxf>
    <dxf>
      <border outline="0">
        <left style="thin">
          <color theme="6" tint="0.39997558519241921"/>
        </left>
        <top style="thin">
          <color theme="6" tint="0.39997558519241921"/>
        </top>
        <bottom style="thin">
          <color theme="6" tint="0.39997558519241921"/>
        </bottom>
      </border>
    </dxf>
    <dxf>
      <border outline="0">
        <bottom style="thin">
          <color theme="6" tint="0.39997558519241921"/>
        </bottom>
      </border>
    </dxf>
    <dxf>
      <numFmt numFmtId="13" formatCode="0%"/>
    </dxf>
    <dxf>
      <numFmt numFmtId="14" formatCode="0.00%"/>
    </dxf>
    <dxf>
      <numFmt numFmtId="13" formatCode="0%"/>
    </dxf>
    <dxf>
      <numFmt numFmtId="1" formatCode="0"/>
    </dxf>
    <dxf>
      <numFmt numFmtId="1" formatCode="0"/>
    </dxf>
    <dxf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2" tint="-0.89999084444715716"/>
        <name val="Calibri"/>
        <family val="2"/>
        <scheme val="minor"/>
      </font>
      <fill>
        <patternFill patternType="solid">
          <fgColor indexed="64"/>
          <bgColor theme="9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2" tint="-0.89999084444715716"/>
        <name val="Calibri"/>
        <family val="2"/>
        <scheme val="minor"/>
      </font>
      <fill>
        <patternFill patternType="solid">
          <fgColor indexed="64"/>
          <bgColor theme="9" tint="0.59999389629810485"/>
        </patternFill>
      </fill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2" tint="-0.89999084444715716"/>
        <name val="Calibri"/>
        <family val="2"/>
        <scheme val="minor"/>
      </font>
      <fill>
        <patternFill patternType="solid">
          <fgColor indexed="64"/>
          <bgColor theme="9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2" tint="-0.89999084444715716"/>
        <name val="Calibri"/>
        <family val="2"/>
        <scheme val="minor"/>
      </font>
      <fill>
        <patternFill patternType="solid">
          <fgColor indexed="64"/>
          <bgColor theme="9" tint="0.59999389629810485"/>
        </patternFill>
      </fill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2" tint="-0.89999084444715716"/>
        <name val="Calibri"/>
        <family val="2"/>
        <scheme val="minor"/>
      </font>
      <fill>
        <patternFill patternType="solid">
          <fgColor indexed="64"/>
          <bgColor theme="9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2" tint="-0.89999084444715716"/>
        <name val="Calibri"/>
        <family val="2"/>
        <scheme val="minor"/>
      </font>
      <fill>
        <patternFill patternType="solid">
          <fgColor indexed="64"/>
          <bgColor theme="9" tint="0.59999389629810485"/>
        </patternFill>
      </fill>
    </dxf>
    <dxf>
      <alignment horizontal="general" vertical="bottom" textRotation="0" wrapText="1" indent="0" justifyLastLine="0" shrinkToFit="0" readingOrder="0"/>
    </dxf>
    <dxf>
      <border outline="0">
        <top style="thin">
          <color theme="1"/>
        </top>
      </border>
    </dxf>
    <dxf>
      <border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 outline="0">
        <bottom style="thin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theme="1"/>
          <bgColor theme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305C63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161616"/>
        </left>
        <right style="thin">
          <color rgb="FF161616"/>
        </right>
        <top style="thin">
          <color rgb="FF161616"/>
        </top>
        <bottom style="thin">
          <color rgb="FF161616"/>
        </bottom>
        <vertical/>
        <horizontal/>
      </border>
    </dxf>
    <dxf>
      <border outline="0">
        <top style="thin">
          <color indexed="64"/>
        </top>
        <bottom style="thin">
          <color theme="2" tint="-0.8999908444471571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305C63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305C63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161616"/>
        </left>
        <right style="thin">
          <color rgb="FF161616"/>
        </right>
        <top style="thin">
          <color rgb="FF161616"/>
        </top>
        <bottom style="thin">
          <color rgb="FF161616"/>
        </bottom>
        <vertical/>
        <horizontal/>
      </border>
    </dxf>
    <dxf>
      <border outline="0">
        <top style="thin">
          <color rgb="FF161616"/>
        </top>
      </border>
    </dxf>
    <dxf>
      <border outline="0">
        <top style="thin">
          <color theme="4" tint="0.39997558519241921"/>
        </top>
        <bottom style="thin">
          <color rgb="FF16161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305C63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bottom style="thin">
          <color theme="4" tint="0.39997558519241921"/>
        </bottom>
      </border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" formatCode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alignment horizontal="general" vertical="bottom" textRotation="0" wrapText="1" indent="0" justifyLastLine="0" shrinkToFit="0" readingOrder="0"/>
    </dxf>
    <dxf>
      <numFmt numFmtId="0" formatCode="General"/>
    </dxf>
    <dxf>
      <alignment horizontal="general" vertical="bottom" textRotation="0" wrapText="1" indent="0" justifyLastLine="0" shrinkToFit="0" readingOrder="0"/>
    </dxf>
    <dxf>
      <numFmt numFmtId="0" formatCode="General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</font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</font>
      <numFmt numFmtId="0" formatCode="General"/>
    </dxf>
    <dxf>
      <font>
        <b/>
      </font>
      <numFmt numFmtId="0" formatCode="General"/>
    </dxf>
    <dxf>
      <font>
        <b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</font>
      <numFmt numFmtId="0" formatCode="General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</font>
      <numFmt numFmtId="0" formatCode="General"/>
    </dxf>
    <dxf>
      <font>
        <b/>
      </font>
      <numFmt numFmtId="0" formatCode="General"/>
    </dxf>
    <dxf>
      <font>
        <b/>
      </font>
      <numFmt numFmtId="0" formatCode="General"/>
    </dxf>
    <dxf>
      <font>
        <b/>
      </font>
      <numFmt numFmtId="0" formatCode="General"/>
    </dxf>
    <dxf>
      <numFmt numFmtId="0" formatCode="General"/>
    </dxf>
    <dxf>
      <font>
        <b val="0"/>
      </font>
      <numFmt numFmtId="0" formatCode="General"/>
    </dxf>
    <dxf>
      <numFmt numFmtId="0" formatCode="General"/>
    </dxf>
    <dxf>
      <font>
        <b/>
      </font>
      <numFmt numFmtId="0" formatCode="General"/>
    </dxf>
    <dxf>
      <numFmt numFmtId="19" formatCode="dd/mm/yy"/>
    </dxf>
    <dxf>
      <border outline="0">
        <top style="thin">
          <color theme="8" tint="0.39997558519241921"/>
        </top>
      </border>
    </dxf>
    <dxf>
      <border outline="0">
        <top style="thin">
          <color indexed="64"/>
        </top>
        <bottom style="thin">
          <color theme="8" tint="0.39997558519241921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numFmt numFmtId="0" formatCode="General"/>
      <fill>
        <patternFill patternType="solid">
          <fgColor theme="8"/>
          <bgColor theme="8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</font>
      <numFmt numFmtId="0" formatCode="General"/>
    </dxf>
    <dxf>
      <font>
        <b/>
      </font>
      <numFmt numFmtId="0" formatCode="General"/>
    </dxf>
    <dxf>
      <font>
        <b/>
      </font>
      <numFmt numFmtId="0" formatCode="General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</font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</font>
      <numFmt numFmtId="0" formatCode="General"/>
    </dxf>
    <dxf>
      <font>
        <b/>
      </font>
      <numFmt numFmtId="0" formatCode="General"/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numFmt numFmtId="0" formatCode="General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</font>
      <numFmt numFmtId="2" formatCode="0.00"/>
    </dxf>
    <dxf>
      <font>
        <b/>
      </font>
      <numFmt numFmtId="0" formatCode="General"/>
    </dxf>
    <dxf>
      <numFmt numFmtId="0" formatCode="General"/>
    </dxf>
    <dxf>
      <alignment horizontal="general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0" formatCode="General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0" formatCode="General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0" formatCode="General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protection locked="0" hidden="0"/>
    </dxf>
    <dxf>
      <font>
        <b/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0" formatCode="General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9" formatCode="dd/mm/yy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0" formatCode="General"/>
      <protection locked="1" hidden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0" formatCode="General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0" formatCode="General"/>
      <protection locked="0" hidden="0"/>
    </dxf>
    <dxf>
      <font>
        <strike val="0"/>
        <outline val="0"/>
        <shadow val="0"/>
        <u val="none"/>
        <vertAlign val="baseline"/>
        <sz val="12"/>
        <color theme="5" tint="-0.249977111117893"/>
        <name val="Calibri"/>
        <family val="2"/>
        <scheme val="minor"/>
      </font>
      <numFmt numFmtId="0" formatCode="General"/>
      <protection locked="0" hidden="0"/>
    </dxf>
    <dxf>
      <font>
        <b/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0" formatCode="General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0" formatCode="General"/>
      <protection locked="1" hidden="0"/>
    </dxf>
    <dxf>
      <font>
        <b/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0" formatCode="General"/>
      <protection locked="1" hidden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20" formatCode="dd\-mmm\-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20" formatCode="dd\-mmm\-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20" formatCode="dd\-mmm\-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20" formatCode="dd\-mmm\-yy"/>
      <protection locked="0" hidden="0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7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2" formatCode="[Red]&quot;●&quot;##"/>
    </dxf>
    <dxf>
      <numFmt numFmtId="172" formatCode="[Red]&quot;●&quot;##"/>
    </dxf>
    <dxf>
      <numFmt numFmtId="172" formatCode="[Red]&quot;●&quot;##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6F671"/>
      <color rgb="FFF7F0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6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4.xml"/><Relationship Id="rId32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2.xml"/><Relationship Id="rId27" Type="http://schemas.openxmlformats.org/officeDocument/2006/relationships/pivotCacheDefinition" Target="pivotCache/pivotCacheDefinition7.xml"/><Relationship Id="rId30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[pp_template_masterclass.xlsx]Summary Logbook!PivotTable4</c:name>
    <c:fmtId val="1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Slum Households Served</a:t>
            </a:r>
          </a:p>
        </c:rich>
      </c:tx>
      <c:layout>
        <c:manualLayout>
          <c:xMode val="edge"/>
          <c:yMode val="edge"/>
          <c:x val="1.0263618008036164E-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4.3953849518810151E-2"/>
              <c:y val="3.7509113444152815E-2"/>
            </c:manualLayout>
          </c:layout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>
                    <a:solidFill>
                      <a:schemeClr val="accent5"/>
                    </a:solidFill>
                  </a:rPr>
                  <a:t>Slum</a:t>
                </a:r>
                <a:r>
                  <a:rPr lang="en-US" sz="1000" b="1" baseline="0">
                    <a:solidFill>
                      <a:schemeClr val="accent5"/>
                    </a:solidFill>
                  </a:rPr>
                  <a:t>
</a:t>
                </a:r>
                <a:fld id="{5157FAEE-C364-A646-B890-6D5A968F9972}" type="PERCENTAGE">
                  <a:rPr lang="en-US" sz="1000" b="1" baseline="0">
                    <a:solidFill>
                      <a:schemeClr val="accent5"/>
                    </a:solidFill>
                  </a:rPr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t>[PERCENTAGE]</a:t>
                </a:fld>
                <a:endParaRPr lang="en-US" sz="1000" b="1" baseline="0">
                  <a:solidFill>
                    <a:schemeClr val="accent5"/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2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0303663604549432"/>
              <c:y val="-9.7407407407407401E-2"/>
            </c:manualLayout>
          </c:layout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>
                    <a:solidFill>
                      <a:schemeClr val="tx1">
                        <a:lumMod val="50000"/>
                        <a:lumOff val="50000"/>
                      </a:schemeClr>
                    </a:solidFill>
                  </a:rPr>
                  <a:t>Non-Slum</a:t>
                </a:r>
                <a:r>
                  <a:rPr lang="en-US" sz="1000" b="1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</a:rPr>
                  <a:t>
</a:t>
                </a:r>
                <a:fld id="{4BC3405F-84BC-8641-A655-C16036B8D7B5}" type="PERCENTAGE">
                  <a:rPr lang="en-US" sz="1000" b="1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</a:rPr>
                  <a:pPr>
                    <a:defRPr sz="10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[PERCENTAGE]</a:t>
                </a:fld>
                <a:endParaRPr lang="en-US" sz="1000" b="1" baseline="0">
                  <a:solidFill>
                    <a:schemeClr val="tx1">
                      <a:lumMod val="50000"/>
                      <a:lumOff val="50000"/>
                    </a:schemeClr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3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0303663604549432"/>
              <c:y val="-9.7407407407407401E-2"/>
            </c:manualLayout>
          </c:layout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>
                    <a:solidFill>
                      <a:schemeClr val="tx1">
                        <a:lumMod val="50000"/>
                        <a:lumOff val="50000"/>
                      </a:schemeClr>
                    </a:solidFill>
                  </a:rPr>
                  <a:t>Non-Slum</a:t>
                </a:r>
                <a:r>
                  <a:rPr lang="en-US" sz="1000" b="1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</a:rPr>
                  <a:t>
</a:t>
                </a:r>
                <a:fld id="{4BC3405F-84BC-8641-A655-C16036B8D7B5}" type="PERCENTAGE">
                  <a:rPr lang="en-US" sz="1000" b="1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</a:rPr>
                  <a:pPr>
                    <a:defRPr sz="10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[PERCENTAGE]</a:t>
                </a:fld>
                <a:endParaRPr lang="en-US" sz="1000" b="1" baseline="0">
                  <a:solidFill>
                    <a:schemeClr val="tx1">
                      <a:lumMod val="50000"/>
                      <a:lumOff val="50000"/>
                    </a:schemeClr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5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4.3953849518810151E-2"/>
              <c:y val="3.7509113444152815E-2"/>
            </c:manualLayout>
          </c:layout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>
                    <a:solidFill>
                      <a:schemeClr val="accent5"/>
                    </a:solidFill>
                  </a:rPr>
                  <a:t>Slum</a:t>
                </a:r>
                <a:r>
                  <a:rPr lang="en-US" sz="1000" b="1" baseline="0">
                    <a:solidFill>
                      <a:schemeClr val="accent5"/>
                    </a:solidFill>
                  </a:rPr>
                  <a:t>
</a:t>
                </a:r>
                <a:fld id="{5157FAEE-C364-A646-B890-6D5A968F9972}" type="PERCENTAGE">
                  <a:rPr lang="en-US" sz="1000" b="1" baseline="0">
                    <a:solidFill>
                      <a:schemeClr val="accent5"/>
                    </a:solidFill>
                  </a:rPr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t>[PERCENTAGE]</a:t>
                </a:fld>
                <a:endParaRPr lang="en-US" sz="1000" b="1" baseline="0">
                  <a:solidFill>
                    <a:schemeClr val="accent5"/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6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2727648759094989"/>
              <c:y val="-2.3948016569018932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Non-Slum
</a:t>
                </a:r>
                <a:fld id="{4BC3405F-84BC-8641-A655-C16036B8D7B5}" type="PERCENTAGE">
                  <a:rPr lang="en-US"/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[PERCENTAGE]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4257383966244725"/>
                  <c:h val="0.23343620554539682"/>
                </c:manualLayout>
              </c15:layout>
              <c15:dlblFieldTable/>
              <c15:showDataLabelsRange val="0"/>
            </c:ext>
          </c:extLst>
        </c:dLbl>
      </c:pivotFmt>
      <c:pivotFmt>
        <c:idx val="8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7.3489816937439778E-2"/>
              <c:y val="8.4902414449378669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accent5"/>
                    </a:solidFill>
                  </a:rPr>
                  <a:t>Slum
</a:t>
                </a:r>
                <a:fld id="{5157FAEE-C364-A646-B890-6D5A968F9972}" type="PERCENTAGE">
                  <a:rPr lang="en-US">
                    <a:solidFill>
                      <a:schemeClr val="accent5"/>
                    </a:solidFill>
                  </a:rPr>
                  <a:pPr>
                    <a:defRPr sz="14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t>[PERCENTAGE]</a:t>
                </a:fld>
                <a:endParaRPr lang="en-US">
                  <a:solidFill>
                    <a:schemeClr val="accent5"/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9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2727648759094989"/>
              <c:y val="-2.3948016569018932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Non-Slum
</a:t>
                </a:r>
                <a:fld id="{4BC3405F-84BC-8641-A655-C16036B8D7B5}" type="PERCENTAGE">
                  <a:rPr lang="en-US"/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[PERCENTAGE]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4257383966244725"/>
                  <c:h val="0.23343620554539682"/>
                </c:manualLayout>
              </c15:layout>
              <c15:dlblFieldTable/>
              <c15:showDataLabelsRange val="0"/>
            </c:ext>
          </c:extLst>
        </c:dLbl>
      </c:pivotFmt>
      <c:pivotFmt>
        <c:idx val="11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7.3489816937439778E-2"/>
              <c:y val="8.4902414449378669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accent5"/>
                    </a:solidFill>
                  </a:rPr>
                  <a:t>Slum
</a:t>
                </a:r>
                <a:fld id="{5157FAEE-C364-A646-B890-6D5A968F9972}" type="PERCENTAGE">
                  <a:rPr lang="en-US">
                    <a:solidFill>
                      <a:schemeClr val="accent5"/>
                    </a:solidFill>
                  </a:rPr>
                  <a:pPr>
                    <a:defRPr sz="14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t>[PERCENTAGE]</a:t>
                </a:fld>
                <a:endParaRPr lang="en-US">
                  <a:solidFill>
                    <a:schemeClr val="accent5"/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2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2727648759094989"/>
              <c:y val="-2.3948016569018932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Non-Slum
</a:t>
                </a:r>
                <a:fld id="{4BC3405F-84BC-8641-A655-C16036B8D7B5}" type="PERCENTAGE">
                  <a:rPr lang="en-US"/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[PERCENTAGE]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4257383966244725"/>
                  <c:h val="0.23343620554539682"/>
                </c:manualLayout>
              </c15:layout>
              <c15:dlblFieldTable/>
              <c15:showDataLabelsRange val="0"/>
            </c:ext>
          </c:extLst>
        </c:dLbl>
      </c:pivotFmt>
      <c:pivotFmt>
        <c:idx val="14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7.3489816937439778E-2"/>
              <c:y val="8.4902414449378669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accent5"/>
                    </a:solidFill>
                  </a:rPr>
                  <a:t>Slum
</a:t>
                </a:r>
                <a:fld id="{5157FAEE-C364-A646-B890-6D5A968F9972}" type="PERCENTAGE">
                  <a:rPr lang="en-US">
                    <a:solidFill>
                      <a:schemeClr val="accent5"/>
                    </a:solidFill>
                  </a:rPr>
                  <a:pPr>
                    <a:defRPr sz="14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t>[PERCENTAGE]</a:t>
                </a:fld>
                <a:endParaRPr lang="en-US">
                  <a:solidFill>
                    <a:schemeClr val="accent5"/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5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2727648759094989"/>
              <c:y val="-2.3948016569018932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Non-Slum
</a:t>
                </a:r>
                <a:fld id="{4BC3405F-84BC-8641-A655-C16036B8D7B5}" type="PERCENTAGE">
                  <a:rPr lang="en-US"/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[PERCENTAGE]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4257383966244725"/>
                  <c:h val="0.23343620554539682"/>
                </c:manualLayout>
              </c15:layout>
              <c15:dlblFieldTable/>
              <c15:showDataLabelsRange val="0"/>
            </c:ext>
          </c:extLst>
        </c:dLbl>
      </c:pivotFmt>
      <c:pivotFmt>
        <c:idx val="17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7.3489816937439778E-2"/>
              <c:y val="8.4902414449378669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accent5"/>
                    </a:solidFill>
                  </a:rPr>
                  <a:t>Slum
</a:t>
                </a:r>
                <a:fld id="{5157FAEE-C364-A646-B890-6D5A968F9972}" type="PERCENTAGE">
                  <a:rPr lang="en-US">
                    <a:solidFill>
                      <a:schemeClr val="accent5"/>
                    </a:solidFill>
                  </a:rPr>
                  <a:pPr>
                    <a:defRPr sz="14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t>[PERCENTAGE]</a:t>
                </a:fld>
                <a:endParaRPr lang="en-US">
                  <a:solidFill>
                    <a:schemeClr val="accent5"/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8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2727648759094989"/>
              <c:y val="-2.3948016569018932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Non-Slum
</a:t>
                </a:r>
                <a:fld id="{4BC3405F-84BC-8641-A655-C16036B8D7B5}" type="PERCENTAGE">
                  <a:rPr lang="en-US"/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[PERCENTAGE]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4257383966244725"/>
                  <c:h val="0.23343620554539682"/>
                </c:manualLayout>
              </c15:layout>
              <c15:dlblFieldTable/>
              <c15:showDataLabelsRange val="0"/>
            </c:ext>
          </c:extLst>
        </c:dLbl>
      </c:pivotFmt>
      <c:pivotFmt>
        <c:idx val="20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7.3489816937439778E-2"/>
              <c:y val="8.4902414449378669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accent5"/>
                    </a:solidFill>
                  </a:rPr>
                  <a:t>Slum
</a:t>
                </a:r>
                <a:fld id="{5157FAEE-C364-A646-B890-6D5A968F9972}" type="PERCENTAGE">
                  <a:rPr lang="en-US">
                    <a:solidFill>
                      <a:schemeClr val="accent5"/>
                    </a:solidFill>
                  </a:rPr>
                  <a:pPr>
                    <a:defRPr sz="14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t>[PERCENTAGE]</a:t>
                </a:fld>
                <a:endParaRPr lang="en-US">
                  <a:solidFill>
                    <a:schemeClr val="accent5"/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21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2727648759094989"/>
              <c:y val="-2.3948016569018932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Non-Slum
</a:t>
                </a:r>
                <a:fld id="{4BC3405F-84BC-8641-A655-C16036B8D7B5}" type="PERCENTAGE">
                  <a:rPr lang="en-US"/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[PERCENTAGE]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4257383966244725"/>
                  <c:h val="0.23343620554539682"/>
                </c:manualLayout>
              </c15:layout>
              <c15:dlblFieldTable/>
              <c15:showDataLabelsRange val="0"/>
            </c:ext>
          </c:extLst>
        </c:dLbl>
      </c:pivotFmt>
      <c:pivotFmt>
        <c:idx val="23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7.3489816937439778E-2"/>
              <c:y val="8.4902414449378669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accent5"/>
                    </a:solidFill>
                  </a:rPr>
                  <a:t>Slum
</a:t>
                </a:r>
                <a:fld id="{5157FAEE-C364-A646-B890-6D5A968F9972}" type="PERCENTAGE">
                  <a:rPr lang="en-US">
                    <a:solidFill>
                      <a:schemeClr val="accent5"/>
                    </a:solidFill>
                  </a:rPr>
                  <a:pPr>
                    <a:defRPr sz="14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t>[PERCENTAGE]</a:t>
                </a:fld>
                <a:endParaRPr lang="en-US">
                  <a:solidFill>
                    <a:schemeClr val="accent5"/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24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2727648759094989"/>
              <c:y val="-2.3948016569018932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Non-Slum
</a:t>
                </a:r>
                <a:fld id="{4BC3405F-84BC-8641-A655-C16036B8D7B5}" type="PERCENTAGE">
                  <a:rPr lang="en-US"/>
                  <a:pPr>
                    <a:defRPr/>
                  </a:pPr>
                  <a:t>[PERCENTAGE]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4257383966244725"/>
                  <c:h val="0.23343620554539682"/>
                </c:manualLayout>
              </c15:layout>
              <c15:dlblFieldTable/>
              <c15:showDataLabelsRange val="0"/>
            </c:ext>
          </c:extLst>
        </c:dLbl>
      </c:pivotFmt>
      <c:pivotFmt>
        <c:idx val="26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7.3489816937439778E-2"/>
              <c:y val="8.4902414449378669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accent5"/>
                    </a:solidFill>
                  </a:rPr>
                  <a:t>Slum
</a:t>
                </a:r>
                <a:fld id="{5157FAEE-C364-A646-B890-6D5A968F9972}" type="PERCENTAGE">
                  <a:rPr lang="en-US">
                    <a:solidFill>
                      <a:schemeClr val="accent5"/>
                    </a:solidFill>
                  </a:rPr>
                  <a:pPr>
                    <a:defRPr>
                      <a:solidFill>
                        <a:schemeClr val="accent5"/>
                      </a:solidFill>
                    </a:defRPr>
                  </a:pPr>
                  <a:t>[PERCENTAGE]</a:t>
                </a:fld>
                <a:endParaRPr lang="en-US">
                  <a:solidFill>
                    <a:schemeClr val="accent5"/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20782872806340028"/>
          <c:y val="0.23056058456622097"/>
          <c:w val="0.55187110286777796"/>
          <c:h val="0.67656607571474137"/>
        </c:manualLayout>
      </c:layout>
      <c:pieChart>
        <c:varyColors val="1"/>
        <c:ser>
          <c:idx val="0"/>
          <c:order val="0"/>
          <c:tx>
            <c:strRef>
              <c:f>'Summary Logbook'!$AD$2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F57-6B41-A0C2-C66FE02FD7D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F57-6B41-A0C2-C66FE02FD7D2}"/>
              </c:ext>
            </c:extLst>
          </c:dPt>
          <c:dLbls>
            <c:dLbl>
              <c:idx val="0"/>
              <c:layout>
                <c:manualLayout>
                  <c:x val="0.12727648759094989"/>
                  <c:y val="-2.394801656901893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Non-Slum
</a:t>
                    </a:r>
                    <a:fld id="{4BC3405F-84BC-8641-A655-C16036B8D7B5}" type="PERCENTAGE">
                      <a:rPr lang="en-US"/>
                      <a:pPr/>
                      <a:t>[PERCENTAGE]</a:t>
                    </a:fld>
                    <a:endParaRPr lang="en-US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257383966244725"/>
                      <c:h val="0.2334362055453968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F57-6B41-A0C2-C66FE02FD7D2}"/>
                </c:ext>
              </c:extLst>
            </c:dLbl>
            <c:dLbl>
              <c:idx val="1"/>
              <c:layout>
                <c:manualLayout>
                  <c:x val="-7.3489816937439778E-2"/>
                  <c:y val="8.490241444937866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0" i="0" u="none" strike="noStrike" kern="1200" baseline="0">
                        <a:solidFill>
                          <a:schemeClr val="accent5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chemeClr val="accent5"/>
                        </a:solidFill>
                      </a:rPr>
                      <a:t>Slum
</a:t>
                    </a:r>
                    <a:fld id="{5157FAEE-C364-A646-B890-6D5A968F9972}" type="PERCENTAGE">
                      <a:rPr lang="en-US">
                        <a:solidFill>
                          <a:schemeClr val="accent5"/>
                        </a:solidFill>
                      </a:rPr>
                      <a:pPr>
                        <a:defRPr>
                          <a:solidFill>
                            <a:schemeClr val="accent5"/>
                          </a:solidFill>
                        </a:defRPr>
                      </a:pPr>
                      <a:t>[PERCENTAGE]</a:t>
                    </a:fld>
                    <a:endParaRPr lang="en-US">
                      <a:solidFill>
                        <a:schemeClr val="accent5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6F57-6B41-A0C2-C66FE02FD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'Summary Logbook'!$AC$3:$AC$5</c:f>
              <c:strCache>
                <c:ptCount val="2"/>
                <c:pt idx="0">
                  <c:v>No</c:v>
                </c:pt>
                <c:pt idx="1">
                  <c:v>Yes</c:v>
                </c:pt>
              </c:strCache>
            </c:strRef>
          </c:cat>
          <c:val>
            <c:numRef>
              <c:f>'Summary Logbook'!$AD$3:$AD$5</c:f>
              <c:numCache>
                <c:formatCode>General</c:formatCode>
                <c:ptCount val="2"/>
                <c:pt idx="0">
                  <c:v>25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57-6B41-A0C2-C66FE02FD7D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Average Number of Requests &amp; LoS</a:t>
            </a:r>
            <a:r>
              <a:rPr lang="en-GB" b="1" baseline="0"/>
              <a:t> Achievement</a:t>
            </a:r>
            <a:endParaRPr lang="en-GB" b="1"/>
          </a:p>
        </c:rich>
      </c:tx>
      <c:layout>
        <c:manualLayout>
          <c:xMode val="edge"/>
          <c:yMode val="edge"/>
          <c:x val="0"/>
          <c:y val="1.66491162215940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Avg Requests per 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'Summary Logbook'!$T$3:$T$14</c:f>
              <c:numCache>
                <c:formatCode>mmm\-yy</c:formatCode>
                <c:ptCount val="12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</c:numCache>
            </c:numRef>
          </c:cat>
          <c:val>
            <c:numRef>
              <c:f>'Summary Logbook'!$W$3:$W$14</c:f>
              <c:numCache>
                <c:formatCode>0</c:formatCode>
                <c:ptCount val="12"/>
                <c:pt idx="0">
                  <c:v>1.5</c:v>
                </c:pt>
                <c:pt idx="1">
                  <c:v>2.25</c:v>
                </c:pt>
                <c:pt idx="2">
                  <c:v>2</c:v>
                </c:pt>
                <c:pt idx="3">
                  <c:v>1</c:v>
                </c:pt>
                <c:pt idx="4">
                  <c:v>1.125</c:v>
                </c:pt>
                <c:pt idx="5">
                  <c:v>1.4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C0-8348-9A19-EFCBB80A2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6923135"/>
        <c:axId val="1276887183"/>
      </c:lineChart>
      <c:lineChart>
        <c:grouping val="standard"/>
        <c:varyColors val="0"/>
        <c:ser>
          <c:idx val="1"/>
          <c:order val="1"/>
          <c:tx>
            <c:v>LoS Achievement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'Summary Logbook'!$T$3:$T$14</c:f>
              <c:numCache>
                <c:formatCode>mmm\-yy</c:formatCode>
                <c:ptCount val="12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</c:numCache>
            </c:numRef>
          </c:cat>
          <c:val>
            <c:numRef>
              <c:f>'Summary Logbook'!$Z$3:$Z$14</c:f>
              <c:numCache>
                <c:formatCode>0%</c:formatCode>
                <c:ptCount val="12"/>
                <c:pt idx="0">
                  <c:v>0.33333333333333331</c:v>
                </c:pt>
                <c:pt idx="1">
                  <c:v>0.55555555555555558</c:v>
                </c:pt>
                <c:pt idx="2">
                  <c:v>1</c:v>
                </c:pt>
                <c:pt idx="3">
                  <c:v>0</c:v>
                </c:pt>
                <c:pt idx="4">
                  <c:v>0.77777777777777779</c:v>
                </c:pt>
                <c:pt idx="5">
                  <c:v>0.8571428571428571</c:v>
                </c:pt>
                <c:pt idx="6">
                  <c:v>1</c:v>
                </c:pt>
                <c:pt idx="7">
                  <c:v>1</c:v>
                </c:pt>
                <c:pt idx="8">
                  <c:v>0.5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C0-8348-9A19-EFCBB80A2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221359"/>
        <c:axId val="932799247"/>
      </c:lineChart>
      <c:dateAx>
        <c:axId val="1276923135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6887183"/>
        <c:crosses val="autoZero"/>
        <c:auto val="1"/>
        <c:lblOffset val="100"/>
        <c:baseTimeUnit val="months"/>
      </c:dateAx>
      <c:valAx>
        <c:axId val="127688718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Requests</a:t>
                </a:r>
                <a:r>
                  <a:rPr lang="en-GB" baseline="0"/>
                  <a:t> per Day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6923135"/>
        <c:crosses val="autoZero"/>
        <c:crossBetween val="between"/>
        <c:majorUnit val="1"/>
      </c:valAx>
      <c:valAx>
        <c:axId val="932799247"/>
        <c:scaling>
          <c:orientation val="minMax"/>
          <c:max val="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LoS</a:t>
                </a:r>
                <a:r>
                  <a:rPr lang="en-GB" baseline="0"/>
                  <a:t> Achievement Status</a:t>
                </a:r>
              </a:p>
              <a:p>
                <a:pPr>
                  <a:defRPr/>
                </a:pP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2221359"/>
        <c:crosses val="max"/>
        <c:crossBetween val="between"/>
        <c:majorUnit val="0.2"/>
      </c:valAx>
      <c:dateAx>
        <c:axId val="932221359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932799247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[pp_template_masterclass.xlsx]Summary Logbook!PivotTable3</c:name>
    <c:fmtId val="2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Type of Requests Served</a:t>
            </a:r>
          </a:p>
        </c:rich>
      </c:tx>
      <c:layout>
        <c:manualLayout>
          <c:xMode val="edge"/>
          <c:yMode val="edge"/>
          <c:x val="5.0678040244969377E-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2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3.5682742782152256E-2"/>
              <c:y val="1.88717556138816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2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9.1650481189851266E-2"/>
              <c:y val="-0.11780584718576845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2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9.1650481189851266E-2"/>
              <c:y val="-0.11780584718576845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3.5682742782152256E-2"/>
              <c:y val="1.88717556138816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2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2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9.1650481189851266E-2"/>
              <c:y val="-0.11780584718576845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1.4934156692932736E-2"/>
              <c:y val="1.8871755613881606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2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7786932401494946"/>
                  <c:h val="0.18501972395853603"/>
                </c:manualLayout>
              </c15:layout>
            </c:ext>
          </c:extLst>
        </c:dLbl>
      </c:pivotFmt>
    </c:pivotFmts>
    <c:plotArea>
      <c:layout/>
      <c:pieChart>
        <c:varyColors val="1"/>
        <c:ser>
          <c:idx val="0"/>
          <c:order val="0"/>
          <c:tx>
            <c:strRef>
              <c:f>'Summary Logbook'!$BG$2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E1-7E42-B482-6BFEF5CCAA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5E1-7E42-B482-6BFEF5CCAAE5}"/>
              </c:ext>
            </c:extLst>
          </c:dPt>
          <c:dLbls>
            <c:dLbl>
              <c:idx val="0"/>
              <c:layout>
                <c:manualLayout>
                  <c:x val="9.1650481189851266E-2"/>
                  <c:y val="-0.1178058471857684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accen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E1-7E42-B482-6BFEF5CCAAE5}"/>
                </c:ext>
              </c:extLst>
            </c:dLbl>
            <c:dLbl>
              <c:idx val="1"/>
              <c:layout>
                <c:manualLayout>
                  <c:x val="1.4934156692932736E-2"/>
                  <c:y val="1.887175561388160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786932401494946"/>
                      <c:h val="0.1850197239585360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5E1-7E42-B482-6BFEF5CCAA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'Summary Logbook'!$BF$3:$BF$5</c:f>
              <c:strCache>
                <c:ptCount val="2"/>
                <c:pt idx="0">
                  <c:v>Demand</c:v>
                </c:pt>
                <c:pt idx="1">
                  <c:v>Scheduled</c:v>
                </c:pt>
              </c:strCache>
            </c:strRef>
          </c:cat>
          <c:val>
            <c:numRef>
              <c:f>'Summary Logbook'!$BG$3:$BG$5</c:f>
              <c:numCache>
                <c:formatCode>General</c:formatCode>
                <c:ptCount val="2"/>
                <c:pt idx="0">
                  <c:v>41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E1-7E42-B482-6BFEF5CCAAE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[pp_template_masterclass.xlsx]Summary Logbook!PivotTable6</c:name>
    <c:fmtId val="2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Status of Scheduled Desludging Requests</a:t>
            </a:r>
          </a:p>
        </c:rich>
      </c:tx>
      <c:layout>
        <c:manualLayout>
          <c:xMode val="edge"/>
          <c:yMode val="edge"/>
          <c:x val="2.090113735783028E-3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5173512685914262"/>
              <c:y val="-2.212962962962963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5173512685914262"/>
              <c:y val="-2.212962962962963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35310328815215208"/>
              <c:y val="-2.212951707370992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9379103314493527"/>
                  <c:h val="0.18423691249890067"/>
                </c:manualLayout>
              </c15:layout>
            </c:ext>
          </c:extLst>
        </c:dLbl>
      </c:pivotFmt>
    </c:pivotFmts>
    <c:plotArea>
      <c:layout/>
      <c:pieChart>
        <c:varyColors val="1"/>
        <c:ser>
          <c:idx val="0"/>
          <c:order val="0"/>
          <c:tx>
            <c:strRef>
              <c:f>'Summary Logbook'!$BJ$2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E7E-8F4F-8371-B358DC3CB474}"/>
              </c:ext>
            </c:extLst>
          </c:dPt>
          <c:dLbls>
            <c:dLbl>
              <c:idx val="0"/>
              <c:layout>
                <c:manualLayout>
                  <c:x val="0.35310328815215208"/>
                  <c:y val="-2.21295170737099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accen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379103314493527"/>
                      <c:h val="0.184236912498900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E7E-8F4F-8371-B358DC3CB4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'Summary Logbook'!$BI$3:$BI$4</c:f>
              <c:strCache>
                <c:ptCount val="1"/>
                <c:pt idx="0">
                  <c:v>Successful</c:v>
                </c:pt>
              </c:strCache>
            </c:strRef>
          </c:cat>
          <c:val>
            <c:numRef>
              <c:f>'Summary Logbook'!$BJ$3:$BJ$4</c:f>
              <c:numCache>
                <c:formatCode>General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7E-8F4F-8371-B358DC3CB47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680" b="1"/>
              <a:t>Operational</a:t>
            </a:r>
            <a:r>
              <a:rPr lang="en-GB" sz="1680" b="1" baseline="0"/>
              <a:t> Status of Vehicles</a:t>
            </a:r>
            <a:endParaRPr lang="en-GB" sz="1680" b="1"/>
          </a:p>
        </c:rich>
      </c:tx>
      <c:layout>
        <c:manualLayout>
          <c:xMode val="edge"/>
          <c:yMode val="edge"/>
          <c:x val="1.3129978306173132E-3"/>
          <c:y val="3.823263039436862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966800715495433E-2"/>
          <c:y val="0.21719167654655724"/>
          <c:w val="0.88363614329938911"/>
          <c:h val="0.57512593733898276"/>
        </c:manualLayout>
      </c:layout>
      <c:barChart>
        <c:barDir val="col"/>
        <c:grouping val="stacked"/>
        <c:varyColors val="0"/>
        <c:ser>
          <c:idx val="0"/>
          <c:order val="0"/>
          <c:tx>
            <c:v>Available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'Summary Transport'!$A$7:$A$26</c:f>
              <c:strCache>
                <c:ptCount val="7"/>
                <c:pt idx="0">
                  <c:v>OD1234</c:v>
                </c:pt>
                <c:pt idx="1">
                  <c:v>OD1235</c:v>
                </c:pt>
                <c:pt idx="2">
                  <c:v>OD1236</c:v>
                </c:pt>
                <c:pt idx="3">
                  <c:v>OD1237</c:v>
                </c:pt>
                <c:pt idx="4">
                  <c:v>OD1238</c:v>
                </c:pt>
                <c:pt idx="5">
                  <c:v>OD1239</c:v>
                </c:pt>
                <c:pt idx="6">
                  <c:v>OD1240</c:v>
                </c:pt>
              </c:strCache>
            </c:strRef>
          </c:cat>
          <c:val>
            <c:numRef>
              <c:f>'Summary Transport'!$AM$7:$AM$26</c:f>
              <c:numCache>
                <c:formatCode>General</c:formatCode>
                <c:ptCount val="20"/>
                <c:pt idx="0">
                  <c:v>0</c:v>
                </c:pt>
                <c:pt idx="1">
                  <c:v>14</c:v>
                </c:pt>
                <c:pt idx="2">
                  <c:v>19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03-CD40-B4D4-78886489466E}"/>
            </c:ext>
          </c:extLst>
        </c:ser>
        <c:ser>
          <c:idx val="1"/>
          <c:order val="1"/>
          <c:tx>
            <c:v>Unavailable - Under Maintenance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'Summary Transport'!$A$7:$A$26</c:f>
              <c:strCache>
                <c:ptCount val="7"/>
                <c:pt idx="0">
                  <c:v>OD1234</c:v>
                </c:pt>
                <c:pt idx="1">
                  <c:v>OD1235</c:v>
                </c:pt>
                <c:pt idx="2">
                  <c:v>OD1236</c:v>
                </c:pt>
                <c:pt idx="3">
                  <c:v>OD1237</c:v>
                </c:pt>
                <c:pt idx="4">
                  <c:v>OD1238</c:v>
                </c:pt>
                <c:pt idx="5">
                  <c:v>OD1239</c:v>
                </c:pt>
                <c:pt idx="6">
                  <c:v>OD1240</c:v>
                </c:pt>
              </c:strCache>
            </c:strRef>
          </c:cat>
          <c:val>
            <c:numRef>
              <c:f>'Summary Transport'!$AN$7:$AN$26</c:f>
              <c:numCache>
                <c:formatCode>General</c:formatCode>
                <c:ptCount val="2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03-CD40-B4D4-78886489466E}"/>
            </c:ext>
          </c:extLst>
        </c:ser>
        <c:ser>
          <c:idx val="2"/>
          <c:order val="2"/>
          <c:tx>
            <c:v>Unavailable - Not Under Maintenance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'Summary Transport'!$A$7:$A$26</c:f>
              <c:strCache>
                <c:ptCount val="7"/>
                <c:pt idx="0">
                  <c:v>OD1234</c:v>
                </c:pt>
                <c:pt idx="1">
                  <c:v>OD1235</c:v>
                </c:pt>
                <c:pt idx="2">
                  <c:v>OD1236</c:v>
                </c:pt>
                <c:pt idx="3">
                  <c:v>OD1237</c:v>
                </c:pt>
                <c:pt idx="4">
                  <c:v>OD1238</c:v>
                </c:pt>
                <c:pt idx="5">
                  <c:v>OD1239</c:v>
                </c:pt>
                <c:pt idx="6">
                  <c:v>OD1240</c:v>
                </c:pt>
              </c:strCache>
            </c:strRef>
          </c:cat>
          <c:val>
            <c:numRef>
              <c:f>'Summary Transport'!$AO$7:$AO$26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03-CD40-B4D4-788864894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overlap val="100"/>
        <c:axId val="1749429024"/>
        <c:axId val="1749430656"/>
      </c:barChart>
      <c:catAx>
        <c:axId val="174942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9430656"/>
        <c:crosses val="autoZero"/>
        <c:auto val="1"/>
        <c:lblAlgn val="ctr"/>
        <c:lblOffset val="100"/>
        <c:noMultiLvlLbl val="0"/>
      </c:catAx>
      <c:valAx>
        <c:axId val="17494306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/>
                  <a:t>Total Number of Days</a:t>
                </a:r>
              </a:p>
            </c:rich>
          </c:tx>
          <c:layout>
            <c:manualLayout>
              <c:xMode val="edge"/>
              <c:yMode val="edge"/>
              <c:x val="1.8213654049807172E-2"/>
              <c:y val="0.335251366092882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942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3012372257927789E-3"/>
          <c:y val="8.2768678829353862E-2"/>
          <c:w val="0.78808294000883672"/>
          <c:h val="5.42624849300403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noFill/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Avg Number of Trips &amp; Distance per Trip</a:t>
            </a:r>
          </a:p>
        </c:rich>
      </c:tx>
      <c:layout>
        <c:manualLayout>
          <c:xMode val="edge"/>
          <c:yMode val="edge"/>
          <c:x val="5.7382100317414586E-2"/>
          <c:y val="3.64756153470698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1311111850737"/>
          <c:y val="0.27613285936131532"/>
          <c:w val="0.73609288808619988"/>
          <c:h val="0.53407005070911806"/>
        </c:manualLayout>
      </c:layout>
      <c:lineChart>
        <c:grouping val="standard"/>
        <c:varyColors val="0"/>
        <c:ser>
          <c:idx val="0"/>
          <c:order val="0"/>
          <c:tx>
            <c:strRef>
              <c:f>'Summary Transport'!$E$248</c:f>
              <c:strCache>
                <c:ptCount val="1"/>
                <c:pt idx="0">
                  <c:v>Avg Number of Trips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'Summary Transport'!$A$249:$A$260</c:f>
              <c:strCache>
                <c:ptCount val="12"/>
                <c:pt idx="0">
                  <c:v>Apr-20</c:v>
                </c:pt>
                <c:pt idx="1">
                  <c:v>May-20</c:v>
                </c:pt>
                <c:pt idx="2">
                  <c:v>Jun-20</c:v>
                </c:pt>
                <c:pt idx="3">
                  <c:v>Jul-20</c:v>
                </c:pt>
                <c:pt idx="4">
                  <c:v>Aug-20</c:v>
                </c:pt>
                <c:pt idx="5">
                  <c:v>Sep-20</c:v>
                </c:pt>
                <c:pt idx="6">
                  <c:v>Oct-20</c:v>
                </c:pt>
                <c:pt idx="7">
                  <c:v>Nov-20</c:v>
                </c:pt>
                <c:pt idx="8">
                  <c:v>Dec-20</c:v>
                </c:pt>
                <c:pt idx="9">
                  <c:v>Jan-21</c:v>
                </c:pt>
                <c:pt idx="10">
                  <c:v>Feb-21</c:v>
                </c:pt>
                <c:pt idx="11">
                  <c:v>Mar-21</c:v>
                </c:pt>
              </c:strCache>
            </c:strRef>
          </c:cat>
          <c:val>
            <c:numRef>
              <c:f>'Summary Transport'!$E$249:$E$260</c:f>
              <c:numCache>
                <c:formatCode>0</c:formatCode>
                <c:ptCount val="12"/>
                <c:pt idx="0">
                  <c:v>9.875</c:v>
                </c:pt>
                <c:pt idx="1">
                  <c:v>7.9090909090909092</c:v>
                </c:pt>
                <c:pt idx="2">
                  <c:v>3</c:v>
                </c:pt>
                <c:pt idx="3">
                  <c:v>3</c:v>
                </c:pt>
                <c:pt idx="4">
                  <c:v>10</c:v>
                </c:pt>
                <c:pt idx="5">
                  <c:v>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1-6847-8BA4-B196D7999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848768"/>
        <c:axId val="1432850400"/>
      </c:lineChart>
      <c:lineChart>
        <c:grouping val="standard"/>
        <c:varyColors val="0"/>
        <c:ser>
          <c:idx val="1"/>
          <c:order val="1"/>
          <c:tx>
            <c:strRef>
              <c:f>'Summary Transport'!$F$248</c:f>
              <c:strCache>
                <c:ptCount val="1"/>
                <c:pt idx="0">
                  <c:v>Avg Distance per Trip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'Summary Transport'!$A$249:$A$260</c:f>
              <c:strCache>
                <c:ptCount val="12"/>
                <c:pt idx="0">
                  <c:v>Apr-20</c:v>
                </c:pt>
                <c:pt idx="1">
                  <c:v>May-20</c:v>
                </c:pt>
                <c:pt idx="2">
                  <c:v>Jun-20</c:v>
                </c:pt>
                <c:pt idx="3">
                  <c:v>Jul-20</c:v>
                </c:pt>
                <c:pt idx="4">
                  <c:v>Aug-20</c:v>
                </c:pt>
                <c:pt idx="5">
                  <c:v>Sep-20</c:v>
                </c:pt>
                <c:pt idx="6">
                  <c:v>Oct-20</c:v>
                </c:pt>
                <c:pt idx="7">
                  <c:v>Nov-20</c:v>
                </c:pt>
                <c:pt idx="8">
                  <c:v>Dec-20</c:v>
                </c:pt>
                <c:pt idx="9">
                  <c:v>Jan-21</c:v>
                </c:pt>
                <c:pt idx="10">
                  <c:v>Feb-21</c:v>
                </c:pt>
                <c:pt idx="11">
                  <c:v>Mar-21</c:v>
                </c:pt>
              </c:strCache>
            </c:strRef>
          </c:cat>
          <c:val>
            <c:numRef>
              <c:f>'Summary Transport'!$F$249:$F$260</c:f>
              <c:numCache>
                <c:formatCode>0</c:formatCode>
                <c:ptCount val="12"/>
                <c:pt idx="0">
                  <c:v>7.481012658227848</c:v>
                </c:pt>
                <c:pt idx="1">
                  <c:v>10.46551724137931</c:v>
                </c:pt>
                <c:pt idx="2">
                  <c:v>40</c:v>
                </c:pt>
                <c:pt idx="3">
                  <c:v>6.666666666666667</c:v>
                </c:pt>
                <c:pt idx="4">
                  <c:v>6</c:v>
                </c:pt>
                <c:pt idx="5">
                  <c:v>38.75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B1-6847-8BA4-B196D7999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1345840"/>
        <c:axId val="1322213808"/>
      </c:lineChart>
      <c:catAx>
        <c:axId val="143284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2850400"/>
        <c:crosses val="autoZero"/>
        <c:auto val="1"/>
        <c:lblAlgn val="ctr"/>
        <c:lblOffset val="100"/>
        <c:noMultiLvlLbl val="0"/>
      </c:catAx>
      <c:valAx>
        <c:axId val="14328504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Avg Number of Trips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2848768"/>
        <c:crosses val="autoZero"/>
        <c:crossBetween val="between"/>
      </c:valAx>
      <c:valAx>
        <c:axId val="132221380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Avg Distance per Trip (in km)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1345840"/>
        <c:crosses val="max"/>
        <c:crossBetween val="between"/>
        <c:majorUnit val="20"/>
      </c:valAx>
      <c:catAx>
        <c:axId val="1321345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222138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28533665931517E-2"/>
          <c:y val="0.11232584840255239"/>
          <c:w val="0.5872196272695831"/>
          <c:h val="0.107088972790767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Breakdown</a:t>
            </a:r>
            <a:r>
              <a:rPr lang="en-GB" b="1" baseline="0"/>
              <a:t> of Total Cost </a:t>
            </a:r>
            <a:endParaRPr lang="en-GB" b="1"/>
          </a:p>
        </c:rich>
      </c:tx>
      <c:layout>
        <c:manualLayout>
          <c:xMode val="edge"/>
          <c:yMode val="edge"/>
          <c:x val="8.6304445115539959E-4"/>
          <c:y val="2.38845267760590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638284195832016"/>
          <c:y val="0.23535904032025148"/>
          <c:w val="0.52562293592780307"/>
          <c:h val="0.5821862805021392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F87-F942-968B-9F6F2BAB82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F87-F942-968B-9F6F2BAB82AC}"/>
              </c:ext>
            </c:extLst>
          </c:dPt>
          <c:dLbls>
            <c:dLbl>
              <c:idx val="0"/>
              <c:layout>
                <c:manualLayout>
                  <c:x val="5.6428356922140967E-2"/>
                  <c:y val="2.612496354622338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accent5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625590796133038"/>
                      <c:h val="0.4183035000638085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F87-F942-968B-9F6F2BAB82AC}"/>
                </c:ext>
              </c:extLst>
            </c:dLbl>
            <c:dLbl>
              <c:idx val="1"/>
              <c:layout>
                <c:manualLayout>
                  <c:x val="1.1305240824550124E-2"/>
                  <c:y val="-8.10050306211723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7926886211785473"/>
                      <c:h val="0.3017128886441030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F87-F942-968B-9F6F2BAB82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'Summary Transport'!$H$277:$H$278</c:f>
              <c:strCache>
                <c:ptCount val="2"/>
                <c:pt idx="0">
                  <c:v>Non-Wage Expenses</c:v>
                </c:pt>
                <c:pt idx="1">
                  <c:v>Wages</c:v>
                </c:pt>
              </c:strCache>
            </c:strRef>
          </c:cat>
          <c:val>
            <c:numRef>
              <c:f>'Summary Transport'!$I$277:$I$278</c:f>
              <c:numCache>
                <c:formatCode>_("₹"* #,##0_);_("₹"* \(#,##0\);_("₹"* "-"??_);_(@_)</c:formatCode>
                <c:ptCount val="2"/>
                <c:pt idx="0">
                  <c:v>12000</c:v>
                </c:pt>
                <c:pt idx="1">
                  <c:v>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87-F942-968B-9F6F2BAB82A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[pp_template_masterclass.xlsx]Summary Transport!PivotTable1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Breakdown of Non-Wage Expenses</a:t>
            </a:r>
          </a:p>
        </c:rich>
      </c:tx>
      <c:layout>
        <c:manualLayout>
          <c:xMode val="edge"/>
          <c:yMode val="edge"/>
          <c:x val="5.2083333333335306E-4"/>
          <c:y val="1.6949152542372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&quot;₹&quot;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&quot;₹&quot;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&quot;₹&quot;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&quot;₹&quot;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46096451848812586"/>
          <c:y val="0.11235770013716702"/>
          <c:w val="0.53903548151187419"/>
          <c:h val="0.857129190365108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'Summary Transport'!$B$277</c:f>
              <c:strCache>
                <c:ptCount val="1"/>
                <c:pt idx="0">
                  <c:v>Sum of Expenditure (in INR)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₹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Transport'!$A$278:$A$285</c:f>
              <c:strCache>
                <c:ptCount val="7"/>
                <c:pt idx="0">
                  <c:v>(blank)</c:v>
                </c:pt>
                <c:pt idx="1">
                  <c:v>Registeration (incl. Renewal) Charges</c:v>
                </c:pt>
                <c:pt idx="2">
                  <c:v>Vehicle Regular Maintenance</c:v>
                </c:pt>
                <c:pt idx="3">
                  <c:v>Vehicle Repair</c:v>
                </c:pt>
                <c:pt idx="4">
                  <c:v>Others</c:v>
                </c:pt>
                <c:pt idx="5">
                  <c:v>Insurance</c:v>
                </c:pt>
                <c:pt idx="6">
                  <c:v>Fuel</c:v>
                </c:pt>
              </c:strCache>
            </c:strRef>
          </c:cat>
          <c:val>
            <c:numRef>
              <c:f>'Summary Transport'!$B$278:$B$285</c:f>
              <c:numCache>
                <c:formatCode>_("₹"* #,##0_);_("₹"* \(#,##0\);_("₹"* "-"??_);_(@_)</c:formatCode>
                <c:ptCount val="7"/>
                <c:pt idx="1">
                  <c:v>200</c:v>
                </c:pt>
                <c:pt idx="2">
                  <c:v>900</c:v>
                </c:pt>
                <c:pt idx="3">
                  <c:v>1300</c:v>
                </c:pt>
                <c:pt idx="4">
                  <c:v>2000</c:v>
                </c:pt>
                <c:pt idx="5">
                  <c:v>3100</c:v>
                </c:pt>
                <c:pt idx="6">
                  <c:v>4500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32-B443-BD5F-BFEAFF17E247}"/>
            </c:ext>
          </c:extLst>
        </c:ser>
        <c:ser>
          <c:idx val="1"/>
          <c:order val="1"/>
          <c:tx>
            <c:strRef>
              <c:f>'Summary Transport'!$C$277</c:f>
              <c:strCache>
                <c:ptCount val="1"/>
                <c:pt idx="0">
                  <c:v>Sum of Expenditure (in INR)2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Transport'!$A$278:$A$285</c:f>
              <c:strCache>
                <c:ptCount val="7"/>
                <c:pt idx="0">
                  <c:v>(blank)</c:v>
                </c:pt>
                <c:pt idx="1">
                  <c:v>Registeration (incl. Renewal) Charges</c:v>
                </c:pt>
                <c:pt idx="2">
                  <c:v>Vehicle Regular Maintenance</c:v>
                </c:pt>
                <c:pt idx="3">
                  <c:v>Vehicle Repair</c:v>
                </c:pt>
                <c:pt idx="4">
                  <c:v>Others</c:v>
                </c:pt>
                <c:pt idx="5">
                  <c:v>Insurance</c:v>
                </c:pt>
                <c:pt idx="6">
                  <c:v>Fuel</c:v>
                </c:pt>
              </c:strCache>
            </c:strRef>
          </c:cat>
          <c:val>
            <c:numRef>
              <c:f>'Summary Transport'!$C$278:$C$285</c:f>
              <c:numCache>
                <c:formatCode>0.00%</c:formatCode>
                <c:ptCount val="7"/>
                <c:pt idx="0">
                  <c:v>0</c:v>
                </c:pt>
                <c:pt idx="1">
                  <c:v>1.6666666666666666E-2</c:v>
                </c:pt>
                <c:pt idx="2">
                  <c:v>7.4999999999999997E-2</c:v>
                </c:pt>
                <c:pt idx="3">
                  <c:v>0.10833333333333334</c:v>
                </c:pt>
                <c:pt idx="4">
                  <c:v>0.16666666666666666</c:v>
                </c:pt>
                <c:pt idx="5">
                  <c:v>0.25833333333333336</c:v>
                </c:pt>
                <c:pt idx="6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32-B443-BD5F-BFEAFF17E2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269615776"/>
        <c:axId val="1269531568"/>
      </c:barChart>
      <c:catAx>
        <c:axId val="1269615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9531568"/>
        <c:crosses val="autoZero"/>
        <c:auto val="1"/>
        <c:lblAlgn val="ctr"/>
        <c:lblOffset val="100"/>
        <c:noMultiLvlLbl val="0"/>
      </c:catAx>
      <c:valAx>
        <c:axId val="1269531568"/>
        <c:scaling>
          <c:orientation val="minMax"/>
        </c:scaling>
        <c:delete val="1"/>
        <c:axPos val="b"/>
        <c:numFmt formatCode="_(&quot;₹&quot;* #,##0_);_(&quot;₹&quot;* \(#,##0\);_(&quot;₹&quot;* &quot;-&quot;??_);_(@_)" sourceLinked="1"/>
        <c:majorTickMark val="none"/>
        <c:minorTickMark val="none"/>
        <c:tickLblPos val="nextTo"/>
        <c:crossAx val="1269615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Cost of FS Transport</a:t>
            </a:r>
            <a:r>
              <a:rPr lang="en-US" b="1" baseline="0"/>
              <a:t> </a:t>
            </a:r>
            <a:r>
              <a:rPr lang="en-US" b="1"/>
              <a:t>per Trip (in INR)</a:t>
            </a:r>
          </a:p>
        </c:rich>
      </c:tx>
      <c:layout>
        <c:manualLayout>
          <c:xMode val="edge"/>
          <c:yMode val="edge"/>
          <c:x val="8.133249493820929E-3"/>
          <c:y val="5.855856478951884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'Summary Transport'!$G$263</c:f>
              <c:strCache>
                <c:ptCount val="1"/>
                <c:pt idx="0">
                  <c:v>Total Expenses per Trip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'Summary Transport'!$A$264:$A$275</c:f>
              <c:strCache>
                <c:ptCount val="12"/>
                <c:pt idx="0">
                  <c:v>Apr-20</c:v>
                </c:pt>
                <c:pt idx="1">
                  <c:v>May-20</c:v>
                </c:pt>
                <c:pt idx="2">
                  <c:v>Jun-20</c:v>
                </c:pt>
                <c:pt idx="3">
                  <c:v>Jul-20</c:v>
                </c:pt>
                <c:pt idx="4">
                  <c:v>Aug-20</c:v>
                </c:pt>
                <c:pt idx="5">
                  <c:v>Sep-20</c:v>
                </c:pt>
                <c:pt idx="6">
                  <c:v>Oct-20</c:v>
                </c:pt>
                <c:pt idx="7">
                  <c:v>Nov-20</c:v>
                </c:pt>
                <c:pt idx="8">
                  <c:v>Dec-20</c:v>
                </c:pt>
                <c:pt idx="9">
                  <c:v>Jan-21</c:v>
                </c:pt>
                <c:pt idx="10">
                  <c:v>Feb-21</c:v>
                </c:pt>
                <c:pt idx="11">
                  <c:v>Mar-21</c:v>
                </c:pt>
              </c:strCache>
            </c:strRef>
          </c:cat>
          <c:val>
            <c:numRef>
              <c:f>'Summary Transport'!$G$264:$G$275</c:f>
              <c:numCache>
                <c:formatCode>_ [$₹-4009]\ * #,##0.00_ ;_ [$₹-4009]\ * \-#,##0.00_ ;_ [$₹-4009]\ * "-"??_ ;_ @_ </c:formatCode>
                <c:ptCount val="12"/>
                <c:pt idx="0" formatCode="_(&quot;₹&quot;* #,##0_);_(&quot;₹&quot;* \(#,##0\);_(&quot;₹&quot;* &quot;-&quot;??_);_(@_)">
                  <c:v>46.835443037974684</c:v>
                </c:pt>
                <c:pt idx="1">
                  <c:v>32.183908045977013</c:v>
                </c:pt>
                <c:pt idx="2">
                  <c:v>1133.3333333333333</c:v>
                </c:pt>
                <c:pt idx="3">
                  <c:v>1133.3333333333333</c:v>
                </c:pt>
                <c:pt idx="4">
                  <c:v>420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87-9149-BB16-53F643C7A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8621392"/>
        <c:axId val="838629456"/>
      </c:lineChart>
      <c:catAx>
        <c:axId val="83862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8629456"/>
        <c:crosses val="autoZero"/>
        <c:auto val="1"/>
        <c:lblAlgn val="ctr"/>
        <c:lblOffset val="100"/>
        <c:noMultiLvlLbl val="0"/>
      </c:catAx>
      <c:valAx>
        <c:axId val="838629456"/>
        <c:scaling>
          <c:orientation val="minMax"/>
        </c:scaling>
        <c:delete val="0"/>
        <c:axPos val="l"/>
        <c:numFmt formatCode="_(&quot;₹&quot;* #,##0_);_(&quot;₹&quot;* \(#,##0\);_(&quot;₹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862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Non-Wage Expenses per km</a:t>
            </a:r>
            <a:r>
              <a:rPr lang="en-US" b="1" baseline="0"/>
              <a:t> </a:t>
            </a:r>
            <a:r>
              <a:rPr lang="en-US" b="1"/>
              <a:t>(in INR)</a:t>
            </a:r>
          </a:p>
        </c:rich>
      </c:tx>
      <c:layout>
        <c:manualLayout>
          <c:xMode val="edge"/>
          <c:yMode val="edge"/>
          <c:x val="8.133249493820929E-3"/>
          <c:y val="5.855856478951884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'Summary Transport'!$G$263</c:f>
              <c:strCache>
                <c:ptCount val="1"/>
                <c:pt idx="0">
                  <c:v>Total Expenses per Trip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'Summary Transport'!$A$264:$A$275</c:f>
              <c:strCache>
                <c:ptCount val="12"/>
                <c:pt idx="0">
                  <c:v>Apr-20</c:v>
                </c:pt>
                <c:pt idx="1">
                  <c:v>May-20</c:v>
                </c:pt>
                <c:pt idx="2">
                  <c:v>Jun-20</c:v>
                </c:pt>
                <c:pt idx="3">
                  <c:v>Jul-20</c:v>
                </c:pt>
                <c:pt idx="4">
                  <c:v>Aug-20</c:v>
                </c:pt>
                <c:pt idx="5">
                  <c:v>Sep-20</c:v>
                </c:pt>
                <c:pt idx="6">
                  <c:v>Oct-20</c:v>
                </c:pt>
                <c:pt idx="7">
                  <c:v>Nov-20</c:v>
                </c:pt>
                <c:pt idx="8">
                  <c:v>Dec-20</c:v>
                </c:pt>
                <c:pt idx="9">
                  <c:v>Jan-21</c:v>
                </c:pt>
                <c:pt idx="10">
                  <c:v>Feb-21</c:v>
                </c:pt>
                <c:pt idx="11">
                  <c:v>Mar-21</c:v>
                </c:pt>
              </c:strCache>
            </c:strRef>
          </c:cat>
          <c:val>
            <c:numRef>
              <c:f>'Summary Transport'!$H$264:$H$275</c:f>
              <c:numCache>
                <c:formatCode>_ [$₹-4009]\ * #,##0_ ;_ [$₹-4009]\ * \-#,##0_ ;_ [$₹-4009]\ * "-"??_ ;_ @_ </c:formatCode>
                <c:ptCount val="12"/>
                <c:pt idx="0">
                  <c:v>4.5685279187817258</c:v>
                </c:pt>
                <c:pt idx="1">
                  <c:v>1.4277869302580999</c:v>
                </c:pt>
                <c:pt idx="2">
                  <c:v>3.3333333333333335</c:v>
                </c:pt>
                <c:pt idx="3">
                  <c:v>20</c:v>
                </c:pt>
                <c:pt idx="4">
                  <c:v>20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81-7F4B-88CF-2C36EE786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8621392"/>
        <c:axId val="838629456"/>
      </c:lineChart>
      <c:catAx>
        <c:axId val="83862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8629456"/>
        <c:crosses val="autoZero"/>
        <c:auto val="1"/>
        <c:lblAlgn val="ctr"/>
        <c:lblOffset val="100"/>
        <c:noMultiLvlLbl val="0"/>
      </c:catAx>
      <c:valAx>
        <c:axId val="838629456"/>
        <c:scaling>
          <c:orientation val="minMax"/>
        </c:scaling>
        <c:delete val="0"/>
        <c:axPos val="l"/>
        <c:numFmt formatCode="_ [$₹-4009]\ * #,##0_ ;_ [$₹-4009]\ * \-#,##0_ ;_ [$₹-4009]\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862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Costs of Treatment per Liter (in INR)</a:t>
            </a:r>
          </a:p>
        </c:rich>
      </c:tx>
      <c:layout>
        <c:manualLayout>
          <c:xMode val="edge"/>
          <c:yMode val="edge"/>
          <c:x val="9.2302985679221304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929394156308974"/>
          <c:y val="0.16642715986942058"/>
          <c:w val="0.85797878570963748"/>
          <c:h val="0.61218483998212836"/>
        </c:manualLayout>
      </c:layout>
      <c:lineChart>
        <c:grouping val="standard"/>
        <c:varyColors val="0"/>
        <c:ser>
          <c:idx val="0"/>
          <c:order val="0"/>
          <c:tx>
            <c:v>Total Treatment Cost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Treatment'!$H$4:$H$15</c:f>
              <c:strCache>
                <c:ptCount val="12"/>
                <c:pt idx="0">
                  <c:v>Apr-20</c:v>
                </c:pt>
                <c:pt idx="1">
                  <c:v>May-20</c:v>
                </c:pt>
                <c:pt idx="2">
                  <c:v>Jun-20</c:v>
                </c:pt>
                <c:pt idx="3">
                  <c:v>Jul-20</c:v>
                </c:pt>
                <c:pt idx="4">
                  <c:v>Aug-20</c:v>
                </c:pt>
                <c:pt idx="5">
                  <c:v>Sep-20</c:v>
                </c:pt>
                <c:pt idx="6">
                  <c:v>Oct-20</c:v>
                </c:pt>
                <c:pt idx="7">
                  <c:v>Nov-20</c:v>
                </c:pt>
                <c:pt idx="8">
                  <c:v>Dec-20</c:v>
                </c:pt>
                <c:pt idx="9">
                  <c:v>Jan-21</c:v>
                </c:pt>
                <c:pt idx="10">
                  <c:v>Feb-21</c:v>
                </c:pt>
                <c:pt idx="11">
                  <c:v>Mar-21</c:v>
                </c:pt>
              </c:strCache>
            </c:strRef>
          </c:cat>
          <c:val>
            <c:numRef>
              <c:f>'Summary Treatment'!$M$4:$M$15</c:f>
              <c:numCache>
                <c:formatCode>_("₹"* #,##0.00_);_("₹"* \(#,##0.00\);_("₹"* "-"??_);_(@_)</c:formatCode>
                <c:ptCount val="12"/>
                <c:pt idx="0">
                  <c:v>2.7407407407407408E-2</c:v>
                </c:pt>
                <c:pt idx="1">
                  <c:v>0.09</c:v>
                </c:pt>
                <c:pt idx="2">
                  <c:v>1.8666666666666668E-2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11-784A-8D8E-9199DEAAD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0428543"/>
        <c:axId val="1229451247"/>
      </c:lineChart>
      <c:catAx>
        <c:axId val="12504285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9451247"/>
        <c:crosses val="autoZero"/>
        <c:auto val="1"/>
        <c:lblAlgn val="ctr"/>
        <c:lblOffset val="100"/>
        <c:noMultiLvlLbl val="0"/>
      </c:catAx>
      <c:valAx>
        <c:axId val="1229451247"/>
        <c:scaling>
          <c:orientation val="minMax"/>
        </c:scaling>
        <c:delete val="0"/>
        <c:axPos val="l"/>
        <c:numFmt formatCode="_(&quot;₹&quot;* #,##0.00_);_(&quot;₹&quot;* \(#,##0.00\);_(&quot;₹&quot;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04285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[pp_template_masterclass.xlsx]Summary Logbook!PivotTable10</c:name>
    <c:fmtId val="3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Payment Mode</a:t>
            </a:r>
          </a:p>
        </c:rich>
      </c:tx>
      <c:layout>
        <c:manualLayout>
          <c:xMode val="edge"/>
          <c:yMode val="edge"/>
          <c:x val="0"/>
          <c:y val="2.33155924953825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8.8959884056456898E-2"/>
              <c:y val="-0.1149128976927900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1799656181604132"/>
              <c:y val="-2.310107921080489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3868780224195977"/>
                  <c:h val="0.34086654930847182"/>
                </c:manualLayout>
              </c15:layout>
            </c:ext>
          </c:extLst>
        </c:dLbl>
      </c:pivotFmt>
      <c:pivotFmt>
        <c:idx val="8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1.530316952547563E-2"/>
              <c:y val="-0.12466397359427941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8.8959884056456898E-2"/>
              <c:y val="-0.1149128976927900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1799656181604132"/>
              <c:y val="-2.310107921080489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3868780224195977"/>
                  <c:h val="0.34086654930847182"/>
                </c:manualLayout>
              </c15:layout>
            </c:ext>
          </c:extLst>
        </c:dLbl>
      </c:pivotFmt>
      <c:pivotFmt>
        <c:idx val="12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1.530316952547563E-2"/>
              <c:y val="-0.12466397359427941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8.8959884056456898E-2"/>
              <c:y val="-0.1149128976927900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1.389277500678662E-6"/>
              <c:y val="-8.854195295985557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3868780224195977"/>
                  <c:h val="0.34086654930847182"/>
                </c:manualLayout>
              </c15:layout>
            </c:ext>
          </c:extLst>
        </c:dLbl>
      </c:pivotFmt>
      <c:pivotFmt>
        <c:idx val="16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1.530316952547563E-2"/>
              <c:y val="-0.12466397359427941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8.8959884056456898E-2"/>
              <c:y val="-0.1149128976927900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1.389277500678662E-6"/>
              <c:y val="-8.854195295985557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3868780224195977"/>
                  <c:h val="0.34086654930847182"/>
                </c:manualLayout>
              </c15:layout>
            </c:ext>
          </c:extLst>
        </c:dLbl>
      </c:pivotFmt>
      <c:pivotFmt>
        <c:idx val="20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1.530316952547563E-2"/>
              <c:y val="-0.12466397359427941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8.8959884056456898E-2"/>
              <c:y val="-0.1149128976927900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2.5473148527198671E-2"/>
              <c:y val="-4.301388661842773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3868780224195977"/>
                  <c:h val="0.34086654930847182"/>
                </c:manualLayout>
              </c15:layout>
            </c:ext>
          </c:extLst>
        </c:dLbl>
      </c:pivotFmt>
      <c:pivotFmt>
        <c:idx val="24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13134082092860058"/>
              <c:y val="3.923930469397529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8.8959884056456898E-2"/>
              <c:y val="-0.1149128976927900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2.5473148527198671E-2"/>
              <c:y val="-4.301388661842773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3868780224195977"/>
                  <c:h val="0.34086654930847182"/>
                </c:manualLayout>
              </c15:layout>
            </c:ext>
          </c:extLst>
        </c:dLbl>
      </c:pivotFmt>
      <c:pivotFmt>
        <c:idx val="28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13134082092860058"/>
              <c:y val="3.923930469397529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6.6870027461787662E-2"/>
              <c:y val="-5.885592083406190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5928827758071449"/>
                  <c:h val="0.1940796651627531"/>
                </c:manualLayout>
              </c15:layout>
            </c:ext>
          </c:extLst>
        </c:dLbl>
      </c:pivotFmt>
      <c:pivotFmt>
        <c:idx val="31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1.285524099949934E-2"/>
              <c:y val="-2.7929201157547613E-5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3868781575713436"/>
                  <c:h val="0.22120835857056328"/>
                </c:manualLayout>
              </c15:layout>
            </c:ext>
          </c:extLst>
        </c:dLbl>
      </c:pivotFmt>
      <c:pivotFmt>
        <c:idx val="32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4.8268847325778956E-2"/>
              <c:y val="-7.8283647183555009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0402102903801059"/>
          <c:y val="0.2227346067353268"/>
          <c:w val="0.56966713530477275"/>
          <c:h val="0.68734561732553812"/>
        </c:manualLayout>
      </c:layout>
      <c:pieChart>
        <c:varyColors val="1"/>
        <c:ser>
          <c:idx val="0"/>
          <c:order val="0"/>
          <c:tx>
            <c:strRef>
              <c:f>'Summary Logbook'!$AR$2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CF1-7148-8516-1B8632AFE15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CF1-7148-8516-1B8632AFE15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CF1-7148-8516-1B8632AFE15B}"/>
              </c:ext>
            </c:extLst>
          </c:dPt>
          <c:dLbls>
            <c:dLbl>
              <c:idx val="0"/>
              <c:layout>
                <c:manualLayout>
                  <c:x val="6.6870027461787662E-2"/>
                  <c:y val="-5.885592083406190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928827758071449"/>
                      <c:h val="0.19407966516275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CF1-7148-8516-1B8632AFE15B}"/>
                </c:ext>
              </c:extLst>
            </c:dLbl>
            <c:dLbl>
              <c:idx val="1"/>
              <c:layout>
                <c:manualLayout>
                  <c:x val="1.285524099949934E-2"/>
                  <c:y val="-2.792920115754761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868781575713436"/>
                      <c:h val="0.2212083585705632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CF1-7148-8516-1B8632AFE15B}"/>
                </c:ext>
              </c:extLst>
            </c:dLbl>
            <c:dLbl>
              <c:idx val="2"/>
              <c:layout>
                <c:manualLayout>
                  <c:x val="-4.8268847325778956E-2"/>
                  <c:y val="-7.828364718355500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F1-7148-8516-1B8632AFE1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'Summary Logbook'!$AQ$3:$AQ$6</c:f>
              <c:strCache>
                <c:ptCount val="3"/>
                <c:pt idx="0">
                  <c:v>Cash</c:v>
                </c:pt>
                <c:pt idx="1">
                  <c:v>Online Prepayment</c:v>
                </c:pt>
                <c:pt idx="2">
                  <c:v>PoS</c:v>
                </c:pt>
              </c:strCache>
            </c:strRef>
          </c:cat>
          <c:val>
            <c:numRef>
              <c:f>'Summary Logbook'!$AR$3:$AR$6</c:f>
              <c:numCache>
                <c:formatCode>0</c:formatCode>
                <c:ptCount val="3"/>
                <c:pt idx="0">
                  <c:v>18</c:v>
                </c:pt>
                <c:pt idx="1">
                  <c:v>15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F1-7148-8516-1B8632AFE15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[pp_template_masterclass.xlsx]Summary Treatment!PivotTable16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Breakdown</a:t>
            </a:r>
            <a:r>
              <a:rPr lang="en-GB" b="1" baseline="0"/>
              <a:t> of Non-Wage Expenses</a:t>
            </a:r>
            <a:endParaRPr lang="en-GB" b="1"/>
          </a:p>
        </c:rich>
      </c:tx>
      <c:layout>
        <c:manualLayout>
          <c:xMode val="edge"/>
          <c:yMode val="edge"/>
          <c:x val="6.6875993175892602E-3"/>
          <c:y val="2.41403562128152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&quot;₹&quot;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&quot;₹&quot;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&quot;₹&quot;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&quot;₹&quot;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'Summary Treatment'!$R$3</c:f>
              <c:strCache>
                <c:ptCount val="1"/>
                <c:pt idx="0">
                  <c:v>Sum of Expenditure (in INR)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₹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Treatment'!$Q$4:$Q$11</c:f>
              <c:strCache>
                <c:ptCount val="7"/>
                <c:pt idx="0">
                  <c:v>(blank)</c:v>
                </c:pt>
                <c:pt idx="1">
                  <c:v>Others</c:v>
                </c:pt>
                <c:pt idx="2">
                  <c:v>Fuel </c:v>
                </c:pt>
                <c:pt idx="3">
                  <c:v>Uniform</c:v>
                </c:pt>
                <c:pt idx="4">
                  <c:v>Lawn Maintenance</c:v>
                </c:pt>
                <c:pt idx="5">
                  <c:v>Plant Maintenance</c:v>
                </c:pt>
                <c:pt idx="6">
                  <c:v>Lab Chemicals and Tools</c:v>
                </c:pt>
              </c:strCache>
            </c:strRef>
          </c:cat>
          <c:val>
            <c:numRef>
              <c:f>'Summary Treatment'!$R$4:$R$11</c:f>
              <c:numCache>
                <c:formatCode>General</c:formatCode>
                <c:ptCount val="7"/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500</c:v>
                </c:pt>
                <c:pt idx="5">
                  <c:v>500</c:v>
                </c:pt>
                <c:pt idx="6">
                  <c:v>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5C-1243-8B26-F8D09037EF2D}"/>
            </c:ext>
          </c:extLst>
        </c:ser>
        <c:ser>
          <c:idx val="1"/>
          <c:order val="1"/>
          <c:tx>
            <c:strRef>
              <c:f>'Summary Treatment'!$S$3</c:f>
              <c:strCache>
                <c:ptCount val="1"/>
                <c:pt idx="0">
                  <c:v>Sum of Expenditure (in INR)2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Treatment'!$Q$4:$Q$11</c:f>
              <c:strCache>
                <c:ptCount val="7"/>
                <c:pt idx="0">
                  <c:v>(blank)</c:v>
                </c:pt>
                <c:pt idx="1">
                  <c:v>Others</c:v>
                </c:pt>
                <c:pt idx="2">
                  <c:v>Fuel </c:v>
                </c:pt>
                <c:pt idx="3">
                  <c:v>Uniform</c:v>
                </c:pt>
                <c:pt idx="4">
                  <c:v>Lawn Maintenance</c:v>
                </c:pt>
                <c:pt idx="5">
                  <c:v>Plant Maintenance</c:v>
                </c:pt>
                <c:pt idx="6">
                  <c:v>Lab Chemicals and Tools</c:v>
                </c:pt>
              </c:strCache>
            </c:strRef>
          </c:cat>
          <c:val>
            <c:numRef>
              <c:f>'Summary Treatment'!$S$4:$S$11</c:f>
              <c:numCache>
                <c:formatCode>0%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0.25</c:v>
                </c:pt>
                <c:pt idx="5">
                  <c:v>0.25</c:v>
                </c:pt>
                <c:pt idx="6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5C-1243-8B26-F8D09037EF2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297334111"/>
        <c:axId val="1297568591"/>
      </c:barChart>
      <c:catAx>
        <c:axId val="129733411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7568591"/>
        <c:crosses val="autoZero"/>
        <c:auto val="1"/>
        <c:lblAlgn val="ctr"/>
        <c:lblOffset val="100"/>
        <c:noMultiLvlLbl val="0"/>
      </c:catAx>
      <c:valAx>
        <c:axId val="129756859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2973341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[pp_template_masterclass.xlsx]Summary Treatment!PivotTable20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Breakdown of Wages</a:t>
            </a:r>
          </a:p>
        </c:rich>
      </c:tx>
      <c:layout>
        <c:manualLayout>
          <c:xMode val="edge"/>
          <c:yMode val="edge"/>
          <c:x val="4.5639998432031939E-3"/>
          <c:y val="2.83872626129134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9102142165770234"/>
          <c:y val="0.19516121616184839"/>
          <c:w val="0.66505187522909082"/>
          <c:h val="0.6300712684637049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'Summary Treatment'!$W$3</c:f>
              <c:strCache>
                <c:ptCount val="1"/>
                <c:pt idx="0">
                  <c:v>Sum of Total Wages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Treatment'!$V$4:$V$6</c:f>
              <c:strCache>
                <c:ptCount val="2"/>
                <c:pt idx="0">
                  <c:v>Operation</c:v>
                </c:pt>
                <c:pt idx="1">
                  <c:v>Management</c:v>
                </c:pt>
              </c:strCache>
            </c:strRef>
          </c:cat>
          <c:val>
            <c:numRef>
              <c:f>'Summary Treatment'!$W$4:$W$6</c:f>
              <c:numCache>
                <c:formatCode>_("₹"* #,##0_);_("₹"* \(#,##0\);_("₹"* "-"??_);_(@_)</c:formatCode>
                <c:ptCount val="2"/>
                <c:pt idx="0">
                  <c:v>0</c:v>
                </c:pt>
                <c:pt idx="1">
                  <c:v>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26-DE49-86DE-08582EDE5502}"/>
            </c:ext>
          </c:extLst>
        </c:ser>
        <c:ser>
          <c:idx val="1"/>
          <c:order val="1"/>
          <c:tx>
            <c:strRef>
              <c:f>'Summary Treatment'!$X$3</c:f>
              <c:strCache>
                <c:ptCount val="1"/>
                <c:pt idx="0">
                  <c:v>Sum of Total Wages2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Treatment'!$V$4:$V$6</c:f>
              <c:strCache>
                <c:ptCount val="2"/>
                <c:pt idx="0">
                  <c:v>Operation</c:v>
                </c:pt>
                <c:pt idx="1">
                  <c:v>Management</c:v>
                </c:pt>
              </c:strCache>
            </c:strRef>
          </c:cat>
          <c:val>
            <c:numRef>
              <c:f>'Summary Treatment'!$X$4:$X$6</c:f>
              <c:numCache>
                <c:formatCode>0%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26-DE49-86DE-08582EDE55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107865503"/>
        <c:axId val="1107555967"/>
      </c:barChart>
      <c:catAx>
        <c:axId val="11078655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7555967"/>
        <c:crosses val="autoZero"/>
        <c:auto val="1"/>
        <c:lblAlgn val="ctr"/>
        <c:lblOffset val="100"/>
        <c:noMultiLvlLbl val="0"/>
      </c:catAx>
      <c:valAx>
        <c:axId val="1107555967"/>
        <c:scaling>
          <c:orientation val="minMax"/>
        </c:scaling>
        <c:delete val="1"/>
        <c:axPos val="b"/>
        <c:numFmt formatCode="_(&quot;₹&quot;* #,##0_);_(&quot;₹&quot;* \(#,##0\);_(&quot;₹&quot;* &quot;-&quot;??_);_(@_)" sourceLinked="1"/>
        <c:majorTickMark val="none"/>
        <c:minorTickMark val="none"/>
        <c:tickLblPos val="nextTo"/>
        <c:crossAx val="1107865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[pp_template_masterclass.xlsx]Summary Treatment!PivotTable1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80" b="1"/>
              <a:t>Sludge Contribution from Different</a:t>
            </a:r>
            <a:r>
              <a:rPr lang="en-US" sz="1680" b="1" baseline="0"/>
              <a:t> Service Providers</a:t>
            </a:r>
            <a:endParaRPr lang="en-US" sz="1680" b="1"/>
          </a:p>
        </c:rich>
      </c:tx>
      <c:layout>
        <c:manualLayout>
          <c:xMode val="edge"/>
          <c:yMode val="edge"/>
          <c:x val="2.5664054606282415E-2"/>
          <c:y val="1.86721961198098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400" b="0" i="0" u="none" strike="noStrike" kern="1200" baseline="0">
                  <a:solidFill>
                    <a:schemeClr val="accent5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1050927783910603"/>
                  <c:h val="0.22641514815989261"/>
                </c:manualLayout>
              </c15:layout>
            </c:ext>
          </c:extLst>
        </c:dLbl>
      </c:pivotFmt>
      <c:pivotFmt>
        <c:idx val="8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8.8607861067140456E-2"/>
              <c:y val="2.789719872760629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accent4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</c:pivotFmt>
      <c:pivotFmt>
        <c:idx val="11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400" b="0" i="0" u="none" strike="noStrike" kern="1200" baseline="0">
                  <a:solidFill>
                    <a:schemeClr val="accent5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1050927783910603"/>
                  <c:h val="0.22641514815989261"/>
                </c:manualLayout>
              </c15:layout>
            </c:ext>
          </c:extLst>
        </c:dLbl>
      </c:pivotFmt>
      <c:pivotFmt>
        <c:idx val="12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8.8607861067140456E-2"/>
              <c:y val="2.789719872760629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accent4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8.8212112429738865E-2"/>
              <c:y val="1.295587397346394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400" b="0" i="0" u="none" strike="noStrike" kern="1200" baseline="0">
                  <a:solidFill>
                    <a:schemeClr val="accent5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1050927783910603"/>
                  <c:h val="0.22641514815989261"/>
                </c:manualLayout>
              </c15:layout>
            </c:ext>
          </c:extLst>
        </c:dLbl>
      </c:pivotFmt>
      <c:pivotFmt>
        <c:idx val="16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8.8607861067140456E-2"/>
              <c:y val="2.789719872760629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accent4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5828197710979752"/>
          <c:y val="0.24656694034473414"/>
          <c:w val="0.62912711901901108"/>
          <c:h val="0.61581409290391509"/>
        </c:manualLayout>
      </c:layout>
      <c:pieChart>
        <c:varyColors val="1"/>
        <c:ser>
          <c:idx val="0"/>
          <c:order val="0"/>
          <c:tx>
            <c:strRef>
              <c:f>'Summary Treatment'!$AA$3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D9F-D043-BACD-D2AEA4EC225C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D9F-D043-BACD-D2AEA4EC225C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D9F-D043-BACD-D2AEA4EC225C}"/>
              </c:ext>
            </c:extLst>
          </c:dPt>
          <c:dLbls>
            <c:dLbl>
              <c:idx val="0"/>
              <c:layout>
                <c:manualLayout>
                  <c:x val="-8.8212112429738865E-2"/>
                  <c:y val="1.295587397346394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9F-D043-BACD-D2AEA4EC225C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accent5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050927783910603"/>
                      <c:h val="0.226415148159892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D9F-D043-BACD-D2AEA4EC225C}"/>
                </c:ext>
              </c:extLst>
            </c:dLbl>
            <c:dLbl>
              <c:idx val="2"/>
              <c:layout>
                <c:manualLayout>
                  <c:x val="-8.8607861067140456E-2"/>
                  <c:y val="2.78971987276062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9F-D043-BACD-D2AEA4EC22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'Summary Treatment'!$Z$4:$Z$7</c:f>
              <c:strCache>
                <c:ptCount val="3"/>
                <c:pt idx="0">
                  <c:v>Private</c:v>
                </c:pt>
                <c:pt idx="1">
                  <c:v>State Parastatal</c:v>
                </c:pt>
                <c:pt idx="2">
                  <c:v>ULB</c:v>
                </c:pt>
              </c:strCache>
            </c:strRef>
          </c:cat>
          <c:val>
            <c:numRef>
              <c:f>'Summary Treatment'!$AA$4:$AA$7</c:f>
              <c:numCache>
                <c:formatCode>General</c:formatCode>
                <c:ptCount val="3"/>
                <c:pt idx="0">
                  <c:v>30</c:v>
                </c:pt>
                <c:pt idx="1">
                  <c:v>9</c:v>
                </c:pt>
                <c:pt idx="2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9F-D043-BACD-D2AEA4EC225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Average Capacity Utilization</a:t>
            </a:r>
          </a:p>
        </c:rich>
      </c:tx>
      <c:layout>
        <c:manualLayout>
          <c:xMode val="edge"/>
          <c:yMode val="edge"/>
          <c:x val="3.9043705552611573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99270017088109E-2"/>
          <c:y val="0.19061777995354798"/>
          <c:w val="0.92041110213672894"/>
          <c:h val="0.63611961851322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Treatment'!$C$2</c:f>
              <c:strCache>
                <c:ptCount val="1"/>
                <c:pt idx="0">
                  <c:v>Sludge Treated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7F576F0-65A4-CE4A-96CB-E1779F22E40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B8B-B144-9E25-8F798577B2D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4479D20-F5C3-324F-BCA1-49BE90B23B6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8B8B-B144-9E25-8F798577B2D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F0CA980-2432-A64C-9BB7-BD1827F461E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8B8B-B144-9E25-8F798577B2D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9F8E528-390F-F246-9D44-F1A3AE654C2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8B8B-B144-9E25-8F798577B2D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EB3BE38-6A7B-0045-83A7-83E7773D742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B8B-B144-9E25-8F798577B2D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81DA7FA-8DA4-6D4E-8BE6-E98B87D37DA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B8B-B144-9E25-8F798577B2D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61A5E28-2997-C24C-94A2-274B674B98B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8B8B-B144-9E25-8F798577B2D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C4D54FA-A888-864D-9E09-E2D153C4121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B8B-B144-9E25-8F798577B2D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0DF22AE-8E52-CF4B-8D2F-4012395A5B3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B8B-B144-9E25-8F798577B2D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6C3C6B6-A2D9-EB45-8F99-3F114218DA7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B8B-B144-9E25-8F798577B2D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E79D4CE-6E77-794A-8308-16BC34E3F64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B8B-B144-9E25-8F798577B2DB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47136BCD-9802-6F43-81FE-023CDC1BE6C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B8B-B144-9E25-8F798577B2DB}"/>
                </c:ext>
              </c:extLst>
            </c:dLbl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Treatment'!$A$3:$A$14</c:f>
              <c:strCache>
                <c:ptCount val="12"/>
                <c:pt idx="0">
                  <c:v>Apr-20</c:v>
                </c:pt>
                <c:pt idx="1">
                  <c:v>May-20</c:v>
                </c:pt>
                <c:pt idx="2">
                  <c:v>Jun-20</c:v>
                </c:pt>
                <c:pt idx="3">
                  <c:v>Jul-20</c:v>
                </c:pt>
                <c:pt idx="4">
                  <c:v>Aug-20</c:v>
                </c:pt>
                <c:pt idx="5">
                  <c:v>Sep-20</c:v>
                </c:pt>
                <c:pt idx="6">
                  <c:v>Oct-20</c:v>
                </c:pt>
                <c:pt idx="7">
                  <c:v>Nov-20</c:v>
                </c:pt>
                <c:pt idx="8">
                  <c:v>Dec-20</c:v>
                </c:pt>
                <c:pt idx="9">
                  <c:v>Jan-21</c:v>
                </c:pt>
                <c:pt idx="10">
                  <c:v>Feb-21</c:v>
                </c:pt>
                <c:pt idx="11">
                  <c:v>Mar-21</c:v>
                </c:pt>
              </c:strCache>
            </c:strRef>
          </c:cat>
          <c:val>
            <c:numRef>
              <c:f>'Summary Treatment'!$D$3:$D$14</c:f>
              <c:numCache>
                <c:formatCode>General</c:formatCode>
                <c:ptCount val="12"/>
                <c:pt idx="0">
                  <c:v>7.5</c:v>
                </c:pt>
                <c:pt idx="1">
                  <c:v>13.333333333333334</c:v>
                </c:pt>
                <c:pt idx="2">
                  <c:v>10.714285714285714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'Summary Treatment'!$F$3:$F$14</c15:f>
                <c15:dlblRangeCache>
                  <c:ptCount val="12"/>
                  <c:pt idx="0">
                    <c:v>2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C-8B8B-B144-9E25-8F798577B2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31107839"/>
        <c:axId val="2131094607"/>
      </c:barChart>
      <c:lineChart>
        <c:grouping val="standard"/>
        <c:varyColors val="0"/>
        <c:ser>
          <c:idx val="1"/>
          <c:order val="1"/>
          <c:tx>
            <c:v>Total Capacity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'Summary Treatment'!$A$3:$A$14</c:f>
              <c:strCache>
                <c:ptCount val="12"/>
                <c:pt idx="0">
                  <c:v>Apr-20</c:v>
                </c:pt>
                <c:pt idx="1">
                  <c:v>May-20</c:v>
                </c:pt>
                <c:pt idx="2">
                  <c:v>Jun-20</c:v>
                </c:pt>
                <c:pt idx="3">
                  <c:v>Jul-20</c:v>
                </c:pt>
                <c:pt idx="4">
                  <c:v>Aug-20</c:v>
                </c:pt>
                <c:pt idx="5">
                  <c:v>Sep-20</c:v>
                </c:pt>
                <c:pt idx="6">
                  <c:v>Oct-20</c:v>
                </c:pt>
                <c:pt idx="7">
                  <c:v>Nov-20</c:v>
                </c:pt>
                <c:pt idx="8">
                  <c:v>Dec-20</c:v>
                </c:pt>
                <c:pt idx="9">
                  <c:v>Jan-21</c:v>
                </c:pt>
                <c:pt idx="10">
                  <c:v>Feb-21</c:v>
                </c:pt>
                <c:pt idx="11">
                  <c:v>Mar-21</c:v>
                </c:pt>
              </c:strCache>
            </c:strRef>
          </c:cat>
          <c:val>
            <c:numRef>
              <c:f>'Summary Treatment'!$E$3:$E$14</c:f>
              <c:numCache>
                <c:formatCode>General</c:formatCode>
                <c:ptCount val="12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8B-B144-9E25-8F798577B2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31107839"/>
        <c:axId val="2131094607"/>
      </c:lineChart>
      <c:catAx>
        <c:axId val="2131107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1094607"/>
        <c:crosses val="autoZero"/>
        <c:auto val="1"/>
        <c:lblAlgn val="ctr"/>
        <c:lblOffset val="100"/>
        <c:noMultiLvlLbl val="0"/>
      </c:catAx>
      <c:valAx>
        <c:axId val="213109460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1107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2033588752539995E-2"/>
          <c:y val="8.1860255404071852E-2"/>
          <c:w val="0.44755274239583026"/>
          <c:h val="6.81969601136483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Overall Compliance with Treatment Parameters (BOD, TSS,</a:t>
            </a:r>
            <a:r>
              <a:rPr lang="en-GB" b="1" baseline="0"/>
              <a:t> FC)</a:t>
            </a:r>
            <a:endParaRPr lang="en-GB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58504949600887"/>
          <c:y val="0.30292954813194711"/>
          <c:w val="0.58490018883500017"/>
          <c:h val="0.610870873276312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025-D845-819B-C6A5290A1C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025-D845-819B-C6A5290A1CD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025-D845-819B-C6A5290A1CD6}"/>
              </c:ext>
            </c:extLst>
          </c:dPt>
          <c:dLbls>
            <c:dLbl>
              <c:idx val="0"/>
              <c:layout>
                <c:manualLayout>
                  <c:x val="4.1482830271216097E-2"/>
                  <c:y val="-2.554826480023330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accen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5-D845-819B-C6A5290A1CD6}"/>
                </c:ext>
              </c:extLst>
            </c:dLbl>
            <c:dLbl>
              <c:idx val="1"/>
              <c:layout>
                <c:manualLayout>
                  <c:x val="1.1315209837171868E-7"/>
                  <c:y val="4.802793213859730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16666666666666"/>
                      <c:h val="0.3303703703703703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1025-D845-819B-C6A5290A1CD6}"/>
                </c:ext>
              </c:extLst>
            </c:dLbl>
            <c:dLbl>
              <c:idx val="2"/>
              <c:layout>
                <c:manualLayout>
                  <c:x val="6.9444444444444392E-2"/>
                  <c:y val="7.870370370370370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accent3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49999999999999"/>
                      <c:h val="0.2534722222222222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025-D845-819B-C6A5290A1C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'Summary Treatment'!$AK$3:$AK$5</c:f>
              <c:strCache>
                <c:ptCount val="3"/>
                <c:pt idx="0">
                  <c:v>All Met</c:v>
                </c:pt>
                <c:pt idx="1">
                  <c:v>One or More Unmet</c:v>
                </c:pt>
                <c:pt idx="2">
                  <c:v>All Unmet</c:v>
                </c:pt>
              </c:strCache>
            </c:strRef>
          </c:cat>
          <c:val>
            <c:numRef>
              <c:f>'Summary Treatment'!$AL$3:$AL$5</c:f>
              <c:numCache>
                <c:formatCode>General</c:formatCode>
                <c:ptCount val="3"/>
                <c:pt idx="0">
                  <c:v>256</c:v>
                </c:pt>
                <c:pt idx="1">
                  <c:v>95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25-D845-819B-C6A5290A1CD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Area Types Served</a:t>
            </a:r>
          </a:p>
        </c:rich>
      </c:tx>
      <c:layout>
        <c:manualLayout>
          <c:xMode val="edge"/>
          <c:yMode val="edge"/>
          <c:x val="2.7360017497812805E-3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332214609519266"/>
          <c:y val="0.21454494699282176"/>
          <c:w val="0.64894893531460596"/>
          <c:h val="0.69312052292102788"/>
        </c:manualLayout>
      </c:layout>
      <c:pieChart>
        <c:varyColors val="1"/>
        <c:ser>
          <c:idx val="0"/>
          <c:order val="0"/>
          <c:tx>
            <c:strRef>
              <c:f>'Summary Logbook'!$BD$1</c:f>
              <c:strCache>
                <c:ptCount val="1"/>
                <c:pt idx="0">
                  <c:v>%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E65-6942-A518-5C7E574ADC5E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E65-6942-A518-5C7E574ADC5E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E65-6942-A518-5C7E574ADC5E}"/>
              </c:ext>
            </c:extLst>
          </c:dPt>
          <c:dLbls>
            <c:dLbl>
              <c:idx val="0"/>
              <c:layout>
                <c:manualLayout>
                  <c:x val="1.8545275590551181E-2"/>
                  <c:y val="-3.09022309711286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65-6942-A518-5C7E574ADC5E}"/>
                </c:ext>
              </c:extLst>
            </c:dLbl>
            <c:dLbl>
              <c:idx val="1"/>
              <c:layout>
                <c:manualLayout>
                  <c:x val="2.3657273182171009E-3"/>
                  <c:y val="4.245654447951258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65-6942-A518-5C7E574ADC5E}"/>
                </c:ext>
              </c:extLst>
            </c:dLbl>
            <c:dLbl>
              <c:idx val="2"/>
              <c:layout>
                <c:manualLayout>
                  <c:x val="4.2444123842398807E-3"/>
                  <c:y val="0.1664694665257547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59115987203099163"/>
                      <c:h val="0.134792997288976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E65-6942-A518-5C7E574ADC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accent4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'Summary Logbook'!$BB$2:$BB$4</c:f>
              <c:strCache>
                <c:ptCount val="3"/>
                <c:pt idx="0">
                  <c:v>Other ULB</c:v>
                </c:pt>
                <c:pt idx="1">
                  <c:v>Rural</c:v>
                </c:pt>
                <c:pt idx="2">
                  <c:v>Within ULB Boundary</c:v>
                </c:pt>
              </c:strCache>
            </c:strRef>
          </c:cat>
          <c:val>
            <c:numRef>
              <c:f>'Summary Logbook'!$BD$2:$BD$4</c:f>
              <c:numCache>
                <c:formatCode>General</c:formatCode>
                <c:ptCount val="3"/>
                <c:pt idx="0">
                  <c:v>0.21276595744680851</c:v>
                </c:pt>
                <c:pt idx="1">
                  <c:v>0.1276595744680851</c:v>
                </c:pt>
                <c:pt idx="2">
                  <c:v>0.65957446808510634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65-6942-A518-5C7E574ADC5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Customer Types</a:t>
            </a:r>
          </a:p>
        </c:rich>
      </c:tx>
      <c:layout>
        <c:manualLayout>
          <c:xMode val="edge"/>
          <c:yMode val="edge"/>
          <c:x val="1.8138002486531274E-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029946651165319"/>
          <c:y val="0.22989650088317301"/>
          <c:w val="0.58722709505415494"/>
          <c:h val="0.6767408992041490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3D4-7745-80A1-B3A01B75519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3D4-7745-80A1-B3A01B75519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3D4-7745-80A1-B3A01B75519B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3D4-7745-80A1-B3A01B75519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3D4-7745-80A1-B3A01B75519B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3D4-7745-80A1-B3A01B75519B}"/>
              </c:ext>
            </c:extLst>
          </c:dPt>
          <c:dLbls>
            <c:dLbl>
              <c:idx val="0"/>
              <c:layout>
                <c:manualLayout>
                  <c:x val="-1.5729333786141692E-2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5805130397105156"/>
                      <c:h val="0.27680664715593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3D4-7745-80A1-B3A01B75519B}"/>
                </c:ext>
              </c:extLst>
            </c:dLbl>
            <c:dLbl>
              <c:idx val="1"/>
              <c:layout>
                <c:manualLayout>
                  <c:x val="0"/>
                  <c:y val="6.719070333114660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505177621488927"/>
                      <c:h val="0.249562814566764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3D4-7745-80A1-B3A01B75519B}"/>
                </c:ext>
              </c:extLst>
            </c:dLbl>
            <c:dLbl>
              <c:idx val="2"/>
              <c:layout>
                <c:manualLayout>
                  <c:x val="0.10981500103432591"/>
                  <c:y val="2.6506534123401997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8371954294491134"/>
                      <c:h val="0.2308725232460715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3D4-7745-80A1-B3A01B7551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'Summary Logbook'!$AX$2:$AX$7</c:f>
              <c:strCache>
                <c:ptCount val="6"/>
                <c:pt idx="0">
                  <c:v>Household</c:v>
                </c:pt>
                <c:pt idx="1">
                  <c:v>Apartment</c:v>
                </c:pt>
                <c:pt idx="2">
                  <c:v>Community Toilet</c:v>
                </c:pt>
                <c:pt idx="3">
                  <c:v>Public Toilet</c:v>
                </c:pt>
                <c:pt idx="4">
                  <c:v>Institutional</c:v>
                </c:pt>
                <c:pt idx="5">
                  <c:v>Commercial </c:v>
                </c:pt>
              </c:strCache>
            </c:strRef>
          </c:cat>
          <c:val>
            <c:numRef>
              <c:f>'Summary Logbook'!$AZ$2:$AZ$7</c:f>
              <c:numCache>
                <c:formatCode>0%</c:formatCode>
                <c:ptCount val="6"/>
                <c:pt idx="0">
                  <c:v>0.65957446808510634</c:v>
                </c:pt>
                <c:pt idx="1">
                  <c:v>0.1276595744680851</c:v>
                </c:pt>
                <c:pt idx="2">
                  <c:v>0.14893617021276595</c:v>
                </c:pt>
                <c:pt idx="3">
                  <c:v>#N/A</c:v>
                </c:pt>
                <c:pt idx="4">
                  <c:v>6.3829787234042548E-2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1B0-954C-A69F-FAC953C25C7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[pp_template_masterclass.xlsx]Summary Treatment!PivotTable1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80" b="1"/>
              <a:t>Service</a:t>
            </a:r>
            <a:r>
              <a:rPr lang="en-US" sz="1680" b="1" baseline="0"/>
              <a:t> Provider Types</a:t>
            </a:r>
            <a:endParaRPr lang="en-US" sz="1680" b="1"/>
          </a:p>
        </c:rich>
      </c:tx>
      <c:layout>
        <c:manualLayout>
          <c:xMode val="edge"/>
          <c:yMode val="edge"/>
          <c:x val="0"/>
          <c:y val="9.25925925925925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400" b="0" i="0" u="none" strike="noStrike" kern="1200" baseline="0">
                  <a:solidFill>
                    <a:schemeClr val="accent5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1050927783910603"/>
                  <c:h val="0.22641514815989261"/>
                </c:manualLayout>
              </c15:layout>
            </c:ext>
          </c:extLst>
        </c:dLbl>
      </c:pivotFmt>
      <c:pivotFmt>
        <c:idx val="8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8.8607861067140456E-2"/>
              <c:y val="2.789719872760629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accent4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797333160171131"/>
          <c:y val="0.28055582363531689"/>
          <c:w val="0.56743319327775832"/>
          <c:h val="0.50682811037364095"/>
        </c:manualLayout>
      </c:layout>
      <c:pieChart>
        <c:varyColors val="1"/>
        <c:ser>
          <c:idx val="0"/>
          <c:order val="0"/>
          <c:tx>
            <c:strRef>
              <c:f>'Summary Treatment'!$AA$3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23D-D447-A325-AC518C21CF4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23D-D447-A325-AC518C21CF42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23D-D447-A325-AC518C21CF42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accent5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050927783910603"/>
                      <c:h val="0.226415148159892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23D-D447-A325-AC518C21CF42}"/>
                </c:ext>
              </c:extLst>
            </c:dLbl>
            <c:dLbl>
              <c:idx val="2"/>
              <c:layout>
                <c:manualLayout>
                  <c:x val="-8.8607861067140456E-2"/>
                  <c:y val="2.78971987276062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3D-D447-A325-AC518C21CF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'Summary Treatment'!$Z$4:$Z$7</c:f>
              <c:strCache>
                <c:ptCount val="3"/>
                <c:pt idx="0">
                  <c:v>Private</c:v>
                </c:pt>
                <c:pt idx="1">
                  <c:v>State Parastatal</c:v>
                </c:pt>
                <c:pt idx="2">
                  <c:v>ULB</c:v>
                </c:pt>
              </c:strCache>
            </c:strRef>
          </c:cat>
          <c:val>
            <c:numRef>
              <c:f>'Summary Treatment'!$AA$4:$AA$7</c:f>
              <c:numCache>
                <c:formatCode>General</c:formatCode>
                <c:ptCount val="3"/>
                <c:pt idx="0">
                  <c:v>30</c:v>
                </c:pt>
                <c:pt idx="1">
                  <c:v>9</c:v>
                </c:pt>
                <c:pt idx="2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3D-D447-A325-AC518C21CF4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[pp_template_masterclass.xlsx]Summary Logbook!PivotTable4</c:name>
    <c:fmtId val="1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Slum Households </a:t>
            </a:r>
          </a:p>
        </c:rich>
      </c:tx>
      <c:layout>
        <c:manualLayout>
          <c:xMode val="edge"/>
          <c:yMode val="edge"/>
          <c:x val="1.0263618008036164E-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4.3953849518810151E-2"/>
              <c:y val="3.7509113444152815E-2"/>
            </c:manualLayout>
          </c:layout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>
                    <a:solidFill>
                      <a:schemeClr val="accent5"/>
                    </a:solidFill>
                  </a:rPr>
                  <a:t>Slum</a:t>
                </a:r>
                <a:r>
                  <a:rPr lang="en-US" sz="1000" b="1" baseline="0">
                    <a:solidFill>
                      <a:schemeClr val="accent5"/>
                    </a:solidFill>
                  </a:rPr>
                  <a:t>
</a:t>
                </a:r>
                <a:fld id="{5157FAEE-C364-A646-B890-6D5A968F9972}" type="PERCENTAGE">
                  <a:rPr lang="en-US" sz="1000" b="1" baseline="0">
                    <a:solidFill>
                      <a:schemeClr val="accent5"/>
                    </a:solidFill>
                  </a:rPr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t>[PERCENTAGE]</a:t>
                </a:fld>
                <a:endParaRPr lang="en-US" sz="1000" b="1" baseline="0">
                  <a:solidFill>
                    <a:schemeClr val="accent5"/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2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0303663604549432"/>
              <c:y val="-9.7407407407407401E-2"/>
            </c:manualLayout>
          </c:layout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>
                    <a:solidFill>
                      <a:schemeClr val="tx1">
                        <a:lumMod val="50000"/>
                        <a:lumOff val="50000"/>
                      </a:schemeClr>
                    </a:solidFill>
                  </a:rPr>
                  <a:t>Non-Slum</a:t>
                </a:r>
                <a:r>
                  <a:rPr lang="en-US" sz="1000" b="1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</a:rPr>
                  <a:t>
</a:t>
                </a:r>
                <a:fld id="{4BC3405F-84BC-8641-A655-C16036B8D7B5}" type="PERCENTAGE">
                  <a:rPr lang="en-US" sz="1000" b="1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</a:rPr>
                  <a:pPr>
                    <a:defRPr sz="10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[PERCENTAGE]</a:t>
                </a:fld>
                <a:endParaRPr lang="en-US" sz="1000" b="1" baseline="0">
                  <a:solidFill>
                    <a:schemeClr val="tx1">
                      <a:lumMod val="50000"/>
                      <a:lumOff val="50000"/>
                    </a:schemeClr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3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0303663604549432"/>
              <c:y val="-9.7407407407407401E-2"/>
            </c:manualLayout>
          </c:layout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>
                    <a:solidFill>
                      <a:schemeClr val="tx1">
                        <a:lumMod val="50000"/>
                        <a:lumOff val="50000"/>
                      </a:schemeClr>
                    </a:solidFill>
                  </a:rPr>
                  <a:t>Non-Slum</a:t>
                </a:r>
                <a:r>
                  <a:rPr lang="en-US" sz="1000" b="1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</a:rPr>
                  <a:t>
</a:t>
                </a:r>
                <a:fld id="{4BC3405F-84BC-8641-A655-C16036B8D7B5}" type="PERCENTAGE">
                  <a:rPr lang="en-US" sz="1000" b="1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</a:rPr>
                  <a:pPr>
                    <a:defRPr sz="10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[PERCENTAGE]</a:t>
                </a:fld>
                <a:endParaRPr lang="en-US" sz="1000" b="1" baseline="0">
                  <a:solidFill>
                    <a:schemeClr val="tx1">
                      <a:lumMod val="50000"/>
                      <a:lumOff val="50000"/>
                    </a:schemeClr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5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4.3953849518810151E-2"/>
              <c:y val="3.7509113444152815E-2"/>
            </c:manualLayout>
          </c:layout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>
                    <a:solidFill>
                      <a:schemeClr val="accent5"/>
                    </a:solidFill>
                  </a:rPr>
                  <a:t>Slum</a:t>
                </a:r>
                <a:r>
                  <a:rPr lang="en-US" sz="1000" b="1" baseline="0">
                    <a:solidFill>
                      <a:schemeClr val="accent5"/>
                    </a:solidFill>
                  </a:rPr>
                  <a:t>
</a:t>
                </a:r>
                <a:fld id="{5157FAEE-C364-A646-B890-6D5A968F9972}" type="PERCENTAGE">
                  <a:rPr lang="en-US" sz="1000" b="1" baseline="0">
                    <a:solidFill>
                      <a:schemeClr val="accent5"/>
                    </a:solidFill>
                  </a:rPr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t>[PERCENTAGE]</a:t>
                </a:fld>
                <a:endParaRPr lang="en-US" sz="1000" b="1" baseline="0">
                  <a:solidFill>
                    <a:schemeClr val="accent5"/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6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2727648759094989"/>
              <c:y val="-2.3948016569018932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Non-Slum
</a:t>
                </a:r>
                <a:fld id="{4BC3405F-84BC-8641-A655-C16036B8D7B5}" type="PERCENTAGE">
                  <a:rPr lang="en-US"/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[PERCENTAGE]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4257383966244725"/>
                  <c:h val="0.23343620554539682"/>
                </c:manualLayout>
              </c15:layout>
              <c15:dlblFieldTable/>
              <c15:showDataLabelsRange val="0"/>
            </c:ext>
          </c:extLst>
        </c:dLbl>
      </c:pivotFmt>
      <c:pivotFmt>
        <c:idx val="8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7.3489816937439778E-2"/>
              <c:y val="8.4902414449378669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accent5"/>
                    </a:solidFill>
                  </a:rPr>
                  <a:t>Slum
</a:t>
                </a:r>
                <a:fld id="{5157FAEE-C364-A646-B890-6D5A968F9972}" type="PERCENTAGE">
                  <a:rPr lang="en-US">
                    <a:solidFill>
                      <a:schemeClr val="accent5"/>
                    </a:solidFill>
                  </a:rPr>
                  <a:pPr>
                    <a:defRPr sz="14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t>[PERCENTAGE]</a:t>
                </a:fld>
                <a:endParaRPr lang="en-US">
                  <a:solidFill>
                    <a:schemeClr val="accent5"/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9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2727648759094989"/>
              <c:y val="-2.3948016569018932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Non-Slum
</a:t>
                </a:r>
                <a:fld id="{4BC3405F-84BC-8641-A655-C16036B8D7B5}" type="PERCENTAGE">
                  <a:rPr lang="en-US"/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[PERCENTAGE]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4257383966244725"/>
                  <c:h val="0.23343620554539682"/>
                </c:manualLayout>
              </c15:layout>
              <c15:dlblFieldTable/>
              <c15:showDataLabelsRange val="0"/>
            </c:ext>
          </c:extLst>
        </c:dLbl>
      </c:pivotFmt>
      <c:pivotFmt>
        <c:idx val="11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7.3489816937439778E-2"/>
              <c:y val="8.4902414449378669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accent5"/>
                    </a:solidFill>
                  </a:rPr>
                  <a:t>Slum
</a:t>
                </a:r>
                <a:fld id="{5157FAEE-C364-A646-B890-6D5A968F9972}" type="PERCENTAGE">
                  <a:rPr lang="en-US">
                    <a:solidFill>
                      <a:schemeClr val="accent5"/>
                    </a:solidFill>
                  </a:rPr>
                  <a:pPr>
                    <a:defRPr sz="14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t>[PERCENTAGE]</a:t>
                </a:fld>
                <a:endParaRPr lang="en-US">
                  <a:solidFill>
                    <a:schemeClr val="accent5"/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2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2727648759094989"/>
              <c:y val="-2.3948016569018932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Non-Slum
</a:t>
                </a:r>
                <a:fld id="{4BC3405F-84BC-8641-A655-C16036B8D7B5}" type="PERCENTAGE">
                  <a:rPr lang="en-US"/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[PERCENTAGE]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4257383966244725"/>
                  <c:h val="0.23343620554539682"/>
                </c:manualLayout>
              </c15:layout>
              <c15:dlblFieldTable/>
              <c15:showDataLabelsRange val="0"/>
            </c:ext>
          </c:extLst>
        </c:dLbl>
      </c:pivotFmt>
      <c:pivotFmt>
        <c:idx val="14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7.3489816937439778E-2"/>
              <c:y val="8.4902414449378669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accent5"/>
                    </a:solidFill>
                  </a:rPr>
                  <a:t>Slum
</a:t>
                </a:r>
                <a:fld id="{5157FAEE-C364-A646-B890-6D5A968F9972}" type="PERCENTAGE">
                  <a:rPr lang="en-US">
                    <a:solidFill>
                      <a:schemeClr val="accent5"/>
                    </a:solidFill>
                  </a:rPr>
                  <a:pPr>
                    <a:defRPr sz="14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t>[PERCENTAGE]</a:t>
                </a:fld>
                <a:endParaRPr lang="en-US">
                  <a:solidFill>
                    <a:schemeClr val="accent5"/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5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2727648759094989"/>
              <c:y val="-2.3948016569018932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Non-Slum
</a:t>
                </a:r>
                <a:fld id="{4BC3405F-84BC-8641-A655-C16036B8D7B5}" type="PERCENTAGE">
                  <a:rPr lang="en-US"/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[PERCENTAGE]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4257383966244725"/>
                  <c:h val="0.23343620554539682"/>
                </c:manualLayout>
              </c15:layout>
              <c15:dlblFieldTable/>
              <c15:showDataLabelsRange val="0"/>
            </c:ext>
          </c:extLst>
        </c:dLbl>
      </c:pivotFmt>
      <c:pivotFmt>
        <c:idx val="17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7.3489816937439778E-2"/>
              <c:y val="8.4902414449378669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accent5"/>
                    </a:solidFill>
                  </a:rPr>
                  <a:t>Slum
</a:t>
                </a:r>
                <a:fld id="{5157FAEE-C364-A646-B890-6D5A968F9972}" type="PERCENTAGE">
                  <a:rPr lang="en-US">
                    <a:solidFill>
                      <a:schemeClr val="accent5"/>
                    </a:solidFill>
                  </a:rPr>
                  <a:pPr>
                    <a:defRPr sz="14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t>[PERCENTAGE]</a:t>
                </a:fld>
                <a:endParaRPr lang="en-US">
                  <a:solidFill>
                    <a:schemeClr val="accent5"/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8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2727648759094989"/>
              <c:y val="-2.3948016569018932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Non-Slum
</a:t>
                </a:r>
                <a:fld id="{4BC3405F-84BC-8641-A655-C16036B8D7B5}" type="PERCENTAGE">
                  <a:rPr lang="en-US"/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[PERCENTAGE]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4257383966244725"/>
                  <c:h val="0.23343620554539682"/>
                </c:manualLayout>
              </c15:layout>
              <c15:dlblFieldTable/>
              <c15:showDataLabelsRange val="0"/>
            </c:ext>
          </c:extLst>
        </c:dLbl>
      </c:pivotFmt>
      <c:pivotFmt>
        <c:idx val="20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7.3489816937439778E-2"/>
              <c:y val="8.4902414449378669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accent5"/>
                    </a:solidFill>
                  </a:rPr>
                  <a:t>Slum
</a:t>
                </a:r>
                <a:fld id="{5157FAEE-C364-A646-B890-6D5A968F9972}" type="PERCENTAGE">
                  <a:rPr lang="en-US">
                    <a:solidFill>
                      <a:schemeClr val="accent5"/>
                    </a:solidFill>
                  </a:rPr>
                  <a:pPr>
                    <a:defRPr sz="14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t>[PERCENTAGE]</a:t>
                </a:fld>
                <a:endParaRPr lang="en-US">
                  <a:solidFill>
                    <a:schemeClr val="accent5"/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21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2727648759094989"/>
              <c:y val="-2.3948016569018932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Non-Slum
</a:t>
                </a:r>
                <a:fld id="{4BC3405F-84BC-8641-A655-C16036B8D7B5}" type="PERCENTAGE">
                  <a:rPr lang="en-US"/>
                  <a:pPr>
                    <a:defRPr/>
                  </a:pPr>
                  <a:t>[PERCENTAGE]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4257383966244725"/>
                  <c:h val="0.23343620554539682"/>
                </c:manualLayout>
              </c15:layout>
              <c15:dlblFieldTable/>
              <c15:showDataLabelsRange val="0"/>
            </c:ext>
          </c:extLst>
        </c:dLbl>
      </c:pivotFmt>
      <c:pivotFmt>
        <c:idx val="23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7.3489816937439778E-2"/>
              <c:y val="8.4902414449378669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accent5"/>
                    </a:solidFill>
                  </a:rPr>
                  <a:t>Slum
</a:t>
                </a:r>
                <a:fld id="{5157FAEE-C364-A646-B890-6D5A968F9972}" type="PERCENTAGE">
                  <a:rPr lang="en-US">
                    <a:solidFill>
                      <a:schemeClr val="accent5"/>
                    </a:solidFill>
                  </a:rPr>
                  <a:pPr>
                    <a:defRPr>
                      <a:solidFill>
                        <a:schemeClr val="accent5"/>
                      </a:solidFill>
                    </a:defRPr>
                  </a:pPr>
                  <a:t>[PERCENTAGE]</a:t>
                </a:fld>
                <a:endParaRPr lang="en-US">
                  <a:solidFill>
                    <a:schemeClr val="accent5"/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</c:pivotFmts>
    <c:plotArea>
      <c:layout/>
      <c:pieChart>
        <c:varyColors val="1"/>
        <c:ser>
          <c:idx val="0"/>
          <c:order val="0"/>
          <c:tx>
            <c:strRef>
              <c:f>'Summary Logbook'!$AD$2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B48-9B47-BA4F-7B95076B7636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B48-9B47-BA4F-7B95076B7636}"/>
              </c:ext>
            </c:extLst>
          </c:dPt>
          <c:dLbls>
            <c:dLbl>
              <c:idx val="0"/>
              <c:layout>
                <c:manualLayout>
                  <c:x val="0.12727648759094989"/>
                  <c:y val="-2.394801656901893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Non-Slum
</a:t>
                    </a:r>
                    <a:fld id="{4BC3405F-84BC-8641-A655-C16036B8D7B5}" type="PERCENTAGE">
                      <a:rPr lang="en-US"/>
                      <a:pPr/>
                      <a:t>[PERCENTAGE]</a:t>
                    </a:fld>
                    <a:endParaRPr lang="en-US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257383966244725"/>
                      <c:h val="0.2334362055453968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B48-9B47-BA4F-7B95076B7636}"/>
                </c:ext>
              </c:extLst>
            </c:dLbl>
            <c:dLbl>
              <c:idx val="1"/>
              <c:layout>
                <c:manualLayout>
                  <c:x val="-7.3489816937439778E-2"/>
                  <c:y val="8.490241444937866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0" i="0" u="none" strike="noStrike" kern="1200" baseline="0">
                        <a:solidFill>
                          <a:schemeClr val="accent5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chemeClr val="accent5"/>
                        </a:solidFill>
                      </a:rPr>
                      <a:t>Slum
</a:t>
                    </a:r>
                    <a:fld id="{5157FAEE-C364-A646-B890-6D5A968F9972}" type="PERCENTAGE">
                      <a:rPr lang="en-US">
                        <a:solidFill>
                          <a:schemeClr val="accent5"/>
                        </a:solidFill>
                      </a:rPr>
                      <a:pPr>
                        <a:defRPr>
                          <a:solidFill>
                            <a:schemeClr val="accent5"/>
                          </a:solidFill>
                        </a:defRPr>
                      </a:pPr>
                      <a:t>[PERCENTAGE]</a:t>
                    </a:fld>
                    <a:endParaRPr lang="en-US">
                      <a:solidFill>
                        <a:schemeClr val="accent5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B48-9B47-BA4F-7B95076B76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'Summary Logbook'!$AC$3:$AC$5</c:f>
              <c:strCache>
                <c:ptCount val="2"/>
                <c:pt idx="0">
                  <c:v>No</c:v>
                </c:pt>
                <c:pt idx="1">
                  <c:v>Yes</c:v>
                </c:pt>
              </c:strCache>
            </c:strRef>
          </c:cat>
          <c:val>
            <c:numRef>
              <c:f>'Summary Logbook'!$AD$3:$AD$5</c:f>
              <c:numCache>
                <c:formatCode>General</c:formatCode>
                <c:ptCount val="2"/>
                <c:pt idx="0">
                  <c:v>25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48-9B47-BA4F-7B95076B763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[pp_template_masterclass.xlsx]Summary Logbook!PivotTable8</c:name>
    <c:fmtId val="2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Type of OSS</a:t>
            </a:r>
            <a:r>
              <a:rPr lang="en-US" b="1" baseline="0"/>
              <a:t> System</a:t>
            </a:r>
            <a:endParaRPr lang="en-US" b="1"/>
          </a:p>
        </c:rich>
      </c:tx>
      <c:layout>
        <c:manualLayout>
          <c:xMode val="edge"/>
          <c:yMode val="edge"/>
          <c:x val="0"/>
          <c:y val="3.6461099690576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4.4497373191632337E-3"/>
              <c:y val="0.1125395980577372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40770485527121864"/>
                  <c:h val="0.28298066687764317"/>
                </c:manualLayout>
              </c15:layout>
            </c:ext>
          </c:extLst>
        </c:dLbl>
      </c:pivotFmt>
      <c:pivotFmt>
        <c:idx val="5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2.4695263659856481E-2"/>
              <c:y val="-5.333512914716603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031796720236164"/>
                  <c:h val="0.35046318938979831"/>
                </c:manualLayout>
              </c15:layout>
            </c:ext>
          </c:extLst>
        </c:dLbl>
      </c:pivotFmt>
      <c:pivotFmt>
        <c:idx val="6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4.4497373191632337E-3"/>
              <c:y val="0.1125395980577372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40770485527121864"/>
                  <c:h val="0.28298066687764317"/>
                </c:manualLayout>
              </c15:layout>
            </c:ext>
          </c:extLst>
        </c:dLbl>
      </c:pivotFmt>
      <c:pivotFmt>
        <c:idx val="8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2.4695263659856481E-2"/>
              <c:y val="-5.333512914716603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031796720236164"/>
                  <c:h val="0.35046318938979831"/>
                </c:manualLayout>
              </c15:layout>
            </c:ext>
          </c:extLst>
        </c:dLbl>
      </c:pivotFmt>
      <c:pivotFmt>
        <c:idx val="9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4.4497373191632337E-3"/>
              <c:y val="0.1125395980577372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40770485527121864"/>
                  <c:h val="0.28298066687764317"/>
                </c:manualLayout>
              </c15:layout>
            </c:ext>
          </c:extLst>
        </c:dLbl>
      </c:pivotFmt>
      <c:pivotFmt>
        <c:idx val="11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2.4695263659856481E-2"/>
              <c:y val="-5.333512914716603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031796720236164"/>
                  <c:h val="0.35046318938979831"/>
                </c:manualLayout>
              </c15:layout>
            </c:ext>
          </c:extLst>
        </c:dLbl>
      </c:pivotFmt>
      <c:pivotFmt>
        <c:idx val="12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4.4497373191632337E-3"/>
              <c:y val="0.1125395980577372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40770485527121864"/>
                  <c:h val="0.28298066687764317"/>
                </c:manualLayout>
              </c15:layout>
            </c:ext>
          </c:extLst>
        </c:dLbl>
      </c:pivotFmt>
      <c:pivotFmt>
        <c:idx val="14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2.4695263659856481E-2"/>
              <c:y val="-5.333512914716603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031796720236164"/>
                  <c:h val="0.35046318938979831"/>
                </c:manualLayout>
              </c15:layout>
            </c:ext>
          </c:extLst>
        </c:dLbl>
      </c:pivotFmt>
      <c:pivotFmt>
        <c:idx val="15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4.4497373191632337E-3"/>
              <c:y val="0.1125395980577372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40770485527121864"/>
                  <c:h val="0.28298066687764317"/>
                </c:manualLayout>
              </c15:layout>
            </c:ext>
          </c:extLst>
        </c:dLbl>
      </c:pivotFmt>
      <c:pivotFmt>
        <c:idx val="17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2.4695263659856481E-2"/>
              <c:y val="-5.333512914716603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031796720236164"/>
                  <c:h val="0.35046318938979831"/>
                </c:manualLayout>
              </c15:layout>
            </c:ext>
          </c:extLst>
        </c:dLbl>
      </c:pivotFmt>
      <c:pivotFmt>
        <c:idx val="18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4.4497373191632337E-3"/>
              <c:y val="0.1125395980577372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40770485527121864"/>
                  <c:h val="0.28298066687764317"/>
                </c:manualLayout>
              </c15:layout>
            </c:ext>
          </c:extLst>
        </c:dLbl>
      </c:pivotFmt>
      <c:pivotFmt>
        <c:idx val="20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2.4695161540250362E-2"/>
              <c:y val="6.651343500020447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031796720236164"/>
                  <c:h val="0.35046318938979831"/>
                </c:manualLayout>
              </c15:layout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8.5089625132929281E-2"/>
          <c:y val="0.24053569585291462"/>
          <c:w val="0.84191121869113095"/>
          <c:h val="0.60960211988554303"/>
        </c:manualLayout>
      </c:layout>
      <c:pieChart>
        <c:varyColors val="1"/>
        <c:ser>
          <c:idx val="0"/>
          <c:order val="0"/>
          <c:tx>
            <c:strRef>
              <c:f>'Summary Logbook'!$AJ$2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3EA-0B45-8F9B-0E60644EA13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3EA-0B45-8F9B-0E60644EA131}"/>
              </c:ext>
            </c:extLst>
          </c:dPt>
          <c:dLbls>
            <c:dLbl>
              <c:idx val="0"/>
              <c:layout>
                <c:manualLayout>
                  <c:x val="-4.4497373191632337E-3"/>
                  <c:y val="0.1125395980577372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0770485527121864"/>
                      <c:h val="0.2829806668776431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23EA-0B45-8F9B-0E60644EA131}"/>
                </c:ext>
              </c:extLst>
            </c:dLbl>
            <c:dLbl>
              <c:idx val="1"/>
              <c:layout>
                <c:manualLayout>
                  <c:x val="-2.4695161540250362E-2"/>
                  <c:y val="6.651343500020447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31796720236164"/>
                      <c:h val="0.350463189389798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23EA-0B45-8F9B-0E60644EA1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'Summary Logbook'!$AI$3:$AI$5</c:f>
              <c:strCache>
                <c:ptCount val="2"/>
                <c:pt idx="0">
                  <c:v>Septic Tank</c:v>
                </c:pt>
                <c:pt idx="1">
                  <c:v>Single Pit</c:v>
                </c:pt>
              </c:strCache>
            </c:strRef>
          </c:cat>
          <c:val>
            <c:numRef>
              <c:f>'Summary Logbook'!$AJ$3:$AJ$5</c:f>
              <c:numCache>
                <c:formatCode>General</c:formatCode>
                <c:ptCount val="2"/>
                <c:pt idx="0">
                  <c:v>20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EA-0B45-8F9B-0E60644EA13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[pp_template_masterclass.xlsx]Summary Logbook!PivotTable10</c:name>
    <c:fmtId val="2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Payment Mode</a:t>
            </a:r>
          </a:p>
        </c:rich>
      </c:tx>
      <c:layout>
        <c:manualLayout>
          <c:xMode val="edge"/>
          <c:yMode val="edge"/>
          <c:x val="0"/>
          <c:y val="2.7195823066066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8.8959884056456898E-2"/>
              <c:y val="-0.1149128976927900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1799656181604132"/>
              <c:y val="-2.310107921080489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3868780224195977"/>
                  <c:h val="0.34086654930847182"/>
                </c:manualLayout>
              </c15:layout>
            </c:ext>
          </c:extLst>
        </c:dLbl>
      </c:pivotFmt>
      <c:pivotFmt>
        <c:idx val="8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1.530316952547563E-2"/>
              <c:y val="-0.12466397359427941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8.8959884056456898E-2"/>
              <c:y val="-0.1149128976927900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1799656181604132"/>
              <c:y val="-2.310107921080489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3868780224195977"/>
                  <c:h val="0.34086654930847182"/>
                </c:manualLayout>
              </c15:layout>
            </c:ext>
          </c:extLst>
        </c:dLbl>
      </c:pivotFmt>
      <c:pivotFmt>
        <c:idx val="12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1.530316952547563E-2"/>
              <c:y val="-0.12466397359427941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8.8959884056456898E-2"/>
              <c:y val="-0.1149128976927900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1.389277500678662E-6"/>
              <c:y val="-8.854195295985557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3868780224195977"/>
                  <c:h val="0.34086654930847182"/>
                </c:manualLayout>
              </c15:layout>
            </c:ext>
          </c:extLst>
        </c:dLbl>
      </c:pivotFmt>
      <c:pivotFmt>
        <c:idx val="16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1.530316952547563E-2"/>
              <c:y val="-0.12466397359427941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8.8959884056456898E-2"/>
              <c:y val="-0.1149128976927900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1.389277500678662E-6"/>
              <c:y val="-8.854195295985557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3868780224195977"/>
                  <c:h val="0.34086654930847182"/>
                </c:manualLayout>
              </c15:layout>
            </c:ext>
          </c:extLst>
        </c:dLbl>
      </c:pivotFmt>
      <c:pivotFmt>
        <c:idx val="20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1.530316952547563E-2"/>
              <c:y val="-0.12466397359427941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8.8959884056456898E-2"/>
              <c:y val="-0.1149128976927900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2.5473148527198671E-2"/>
              <c:y val="-4.301388661842773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3868780224195977"/>
                  <c:h val="0.34086654930847182"/>
                </c:manualLayout>
              </c15:layout>
            </c:ext>
          </c:extLst>
        </c:dLbl>
      </c:pivotFmt>
      <c:pivotFmt>
        <c:idx val="24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13134082092860058"/>
              <c:y val="3.923930469397529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8.8959884056456898E-2"/>
              <c:y val="-0.1149128976927900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26725291773383802"/>
              <c:y val="-4.301457057385789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3868780224195977"/>
                  <c:h val="0.34086654930847182"/>
                </c:manualLayout>
              </c15:layout>
            </c:ext>
          </c:extLst>
        </c:dLbl>
      </c:pivotFmt>
      <c:pivotFmt>
        <c:idx val="28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12844259045882037"/>
              <c:y val="-2.5678591762844406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pieChart>
        <c:varyColors val="1"/>
        <c:ser>
          <c:idx val="0"/>
          <c:order val="0"/>
          <c:tx>
            <c:strRef>
              <c:f>'Summary Logbook'!$AR$2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6E5-CF4F-AC74-348C78AB0968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6E5-CF4F-AC74-348C78AB0968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6E5-CF4F-AC74-348C78AB0968}"/>
              </c:ext>
            </c:extLst>
          </c:dPt>
          <c:dLbls>
            <c:dLbl>
              <c:idx val="0"/>
              <c:layout>
                <c:manualLayout>
                  <c:x val="8.8959884056456898E-2"/>
                  <c:y val="-0.1149128976927900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E5-CF4F-AC74-348C78AB0968}"/>
                </c:ext>
              </c:extLst>
            </c:dLbl>
            <c:dLbl>
              <c:idx val="1"/>
              <c:layout>
                <c:manualLayout>
                  <c:x val="-0.26725291773383802"/>
                  <c:y val="-4.301457057385789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868780224195977"/>
                      <c:h val="0.3408665493084718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26E5-CF4F-AC74-348C78AB0968}"/>
                </c:ext>
              </c:extLst>
            </c:dLbl>
            <c:dLbl>
              <c:idx val="2"/>
              <c:layout>
                <c:manualLayout>
                  <c:x val="-0.12844259045882037"/>
                  <c:y val="-2.567859176284440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E5-CF4F-AC74-348C78AB0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'Summary Logbook'!$AQ$3:$AQ$6</c:f>
              <c:strCache>
                <c:ptCount val="3"/>
                <c:pt idx="0">
                  <c:v>Cash</c:v>
                </c:pt>
                <c:pt idx="1">
                  <c:v>Online Prepayment</c:v>
                </c:pt>
                <c:pt idx="2">
                  <c:v>PoS</c:v>
                </c:pt>
              </c:strCache>
            </c:strRef>
          </c:cat>
          <c:val>
            <c:numRef>
              <c:f>'Summary Logbook'!$AR$3:$AR$6</c:f>
              <c:numCache>
                <c:formatCode>0</c:formatCode>
                <c:ptCount val="3"/>
                <c:pt idx="0">
                  <c:v>18</c:v>
                </c:pt>
                <c:pt idx="1">
                  <c:v>15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E5-CF4F-AC74-348C78AB096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2121583884374196E-2"/>
          <c:y val="1.08242564769218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148479090924041E-2"/>
          <c:y val="0.1273203168097933"/>
          <c:w val="0.88575941330286645"/>
          <c:h val="0.485742983996081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Logbook'!$I$2</c:f>
              <c:strCache>
                <c:ptCount val="1"/>
                <c:pt idx="0">
                  <c:v>Reveneue Per Trip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AA2EC0F-9167-7045-AC0B-7B43F51D3EB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F14-6A43-AD70-1A279E412BD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C132193-324C-F048-9280-4D8BE906619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DF14-6A43-AD70-1A279E412BD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4E8D32A-289B-DC4D-B564-B80C607CBEE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DF14-6A43-AD70-1A279E412BD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10477F2-F0BC-6A4C-A1B9-4CDD9A471EE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DF14-6A43-AD70-1A279E412BD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95E0ABB-161B-4D4F-993A-8D2EB31D81B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F14-6A43-AD70-1A279E412BD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4E4478D-800B-2F4E-9BEA-A8934401E11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DF14-6A43-AD70-1A279E412BD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73AE92F-8CDA-6B43-927F-AD5E4385945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F14-6A43-AD70-1A279E412BD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5EF2066-D1DF-474C-AB0E-3B40739ED07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DF14-6A43-AD70-1A279E412BD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FA9DD1A-218A-484F-A907-FE9A81723C9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DF14-6A43-AD70-1A279E412BD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9EB123D-9051-CA47-A63A-0D848ACA77B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DF14-6A43-AD70-1A279E412BD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0473F4F-6A73-8643-A5B4-9B112A3B8A0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DF14-6A43-AD70-1A279E412BD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E7B333A-6894-ED49-9971-A17A8B62F8E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DF14-6A43-AD70-1A279E412BD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DB814E02-8E22-7545-A461-378074E37D1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F14-6A43-AD70-1A279E412BD0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0674429F-6107-0F4D-9B07-745F4F04D4C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DF14-6A43-AD70-1A279E412BD0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DE724275-B671-7348-A594-57C8621F79B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DF14-6A43-AD70-1A279E412BD0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EBC62424-6071-4F4A-9CB1-43A6D4920D5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DF14-6A43-AD70-1A279E412BD0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E5D3941F-2411-E04C-AB78-33DB226123D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DF14-6A43-AD70-1A279E412BD0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740998F9-DDB9-EB44-8558-3F93A272210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DF14-6A43-AD70-1A279E412BD0}"/>
                </c:ext>
              </c:extLst>
            </c:dLbl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Logbook'!$G$3:$H$20</c:f>
              <c:multiLvlStrCache>
                <c:ptCount val="18"/>
                <c:lvl>
                  <c:pt idx="0">
                    <c:v>Household</c:v>
                  </c:pt>
                  <c:pt idx="1">
                    <c:v>Apartment</c:v>
                  </c:pt>
                  <c:pt idx="2">
                    <c:v>Community Toilet</c:v>
                  </c:pt>
                  <c:pt idx="3">
                    <c:v>Public Toilet</c:v>
                  </c:pt>
                  <c:pt idx="4">
                    <c:v>Institutional</c:v>
                  </c:pt>
                  <c:pt idx="5">
                    <c:v>Commercial </c:v>
                  </c:pt>
                  <c:pt idx="6">
                    <c:v>Household</c:v>
                  </c:pt>
                  <c:pt idx="7">
                    <c:v>Apartment</c:v>
                  </c:pt>
                  <c:pt idx="8">
                    <c:v>Community Toilet</c:v>
                  </c:pt>
                  <c:pt idx="9">
                    <c:v>Public Toilet</c:v>
                  </c:pt>
                  <c:pt idx="10">
                    <c:v>Institutional</c:v>
                  </c:pt>
                  <c:pt idx="11">
                    <c:v>Commercial </c:v>
                  </c:pt>
                  <c:pt idx="12">
                    <c:v>Household</c:v>
                  </c:pt>
                  <c:pt idx="13">
                    <c:v>Apartment</c:v>
                  </c:pt>
                  <c:pt idx="14">
                    <c:v>Community Toilet</c:v>
                  </c:pt>
                  <c:pt idx="15">
                    <c:v>Public Toilet</c:v>
                  </c:pt>
                  <c:pt idx="16">
                    <c:v>Institutional</c:v>
                  </c:pt>
                  <c:pt idx="17">
                    <c:v>Commercial </c:v>
                  </c:pt>
                </c:lvl>
                <c:lvl>
                  <c:pt idx="0">
                    <c:v>Within ULB Boundary</c:v>
                  </c:pt>
                  <c:pt idx="6">
                    <c:v>Other ULB</c:v>
                  </c:pt>
                  <c:pt idx="12">
                    <c:v>Rural</c:v>
                  </c:pt>
                </c:lvl>
              </c:multiLvlStrCache>
            </c:multiLvlStrRef>
          </c:cat>
          <c:val>
            <c:numRef>
              <c:f>'Summary Logbook'!$I$3:$I$20</c:f>
              <c:numCache>
                <c:formatCode>"₹"#,##0</c:formatCode>
                <c:ptCount val="18"/>
                <c:pt idx="0">
                  <c:v>952.38095238095241</c:v>
                </c:pt>
                <c:pt idx="1">
                  <c:v>0</c:v>
                </c:pt>
                <c:pt idx="2">
                  <c:v>57.142857142857146</c:v>
                </c:pt>
                <c:pt idx="3">
                  <c:v>0</c:v>
                </c:pt>
                <c:pt idx="4">
                  <c:v>1500</c:v>
                </c:pt>
                <c:pt idx="5">
                  <c:v>0</c:v>
                </c:pt>
                <c:pt idx="6">
                  <c:v>1500</c:v>
                </c:pt>
                <c:pt idx="7">
                  <c:v>2000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2500</c:v>
                </c:pt>
                <c:pt idx="13">
                  <c:v>2666.6666666666665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'Summary Logbook'!$L$3:$L$20</c15:f>
                <c15:dlblRangeCache>
                  <c:ptCount val="18"/>
                  <c:pt idx="0">
                    <c:v>45%</c:v>
                  </c:pt>
                  <c:pt idx="2">
                    <c:v>15%</c:v>
                  </c:pt>
                  <c:pt idx="4">
                    <c:v>6%</c:v>
                  </c:pt>
                  <c:pt idx="6">
                    <c:v>15%</c:v>
                  </c:pt>
                  <c:pt idx="7">
                    <c:v>6%</c:v>
                  </c:pt>
                  <c:pt idx="12">
                    <c:v>6%</c:v>
                  </c:pt>
                  <c:pt idx="13">
                    <c:v>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F1AC-354C-A112-2C19E2864C3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94515567"/>
        <c:axId val="294517199"/>
      </c:barChart>
      <c:catAx>
        <c:axId val="2945155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4517199"/>
        <c:crosses val="autoZero"/>
        <c:auto val="1"/>
        <c:lblAlgn val="ctr"/>
        <c:lblOffset val="100"/>
        <c:noMultiLvlLbl val="0"/>
      </c:catAx>
      <c:valAx>
        <c:axId val="294517199"/>
        <c:scaling>
          <c:orientation val="minMax"/>
        </c:scaling>
        <c:delete val="0"/>
        <c:axPos val="l"/>
        <c:numFmt formatCode="&quot;₹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45155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13" Type="http://schemas.openxmlformats.org/officeDocument/2006/relationships/image" Target="../media/image9.png"/><Relationship Id="rId18" Type="http://schemas.openxmlformats.org/officeDocument/2006/relationships/image" Target="../media/image14.png"/><Relationship Id="rId26" Type="http://schemas.openxmlformats.org/officeDocument/2006/relationships/hyperlink" Target="#'DL. Log'!A1"/><Relationship Id="rId3" Type="http://schemas.openxmlformats.org/officeDocument/2006/relationships/hyperlink" Target="#'D3. Treatment'!A1"/><Relationship Id="rId21" Type="http://schemas.openxmlformats.org/officeDocument/2006/relationships/hyperlink" Target="#'Data Registry'!A1"/><Relationship Id="rId7" Type="http://schemas.openxmlformats.org/officeDocument/2006/relationships/image" Target="../media/image3.png"/><Relationship Id="rId12" Type="http://schemas.openxmlformats.org/officeDocument/2006/relationships/image" Target="../media/image8.png"/><Relationship Id="rId17" Type="http://schemas.openxmlformats.org/officeDocument/2006/relationships/image" Target="../media/image13.png"/><Relationship Id="rId25" Type="http://schemas.openxmlformats.org/officeDocument/2006/relationships/hyperlink" Target="#'TR3. Wages'!A1"/><Relationship Id="rId2" Type="http://schemas.openxmlformats.org/officeDocument/2006/relationships/hyperlink" Target="#'D2. Transport'!A1"/><Relationship Id="rId16" Type="http://schemas.openxmlformats.org/officeDocument/2006/relationships/image" Target="../media/image12.png"/><Relationship Id="rId20" Type="http://schemas.openxmlformats.org/officeDocument/2006/relationships/image" Target="../media/image16.png"/><Relationship Id="rId29" Type="http://schemas.openxmlformats.org/officeDocument/2006/relationships/hyperlink" Target="#'TT4. Wages'!A1"/><Relationship Id="rId1" Type="http://schemas.openxmlformats.org/officeDocument/2006/relationships/hyperlink" Target="#'D1. Desludging'!A1"/><Relationship Id="rId6" Type="http://schemas.openxmlformats.org/officeDocument/2006/relationships/image" Target="../media/image2.svg"/><Relationship Id="rId11" Type="http://schemas.openxmlformats.org/officeDocument/2006/relationships/image" Target="../media/image7.png"/><Relationship Id="rId24" Type="http://schemas.openxmlformats.org/officeDocument/2006/relationships/hyperlink" Target="#'TR2. Non-Wage Expenses'!A1"/><Relationship Id="rId5" Type="http://schemas.openxmlformats.org/officeDocument/2006/relationships/image" Target="../media/image1.png"/><Relationship Id="rId15" Type="http://schemas.openxmlformats.org/officeDocument/2006/relationships/image" Target="../media/image11.png"/><Relationship Id="rId23" Type="http://schemas.openxmlformats.org/officeDocument/2006/relationships/hyperlink" Target="#'TR1. Operation'!A1"/><Relationship Id="rId28" Type="http://schemas.openxmlformats.org/officeDocument/2006/relationships/hyperlink" Target="#'TT3. Non-Wage Expenses'!A1"/><Relationship Id="rId10" Type="http://schemas.openxmlformats.org/officeDocument/2006/relationships/image" Target="../media/image6.svg"/><Relationship Id="rId19" Type="http://schemas.openxmlformats.org/officeDocument/2006/relationships/image" Target="../media/image15.jpeg"/><Relationship Id="rId4" Type="http://schemas.openxmlformats.org/officeDocument/2006/relationships/hyperlink" Target="#'D0. Topline'!A1"/><Relationship Id="rId9" Type="http://schemas.openxmlformats.org/officeDocument/2006/relationships/image" Target="../media/image5.png"/><Relationship Id="rId14" Type="http://schemas.openxmlformats.org/officeDocument/2006/relationships/image" Target="../media/image10.png"/><Relationship Id="rId22" Type="http://schemas.openxmlformats.org/officeDocument/2006/relationships/hyperlink" Target="#'ULB Profile'!A1"/><Relationship Id="rId27" Type="http://schemas.openxmlformats.org/officeDocument/2006/relationships/hyperlink" Target="#'TT1. Operation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313774</xdr:colOff>
      <xdr:row>5</xdr:row>
      <xdr:rowOff>183353</xdr:rowOff>
    </xdr:from>
    <xdr:to>
      <xdr:col>20</xdr:col>
      <xdr:colOff>251046</xdr:colOff>
      <xdr:row>28</xdr:row>
      <xdr:rowOff>33866</xdr:rowOff>
    </xdr:to>
    <xdr:grpSp>
      <xdr:nvGrpSpPr>
        <xdr:cNvPr id="9" name="Group 11">
          <a:extLst>
            <a:ext uri="{FF2B5EF4-FFF2-40B4-BE49-F238E27FC236}">
              <a16:creationId xmlns:a16="http://schemas.microsoft.com/office/drawing/2014/main" id="{6AD7434F-BE40-774A-88C6-A2DA8AA194A3}"/>
            </a:ext>
          </a:extLst>
        </xdr:cNvPr>
        <xdr:cNvGrpSpPr/>
      </xdr:nvGrpSpPr>
      <xdr:grpSpPr>
        <a:xfrm>
          <a:off x="7587410" y="1987330"/>
          <a:ext cx="8827272" cy="4540854"/>
          <a:chOff x="1650999" y="3605077"/>
          <a:chExt cx="3325587" cy="7026512"/>
        </a:xfrm>
      </xdr:grpSpPr>
      <xdr:sp macro="" textlink="">
        <xdr:nvSpPr>
          <xdr:cNvPr id="10" name="TextBox 5">
            <a:extLst>
              <a:ext uri="{FF2B5EF4-FFF2-40B4-BE49-F238E27FC236}">
                <a16:creationId xmlns:a16="http://schemas.microsoft.com/office/drawing/2014/main" id="{7A7DE3A3-5AE7-E343-9B6B-3B1B67803A47}"/>
              </a:ext>
            </a:extLst>
          </xdr:cNvPr>
          <xdr:cNvSpPr txBox="1"/>
        </xdr:nvSpPr>
        <xdr:spPr>
          <a:xfrm>
            <a:off x="1651000" y="3605079"/>
            <a:ext cx="3325586" cy="7026510"/>
          </a:xfrm>
          <a:prstGeom prst="rect">
            <a:avLst/>
          </a:prstGeom>
          <a:solidFill>
            <a:srgbClr val="0070C0">
              <a:alpha val="20000"/>
            </a:srgb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228600" tIns="457200" rIns="228600" bIns="91440" rtlCol="0" anchor="t"/>
          <a:lstStyle/>
          <a:p>
            <a:r>
              <a:rPr lang="en-GB" sz="1400"/>
              <a:t>The</a:t>
            </a:r>
            <a:r>
              <a:rPr lang="en-GB" sz="1400" baseline="0"/>
              <a:t> template has four  </a:t>
            </a:r>
            <a:r>
              <a:rPr lang="en-GB" sz="1400" b="1" baseline="0"/>
              <a:t>Dashboard Tabs </a:t>
            </a:r>
            <a:r>
              <a:rPr lang="en-GB" sz="1400" b="0" baseline="0"/>
              <a:t>each summarizing</a:t>
            </a:r>
            <a:r>
              <a:rPr lang="en-GB" sz="1400" b="1" baseline="0"/>
              <a:t>, </a:t>
            </a:r>
          </a:p>
          <a:p>
            <a:endParaRPr lang="en-GB" sz="1400" b="1" baseline="0"/>
          </a:p>
          <a:p>
            <a:endParaRPr lang="en-GB" sz="1400" b="1" i="1" baseline="0"/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GB" sz="1400" b="1" baseline="0"/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GB" sz="1400" b="1" baseline="0"/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GB" sz="1400" b="1" baseline="0"/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GB" sz="1400" b="1" baseline="0"/>
          </a:p>
          <a:p>
            <a:endParaRPr lang="en-GB" sz="1400" b="0" baseline="0"/>
          </a:p>
          <a:p>
            <a:endParaRPr lang="en-GB" sz="1400" b="0" baseline="0"/>
          </a:p>
          <a:p>
            <a:endParaRPr lang="en-GB" sz="1400" b="0" baseline="0"/>
          </a:p>
          <a:p>
            <a:endParaRPr lang="en-GB" sz="1400" b="0" baseline="0"/>
          </a:p>
          <a:p>
            <a:endParaRPr lang="en-GB" sz="1400" b="0" baseline="0"/>
          </a:p>
          <a:p>
            <a:r>
              <a:rPr lang="en-GB" sz="1400" b="0" baseline="0"/>
              <a:t>These predesigned Dashboards are locked for modification. </a:t>
            </a:r>
          </a:p>
          <a:p>
            <a:endParaRPr lang="en-GB" sz="1400" b="0" baseline="0"/>
          </a:p>
          <a:p>
            <a:r>
              <a:rPr lang="en-GB" sz="1400" b="0" baseline="0"/>
              <a:t>Underpinning these Dashboard Tabs are four related and hidden </a:t>
            </a:r>
            <a:r>
              <a:rPr lang="en-GB" sz="1400" b="1" baseline="0"/>
              <a:t>Summary Tabs. </a:t>
            </a:r>
            <a:r>
              <a:rPr lang="en-GB" sz="1400" b="0" baseline="0"/>
              <a:t>You may choose to view them, but please do not make any changes in any of these.</a:t>
            </a:r>
            <a:endParaRPr lang="en-GB" sz="1400" b="1" baseline="0"/>
          </a:p>
        </xdr:txBody>
      </xdr:sp>
      <xdr:sp macro="" textlink="">
        <xdr:nvSpPr>
          <xdr:cNvPr id="11" name="Rectangle 6">
            <a:extLst>
              <a:ext uri="{FF2B5EF4-FFF2-40B4-BE49-F238E27FC236}">
                <a16:creationId xmlns:a16="http://schemas.microsoft.com/office/drawing/2014/main" id="{E4373AF1-4EDF-BC42-93A8-1A731414FB0C}"/>
              </a:ext>
            </a:extLst>
          </xdr:cNvPr>
          <xdr:cNvSpPr/>
        </xdr:nvSpPr>
        <xdr:spPr>
          <a:xfrm>
            <a:off x="1650999" y="3605077"/>
            <a:ext cx="3313896" cy="457285"/>
          </a:xfrm>
          <a:prstGeom prst="rect">
            <a:avLst/>
          </a:prstGeom>
          <a:solidFill>
            <a:srgbClr val="0070C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n-GB" sz="1600"/>
              <a:t>DASHBOARD TABS</a:t>
            </a:r>
          </a:p>
        </xdr:txBody>
      </xdr:sp>
    </xdr:grpSp>
    <xdr:clientData/>
  </xdr:twoCellAnchor>
  <xdr:twoCellAnchor>
    <xdr:from>
      <xdr:col>9</xdr:col>
      <xdr:colOff>514920</xdr:colOff>
      <xdr:row>10</xdr:row>
      <xdr:rowOff>55602</xdr:rowOff>
    </xdr:from>
    <xdr:to>
      <xdr:col>19</xdr:col>
      <xdr:colOff>791914</xdr:colOff>
      <xdr:row>19</xdr:row>
      <xdr:rowOff>515</xdr:rowOff>
    </xdr:to>
    <xdr:grpSp>
      <xdr:nvGrpSpPr>
        <xdr:cNvPr id="40" name="Group 39">
          <a:extLst>
            <a:ext uri="{FF2B5EF4-FFF2-40B4-BE49-F238E27FC236}">
              <a16:creationId xmlns:a16="http://schemas.microsoft.com/office/drawing/2014/main" id="{820C3757-CEB0-8D4E-90F5-9C72B7762FC4}"/>
            </a:ext>
          </a:extLst>
        </xdr:cNvPr>
        <xdr:cNvGrpSpPr/>
      </xdr:nvGrpSpPr>
      <xdr:grpSpPr>
        <a:xfrm>
          <a:off x="7788556" y="2869807"/>
          <a:ext cx="8358813" cy="1763322"/>
          <a:chOff x="12922722" y="1531854"/>
          <a:chExt cx="4342158" cy="2882225"/>
        </a:xfrm>
      </xdr:grpSpPr>
      <xdr:sp macro="" textlink="">
        <xdr:nvSpPr>
          <xdr:cNvPr id="34" name="TextBox 3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F6E97D4A-4228-D44B-B135-60E6CE198134}"/>
              </a:ext>
            </a:extLst>
          </xdr:cNvPr>
          <xdr:cNvSpPr txBox="1"/>
        </xdr:nvSpPr>
        <xdr:spPr>
          <a:xfrm>
            <a:off x="12929842" y="2291793"/>
            <a:ext cx="4316758" cy="553007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4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D1. Desludging </a:t>
            </a:r>
            <a:r>
              <a:rPr lang="en-GB" sz="1400" b="0" i="1" baseline="0"/>
              <a:t>reports on the desludging record from the "DSL Request Log" tab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GB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GB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  <a:p>
            <a:endParaRPr lang="en-GB" sz="1100"/>
          </a:p>
        </xdr:txBody>
      </xdr:sp>
      <xdr:sp macro="" textlink="">
        <xdr:nvSpPr>
          <xdr:cNvPr id="35" name="TextBox 3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EC3816E1-B341-384C-B732-EE02D5B4B3D4}"/>
              </a:ext>
            </a:extLst>
          </xdr:cNvPr>
          <xdr:cNvSpPr txBox="1"/>
        </xdr:nvSpPr>
        <xdr:spPr>
          <a:xfrm>
            <a:off x="12922722" y="3018227"/>
            <a:ext cx="4342158" cy="61650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GB" sz="1400" b="1" baseline="0"/>
              <a:t>D2. Transport </a:t>
            </a:r>
            <a:r>
              <a:rPr lang="en-GB" sz="1400" b="0" i="1" baseline="0"/>
              <a:t>reports on the transport operations and financials from the three Transport tabs </a:t>
            </a:r>
            <a:endParaRPr kumimoji="0" lang="en-GB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  <a:p>
            <a:endParaRPr lang="en-GB" sz="1100"/>
          </a:p>
        </xdr:txBody>
      </xdr:sp>
      <xdr:sp macro="" textlink="">
        <xdr:nvSpPr>
          <xdr:cNvPr id="36" name="TextBox 3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3FC52DD6-8570-9C4F-9732-837AA47533B4}"/>
              </a:ext>
            </a:extLst>
          </xdr:cNvPr>
          <xdr:cNvSpPr txBox="1"/>
        </xdr:nvSpPr>
        <xdr:spPr>
          <a:xfrm>
            <a:off x="12922722" y="3797570"/>
            <a:ext cx="4342158" cy="61650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GB" sz="1400" b="1" baseline="0"/>
              <a:t>D3. Treatment  </a:t>
            </a:r>
            <a:r>
              <a:rPr lang="en-GB" sz="1400" b="0" i="1" baseline="0"/>
              <a:t>reports on the treatment operations and financials from the three Treatment tabs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GB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GB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  <a:p>
            <a:endParaRPr lang="en-GB" sz="1100"/>
          </a:p>
        </xdr:txBody>
      </xdr:sp>
      <xdr:sp macro="" textlink="">
        <xdr:nvSpPr>
          <xdr:cNvPr id="39" name="TextBox 3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1914286-116D-AE43-AB29-82FE5C2070D1}"/>
              </a:ext>
            </a:extLst>
          </xdr:cNvPr>
          <xdr:cNvSpPr txBox="1"/>
        </xdr:nvSpPr>
        <xdr:spPr>
          <a:xfrm>
            <a:off x="12922722" y="1531854"/>
            <a:ext cx="4342158" cy="61650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GB" sz="1400" b="1" baseline="0"/>
              <a:t>D0. Topline </a:t>
            </a:r>
            <a:r>
              <a:rPr lang="en-GB" sz="1400" b="0" i="1" baseline="0"/>
              <a:t>reports on the key operational and financial indicators across desludging, transport, and treatment</a:t>
            </a:r>
            <a:endParaRPr lang="en-GB" sz="1400" b="1" i="1" baseline="0"/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GB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GB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  <a:p>
            <a:endParaRPr lang="en-GB" sz="1100"/>
          </a:p>
        </xdr:txBody>
      </xdr:sp>
    </xdr:grpSp>
    <xdr:clientData/>
  </xdr:twoCellAnchor>
  <xdr:twoCellAnchor>
    <xdr:from>
      <xdr:col>1</xdr:col>
      <xdr:colOff>55068</xdr:colOff>
      <xdr:row>34</xdr:row>
      <xdr:rowOff>98148</xdr:rowOff>
    </xdr:from>
    <xdr:to>
      <xdr:col>13</xdr:col>
      <xdr:colOff>482600</xdr:colOff>
      <xdr:row>57</xdr:row>
      <xdr:rowOff>117398</xdr:rowOff>
    </xdr:to>
    <xdr:grpSp>
      <xdr:nvGrpSpPr>
        <xdr:cNvPr id="104" name="Group 103">
          <a:extLst>
            <a:ext uri="{FF2B5EF4-FFF2-40B4-BE49-F238E27FC236}">
              <a16:creationId xmlns:a16="http://schemas.microsoft.com/office/drawing/2014/main" id="{36526CC9-ECDE-1E4B-807F-442FBD05829A}"/>
            </a:ext>
          </a:extLst>
        </xdr:cNvPr>
        <xdr:cNvGrpSpPr/>
      </xdr:nvGrpSpPr>
      <xdr:grpSpPr>
        <a:xfrm>
          <a:off x="863250" y="8338716"/>
          <a:ext cx="10125714" cy="4666296"/>
          <a:chOff x="892983" y="7342179"/>
          <a:chExt cx="10861032" cy="4616518"/>
        </a:xfrm>
      </xdr:grpSpPr>
      <xdr:grpSp>
        <xdr:nvGrpSpPr>
          <xdr:cNvPr id="92" name="Group 91">
            <a:extLst>
              <a:ext uri="{FF2B5EF4-FFF2-40B4-BE49-F238E27FC236}">
                <a16:creationId xmlns:a16="http://schemas.microsoft.com/office/drawing/2014/main" id="{D8CD4842-33FC-0445-9F3B-24BFFB417131}"/>
              </a:ext>
            </a:extLst>
          </xdr:cNvPr>
          <xdr:cNvGrpSpPr/>
        </xdr:nvGrpSpPr>
        <xdr:grpSpPr>
          <a:xfrm>
            <a:off x="892983" y="7342179"/>
            <a:ext cx="10861032" cy="4616518"/>
            <a:chOff x="3304101" y="6958060"/>
            <a:chExt cx="10946640" cy="4692074"/>
          </a:xfrm>
        </xdr:grpSpPr>
        <xdr:grpSp>
          <xdr:nvGrpSpPr>
            <xdr:cNvPr id="89" name="Group 88">
              <a:extLst>
                <a:ext uri="{FF2B5EF4-FFF2-40B4-BE49-F238E27FC236}">
                  <a16:creationId xmlns:a16="http://schemas.microsoft.com/office/drawing/2014/main" id="{72C99262-792C-4D47-BCF2-1A20803FBD4C}"/>
                </a:ext>
              </a:extLst>
            </xdr:cNvPr>
            <xdr:cNvGrpSpPr/>
          </xdr:nvGrpSpPr>
          <xdr:grpSpPr>
            <a:xfrm>
              <a:off x="3304101" y="6958060"/>
              <a:ext cx="10946640" cy="4692074"/>
              <a:chOff x="3297446" y="6945382"/>
              <a:chExt cx="10881329" cy="4691502"/>
            </a:xfrm>
          </xdr:grpSpPr>
          <xdr:cxnSp macro="">
            <xdr:nvCxnSpPr>
              <xdr:cNvPr id="58" name="Elbow Connector 57">
                <a:extLst>
                  <a:ext uri="{FF2B5EF4-FFF2-40B4-BE49-F238E27FC236}">
                    <a16:creationId xmlns:a16="http://schemas.microsoft.com/office/drawing/2014/main" id="{2B2A0C49-A28C-174F-9D1E-007D729091E5}"/>
                  </a:ext>
                </a:extLst>
              </xdr:cNvPr>
              <xdr:cNvCxnSpPr/>
            </xdr:nvCxnSpPr>
            <xdr:spPr>
              <a:xfrm rot="5400000">
                <a:off x="6738209" y="6106389"/>
                <a:ext cx="182880" cy="3963049"/>
              </a:xfrm>
              <a:prstGeom prst="bentConnector2">
                <a:avLst/>
              </a:prstGeom>
              <a:ln w="28575">
                <a:prstDash val="sysDot"/>
                <a:tailEnd type="triangle"/>
              </a:ln>
            </xdr:spPr>
            <xdr:style>
              <a:lnRef idx="1">
                <a:schemeClr val="dk1"/>
              </a:lnRef>
              <a:fillRef idx="0">
                <a:schemeClr val="dk1"/>
              </a:fillRef>
              <a:effectRef idx="0">
                <a:schemeClr val="dk1"/>
              </a:effectRef>
              <a:fontRef idx="minor">
                <a:schemeClr val="tx1"/>
              </a:fontRef>
            </xdr:style>
          </xdr:cxnSp>
          <xdr:grpSp>
            <xdr:nvGrpSpPr>
              <xdr:cNvPr id="88" name="Group 87">
                <a:extLst>
                  <a:ext uri="{FF2B5EF4-FFF2-40B4-BE49-F238E27FC236}">
                    <a16:creationId xmlns:a16="http://schemas.microsoft.com/office/drawing/2014/main" id="{998EA96C-8AAC-BA4F-B6BD-6BB2FD9923E7}"/>
                  </a:ext>
                </a:extLst>
              </xdr:cNvPr>
              <xdr:cNvGrpSpPr/>
            </xdr:nvGrpSpPr>
            <xdr:grpSpPr>
              <a:xfrm>
                <a:off x="3297446" y="6945382"/>
                <a:ext cx="10881329" cy="4691502"/>
                <a:chOff x="3314309" y="6958082"/>
                <a:chExt cx="10936433" cy="4691502"/>
              </a:xfrm>
            </xdr:grpSpPr>
            <xdr:sp macro="" textlink="">
              <xdr:nvSpPr>
                <xdr:cNvPr id="75" name="Rectangle 74">
                  <a:extLst>
                    <a:ext uri="{FF2B5EF4-FFF2-40B4-BE49-F238E27FC236}">
                      <a16:creationId xmlns:a16="http://schemas.microsoft.com/office/drawing/2014/main" id="{AB90FD05-EB67-2B47-B4B4-7D803E8EEEEF}"/>
                    </a:ext>
                  </a:extLst>
                </xdr:cNvPr>
                <xdr:cNvSpPr/>
              </xdr:nvSpPr>
              <xdr:spPr>
                <a:xfrm>
                  <a:off x="3314309" y="9652062"/>
                  <a:ext cx="10922605" cy="1997522"/>
                </a:xfrm>
                <a:prstGeom prst="rect">
                  <a:avLst/>
                </a:prstGeom>
                <a:solidFill>
                  <a:schemeClr val="tx2">
                    <a:lumMod val="20000"/>
                    <a:lumOff val="80000"/>
                    <a:alpha val="34000"/>
                  </a:schemeClr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en-GB" sz="1100"/>
                </a:p>
              </xdr:txBody>
            </xdr:sp>
            <xdr:sp macro="" textlink="">
              <xdr:nvSpPr>
                <xdr:cNvPr id="67" name="Rectangle 66">
                  <a:extLst>
                    <a:ext uri="{FF2B5EF4-FFF2-40B4-BE49-F238E27FC236}">
                      <a16:creationId xmlns:a16="http://schemas.microsoft.com/office/drawing/2014/main" id="{5EC0532B-0FA9-8348-A192-50C0E7E07AA6}"/>
                    </a:ext>
                  </a:extLst>
                </xdr:cNvPr>
                <xdr:cNvSpPr/>
              </xdr:nvSpPr>
              <xdr:spPr>
                <a:xfrm>
                  <a:off x="3340837" y="8217452"/>
                  <a:ext cx="10909905" cy="1219199"/>
                </a:xfrm>
                <a:prstGeom prst="rect">
                  <a:avLst/>
                </a:prstGeom>
                <a:solidFill>
                  <a:schemeClr val="tx2">
                    <a:lumMod val="20000"/>
                    <a:lumOff val="80000"/>
                    <a:alpha val="34000"/>
                  </a:schemeClr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en-GB" sz="1100"/>
                </a:p>
              </xdr:txBody>
            </xdr:sp>
            <xdr:sp macro="" textlink="">
              <xdr:nvSpPr>
                <xdr:cNvPr id="42" name="Rectangle 6">
                  <a:extLst>
                    <a:ext uri="{FF2B5EF4-FFF2-40B4-BE49-F238E27FC236}">
                      <a16:creationId xmlns:a16="http://schemas.microsoft.com/office/drawing/2014/main" id="{BCA975CD-EE38-4148-B781-BA3770E76469}"/>
                    </a:ext>
                  </a:extLst>
                </xdr:cNvPr>
                <xdr:cNvSpPr/>
              </xdr:nvSpPr>
              <xdr:spPr>
                <a:xfrm>
                  <a:off x="4064198" y="8413339"/>
                  <a:ext cx="1926031" cy="685603"/>
                </a:xfrm>
                <a:prstGeom prst="rect">
                  <a:avLst/>
                </a:prstGeom>
                <a:solidFill>
                  <a:schemeClr val="accent4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lang="en-GB" sz="1800" b="1">
                      <a:solidFill>
                        <a:schemeClr val="bg1"/>
                      </a:solidFill>
                    </a:rPr>
                    <a:t>DSL. Log</a:t>
                  </a:r>
                </a:p>
              </xdr:txBody>
            </xdr:sp>
            <xdr:sp macro="" textlink="">
              <xdr:nvSpPr>
                <xdr:cNvPr id="43" name="TextBox 42">
                  <a:extLst>
                    <a:ext uri="{FF2B5EF4-FFF2-40B4-BE49-F238E27FC236}">
                      <a16:creationId xmlns:a16="http://schemas.microsoft.com/office/drawing/2014/main" id="{6F6B08D8-94FA-5349-BF56-F5B509D29BA2}"/>
                    </a:ext>
                  </a:extLst>
                </xdr:cNvPr>
                <xdr:cNvSpPr txBox="1"/>
              </xdr:nvSpPr>
              <xdr:spPr>
                <a:xfrm>
                  <a:off x="8058652" y="8413339"/>
                  <a:ext cx="1926031" cy="685603"/>
                </a:xfrm>
                <a:prstGeom prst="rect">
                  <a:avLst/>
                </a:prstGeom>
                <a:solidFill>
                  <a:schemeClr val="accent2"/>
                </a:solidFill>
                <a:ln w="9525" cmpd="sng">
                  <a:solidFill>
                    <a:schemeClr val="lt1">
                      <a:shade val="50000"/>
                    </a:schemeClr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/>
                <a:lstStyle/>
                <a:p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n-GB" sz="1800" b="1" i="0" u="none" strike="noStrike" kern="0" cap="none" spc="0" normalizeH="0" baseline="0" noProof="0">
                      <a:ln>
                        <a:noFill/>
                      </a:ln>
                      <a:solidFill>
                        <a:schemeClr val="bg1"/>
                      </a:solidFill>
                      <a:effectLst/>
                      <a:uLnTx/>
                      <a:uFillTx/>
                      <a:latin typeface="+mn-lt"/>
                      <a:ea typeface="+mn-ea"/>
                      <a:cs typeface="+mn-cs"/>
                    </a:rPr>
                    <a:t>TR1. Operation 1 </a:t>
                  </a:r>
                  <a:endParaRPr lang="en-GB" sz="1400" b="1">
                    <a:solidFill>
                      <a:schemeClr val="bg1"/>
                    </a:solidFill>
                  </a:endParaRPr>
                </a:p>
              </xdr:txBody>
            </xdr:sp>
            <xdr:sp macro="" textlink="">
              <xdr:nvSpPr>
                <xdr:cNvPr id="2" name="Rounded Rectangle 1">
                  <a:extLst>
                    <a:ext uri="{FF2B5EF4-FFF2-40B4-BE49-F238E27FC236}">
                      <a16:creationId xmlns:a16="http://schemas.microsoft.com/office/drawing/2014/main" id="{9D483FB3-3716-E24D-A999-65AB1513C6DC}"/>
                    </a:ext>
                  </a:extLst>
                </xdr:cNvPr>
                <xdr:cNvSpPr/>
              </xdr:nvSpPr>
              <xdr:spPr>
                <a:xfrm>
                  <a:off x="3491995" y="6963216"/>
                  <a:ext cx="2721801" cy="1056116"/>
                </a:xfrm>
                <a:prstGeom prst="roundRect">
                  <a:avLst/>
                </a:prstGeom>
                <a:solidFill>
                  <a:schemeClr val="bg1"/>
                </a:solidFill>
                <a:ln w="28575">
                  <a:solidFill>
                    <a:schemeClr val="tx1">
                      <a:lumMod val="65000"/>
                      <a:lumOff val="35000"/>
                    </a:schemeClr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640080" rtlCol="0" anchor="ctr"/>
                <a:lstStyle/>
                <a:p>
                  <a:pPr algn="ctr"/>
                  <a:r>
                    <a:rPr lang="en-GB" sz="1400">
                      <a:solidFill>
                        <a:schemeClr val="tx1"/>
                      </a:solidFill>
                    </a:rPr>
                    <a:t>Customer</a:t>
                  </a:r>
                  <a:r>
                    <a:rPr lang="en-GB" sz="1400" baseline="0">
                      <a:solidFill>
                        <a:schemeClr val="tx1"/>
                      </a:solidFill>
                    </a:rPr>
                    <a:t> files a request with the </a:t>
                  </a:r>
                  <a:r>
                    <a:rPr lang="en-GB" sz="1400" b="1" baseline="0">
                      <a:solidFill>
                        <a:schemeClr val="tx1"/>
                      </a:solidFill>
                    </a:rPr>
                    <a:t>call centre/ULB</a:t>
                  </a:r>
                  <a:endParaRPr lang="en-GB" sz="1400" b="1">
                    <a:solidFill>
                      <a:schemeClr val="tx1"/>
                    </a:solidFill>
                  </a:endParaRPr>
                </a:p>
              </xdr:txBody>
            </xdr:sp>
            <xdr:sp macro="" textlink="">
              <xdr:nvSpPr>
                <xdr:cNvPr id="45" name="Rounded Rectangle 44">
                  <a:extLst>
                    <a:ext uri="{FF2B5EF4-FFF2-40B4-BE49-F238E27FC236}">
                      <a16:creationId xmlns:a16="http://schemas.microsoft.com/office/drawing/2014/main" id="{88F09F76-1FA8-EA47-8701-FFF449675075}"/>
                    </a:ext>
                  </a:extLst>
                </xdr:cNvPr>
                <xdr:cNvSpPr/>
              </xdr:nvSpPr>
              <xdr:spPr>
                <a:xfrm>
                  <a:off x="7483616" y="6977728"/>
                  <a:ext cx="2790450" cy="1002423"/>
                </a:xfrm>
                <a:prstGeom prst="roundRect">
                  <a:avLst/>
                </a:prstGeom>
                <a:solidFill>
                  <a:schemeClr val="bg1"/>
                </a:solidFill>
                <a:ln w="28575">
                  <a:solidFill>
                    <a:schemeClr val="tx1">
                      <a:lumMod val="65000"/>
                      <a:lumOff val="35000"/>
                    </a:schemeClr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640080" rtlCol="0" anchor="ctr"/>
                <a:lstStyle/>
                <a:p>
                  <a:pPr algn="l"/>
                  <a:r>
                    <a:rPr lang="en-GB" sz="1400" b="1">
                      <a:solidFill>
                        <a:schemeClr val="tx1"/>
                      </a:solidFill>
                    </a:rPr>
                    <a:t>FSTP operator/Garage Department/</a:t>
                  </a:r>
                  <a:r>
                    <a:rPr lang="en-GB" sz="1400" b="1" baseline="0">
                      <a:solidFill>
                        <a:schemeClr val="tx1"/>
                      </a:solidFill>
                    </a:rPr>
                    <a:t>relevant agency </a:t>
                  </a:r>
                  <a:r>
                    <a:rPr lang="en-GB" sz="1400" baseline="0">
                      <a:solidFill>
                        <a:schemeClr val="tx1"/>
                      </a:solidFill>
                    </a:rPr>
                    <a:t>services request</a:t>
                  </a:r>
                  <a:endParaRPr lang="en-GB" sz="1400">
                    <a:solidFill>
                      <a:schemeClr val="tx1"/>
                    </a:solidFill>
                  </a:endParaRPr>
                </a:p>
              </xdr:txBody>
            </xdr:sp>
            <xdr:sp macro="" textlink="">
              <xdr:nvSpPr>
                <xdr:cNvPr id="46" name="Rounded Rectangle 45">
                  <a:extLst>
                    <a:ext uri="{FF2B5EF4-FFF2-40B4-BE49-F238E27FC236}">
                      <a16:creationId xmlns:a16="http://schemas.microsoft.com/office/drawing/2014/main" id="{7C6183EA-97A4-C744-B937-CB0B5D0F367C}"/>
                    </a:ext>
                  </a:extLst>
                </xdr:cNvPr>
                <xdr:cNvSpPr/>
              </xdr:nvSpPr>
              <xdr:spPr>
                <a:xfrm>
                  <a:off x="11523696" y="6958082"/>
                  <a:ext cx="2707813" cy="1040929"/>
                </a:xfrm>
                <a:prstGeom prst="roundRect">
                  <a:avLst/>
                </a:prstGeom>
                <a:solidFill>
                  <a:schemeClr val="bg1"/>
                </a:solidFill>
                <a:ln w="28575">
                  <a:solidFill>
                    <a:schemeClr val="tx1">
                      <a:lumMod val="65000"/>
                      <a:lumOff val="35000"/>
                    </a:schemeClr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640080" rtlCol="0" anchor="ctr"/>
                <a:lstStyle/>
                <a:p>
                  <a:pPr algn="l"/>
                  <a:r>
                    <a:rPr lang="en-GB" sz="1400">
                      <a:solidFill>
                        <a:schemeClr val="tx1"/>
                      </a:solidFill>
                    </a:rPr>
                    <a:t> Vehicle conveys</a:t>
                  </a:r>
                  <a:r>
                    <a:rPr lang="en-GB" sz="1400" baseline="0">
                      <a:solidFill>
                        <a:schemeClr val="tx1"/>
                      </a:solidFill>
                    </a:rPr>
                    <a:t> s</a:t>
                  </a:r>
                  <a:r>
                    <a:rPr lang="en-GB" sz="1400">
                      <a:solidFill>
                        <a:schemeClr val="tx1"/>
                      </a:solidFill>
                    </a:rPr>
                    <a:t>eptage</a:t>
                  </a:r>
                  <a:r>
                    <a:rPr lang="en-GB" sz="1400" baseline="0">
                      <a:solidFill>
                        <a:schemeClr val="tx1"/>
                      </a:solidFill>
                    </a:rPr>
                    <a:t> to </a:t>
                  </a:r>
                  <a:r>
                    <a:rPr lang="en-GB" sz="1400" b="1" baseline="0">
                      <a:solidFill>
                        <a:schemeClr val="tx1"/>
                      </a:solidFill>
                    </a:rPr>
                    <a:t>designated facility</a:t>
                  </a:r>
                  <a:r>
                    <a:rPr lang="en-GB" sz="1400" baseline="0">
                      <a:solidFill>
                        <a:schemeClr val="tx1"/>
                      </a:solidFill>
                    </a:rPr>
                    <a:t> for treatment</a:t>
                  </a:r>
                  <a:endParaRPr lang="en-GB" sz="1400">
                    <a:solidFill>
                      <a:schemeClr val="tx1"/>
                    </a:solidFill>
                  </a:endParaRPr>
                </a:p>
              </xdr:txBody>
            </xdr:sp>
            <xdr:cxnSp macro="">
              <xdr:nvCxnSpPr>
                <xdr:cNvPr id="6" name="Straight Arrow Connector 5">
                  <a:extLst>
                    <a:ext uri="{FF2B5EF4-FFF2-40B4-BE49-F238E27FC236}">
                      <a16:creationId xmlns:a16="http://schemas.microsoft.com/office/drawing/2014/main" id="{B3F7F278-CE9D-3640-BC97-A50DE5CB36F5}"/>
                    </a:ext>
                  </a:extLst>
                </xdr:cNvPr>
                <xdr:cNvCxnSpPr>
                  <a:stCxn id="2" idx="3"/>
                  <a:endCxn id="45" idx="1"/>
                </xdr:cNvCxnSpPr>
              </xdr:nvCxnSpPr>
              <xdr:spPr>
                <a:xfrm flipV="1">
                  <a:off x="6213795" y="7478939"/>
                  <a:ext cx="1269821" cy="12335"/>
                </a:xfrm>
                <a:prstGeom prst="straightConnector1">
                  <a:avLst/>
                </a:prstGeom>
                <a:ln w="28575">
                  <a:tailEnd type="triangle"/>
                </a:ln>
              </xdr:spPr>
              <xdr:style>
                <a:lnRef idx="1">
                  <a:schemeClr val="dk1"/>
                </a:lnRef>
                <a:fillRef idx="0">
                  <a:schemeClr val="dk1"/>
                </a:fillRef>
                <a:effectRef idx="0">
                  <a:schemeClr val="dk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47" name="Straight Arrow Connector 46">
                  <a:extLst>
                    <a:ext uri="{FF2B5EF4-FFF2-40B4-BE49-F238E27FC236}">
                      <a16:creationId xmlns:a16="http://schemas.microsoft.com/office/drawing/2014/main" id="{AE417549-B776-DF45-B8FD-EAC73A3C8965}"/>
                    </a:ext>
                  </a:extLst>
                </xdr:cNvPr>
                <xdr:cNvCxnSpPr>
                  <a:stCxn id="45" idx="3"/>
                  <a:endCxn id="46" idx="1"/>
                </xdr:cNvCxnSpPr>
              </xdr:nvCxnSpPr>
              <xdr:spPr>
                <a:xfrm flipV="1">
                  <a:off x="10274066" y="7478547"/>
                  <a:ext cx="1249630" cy="392"/>
                </a:xfrm>
                <a:prstGeom prst="straightConnector1">
                  <a:avLst/>
                </a:prstGeom>
                <a:ln w="28575">
                  <a:tailEnd type="triangle"/>
                </a:ln>
              </xdr:spPr>
              <xdr:style>
                <a:lnRef idx="1">
                  <a:schemeClr val="dk1"/>
                </a:lnRef>
                <a:fillRef idx="0">
                  <a:schemeClr val="dk1"/>
                </a:fillRef>
                <a:effectRef idx="0">
                  <a:schemeClr val="dk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61" name="TextBox 60">
                  <a:extLst>
                    <a:ext uri="{FF2B5EF4-FFF2-40B4-BE49-F238E27FC236}">
                      <a16:creationId xmlns:a16="http://schemas.microsoft.com/office/drawing/2014/main" id="{F85D1783-F74A-8348-A060-FDB272D373DE}"/>
                    </a:ext>
                  </a:extLst>
                </xdr:cNvPr>
                <xdr:cNvSpPr txBox="1"/>
              </xdr:nvSpPr>
              <xdr:spPr>
                <a:xfrm>
                  <a:off x="8056113" y="9790175"/>
                  <a:ext cx="1926031" cy="685603"/>
                </a:xfrm>
                <a:prstGeom prst="rect">
                  <a:avLst/>
                </a:prstGeom>
                <a:solidFill>
                  <a:schemeClr val="accent2"/>
                </a:solidFill>
                <a:ln w="9525" cmpd="sng">
                  <a:solidFill>
                    <a:schemeClr val="lt1">
                      <a:shade val="50000"/>
                    </a:schemeClr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/>
                <a:lstStyle/>
                <a:p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n-GB" sz="1800" b="1" i="0" u="none" strike="noStrike" kern="0" cap="none" spc="0" normalizeH="0" baseline="0" noProof="0">
                      <a:ln>
                        <a:noFill/>
                      </a:ln>
                      <a:solidFill>
                        <a:schemeClr val="bg1"/>
                      </a:solidFill>
                      <a:effectLst/>
                      <a:uLnTx/>
                      <a:uFillTx/>
                      <a:latin typeface="+mn-lt"/>
                      <a:ea typeface="+mn-ea"/>
                      <a:cs typeface="+mn-cs"/>
                    </a:rPr>
                    <a:t>TR2. Non-Wage Expenses</a:t>
                  </a:r>
                </a:p>
              </xdr:txBody>
            </xdr:sp>
            <xdr:sp macro="" textlink="">
              <xdr:nvSpPr>
                <xdr:cNvPr id="62" name="TextBox 61">
                  <a:extLst>
                    <a:ext uri="{FF2B5EF4-FFF2-40B4-BE49-F238E27FC236}">
                      <a16:creationId xmlns:a16="http://schemas.microsoft.com/office/drawing/2014/main" id="{33AFC9F4-BD23-6542-8D7A-5336518AA7CB}"/>
                    </a:ext>
                  </a:extLst>
                </xdr:cNvPr>
                <xdr:cNvSpPr txBox="1"/>
              </xdr:nvSpPr>
              <xdr:spPr>
                <a:xfrm>
                  <a:off x="12090481" y="8413339"/>
                  <a:ext cx="1926031" cy="685603"/>
                </a:xfrm>
                <a:prstGeom prst="rect">
                  <a:avLst/>
                </a:prstGeom>
                <a:solidFill>
                  <a:schemeClr val="accent5"/>
                </a:solidFill>
                <a:ln w="9525" cmpd="sng">
                  <a:solidFill>
                    <a:schemeClr val="lt1">
                      <a:shade val="50000"/>
                    </a:schemeClr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/>
                <a:lstStyle/>
                <a:p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n-GB" sz="1800" b="1" i="0" u="none" strike="noStrike" kern="0" cap="none" spc="0" normalizeH="0" baseline="0" noProof="0">
                      <a:ln>
                        <a:noFill/>
                      </a:ln>
                      <a:solidFill>
                        <a:schemeClr val="bg1"/>
                      </a:solidFill>
                      <a:effectLst/>
                      <a:uLnTx/>
                      <a:uFillTx/>
                      <a:latin typeface="+mn-lt"/>
                      <a:ea typeface="+mn-ea"/>
                      <a:cs typeface="+mn-cs"/>
                    </a:rPr>
                    <a:t>TT1-2. Operation 1 &amp; 2</a:t>
                  </a:r>
                  <a:endParaRPr kumimoji="0" lang="en-GB" sz="1400" b="1" i="0" u="none" strike="noStrike" kern="0" cap="none" spc="0" normalizeH="0" baseline="0" noProof="0">
                    <a:ln>
                      <a:noFill/>
                    </a:ln>
                    <a:solidFill>
                      <a:schemeClr val="bg1"/>
                    </a:solidFill>
                    <a:effectLst/>
                    <a:uLnTx/>
                    <a:uFillTx/>
                    <a:latin typeface="+mn-lt"/>
                    <a:ea typeface="+mn-ea"/>
                    <a:cs typeface="+mn-cs"/>
                  </a:endParaRPr>
                </a:p>
              </xdr:txBody>
            </xdr:sp>
            <xdr:sp macro="" textlink="">
              <xdr:nvSpPr>
                <xdr:cNvPr id="72" name="TextBox 71">
                  <a:extLst>
                    <a:ext uri="{FF2B5EF4-FFF2-40B4-BE49-F238E27FC236}">
                      <a16:creationId xmlns:a16="http://schemas.microsoft.com/office/drawing/2014/main" id="{1D6B053B-97AD-FC4C-A854-5E3841D1CEBF}"/>
                    </a:ext>
                  </a:extLst>
                </xdr:cNvPr>
                <xdr:cNvSpPr txBox="1"/>
              </xdr:nvSpPr>
              <xdr:spPr>
                <a:xfrm rot="16200000">
                  <a:off x="3078325" y="8557413"/>
                  <a:ext cx="1162788" cy="561559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algn="ctr"/>
                  <a:r>
                    <a:rPr lang="en-GB" sz="1400" b="1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rPr>
                    <a:t>DAILY WORKFLOW</a:t>
                  </a:r>
                </a:p>
              </xdr:txBody>
            </xdr:sp>
            <xdr:sp macro="" textlink="">
              <xdr:nvSpPr>
                <xdr:cNvPr id="76" name="TextBox 75">
                  <a:extLst>
                    <a:ext uri="{FF2B5EF4-FFF2-40B4-BE49-F238E27FC236}">
                      <a16:creationId xmlns:a16="http://schemas.microsoft.com/office/drawing/2014/main" id="{E059E6E7-BDA7-8647-A00D-037E54736AE9}"/>
                    </a:ext>
                  </a:extLst>
                </xdr:cNvPr>
                <xdr:cNvSpPr txBox="1"/>
              </xdr:nvSpPr>
              <xdr:spPr>
                <a:xfrm rot="16200000">
                  <a:off x="2680714" y="10330543"/>
                  <a:ext cx="1896304" cy="57246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algn="ctr"/>
                  <a:r>
                    <a:rPr lang="en-GB" sz="1400" b="1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rPr>
                    <a:t>OPERATIONAL MANAGEMENT</a:t>
                  </a:r>
                </a:p>
              </xdr:txBody>
            </xdr:sp>
            <xdr:sp macro="" textlink="">
              <xdr:nvSpPr>
                <xdr:cNvPr id="77" name="TextBox 76">
                  <a:extLst>
                    <a:ext uri="{FF2B5EF4-FFF2-40B4-BE49-F238E27FC236}">
                      <a16:creationId xmlns:a16="http://schemas.microsoft.com/office/drawing/2014/main" id="{2A8AAC6B-995F-4F49-989F-73B8A08A2A4A}"/>
                    </a:ext>
                  </a:extLst>
                </xdr:cNvPr>
                <xdr:cNvSpPr txBox="1"/>
              </xdr:nvSpPr>
              <xdr:spPr>
                <a:xfrm>
                  <a:off x="8043413" y="10678808"/>
                  <a:ext cx="1926031" cy="685603"/>
                </a:xfrm>
                <a:prstGeom prst="rect">
                  <a:avLst/>
                </a:prstGeom>
                <a:solidFill>
                  <a:schemeClr val="accent2"/>
                </a:solidFill>
                <a:ln w="9525" cmpd="sng">
                  <a:solidFill>
                    <a:schemeClr val="lt1">
                      <a:shade val="50000"/>
                    </a:schemeClr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/>
                <a:lstStyle/>
                <a:p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n-GB" sz="1800" b="1" i="0" u="none" strike="noStrike" kern="0" cap="none" spc="0" normalizeH="0" baseline="0" noProof="0">
                      <a:ln>
                        <a:noFill/>
                      </a:ln>
                      <a:solidFill>
                        <a:schemeClr val="bg1"/>
                      </a:solidFill>
                      <a:effectLst/>
                      <a:uLnTx/>
                      <a:uFillTx/>
                      <a:latin typeface="+mn-lt"/>
                      <a:ea typeface="+mn-ea"/>
                      <a:cs typeface="+mn-cs"/>
                    </a:rPr>
                    <a:t>TR3. Wages</a:t>
                  </a:r>
                </a:p>
              </xdr:txBody>
            </xdr:sp>
            <xdr:sp macro="" textlink="">
              <xdr:nvSpPr>
                <xdr:cNvPr id="78" name="TextBox 77">
                  <a:extLst>
                    <a:ext uri="{FF2B5EF4-FFF2-40B4-BE49-F238E27FC236}">
                      <a16:creationId xmlns:a16="http://schemas.microsoft.com/office/drawing/2014/main" id="{69BB918A-6470-3F4C-B50D-70DD2A2EC1D8}"/>
                    </a:ext>
                  </a:extLst>
                </xdr:cNvPr>
                <xdr:cNvSpPr txBox="1"/>
              </xdr:nvSpPr>
              <xdr:spPr>
                <a:xfrm>
                  <a:off x="12077781" y="9790175"/>
                  <a:ext cx="1926031" cy="685603"/>
                </a:xfrm>
                <a:prstGeom prst="rect">
                  <a:avLst/>
                </a:prstGeom>
                <a:solidFill>
                  <a:schemeClr val="accent5"/>
                </a:solidFill>
                <a:ln w="9525" cmpd="sng">
                  <a:solidFill>
                    <a:schemeClr val="lt1">
                      <a:shade val="50000"/>
                    </a:schemeClr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/>
                <a:lstStyle/>
                <a:p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n-GB" sz="1800" b="1" i="0" u="none" strike="noStrike" kern="0" cap="none" spc="0" normalizeH="0" baseline="0" noProof="0">
                      <a:ln>
                        <a:noFill/>
                      </a:ln>
                      <a:solidFill>
                        <a:schemeClr val="bg1"/>
                      </a:solidFill>
                      <a:effectLst/>
                      <a:uLnTx/>
                      <a:uFillTx/>
                      <a:latin typeface="+mn-lt"/>
                      <a:ea typeface="+mn-ea"/>
                      <a:cs typeface="+mn-cs"/>
                    </a:rPr>
                    <a:t>TT3. Non-Wage Expenses</a:t>
                  </a:r>
                </a:p>
              </xdr:txBody>
            </xdr:sp>
            <xdr:sp macro="" textlink="">
              <xdr:nvSpPr>
                <xdr:cNvPr id="79" name="TextBox 78">
                  <a:extLst>
                    <a:ext uri="{FF2B5EF4-FFF2-40B4-BE49-F238E27FC236}">
                      <a16:creationId xmlns:a16="http://schemas.microsoft.com/office/drawing/2014/main" id="{D3DC2E7E-CD6E-B14D-82A2-49B46E0E95A6}"/>
                    </a:ext>
                  </a:extLst>
                </xdr:cNvPr>
                <xdr:cNvSpPr txBox="1"/>
              </xdr:nvSpPr>
              <xdr:spPr>
                <a:xfrm>
                  <a:off x="12065081" y="10678808"/>
                  <a:ext cx="1926031" cy="685603"/>
                </a:xfrm>
                <a:prstGeom prst="rect">
                  <a:avLst/>
                </a:prstGeom>
                <a:solidFill>
                  <a:schemeClr val="accent5"/>
                </a:solidFill>
                <a:ln w="9525" cmpd="sng">
                  <a:solidFill>
                    <a:schemeClr val="lt1">
                      <a:shade val="50000"/>
                    </a:schemeClr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/>
                <a:lstStyle/>
                <a:p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n-GB" sz="1800" b="1" i="0" u="none" strike="noStrike" kern="0" cap="none" spc="0" normalizeH="0" baseline="0" noProof="0">
                      <a:ln>
                        <a:noFill/>
                      </a:ln>
                      <a:solidFill>
                        <a:schemeClr val="bg1"/>
                      </a:solidFill>
                      <a:effectLst/>
                      <a:uLnTx/>
                      <a:uFillTx/>
                      <a:latin typeface="+mn-lt"/>
                      <a:ea typeface="+mn-ea"/>
                      <a:cs typeface="+mn-cs"/>
                    </a:rPr>
                    <a:t>TT4. Wages</a:t>
                  </a:r>
                </a:p>
              </xdr:txBody>
            </xdr:sp>
            <xdr:sp macro="" textlink="">
              <xdr:nvSpPr>
                <xdr:cNvPr id="81" name="Pentagon 80">
                  <a:extLst>
                    <a:ext uri="{FF2B5EF4-FFF2-40B4-BE49-F238E27FC236}">
                      <a16:creationId xmlns:a16="http://schemas.microsoft.com/office/drawing/2014/main" id="{BBE1C086-6413-F646-BF75-836FFAAF5BA2}"/>
                    </a:ext>
                  </a:extLst>
                </xdr:cNvPr>
                <xdr:cNvSpPr/>
              </xdr:nvSpPr>
              <xdr:spPr>
                <a:xfrm>
                  <a:off x="11230297" y="10732788"/>
                  <a:ext cx="1007534" cy="279400"/>
                </a:xfrm>
                <a:prstGeom prst="homePlate">
                  <a:avLst/>
                </a:prstGeom>
                <a:solidFill>
                  <a:schemeClr val="bg1"/>
                </a:solidFill>
                <a:ln>
                  <a:solidFill>
                    <a:schemeClr val="bg1">
                      <a:lumMod val="50000"/>
                    </a:schemeClr>
                  </a:solidFill>
                </a:ln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r>
                    <a:rPr lang="en-GB" sz="140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rPr>
                    <a:t>Monthly</a:t>
                  </a:r>
                </a:p>
              </xdr:txBody>
            </xdr:sp>
            <xdr:sp macro="" textlink="">
              <xdr:nvSpPr>
                <xdr:cNvPr id="83" name="Pentagon 82">
                  <a:extLst>
                    <a:ext uri="{FF2B5EF4-FFF2-40B4-BE49-F238E27FC236}">
                      <a16:creationId xmlns:a16="http://schemas.microsoft.com/office/drawing/2014/main" id="{E584D869-E4B6-0342-8D27-39AA5604A96D}"/>
                    </a:ext>
                  </a:extLst>
                </xdr:cNvPr>
                <xdr:cNvSpPr/>
              </xdr:nvSpPr>
              <xdr:spPr>
                <a:xfrm>
                  <a:off x="10730764" y="9830352"/>
                  <a:ext cx="1532467" cy="280136"/>
                </a:xfrm>
                <a:prstGeom prst="homePlate">
                  <a:avLst/>
                </a:prstGeom>
                <a:solidFill>
                  <a:schemeClr val="bg1"/>
                </a:solidFill>
                <a:ln>
                  <a:solidFill>
                    <a:schemeClr val="bg1">
                      <a:lumMod val="50000"/>
                    </a:schemeClr>
                  </a:solidFill>
                </a:ln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r>
                    <a:rPr lang="en-GB" sz="140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rPr>
                    <a:t>Daily or Weekly</a:t>
                  </a:r>
                </a:p>
              </xdr:txBody>
            </xdr:sp>
            <xdr:sp macro="" textlink="">
              <xdr:nvSpPr>
                <xdr:cNvPr id="84" name="Rectangular Callout 83">
                  <a:extLst>
                    <a:ext uri="{FF2B5EF4-FFF2-40B4-BE49-F238E27FC236}">
                      <a16:creationId xmlns:a16="http://schemas.microsoft.com/office/drawing/2014/main" id="{101E986F-BD30-B04A-B7CC-05FF3A00802F}"/>
                    </a:ext>
                  </a:extLst>
                </xdr:cNvPr>
                <xdr:cNvSpPr/>
              </xdr:nvSpPr>
              <xdr:spPr>
                <a:xfrm>
                  <a:off x="5742609" y="8252061"/>
                  <a:ext cx="2080575" cy="1401098"/>
                </a:xfrm>
                <a:prstGeom prst="wedgeRectCallout">
                  <a:avLst>
                    <a:gd name="adj1" fmla="val 71899"/>
                    <a:gd name="adj2" fmla="val -20016"/>
                  </a:avLst>
                </a:prstGeom>
                <a:solidFill>
                  <a:srgbClr val="F6F671">
                    <a:alpha val="91000"/>
                  </a:srgbClr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r>
                    <a:rPr lang="en-GB" sz="14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rPr>
                    <a:t>The relevant agency can require drivers/helpers to maintain a </a:t>
                  </a:r>
                  <a:r>
                    <a:rPr lang="en-GB" sz="1400" b="1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rPr>
                    <a:t>daily logbook </a:t>
                  </a:r>
                  <a:r>
                    <a:rPr lang="en-GB" sz="14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rPr>
                    <a:t>for recording relevant details for later digitization.</a:t>
                  </a:r>
                  <a:endParaRPr lang="en-GB" sz="1400">
                    <a:solidFill>
                      <a:schemeClr val="tx1">
                        <a:lumMod val="65000"/>
                        <a:lumOff val="35000"/>
                      </a:schemeClr>
                    </a:solidFill>
                  </a:endParaRPr>
                </a:p>
              </xdr:txBody>
            </xdr:sp>
            <xdr:cxnSp macro="">
              <xdr:nvCxnSpPr>
                <xdr:cNvPr id="63" name="Straight Arrow Connector 62">
                  <a:extLst>
                    <a:ext uri="{FF2B5EF4-FFF2-40B4-BE49-F238E27FC236}">
                      <a16:creationId xmlns:a16="http://schemas.microsoft.com/office/drawing/2014/main" id="{F8756511-2916-D14F-9F78-8F0209D66A05}"/>
                    </a:ext>
                  </a:extLst>
                </xdr:cNvPr>
                <xdr:cNvCxnSpPr>
                  <a:cxnSpLocks/>
                  <a:stCxn id="46" idx="2"/>
                  <a:endCxn id="62" idx="0"/>
                </xdr:cNvCxnSpPr>
              </xdr:nvCxnSpPr>
              <xdr:spPr>
                <a:xfrm>
                  <a:off x="12877603" y="7999011"/>
                  <a:ext cx="175894" cy="414328"/>
                </a:xfrm>
                <a:prstGeom prst="straightConnector1">
                  <a:avLst/>
                </a:prstGeom>
                <a:ln w="28575">
                  <a:prstDash val="sysDot"/>
                  <a:tailEnd type="triangle"/>
                </a:ln>
              </xdr:spPr>
              <xdr:style>
                <a:lnRef idx="1">
                  <a:schemeClr val="dk1"/>
                </a:lnRef>
                <a:fillRef idx="0">
                  <a:schemeClr val="dk1"/>
                </a:fillRef>
                <a:effectRef idx="0">
                  <a:schemeClr val="dk1"/>
                </a:effectRef>
                <a:fontRef idx="minor">
                  <a:schemeClr val="tx1"/>
                </a:fontRef>
              </xdr:style>
            </xdr:cxnSp>
          </xdr:grpSp>
          <xdr:cxnSp macro="">
            <xdr:nvCxnSpPr>
              <xdr:cNvPr id="48" name="Straight Arrow Connector 47">
                <a:extLst>
                  <a:ext uri="{FF2B5EF4-FFF2-40B4-BE49-F238E27FC236}">
                    <a16:creationId xmlns:a16="http://schemas.microsoft.com/office/drawing/2014/main" id="{0B69C1FD-727D-A640-9D04-A5693DFF28B2}"/>
                  </a:ext>
                </a:extLst>
              </xdr:cNvPr>
              <xdr:cNvCxnSpPr>
                <a:cxnSpLocks/>
                <a:stCxn id="2" idx="2"/>
                <a:endCxn id="42" idx="0"/>
              </xdr:cNvCxnSpPr>
            </xdr:nvCxnSpPr>
            <xdr:spPr>
              <a:xfrm>
                <a:off x="4828281" y="8006631"/>
                <a:ext cx="173440" cy="394008"/>
              </a:xfrm>
              <a:prstGeom prst="straightConnector1">
                <a:avLst/>
              </a:prstGeom>
              <a:ln w="28575">
                <a:prstDash val="sysDot"/>
                <a:tailEnd type="triangle"/>
              </a:ln>
            </xdr:spPr>
            <xdr:style>
              <a:lnRef idx="1">
                <a:schemeClr val="dk1"/>
              </a:lnRef>
              <a:fillRef idx="0">
                <a:schemeClr val="dk1"/>
              </a:fillRef>
              <a:effectRef idx="0">
                <a:schemeClr val="dk1"/>
              </a:effectRef>
              <a:fontRef idx="minor">
                <a:schemeClr val="tx1"/>
              </a:fontRef>
            </xdr:style>
          </xdr:cxnSp>
          <xdr:cxnSp macro="">
            <xdr:nvCxnSpPr>
              <xdr:cNvPr id="51" name="Straight Arrow Connector 50">
                <a:extLst>
                  <a:ext uri="{FF2B5EF4-FFF2-40B4-BE49-F238E27FC236}">
                    <a16:creationId xmlns:a16="http://schemas.microsoft.com/office/drawing/2014/main" id="{5FCDF43E-58B4-8E45-8E75-BF35657A7E20}"/>
                  </a:ext>
                </a:extLst>
              </xdr:cNvPr>
              <xdr:cNvCxnSpPr>
                <a:cxnSpLocks/>
                <a:stCxn id="45" idx="2"/>
                <a:endCxn id="43" idx="0"/>
              </xdr:cNvCxnSpPr>
            </xdr:nvCxnSpPr>
            <xdr:spPr>
              <a:xfrm>
                <a:off x="8833940" y="7967451"/>
                <a:ext cx="142108" cy="433188"/>
              </a:xfrm>
              <a:prstGeom prst="straightConnector1">
                <a:avLst/>
              </a:prstGeom>
              <a:ln w="28575">
                <a:prstDash val="sysDot"/>
                <a:tailEnd type="triangle"/>
              </a:ln>
            </xdr:spPr>
            <xdr:style>
              <a:lnRef idx="1">
                <a:schemeClr val="dk1"/>
              </a:lnRef>
              <a:fillRef idx="0">
                <a:schemeClr val="dk1"/>
              </a:fillRef>
              <a:effectRef idx="0">
                <a:schemeClr val="dk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0" name="Pentagon 79">
              <a:extLst>
                <a:ext uri="{FF2B5EF4-FFF2-40B4-BE49-F238E27FC236}">
                  <a16:creationId xmlns:a16="http://schemas.microsoft.com/office/drawing/2014/main" id="{1A5AC45C-DA8D-9F40-9908-33B2453E409E}"/>
                </a:ext>
              </a:extLst>
            </xdr:cNvPr>
            <xdr:cNvSpPr/>
          </xdr:nvSpPr>
          <xdr:spPr>
            <a:xfrm>
              <a:off x="7183230" y="10758188"/>
              <a:ext cx="1007533" cy="278663"/>
            </a:xfrm>
            <a:prstGeom prst="homePlate">
              <a:avLst/>
            </a:prstGeom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  <a:effectLst>
              <a:outerShdw blurRad="63500" sx="102000" sy="102000" algn="ctr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en-GB" sz="1400">
                  <a:solidFill>
                    <a:schemeClr val="tx1">
                      <a:lumMod val="65000"/>
                      <a:lumOff val="35000"/>
                    </a:schemeClr>
                  </a:solidFill>
                </a:rPr>
                <a:t>Monthly</a:t>
              </a:r>
            </a:p>
          </xdr:txBody>
        </xdr:sp>
        <xdr:sp macro="" textlink="">
          <xdr:nvSpPr>
            <xdr:cNvPr id="82" name="Pentagon 81">
              <a:extLst>
                <a:ext uri="{FF2B5EF4-FFF2-40B4-BE49-F238E27FC236}">
                  <a16:creationId xmlns:a16="http://schemas.microsoft.com/office/drawing/2014/main" id="{B18FFBB9-8EC9-EC4A-870B-460D0D90C582}"/>
                </a:ext>
              </a:extLst>
            </xdr:cNvPr>
            <xdr:cNvSpPr/>
          </xdr:nvSpPr>
          <xdr:spPr>
            <a:xfrm>
              <a:off x="6685169" y="9869188"/>
              <a:ext cx="1530994" cy="279400"/>
            </a:xfrm>
            <a:prstGeom prst="homePlate">
              <a:avLst/>
            </a:prstGeom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  <a:effectLst>
              <a:outerShdw blurRad="63500" sx="102000" sy="102000" algn="ctr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en-GB" sz="1400">
                  <a:solidFill>
                    <a:schemeClr val="tx1">
                      <a:lumMod val="65000"/>
                      <a:lumOff val="35000"/>
                    </a:schemeClr>
                  </a:solidFill>
                </a:rPr>
                <a:t>Daily or Weekly</a:t>
              </a:r>
            </a:p>
          </xdr:txBody>
        </xdr:sp>
      </xdr:grpSp>
      <xdr:pic>
        <xdr:nvPicPr>
          <xdr:cNvPr id="95" name="Graphic 94" descr="Internet Banking">
            <a:extLst>
              <a:ext uri="{FF2B5EF4-FFF2-40B4-BE49-F238E27FC236}">
                <a16:creationId xmlns:a16="http://schemas.microsoft.com/office/drawing/2014/main" id="{08833A00-986F-9E4A-BF2D-919E4A2F424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1188748" y="7594568"/>
            <a:ext cx="543962" cy="525694"/>
          </a:xfrm>
          <a:prstGeom prst="rect">
            <a:avLst/>
          </a:prstGeom>
        </xdr:spPr>
      </xdr:pic>
      <xdr:pic>
        <xdr:nvPicPr>
          <xdr:cNvPr id="99" name="Graphic 98" descr="Construction worker">
            <a:extLst>
              <a:ext uri="{FF2B5EF4-FFF2-40B4-BE49-F238E27FC236}">
                <a16:creationId xmlns:a16="http://schemas.microsoft.com/office/drawing/2014/main" id="{8B9252B1-D2F3-1A4C-878B-D6F49A97FFD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5039379" y="7557728"/>
            <a:ext cx="619949" cy="605183"/>
          </a:xfrm>
          <a:prstGeom prst="rect">
            <a:avLst/>
          </a:prstGeom>
        </xdr:spPr>
      </xdr:pic>
      <xdr:pic>
        <xdr:nvPicPr>
          <xdr:cNvPr id="101" name="Graphic 100" descr="Recycle">
            <a:extLst>
              <a:ext uri="{FF2B5EF4-FFF2-40B4-BE49-F238E27FC236}">
                <a16:creationId xmlns:a16="http://schemas.microsoft.com/office/drawing/2014/main" id="{04D1E16B-E916-A348-823A-0D4A7B44D28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0"/>
              </a:ext>
            </a:extLst>
          </a:blip>
          <a:stretch>
            <a:fillRect/>
          </a:stretch>
        </xdr:blipFill>
        <xdr:spPr>
          <a:xfrm>
            <a:off x="9128704" y="7598702"/>
            <a:ext cx="545297" cy="525434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13804</xdr:colOff>
      <xdr:row>62</xdr:row>
      <xdr:rowOff>124239</xdr:rowOff>
    </xdr:from>
    <xdr:to>
      <xdr:col>5</xdr:col>
      <xdr:colOff>36813</xdr:colOff>
      <xdr:row>77</xdr:row>
      <xdr:rowOff>27609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16BAD386-0F3C-CA47-A6CB-0D6907FAC4E2}"/>
            </a:ext>
          </a:extLst>
        </xdr:cNvPr>
        <xdr:cNvGrpSpPr/>
      </xdr:nvGrpSpPr>
      <xdr:grpSpPr>
        <a:xfrm>
          <a:off x="821986" y="14151966"/>
          <a:ext cx="3255736" cy="2991779"/>
          <a:chOff x="842064" y="13362609"/>
          <a:chExt cx="4086087" cy="3050761"/>
        </a:xfrm>
      </xdr:grpSpPr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74741964-E0A7-F54D-BBBC-4B5E2301EB0F}"/>
              </a:ext>
            </a:extLst>
          </xdr:cNvPr>
          <xdr:cNvSpPr txBox="1"/>
        </xdr:nvSpPr>
        <xdr:spPr>
          <a:xfrm>
            <a:off x="842064" y="13362609"/>
            <a:ext cx="4086087" cy="305076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IN" sz="1400" b="0" i="0" u="none" strike="noStrike">
                <a:solidFill>
                  <a:srgbClr val="000000"/>
                </a:solidFill>
                <a:effectLst/>
                <a:latin typeface="+mn-ea"/>
              </a:rPr>
              <a:t>▻ </a:t>
            </a:r>
            <a:r>
              <a:rPr lang="en-IN" sz="1400" b="0" i="0" u="none" strike="noStrike">
                <a:solidFill>
                  <a:srgbClr val="000000"/>
                </a:solidFill>
                <a:effectLst/>
                <a:latin typeface="Calibri" panose="020F0502020204030204" pitchFamily="34" charset="0"/>
              </a:rPr>
              <a:t>Any specific instructions have been provided as comments in the relevant Tab.</a:t>
            </a:r>
            <a:r>
              <a:rPr lang="en-IN" sz="1400"/>
              <a:t> The comments are indicated by</a:t>
            </a:r>
            <a:r>
              <a:rPr lang="en-IN" sz="1400" baseline="0"/>
              <a:t> a blue triangle icon at the top-right corner of the cell.</a:t>
            </a:r>
            <a:endParaRPr lang="en-GB" sz="1400"/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D8F5DAA1-8ABB-3A42-930E-C2344D9EE7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5209" y="14824550"/>
            <a:ext cx="3772814" cy="1474728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407907</xdr:colOff>
      <xdr:row>62</xdr:row>
      <xdr:rowOff>150033</xdr:rowOff>
    </xdr:from>
    <xdr:to>
      <xdr:col>10</xdr:col>
      <xdr:colOff>144055</xdr:colOff>
      <xdr:row>77</xdr:row>
      <xdr:rowOff>73327</xdr:rowOff>
    </xdr:to>
    <xdr:grpSp>
      <xdr:nvGrpSpPr>
        <xdr:cNvPr id="55" name="Group 54">
          <a:extLst>
            <a:ext uri="{FF2B5EF4-FFF2-40B4-BE49-F238E27FC236}">
              <a16:creationId xmlns:a16="http://schemas.microsoft.com/office/drawing/2014/main" id="{0EA1AD00-AC8B-5C45-AE21-A1913AADA794}"/>
            </a:ext>
          </a:extLst>
        </xdr:cNvPr>
        <xdr:cNvGrpSpPr/>
      </xdr:nvGrpSpPr>
      <xdr:grpSpPr>
        <a:xfrm>
          <a:off x="4448816" y="14177760"/>
          <a:ext cx="3777057" cy="3011703"/>
          <a:chOff x="5434495" y="13139714"/>
          <a:chExt cx="4093449" cy="3022094"/>
        </a:xfrm>
      </xdr:grpSpPr>
      <xdr:grpSp>
        <xdr:nvGrpSpPr>
          <xdr:cNvPr id="54" name="Group 53">
            <a:extLst>
              <a:ext uri="{FF2B5EF4-FFF2-40B4-BE49-F238E27FC236}">
                <a16:creationId xmlns:a16="http://schemas.microsoft.com/office/drawing/2014/main" id="{A034233E-5E45-7A43-8C4C-C32E4DD76BD1}"/>
              </a:ext>
            </a:extLst>
          </xdr:cNvPr>
          <xdr:cNvGrpSpPr/>
        </xdr:nvGrpSpPr>
        <xdr:grpSpPr>
          <a:xfrm>
            <a:off x="5434495" y="13139714"/>
            <a:ext cx="4093449" cy="3022094"/>
            <a:chOff x="5434495" y="13139714"/>
            <a:chExt cx="4093449" cy="3022094"/>
          </a:xfrm>
        </xdr:grpSpPr>
        <xdr:sp macro="" textlink="">
          <xdr:nvSpPr>
            <xdr:cNvPr id="85" name="TextBox 84">
              <a:extLst>
                <a:ext uri="{FF2B5EF4-FFF2-40B4-BE49-F238E27FC236}">
                  <a16:creationId xmlns:a16="http://schemas.microsoft.com/office/drawing/2014/main" id="{17050BFD-892B-8A49-8E5A-A622A5008299}"/>
                </a:ext>
              </a:extLst>
            </xdr:cNvPr>
            <xdr:cNvSpPr txBox="1"/>
          </xdr:nvSpPr>
          <xdr:spPr>
            <a:xfrm>
              <a:off x="5434495" y="13139714"/>
              <a:ext cx="4093449" cy="3006771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IN" sz="1400" b="0" i="0" u="none" strike="noStrike">
                  <a:solidFill>
                    <a:srgbClr val="000000"/>
                  </a:solidFill>
                  <a:effectLst/>
                  <a:latin typeface="+mn-ea"/>
                </a:rPr>
                <a:t>▻ </a:t>
              </a:r>
              <a:r>
                <a:rPr lang="en-IN" sz="1400" b="0" i="0" u="none" strike="noStrike">
                  <a:solidFill>
                    <a:srgbClr val="000000"/>
                  </a:solidFill>
                  <a:effectLst/>
                  <a:latin typeface="Calibri" panose="020F0502020204030204" pitchFamily="34" charset="0"/>
                </a:rPr>
                <a:t>If porting</a:t>
              </a:r>
              <a:r>
                <a:rPr lang="en-IN" sz="1400" b="0" i="0" u="none" strike="noStrike" baseline="0">
                  <a:solidFill>
                    <a:srgbClr val="000000"/>
                  </a:solidFill>
                  <a:effectLst/>
                  <a:latin typeface="Calibri" panose="020F0502020204030204" pitchFamily="34" charset="0"/>
                </a:rPr>
                <a:t> values from an external source, please use the option to 'Paste Values' (Home) to avoid corrupting the template.</a:t>
              </a:r>
              <a:endParaRPr lang="en-GB" sz="1400"/>
            </a:p>
          </xdr:txBody>
        </xdr:sp>
        <xdr:pic>
          <xdr:nvPicPr>
            <xdr:cNvPr id="49" name="Picture 48">
              <a:extLst>
                <a:ext uri="{FF2B5EF4-FFF2-40B4-BE49-F238E27FC236}">
                  <a16:creationId xmlns:a16="http://schemas.microsoft.com/office/drawing/2014/main" id="{6F2F4343-89D2-4B4B-B552-6D97558A93A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b="31317"/>
            <a:stretch/>
          </xdr:blipFill>
          <xdr:spPr>
            <a:xfrm>
              <a:off x="7290752" y="14005982"/>
              <a:ext cx="1988948" cy="2155826"/>
            </a:xfrm>
            <a:prstGeom prst="rect">
              <a:avLst/>
            </a:prstGeom>
          </xdr:spPr>
        </xdr:pic>
        <xdr:pic>
          <xdr:nvPicPr>
            <xdr:cNvPr id="52" name="Picture 51">
              <a:extLst>
                <a:ext uri="{FF2B5EF4-FFF2-40B4-BE49-F238E27FC236}">
                  <a16:creationId xmlns:a16="http://schemas.microsoft.com/office/drawing/2014/main" id="{F2758211-33B5-C946-939A-41E66F6568C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526757" y="14005159"/>
              <a:ext cx="1715727" cy="1184041"/>
            </a:xfrm>
            <a:prstGeom prst="rect">
              <a:avLst/>
            </a:prstGeom>
          </xdr:spPr>
        </xdr:pic>
      </xdr:grpSp>
      <xdr:sp macro="" textlink="">
        <xdr:nvSpPr>
          <xdr:cNvPr id="53" name="Rectangle 52">
            <a:extLst>
              <a:ext uri="{FF2B5EF4-FFF2-40B4-BE49-F238E27FC236}">
                <a16:creationId xmlns:a16="http://schemas.microsoft.com/office/drawing/2014/main" id="{58FBB22A-89F1-9F49-AD26-B59E2FB97781}"/>
              </a:ext>
            </a:extLst>
          </xdr:cNvPr>
          <xdr:cNvSpPr/>
        </xdr:nvSpPr>
        <xdr:spPr>
          <a:xfrm>
            <a:off x="5557838" y="14232995"/>
            <a:ext cx="329670" cy="374650"/>
          </a:xfrm>
          <a:prstGeom prst="rect">
            <a:avLst/>
          </a:prstGeom>
          <a:noFill/>
          <a:ln w="28575">
            <a:solidFill>
              <a:schemeClr val="accent2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87" name="Rectangle 86">
            <a:extLst>
              <a:ext uri="{FF2B5EF4-FFF2-40B4-BE49-F238E27FC236}">
                <a16:creationId xmlns:a16="http://schemas.microsoft.com/office/drawing/2014/main" id="{5B40D063-FA74-2C49-BE44-BB8AA325A28B}"/>
              </a:ext>
            </a:extLst>
          </xdr:cNvPr>
          <xdr:cNvSpPr/>
        </xdr:nvSpPr>
        <xdr:spPr>
          <a:xfrm>
            <a:off x="7353830" y="15695081"/>
            <a:ext cx="1419753" cy="165100"/>
          </a:xfrm>
          <a:prstGeom prst="rect">
            <a:avLst/>
          </a:prstGeom>
          <a:noFill/>
          <a:ln w="28575">
            <a:solidFill>
              <a:schemeClr val="accent2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  <xdr:twoCellAnchor>
    <xdr:from>
      <xdr:col>10</xdr:col>
      <xdr:colOff>510082</xdr:colOff>
      <xdr:row>62</xdr:row>
      <xdr:rowOff>127775</xdr:rowOff>
    </xdr:from>
    <xdr:to>
      <xdr:col>15</xdr:col>
      <xdr:colOff>294640</xdr:colOff>
      <xdr:row>83</xdr:row>
      <xdr:rowOff>27742</xdr:rowOff>
    </xdr:to>
    <xdr:grpSp>
      <xdr:nvGrpSpPr>
        <xdr:cNvPr id="59" name="Group 58">
          <a:extLst>
            <a:ext uri="{FF2B5EF4-FFF2-40B4-BE49-F238E27FC236}">
              <a16:creationId xmlns:a16="http://schemas.microsoft.com/office/drawing/2014/main" id="{F747C26C-79BF-9147-899A-C120B70C05C1}"/>
            </a:ext>
          </a:extLst>
        </xdr:cNvPr>
        <xdr:cNvGrpSpPr/>
      </xdr:nvGrpSpPr>
      <xdr:grpSpPr>
        <a:xfrm>
          <a:off x="8591900" y="14155502"/>
          <a:ext cx="3825467" cy="4200649"/>
          <a:chOff x="10624129" y="13116205"/>
          <a:chExt cx="6166568" cy="4228491"/>
        </a:xfrm>
      </xdr:grpSpPr>
      <xdr:sp macro="" textlink="">
        <xdr:nvSpPr>
          <xdr:cNvPr id="90" name="TextBox 89">
            <a:extLst>
              <a:ext uri="{FF2B5EF4-FFF2-40B4-BE49-F238E27FC236}">
                <a16:creationId xmlns:a16="http://schemas.microsoft.com/office/drawing/2014/main" id="{EA446F02-31CC-9542-8EF5-63399287ADB4}"/>
              </a:ext>
            </a:extLst>
          </xdr:cNvPr>
          <xdr:cNvSpPr txBox="1"/>
        </xdr:nvSpPr>
        <xdr:spPr>
          <a:xfrm>
            <a:off x="10624129" y="13116205"/>
            <a:ext cx="6145433" cy="41261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IN" sz="1400" b="0" i="0" u="none" strike="noStrike">
                <a:solidFill>
                  <a:srgbClr val="000000"/>
                </a:solidFill>
                <a:effectLst/>
                <a:latin typeface="+mn-ea"/>
              </a:rPr>
              <a:t>▻ </a:t>
            </a:r>
            <a:r>
              <a:rPr lang="en-IN" sz="1400" b="0" i="0" u="none" strike="noStrike">
                <a:solidFill>
                  <a:srgbClr val="000000"/>
                </a:solidFill>
                <a:effectLst/>
                <a:latin typeface="Calibri" panose="020F0502020204030204" pitchFamily="34" charset="0"/>
              </a:rPr>
              <a:t>The template has created a set of rules to enable consistent and</a:t>
            </a:r>
            <a:r>
              <a:rPr lang="en-IN" sz="1400" b="0" i="0" u="none" strike="noStrike" baseline="0">
                <a:solidFill>
                  <a:srgbClr val="000000"/>
                </a:solidFill>
                <a:effectLst/>
                <a:latin typeface="Calibri" panose="020F0502020204030204" pitchFamily="34" charset="0"/>
              </a:rPr>
              <a:t> error-free data entry. If a cell is incorrectly filled or left blank where a value is necessarily required in the Data Entry tabs, it will show as red/green in color. You may also receive an onscreen Alert indicating inconsistencies in entered values.  </a:t>
            </a:r>
            <a:endParaRPr lang="en-GB" sz="1400"/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B0910D66-45E5-0040-AB10-2C62A7D072E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711671" y="14890772"/>
            <a:ext cx="2514804" cy="1842603"/>
          </a:xfrm>
          <a:prstGeom prst="rect">
            <a:avLst/>
          </a:prstGeom>
        </xdr:spPr>
      </xdr:pic>
      <xdr:pic>
        <xdr:nvPicPr>
          <xdr:cNvPr id="57" name="Picture 56">
            <a:extLst>
              <a:ext uri="{FF2B5EF4-FFF2-40B4-BE49-F238E27FC236}">
                <a16:creationId xmlns:a16="http://schemas.microsoft.com/office/drawing/2014/main" id="{7F75EF60-CB76-3849-8BA3-D3714AF83A3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" r="34438" b="1673"/>
          <a:stretch/>
        </xdr:blipFill>
        <xdr:spPr>
          <a:xfrm>
            <a:off x="13358148" y="14853698"/>
            <a:ext cx="3432549" cy="2490998"/>
          </a:xfrm>
          <a:prstGeom prst="rect">
            <a:avLst/>
          </a:prstGeom>
        </xdr:spPr>
      </xdr:pic>
    </xdr:grpSp>
    <xdr:clientData/>
  </xdr:twoCellAnchor>
  <xdr:twoCellAnchor>
    <xdr:from>
      <xdr:col>16</xdr:col>
      <xdr:colOff>22403</xdr:colOff>
      <xdr:row>62</xdr:row>
      <xdr:rowOff>97296</xdr:rowOff>
    </xdr:from>
    <xdr:to>
      <xdr:col>20</xdr:col>
      <xdr:colOff>333052</xdr:colOff>
      <xdr:row>82</xdr:row>
      <xdr:rowOff>98358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EEA70F02-D5D3-F846-8787-637B8302CCB9}"/>
            </a:ext>
          </a:extLst>
        </xdr:cNvPr>
        <xdr:cNvSpPr txBox="1"/>
      </xdr:nvSpPr>
      <xdr:spPr>
        <a:xfrm>
          <a:off x="13189763" y="13102096"/>
          <a:ext cx="3602489" cy="41158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N" sz="1400" b="0" i="0" u="none" strike="noStrike">
              <a:solidFill>
                <a:srgbClr val="000000"/>
              </a:solidFill>
              <a:effectLst/>
              <a:latin typeface="+mn-ea"/>
            </a:rPr>
            <a:t>▻ </a:t>
          </a:r>
          <a:r>
            <a:rPr lang="en-IN" sz="1400" b="0" i="0" u="none" strike="noStrike">
              <a:solidFill>
                <a:srgbClr val="000000"/>
              </a:solidFill>
              <a:effectLst/>
              <a:latin typeface="Calibri" panose="020F0502020204030204" pitchFamily="34" charset="0"/>
            </a:rPr>
            <a:t>Use the Insert</a:t>
          </a:r>
          <a:r>
            <a:rPr lang="en-IN" sz="1400" b="0" i="0" u="none" strike="noStrike" baseline="0">
              <a:solidFill>
                <a:srgbClr val="000000"/>
              </a:solidFill>
              <a:effectLst/>
              <a:latin typeface="Calibri" panose="020F0502020204030204" pitchFamily="34" charset="0"/>
            </a:rPr>
            <a:t> Table Row option (Home) for creating new Table rows upon the exhaustion of provided rows. </a:t>
          </a:r>
          <a:endParaRPr lang="en-GB" sz="1400"/>
        </a:p>
      </xdr:txBody>
    </xdr:sp>
    <xdr:clientData/>
  </xdr:twoCellAnchor>
  <xdr:twoCellAnchor editAs="oneCell">
    <xdr:from>
      <xdr:col>16</xdr:col>
      <xdr:colOff>467360</xdr:colOff>
      <xdr:row>70</xdr:row>
      <xdr:rowOff>200884</xdr:rowOff>
    </xdr:from>
    <xdr:to>
      <xdr:col>19</xdr:col>
      <xdr:colOff>353189</xdr:colOff>
      <xdr:row>80</xdr:row>
      <xdr:rowOff>182881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BF1E75A-59AD-1642-BDA1-E5CB1DA31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4720" y="14882084"/>
          <a:ext cx="2354709" cy="2013996"/>
        </a:xfrm>
        <a:prstGeom prst="rect">
          <a:avLst/>
        </a:prstGeom>
      </xdr:spPr>
    </xdr:pic>
    <xdr:clientData/>
  </xdr:twoCellAnchor>
  <xdr:twoCellAnchor editAs="oneCell">
    <xdr:from>
      <xdr:col>16</xdr:col>
      <xdr:colOff>475120</xdr:colOff>
      <xdr:row>66</xdr:row>
      <xdr:rowOff>74753</xdr:rowOff>
    </xdr:from>
    <xdr:to>
      <xdr:col>19</xdr:col>
      <xdr:colOff>365760</xdr:colOff>
      <xdr:row>70</xdr:row>
      <xdr:rowOff>145758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C8D182A3-E3F9-BD4D-94EA-F4E91CE5A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42480" y="13943153"/>
          <a:ext cx="2359520" cy="883807"/>
        </a:xfrm>
        <a:prstGeom prst="rect">
          <a:avLst/>
        </a:prstGeom>
      </xdr:spPr>
    </xdr:pic>
    <xdr:clientData/>
  </xdr:twoCellAnchor>
  <xdr:twoCellAnchor>
    <xdr:from>
      <xdr:col>17</xdr:col>
      <xdr:colOff>406400</xdr:colOff>
      <xdr:row>66</xdr:row>
      <xdr:rowOff>193040</xdr:rowOff>
    </xdr:from>
    <xdr:to>
      <xdr:col>18</xdr:col>
      <xdr:colOff>193040</xdr:colOff>
      <xdr:row>68</xdr:row>
      <xdr:rowOff>0</xdr:rowOff>
    </xdr:to>
    <xdr:sp macro="" textlink="">
      <xdr:nvSpPr>
        <xdr:cNvPr id="96" name="Rectangle 95">
          <a:extLst>
            <a:ext uri="{FF2B5EF4-FFF2-40B4-BE49-F238E27FC236}">
              <a16:creationId xmlns:a16="http://schemas.microsoft.com/office/drawing/2014/main" id="{0852A1E4-CB5A-E747-A394-CCEFC2F312DE}"/>
            </a:ext>
          </a:extLst>
        </xdr:cNvPr>
        <xdr:cNvSpPr/>
      </xdr:nvSpPr>
      <xdr:spPr>
        <a:xfrm>
          <a:off x="14396720" y="14061440"/>
          <a:ext cx="609600" cy="213360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16</xdr:col>
      <xdr:colOff>751840</xdr:colOff>
      <xdr:row>77</xdr:row>
      <xdr:rowOff>0</xdr:rowOff>
    </xdr:from>
    <xdr:to>
      <xdr:col>19</xdr:col>
      <xdr:colOff>193040</xdr:colOff>
      <xdr:row>78</xdr:row>
      <xdr:rowOff>50800</xdr:rowOff>
    </xdr:to>
    <xdr:sp macro="" textlink="">
      <xdr:nvSpPr>
        <xdr:cNvPr id="97" name="Rectangle 96">
          <a:extLst>
            <a:ext uri="{FF2B5EF4-FFF2-40B4-BE49-F238E27FC236}">
              <a16:creationId xmlns:a16="http://schemas.microsoft.com/office/drawing/2014/main" id="{3B3CFB54-8712-0F44-9148-AFC61F0CE5F8}"/>
            </a:ext>
          </a:extLst>
        </xdr:cNvPr>
        <xdr:cNvSpPr/>
      </xdr:nvSpPr>
      <xdr:spPr>
        <a:xfrm>
          <a:off x="13919200" y="16103600"/>
          <a:ext cx="1910080" cy="254000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0</xdr:col>
      <xdr:colOff>738402</xdr:colOff>
      <xdr:row>79</xdr:row>
      <xdr:rowOff>81255</xdr:rowOff>
    </xdr:from>
    <xdr:to>
      <xdr:col>4</xdr:col>
      <xdr:colOff>761411</xdr:colOff>
      <xdr:row>93</xdr:row>
      <xdr:rowOff>207921</xdr:rowOff>
    </xdr:to>
    <xdr:grpSp>
      <xdr:nvGrpSpPr>
        <xdr:cNvPr id="60" name="Group 59">
          <a:extLst>
            <a:ext uri="{FF2B5EF4-FFF2-40B4-BE49-F238E27FC236}">
              <a16:creationId xmlns:a16="http://schemas.microsoft.com/office/drawing/2014/main" id="{0D3BDD8F-95AB-5646-A09D-7FD025285139}"/>
            </a:ext>
          </a:extLst>
        </xdr:cNvPr>
        <xdr:cNvGrpSpPr/>
      </xdr:nvGrpSpPr>
      <xdr:grpSpPr>
        <a:xfrm>
          <a:off x="738402" y="17601482"/>
          <a:ext cx="3255736" cy="2998598"/>
          <a:chOff x="738402" y="17023892"/>
          <a:chExt cx="3316635" cy="3085348"/>
        </a:xfrm>
      </xdr:grpSpPr>
      <xdr:grpSp>
        <xdr:nvGrpSpPr>
          <xdr:cNvPr id="56" name="Group 55">
            <a:extLst>
              <a:ext uri="{FF2B5EF4-FFF2-40B4-BE49-F238E27FC236}">
                <a16:creationId xmlns:a16="http://schemas.microsoft.com/office/drawing/2014/main" id="{58065B63-3D84-CF41-A932-E001A3818F39}"/>
              </a:ext>
            </a:extLst>
          </xdr:cNvPr>
          <xdr:cNvGrpSpPr/>
        </xdr:nvGrpSpPr>
        <xdr:grpSpPr>
          <a:xfrm>
            <a:off x="738402" y="17023892"/>
            <a:ext cx="3316635" cy="3085348"/>
            <a:chOff x="738402" y="17023892"/>
            <a:chExt cx="3316635" cy="3085348"/>
          </a:xfrm>
        </xdr:grpSpPr>
        <xdr:sp macro="" textlink="">
          <xdr:nvSpPr>
            <xdr:cNvPr id="94" name="TextBox 93">
              <a:extLst>
                <a:ext uri="{FF2B5EF4-FFF2-40B4-BE49-F238E27FC236}">
                  <a16:creationId xmlns:a16="http://schemas.microsoft.com/office/drawing/2014/main" id="{162DCEF2-F3F9-8041-8440-888FB05B93BB}"/>
                </a:ext>
              </a:extLst>
            </xdr:cNvPr>
            <xdr:cNvSpPr txBox="1"/>
          </xdr:nvSpPr>
          <xdr:spPr>
            <a:xfrm>
              <a:off x="738402" y="17023892"/>
              <a:ext cx="3316635" cy="3085348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IN" sz="1400" b="0" i="0" u="none" strike="noStrike">
                  <a:solidFill>
                    <a:srgbClr val="000000"/>
                  </a:solidFill>
                  <a:effectLst/>
                  <a:latin typeface="+mn-ea"/>
                </a:rPr>
                <a:t>▻ </a:t>
              </a:r>
              <a:r>
                <a:rPr lang="en-IN" sz="1400" b="0" i="0" u="none" strike="noStrike">
                  <a:solidFill>
                    <a:srgbClr val="000000"/>
                  </a:solidFill>
                  <a:effectLst/>
                  <a:latin typeface="+mn-lt"/>
                </a:rPr>
                <a:t>While</a:t>
              </a:r>
              <a:r>
                <a:rPr lang="en-IN" sz="1400" b="0" i="0" u="none" strike="noStrike" baseline="0">
                  <a:solidFill>
                    <a:srgbClr val="000000"/>
                  </a:solidFill>
                  <a:effectLst/>
                  <a:latin typeface="+mn-lt"/>
                </a:rPr>
                <a:t> the Dashboard Tabs auto-update during start-up, please use the Refresh option (Data) to update them during mid-session.</a:t>
              </a:r>
              <a:endParaRPr lang="en-GB" sz="1400">
                <a:latin typeface="+mn-lt"/>
              </a:endParaRPr>
            </a:p>
          </xdr:txBody>
        </xdr:sp>
        <xdr:pic>
          <xdr:nvPicPr>
            <xdr:cNvPr id="44" name="Picture 43">
              <a:extLst>
                <a:ext uri="{FF2B5EF4-FFF2-40B4-BE49-F238E27FC236}">
                  <a16:creationId xmlns:a16="http://schemas.microsoft.com/office/drawing/2014/main" id="{AF9895B6-DC85-A14D-B6A2-FC5F10A8CE2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8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1099" y="18128901"/>
              <a:ext cx="2418518" cy="1069729"/>
            </a:xfrm>
            <a:prstGeom prst="rect">
              <a:avLst/>
            </a:prstGeom>
          </xdr:spPr>
        </xdr:pic>
      </xdr:grpSp>
      <xdr:sp macro="" textlink="">
        <xdr:nvSpPr>
          <xdr:cNvPr id="100" name="Rectangle 99">
            <a:extLst>
              <a:ext uri="{FF2B5EF4-FFF2-40B4-BE49-F238E27FC236}">
                <a16:creationId xmlns:a16="http://schemas.microsoft.com/office/drawing/2014/main" id="{C6292F58-A806-824D-88FB-8B51398AB2E6}"/>
              </a:ext>
            </a:extLst>
          </xdr:cNvPr>
          <xdr:cNvSpPr/>
        </xdr:nvSpPr>
        <xdr:spPr>
          <a:xfrm>
            <a:off x="1473423" y="18345946"/>
            <a:ext cx="550203" cy="676142"/>
          </a:xfrm>
          <a:prstGeom prst="rect">
            <a:avLst/>
          </a:prstGeom>
          <a:noFill/>
          <a:ln w="28575">
            <a:solidFill>
              <a:schemeClr val="accent2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  <xdr:twoCellAnchor editAs="oneCell">
    <xdr:from>
      <xdr:col>0</xdr:col>
      <xdr:colOff>825499</xdr:colOff>
      <xdr:row>0</xdr:row>
      <xdr:rowOff>76199</xdr:rowOff>
    </xdr:from>
    <xdr:to>
      <xdr:col>3</xdr:col>
      <xdr:colOff>504632</xdr:colOff>
      <xdr:row>1</xdr:row>
      <xdr:rowOff>50800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041A1C2B-9076-6647-90C1-60E692537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499" y="76199"/>
          <a:ext cx="2155633" cy="927101"/>
        </a:xfrm>
        <a:prstGeom prst="rect">
          <a:avLst/>
        </a:prstGeom>
      </xdr:spPr>
    </xdr:pic>
    <xdr:clientData/>
  </xdr:twoCellAnchor>
  <xdr:twoCellAnchor editAs="oneCell">
    <xdr:from>
      <xdr:col>18</xdr:col>
      <xdr:colOff>427332</xdr:colOff>
      <xdr:row>0</xdr:row>
      <xdr:rowOff>0</xdr:rowOff>
    </xdr:from>
    <xdr:to>
      <xdr:col>20</xdr:col>
      <xdr:colOff>193642</xdr:colOff>
      <xdr:row>1</xdr:row>
      <xdr:rowOff>38100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1A84DD6-B9B6-5B4B-934D-7F682F20C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6332" y="0"/>
          <a:ext cx="1417310" cy="990600"/>
        </a:xfrm>
        <a:prstGeom prst="rect">
          <a:avLst/>
        </a:prstGeom>
      </xdr:spPr>
    </xdr:pic>
    <xdr:clientData/>
  </xdr:twoCellAnchor>
  <xdr:twoCellAnchor>
    <xdr:from>
      <xdr:col>14</xdr:col>
      <xdr:colOff>43620</xdr:colOff>
      <xdr:row>32</xdr:row>
      <xdr:rowOff>152401</xdr:rowOff>
    </xdr:from>
    <xdr:to>
      <xdr:col>20</xdr:col>
      <xdr:colOff>541866</xdr:colOff>
      <xdr:row>58</xdr:row>
      <xdr:rowOff>16935</xdr:rowOff>
    </xdr:to>
    <xdr:grpSp>
      <xdr:nvGrpSpPr>
        <xdr:cNvPr id="256" name="Group 255">
          <a:extLst>
            <a:ext uri="{FF2B5EF4-FFF2-40B4-BE49-F238E27FC236}">
              <a16:creationId xmlns:a16="http://schemas.microsoft.com/office/drawing/2014/main" id="{754E26B4-0EE3-B54B-A0A5-F2DD404E6F83}"/>
            </a:ext>
          </a:extLst>
        </xdr:cNvPr>
        <xdr:cNvGrpSpPr/>
      </xdr:nvGrpSpPr>
      <xdr:grpSpPr>
        <a:xfrm>
          <a:off x="11358165" y="7858992"/>
          <a:ext cx="5347337" cy="5247602"/>
          <a:chOff x="11913888" y="7941735"/>
          <a:chExt cx="5476646" cy="5283200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E363FB96-53A4-4248-9525-B908A362E55C}"/>
              </a:ext>
            </a:extLst>
          </xdr:cNvPr>
          <xdr:cNvGrpSpPr/>
        </xdr:nvGrpSpPr>
        <xdr:grpSpPr>
          <a:xfrm>
            <a:off x="11913888" y="7941735"/>
            <a:ext cx="5476646" cy="5283200"/>
            <a:chOff x="12200466" y="7437992"/>
            <a:chExt cx="4682068" cy="5283622"/>
          </a:xfrm>
        </xdr:grpSpPr>
        <xdr:sp macro="" textlink="">
          <xdr:nvSpPr>
            <xdr:cNvPr id="65" name="Rectangle 64">
              <a:extLst>
                <a:ext uri="{FF2B5EF4-FFF2-40B4-BE49-F238E27FC236}">
                  <a16:creationId xmlns:a16="http://schemas.microsoft.com/office/drawing/2014/main" id="{13EFCA49-7C07-F441-B959-CC2940FCA8A7}"/>
                </a:ext>
              </a:extLst>
            </xdr:cNvPr>
            <xdr:cNvSpPr/>
          </xdr:nvSpPr>
          <xdr:spPr>
            <a:xfrm>
              <a:off x="12200466" y="7437992"/>
              <a:ext cx="4682068" cy="5283622"/>
            </a:xfrm>
            <a:prstGeom prst="rect">
              <a:avLst/>
            </a:prstGeom>
            <a:solidFill>
              <a:schemeClr val="tx2">
                <a:lumMod val="20000"/>
                <a:lumOff val="80000"/>
                <a:alpha val="3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457200" tIns="457200" rIns="457200" bIns="91440" rtlCol="0" anchor="t"/>
            <a:lstStyle/>
            <a:p>
              <a:pPr algn="l"/>
              <a:r>
                <a:rPr lang="en-GB" sz="1600">
                  <a:solidFill>
                    <a:schemeClr val="tx1"/>
                  </a:solidFill>
                </a:rPr>
                <a:t>▻ Please start with the  	</a:t>
              </a:r>
              <a:r>
                <a:rPr lang="en-GB" sz="1600" baseline="0">
                  <a:solidFill>
                    <a:schemeClr val="tx1"/>
                  </a:solidFill>
                </a:rPr>
                <a:t>               </a:t>
              </a:r>
              <a:r>
                <a:rPr lang="en-GB" sz="1600">
                  <a:solidFill>
                    <a:schemeClr val="tx1"/>
                  </a:solidFill>
                </a:rPr>
                <a:t>tab and fill out basic information</a:t>
              </a:r>
              <a:r>
                <a:rPr lang="en-GB" sz="1600" baseline="0">
                  <a:solidFill>
                    <a:schemeClr val="tx1"/>
                  </a:solidFill>
                </a:rPr>
                <a:t> regarding the city's FSM systems. This includes name, positions, and wages of employees engaged in the service chain; license numbers of desludging vehicles; desludging tariff structure; among others. </a:t>
              </a:r>
            </a:p>
            <a:p>
              <a:pPr algn="l"/>
              <a:endParaRPr lang="en-GB" sz="1600" baseline="0">
                <a:solidFill>
                  <a:schemeClr val="tx1"/>
                </a:solidFill>
              </a:endParaRPr>
            </a:p>
            <a:p>
              <a:pPr algn="l"/>
              <a:r>
                <a:rPr lang="en-GB" sz="1600" baseline="0">
                  <a:solidFill>
                    <a:schemeClr val="tx1"/>
                  </a:solidFill>
                </a:rPr>
                <a:t>Once filled, you may choose to lock and hide this tab until specific updates to it are required. The Template is now ready for use.</a:t>
              </a:r>
            </a:p>
            <a:p>
              <a:pPr algn="l"/>
              <a:endParaRPr lang="en-GB" sz="1600" baseline="0">
                <a:solidFill>
                  <a:schemeClr val="tx1"/>
                </a:solidFill>
              </a:endParaRPr>
            </a:p>
            <a:p>
              <a:pPr algn="l"/>
              <a:r>
                <a:rPr lang="en-GB" sz="1600" baseline="0">
                  <a:solidFill>
                    <a:schemeClr val="tx1"/>
                  </a:solidFill>
                </a:rPr>
                <a:t>Similar to the Data Registry tab, other non-city specific definitions are standardized in the Field Values tab. The tab is hidden as default. </a:t>
              </a:r>
            </a:p>
            <a:p>
              <a:pPr algn="l"/>
              <a:endParaRPr lang="en-GB" sz="1600" baseline="0">
                <a:solidFill>
                  <a:schemeClr val="tx1"/>
                </a:solidFill>
              </a:endParaRPr>
            </a:p>
            <a:p>
              <a:pPr algn="l"/>
              <a:r>
                <a:rPr lang="en-GB" sz="1600">
                  <a:solidFill>
                    <a:schemeClr val="tx1"/>
                  </a:solidFill>
                </a:rPr>
                <a:t>▻ Accompanying</a:t>
              </a:r>
              <a:r>
                <a:rPr lang="en-GB" sz="1600" baseline="0">
                  <a:solidFill>
                    <a:schemeClr val="tx1"/>
                  </a:solidFill>
                </a:rPr>
                <a:t> the main Tabs is the</a:t>
              </a:r>
            </a:p>
            <a:p>
              <a:pPr algn="l"/>
              <a:r>
                <a:rPr lang="en-GB" sz="1600" baseline="0">
                  <a:solidFill>
                    <a:schemeClr val="tx1"/>
                  </a:solidFill>
                </a:rPr>
                <a:t>Tab to record basic details about the city and users of the sheet.                                         </a:t>
              </a:r>
            </a:p>
          </xdr:txBody>
        </xdr:sp>
        <xdr:sp macro="" textlink="">
          <xdr:nvSpPr>
            <xdr:cNvPr id="73" name="Rectangle 6">
              <a:hlinkClick xmlns:r="http://schemas.openxmlformats.org/officeDocument/2006/relationships" r:id="rId21"/>
              <a:extLst>
                <a:ext uri="{FF2B5EF4-FFF2-40B4-BE49-F238E27FC236}">
                  <a16:creationId xmlns:a16="http://schemas.microsoft.com/office/drawing/2014/main" id="{1597902D-2EC6-A04F-A71B-B494E330EC89}"/>
                </a:ext>
              </a:extLst>
            </xdr:cNvPr>
            <xdr:cNvSpPr/>
          </xdr:nvSpPr>
          <xdr:spPr>
            <a:xfrm>
              <a:off x="14281025" y="7807902"/>
              <a:ext cx="1164079" cy="333652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en-GB" sz="1600">
                  <a:solidFill>
                    <a:schemeClr val="tx1"/>
                  </a:solidFill>
                </a:rPr>
                <a:t>Data Registry</a:t>
              </a:r>
            </a:p>
          </xdr:txBody>
        </xdr:sp>
      </xdr:grpSp>
      <xdr:sp macro="" textlink="">
        <xdr:nvSpPr>
          <xdr:cNvPr id="93" name="Rectangle 6">
            <a:hlinkClick xmlns:r="http://schemas.openxmlformats.org/officeDocument/2006/relationships" r:id="rId22"/>
            <a:extLst>
              <a:ext uri="{FF2B5EF4-FFF2-40B4-BE49-F238E27FC236}">
                <a16:creationId xmlns:a16="http://schemas.microsoft.com/office/drawing/2014/main" id="{83BF4BE6-E5F7-8D41-8871-D2D53C526511}"/>
              </a:ext>
            </a:extLst>
          </xdr:cNvPr>
          <xdr:cNvSpPr/>
        </xdr:nvSpPr>
        <xdr:spPr>
          <a:xfrm>
            <a:off x="15568666" y="12062883"/>
            <a:ext cx="1361108" cy="330694"/>
          </a:xfrm>
          <a:prstGeom prst="rect">
            <a:avLst/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600">
                <a:solidFill>
                  <a:schemeClr val="tx1"/>
                </a:solidFill>
              </a:rPr>
              <a:t>ULB Profile</a:t>
            </a:r>
          </a:p>
        </xdr:txBody>
      </xdr:sp>
    </xdr:grpSp>
    <xdr:clientData/>
  </xdr:twoCellAnchor>
  <xdr:twoCellAnchor>
    <xdr:from>
      <xdr:col>8</xdr:col>
      <xdr:colOff>232150</xdr:colOff>
      <xdr:row>30</xdr:row>
      <xdr:rowOff>54624</xdr:rowOff>
    </xdr:from>
    <xdr:to>
      <xdr:col>12</xdr:col>
      <xdr:colOff>171487</xdr:colOff>
      <xdr:row>34</xdr:row>
      <xdr:rowOff>89087</xdr:rowOff>
    </xdr:to>
    <xdr:sp macro="" textlink="">
      <xdr:nvSpPr>
        <xdr:cNvPr id="105" name="Rectangular Callout 104">
          <a:extLst>
            <a:ext uri="{FF2B5EF4-FFF2-40B4-BE49-F238E27FC236}">
              <a16:creationId xmlns:a16="http://schemas.microsoft.com/office/drawing/2014/main" id="{97F3180D-02EC-874A-8876-7EE444AB8035}"/>
            </a:ext>
          </a:extLst>
        </xdr:cNvPr>
        <xdr:cNvSpPr/>
      </xdr:nvSpPr>
      <xdr:spPr>
        <a:xfrm>
          <a:off x="6786989" y="6418280"/>
          <a:ext cx="3216756" cy="976721"/>
        </a:xfrm>
        <a:prstGeom prst="wedgeRectCallout">
          <a:avLst>
            <a:gd name="adj1" fmla="val -42994"/>
            <a:gd name="adj2" fmla="val 70850"/>
          </a:avLst>
        </a:prstGeom>
        <a:solidFill>
          <a:srgbClr val="F6F671">
            <a:alpha val="91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GB" sz="1400" baseline="0">
              <a:solidFill>
                <a:schemeClr val="tx1">
                  <a:lumMod val="65000"/>
                  <a:lumOff val="35000"/>
                </a:schemeClr>
              </a:solidFill>
            </a:rPr>
            <a:t>In case of private</a:t>
          </a:r>
          <a:r>
            <a:rPr lang="en-GB" sz="1400">
              <a:solidFill>
                <a:schemeClr val="tx1">
                  <a:lumMod val="65000"/>
                  <a:lumOff val="35000"/>
                </a:schemeClr>
              </a:solidFill>
            </a:rPr>
            <a:t> operators, state/ULB can seek an abridged dataset from </a:t>
          </a:r>
          <a:r>
            <a:rPr lang="en-GB" sz="1400" b="1">
              <a:solidFill>
                <a:schemeClr val="tx1">
                  <a:lumMod val="65000"/>
                  <a:lumOff val="35000"/>
                </a:schemeClr>
              </a:solidFill>
            </a:rPr>
            <a:t>at the time of license/registration renewal </a:t>
          </a:r>
          <a:r>
            <a:rPr lang="en-GB" sz="1400">
              <a:solidFill>
                <a:schemeClr val="tx1">
                  <a:lumMod val="65000"/>
                  <a:lumOff val="35000"/>
                </a:schemeClr>
              </a:solidFill>
            </a:rPr>
            <a:t>or as an annual exercise, whichever sooner</a:t>
          </a:r>
          <a:r>
            <a:rPr lang="en-GB" sz="1400" baseline="0">
              <a:solidFill>
                <a:schemeClr val="tx1">
                  <a:lumMod val="65000"/>
                  <a:lumOff val="35000"/>
                </a:schemeClr>
              </a:solidFill>
            </a:rPr>
            <a:t>.</a:t>
          </a:r>
          <a:endParaRPr lang="en-GB" sz="14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8</xdr:col>
      <xdr:colOff>505269</xdr:colOff>
      <xdr:row>45</xdr:row>
      <xdr:rowOff>27312</xdr:rowOff>
    </xdr:from>
    <xdr:to>
      <xdr:col>13</xdr:col>
      <xdr:colOff>73188</xdr:colOff>
      <xdr:row>47</xdr:row>
      <xdr:rowOff>168725</xdr:rowOff>
    </xdr:to>
    <xdr:sp macro="" textlink="">
      <xdr:nvSpPr>
        <xdr:cNvPr id="106" name="Rectangular Callout 105">
          <a:extLst>
            <a:ext uri="{FF2B5EF4-FFF2-40B4-BE49-F238E27FC236}">
              <a16:creationId xmlns:a16="http://schemas.microsoft.com/office/drawing/2014/main" id="{F9039347-AF6E-2E45-ADBA-5FB5F71AC747}"/>
            </a:ext>
          </a:extLst>
        </xdr:cNvPr>
        <xdr:cNvSpPr/>
      </xdr:nvSpPr>
      <xdr:spPr>
        <a:xfrm>
          <a:off x="7060108" y="9586452"/>
          <a:ext cx="3664693" cy="551090"/>
        </a:xfrm>
        <a:prstGeom prst="wedgeRectCallout">
          <a:avLst>
            <a:gd name="adj1" fmla="val 38427"/>
            <a:gd name="adj2" fmla="val 74158"/>
          </a:avLst>
        </a:prstGeom>
        <a:solidFill>
          <a:srgbClr val="F6F671">
            <a:alpha val="91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GB" sz="1400" baseline="0">
              <a:solidFill>
                <a:schemeClr val="tx1">
                  <a:lumMod val="65000"/>
                  <a:lumOff val="35000"/>
                </a:schemeClr>
              </a:solidFill>
            </a:rPr>
            <a:t>In case of co-treatment,</a:t>
          </a:r>
          <a:r>
            <a:rPr lang="en-GB" sz="1400">
              <a:solidFill>
                <a:schemeClr val="tx1">
                  <a:lumMod val="65000"/>
                  <a:lumOff val="35000"/>
                </a:schemeClr>
              </a:solidFill>
            </a:rPr>
            <a:t> </a:t>
          </a:r>
          <a:r>
            <a:rPr lang="en-GB" sz="1400" b="1">
              <a:solidFill>
                <a:schemeClr val="tx1">
                  <a:lumMod val="65000"/>
                  <a:lumOff val="35000"/>
                </a:schemeClr>
              </a:solidFill>
            </a:rPr>
            <a:t>costs can be apportioned</a:t>
          </a:r>
          <a:r>
            <a:rPr lang="en-GB" sz="1400">
              <a:solidFill>
                <a:schemeClr val="tx1">
                  <a:lumMod val="65000"/>
                  <a:lumOff val="35000"/>
                </a:schemeClr>
              </a:solidFill>
            </a:rPr>
            <a:t> based on a predetermined ratio</a:t>
          </a:r>
        </a:p>
      </xdr:txBody>
    </xdr:sp>
    <xdr:clientData/>
  </xdr:twoCellAnchor>
  <xdr:twoCellAnchor>
    <xdr:from>
      <xdr:col>1</xdr:col>
      <xdr:colOff>35452</xdr:colOff>
      <xdr:row>5</xdr:row>
      <xdr:rowOff>160004</xdr:rowOff>
    </xdr:from>
    <xdr:to>
      <xdr:col>9</xdr:col>
      <xdr:colOff>169333</xdr:colOff>
      <xdr:row>28</xdr:row>
      <xdr:rowOff>39136</xdr:rowOff>
    </xdr:to>
    <xdr:grpSp>
      <xdr:nvGrpSpPr>
        <xdr:cNvPr id="255" name="Group 254">
          <a:extLst>
            <a:ext uri="{FF2B5EF4-FFF2-40B4-BE49-F238E27FC236}">
              <a16:creationId xmlns:a16="http://schemas.microsoft.com/office/drawing/2014/main" id="{AAB84B27-0039-BF45-9189-1860F8FF532F}"/>
            </a:ext>
          </a:extLst>
        </xdr:cNvPr>
        <xdr:cNvGrpSpPr/>
      </xdr:nvGrpSpPr>
      <xdr:grpSpPr>
        <a:xfrm>
          <a:off x="843634" y="1963981"/>
          <a:ext cx="6599335" cy="4569473"/>
          <a:chOff x="865185" y="1968869"/>
          <a:chExt cx="6771748" cy="4586599"/>
        </a:xfrm>
      </xdr:grpSpPr>
      <xdr:grpSp>
        <xdr:nvGrpSpPr>
          <xdr:cNvPr id="168" name="Group 30">
            <a:extLst>
              <a:ext uri="{FF2B5EF4-FFF2-40B4-BE49-F238E27FC236}">
                <a16:creationId xmlns:a16="http://schemas.microsoft.com/office/drawing/2014/main" id="{26C5A415-7225-974D-9CA1-16B2DB13144C}"/>
              </a:ext>
            </a:extLst>
          </xdr:cNvPr>
          <xdr:cNvGrpSpPr/>
        </xdr:nvGrpSpPr>
        <xdr:grpSpPr>
          <a:xfrm>
            <a:off x="865185" y="3530604"/>
            <a:ext cx="6771748" cy="1415991"/>
            <a:chOff x="5927908" y="4090959"/>
            <a:chExt cx="6731381" cy="1430270"/>
          </a:xfrm>
        </xdr:grpSpPr>
        <xdr:grpSp>
          <xdr:nvGrpSpPr>
            <xdr:cNvPr id="169" name="Group 11">
              <a:extLst>
                <a:ext uri="{FF2B5EF4-FFF2-40B4-BE49-F238E27FC236}">
                  <a16:creationId xmlns:a16="http://schemas.microsoft.com/office/drawing/2014/main" id="{D35684FF-B9BE-8F46-B7D5-8B56B96B3CCB}"/>
                </a:ext>
              </a:extLst>
            </xdr:cNvPr>
            <xdr:cNvGrpSpPr/>
          </xdr:nvGrpSpPr>
          <xdr:grpSpPr>
            <a:xfrm>
              <a:off x="5927908" y="4090959"/>
              <a:ext cx="6731381" cy="1430270"/>
              <a:chOff x="1650999" y="3605079"/>
              <a:chExt cx="3327515" cy="1884906"/>
            </a:xfrm>
          </xdr:grpSpPr>
          <xdr:sp macro="" textlink="">
            <xdr:nvSpPr>
              <xdr:cNvPr id="170" name="TextBox 5">
                <a:extLst>
                  <a:ext uri="{FF2B5EF4-FFF2-40B4-BE49-F238E27FC236}">
                    <a16:creationId xmlns:a16="http://schemas.microsoft.com/office/drawing/2014/main" id="{1546641B-EEAB-3240-BF97-972434541269}"/>
                  </a:ext>
                </a:extLst>
              </xdr:cNvPr>
              <xdr:cNvSpPr txBox="1"/>
            </xdr:nvSpPr>
            <xdr:spPr>
              <a:xfrm>
                <a:off x="1651000" y="3605079"/>
                <a:ext cx="3325586" cy="1884906"/>
              </a:xfrm>
              <a:prstGeom prst="rect">
                <a:avLst/>
              </a:prstGeom>
              <a:solidFill>
                <a:schemeClr val="accent2">
                  <a:lumMod val="20000"/>
                  <a:lumOff val="80000"/>
                </a:schemeClr>
              </a:solidFill>
              <a:ln w="9525" cmpd="sng">
                <a:solidFill>
                  <a:schemeClr val="lt1">
                    <a:shade val="50000"/>
                  </a:schemeClr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lIns="228600" tIns="457200" rIns="228600" bIns="0" rtlCol="0" anchor="t"/>
              <a:lstStyle/>
              <a:p>
                <a:r>
                  <a:rPr lang="en-GB" sz="1400"/>
                  <a:t>The</a:t>
                </a:r>
                <a:r>
                  <a:rPr lang="en-GB" sz="1400" baseline="0"/>
                  <a:t> template has three tabs for </a:t>
                </a:r>
                <a:r>
                  <a:rPr lang="en-GB" sz="1400" b="1" baseline="0"/>
                  <a:t>Transport-related data entry, </a:t>
                </a:r>
              </a:p>
              <a:p>
                <a:endParaRPr lang="en-GB" sz="1400" b="1" baseline="0"/>
              </a:p>
              <a:p>
                <a:endParaRPr lang="en-GB" sz="1400" b="1" baseline="0"/>
              </a:p>
              <a:p>
                <a:r>
                  <a:rPr lang="en-GB" sz="1400" b="0" baseline="0"/>
                  <a:t>Please provide inputs in these three tabs but do not alter any formatting or </a:t>
                </a:r>
                <a:r>
                  <a:rPr lang="en-GB" sz="1400" b="1" baseline="0"/>
                  <a:t>formulae</a:t>
                </a:r>
                <a:r>
                  <a:rPr lang="en-GB" sz="1400" b="0" baseline="0"/>
                  <a:t>.</a:t>
                </a:r>
              </a:p>
            </xdr:txBody>
          </xdr:sp>
          <xdr:sp macro="" textlink="">
            <xdr:nvSpPr>
              <xdr:cNvPr id="171" name="Rectangle 6">
                <a:extLst>
                  <a:ext uri="{FF2B5EF4-FFF2-40B4-BE49-F238E27FC236}">
                    <a16:creationId xmlns:a16="http://schemas.microsoft.com/office/drawing/2014/main" id="{FC887173-128B-2245-96B3-DBC571EEBEA7}"/>
                  </a:ext>
                </a:extLst>
              </xdr:cNvPr>
              <xdr:cNvSpPr/>
            </xdr:nvSpPr>
            <xdr:spPr>
              <a:xfrm>
                <a:off x="1650999" y="3605079"/>
                <a:ext cx="3327515" cy="394138"/>
              </a:xfrm>
              <a:prstGeom prst="rect">
                <a:avLst/>
              </a:prstGeom>
              <a:solidFill>
                <a:schemeClr val="accent2"/>
              </a:solidFill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ctr"/>
                <a:r>
                  <a:rPr lang="en-GB" sz="1600"/>
                  <a:t>TRANSPORT</a:t>
                </a:r>
                <a:r>
                  <a:rPr lang="en-GB" sz="1600" baseline="0"/>
                  <a:t> TABS</a:t>
                </a:r>
                <a:endParaRPr lang="en-GB" sz="1600"/>
              </a:p>
            </xdr:txBody>
          </xdr:sp>
        </xdr:grpSp>
        <xdr:sp macro="" textlink="">
          <xdr:nvSpPr>
            <xdr:cNvPr id="172" name="TextBox 21">
              <a:hlinkClick xmlns:r="http://schemas.openxmlformats.org/officeDocument/2006/relationships" r:id="rId23"/>
              <a:extLst>
                <a:ext uri="{FF2B5EF4-FFF2-40B4-BE49-F238E27FC236}">
                  <a16:creationId xmlns:a16="http://schemas.microsoft.com/office/drawing/2014/main" id="{593CE5DF-07CC-2142-84BE-7125AC1B9475}"/>
                </a:ext>
              </a:extLst>
            </xdr:cNvPr>
            <xdr:cNvSpPr txBox="1"/>
          </xdr:nvSpPr>
          <xdr:spPr>
            <a:xfrm>
              <a:off x="6171671" y="4822917"/>
              <a:ext cx="1422003" cy="352267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4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TR1. Operation</a:t>
              </a:r>
            </a:p>
            <a:p>
              <a:pPr algn="ctr"/>
              <a:endParaRPr lang="en-GB" sz="1100"/>
            </a:p>
          </xdr:txBody>
        </xdr:sp>
        <xdr:sp macro="" textlink="">
          <xdr:nvSpPr>
            <xdr:cNvPr id="173" name="TextBox 22">
              <a:hlinkClick xmlns:r="http://schemas.openxmlformats.org/officeDocument/2006/relationships" r:id="rId24"/>
              <a:extLst>
                <a:ext uri="{FF2B5EF4-FFF2-40B4-BE49-F238E27FC236}">
                  <a16:creationId xmlns:a16="http://schemas.microsoft.com/office/drawing/2014/main" id="{784547CF-BA26-DB49-B8EF-9A6E66DF6355}"/>
                </a:ext>
              </a:extLst>
            </xdr:cNvPr>
            <xdr:cNvSpPr txBox="1"/>
          </xdr:nvSpPr>
          <xdr:spPr>
            <a:xfrm>
              <a:off x="7684377" y="4827711"/>
              <a:ext cx="2086500" cy="350304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GB" sz="1400" b="1" baseline="0"/>
                <a:t>TR2. Non-Wage Expenses </a:t>
              </a:r>
            </a:p>
          </xdr:txBody>
        </xdr:sp>
        <xdr:sp macro="" textlink="">
          <xdr:nvSpPr>
            <xdr:cNvPr id="174" name="TextBox 24">
              <a:hlinkClick xmlns:r="http://schemas.openxmlformats.org/officeDocument/2006/relationships" r:id="rId25"/>
              <a:extLst>
                <a:ext uri="{FF2B5EF4-FFF2-40B4-BE49-F238E27FC236}">
                  <a16:creationId xmlns:a16="http://schemas.microsoft.com/office/drawing/2014/main" id="{D6155499-9236-8845-929A-3DD217397E0D}"/>
                </a:ext>
              </a:extLst>
            </xdr:cNvPr>
            <xdr:cNvSpPr txBox="1"/>
          </xdr:nvSpPr>
          <xdr:spPr>
            <a:xfrm>
              <a:off x="9853925" y="4823408"/>
              <a:ext cx="1145180" cy="35647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GB" sz="1400" b="1" baseline="0"/>
                <a:t>TR3. Wages</a:t>
              </a:r>
            </a:p>
            <a:p>
              <a:endParaRPr lang="en-GB" sz="1100"/>
            </a:p>
          </xdr:txBody>
        </xdr:sp>
      </xdr:grpSp>
      <xdr:grpSp>
        <xdr:nvGrpSpPr>
          <xdr:cNvPr id="182" name="Group 32">
            <a:extLst>
              <a:ext uri="{FF2B5EF4-FFF2-40B4-BE49-F238E27FC236}">
                <a16:creationId xmlns:a16="http://schemas.microsoft.com/office/drawing/2014/main" id="{77CF3F6B-1142-3C43-8787-6C62605A4EBA}"/>
              </a:ext>
            </a:extLst>
          </xdr:cNvPr>
          <xdr:cNvGrpSpPr/>
        </xdr:nvGrpSpPr>
        <xdr:grpSpPr>
          <a:xfrm>
            <a:off x="868428" y="1968869"/>
            <a:ext cx="6761347" cy="1376257"/>
            <a:chOff x="5944842" y="1313893"/>
            <a:chExt cx="6727481" cy="1378738"/>
          </a:xfrm>
        </xdr:grpSpPr>
        <xdr:grpSp>
          <xdr:nvGrpSpPr>
            <xdr:cNvPr id="183" name="Group 11">
              <a:extLst>
                <a:ext uri="{FF2B5EF4-FFF2-40B4-BE49-F238E27FC236}">
                  <a16:creationId xmlns:a16="http://schemas.microsoft.com/office/drawing/2014/main" id="{75F1446A-23A3-ED45-8A37-7A57A6048524}"/>
                </a:ext>
              </a:extLst>
            </xdr:cNvPr>
            <xdr:cNvGrpSpPr/>
          </xdr:nvGrpSpPr>
          <xdr:grpSpPr>
            <a:xfrm>
              <a:off x="5944842" y="1313893"/>
              <a:ext cx="6727481" cy="1378738"/>
              <a:chOff x="1650999" y="3605078"/>
              <a:chExt cx="3325587" cy="1843488"/>
            </a:xfrm>
          </xdr:grpSpPr>
          <xdr:sp macro="" textlink="">
            <xdr:nvSpPr>
              <xdr:cNvPr id="184" name="TextBox 5">
                <a:extLst>
                  <a:ext uri="{FF2B5EF4-FFF2-40B4-BE49-F238E27FC236}">
                    <a16:creationId xmlns:a16="http://schemas.microsoft.com/office/drawing/2014/main" id="{BAA7753C-820C-4C4B-AF41-6EE07419A18B}"/>
                  </a:ext>
                </a:extLst>
              </xdr:cNvPr>
              <xdr:cNvSpPr txBox="1"/>
            </xdr:nvSpPr>
            <xdr:spPr>
              <a:xfrm>
                <a:off x="1651000" y="3605079"/>
                <a:ext cx="3325586" cy="1843487"/>
              </a:xfrm>
              <a:prstGeom prst="rect">
                <a:avLst/>
              </a:prstGeom>
              <a:solidFill>
                <a:schemeClr val="accent4">
                  <a:lumMod val="20000"/>
                  <a:lumOff val="80000"/>
                </a:schemeClr>
              </a:solidFill>
              <a:ln w="9525" cmpd="sng">
                <a:solidFill>
                  <a:schemeClr val="lt1">
                    <a:shade val="50000"/>
                  </a:schemeClr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lIns="228600" tIns="457200" rIns="228600" bIns="0" rtlCol="0" anchor="t"/>
              <a:lstStyle/>
              <a:p>
                <a:r>
                  <a:rPr lang="en-GB" sz="1400"/>
                  <a:t>The</a:t>
                </a:r>
                <a:r>
                  <a:rPr lang="en-GB" sz="1400" baseline="0"/>
                  <a:t> template has one tab for </a:t>
                </a:r>
                <a:r>
                  <a:rPr lang="en-GB" sz="1400" b="1" baseline="0"/>
                  <a:t>Desludging-related data entry, </a:t>
                </a:r>
              </a:p>
              <a:p>
                <a:endParaRPr lang="en-GB" sz="1400" b="1" baseline="0"/>
              </a:p>
              <a:p>
                <a:endParaRPr lang="en-GB" sz="1400" b="1" baseline="0"/>
              </a:p>
              <a:p>
                <a:r>
                  <a:rPr lang="en-GB" sz="1400" b="0" baseline="0"/>
                  <a:t>Please provide inputs in these three tabs but do not alter any formatting or </a:t>
                </a:r>
                <a:r>
                  <a:rPr lang="en-GB" sz="1400" b="1" baseline="0"/>
                  <a:t>formulae</a:t>
                </a:r>
                <a:r>
                  <a:rPr lang="en-GB" sz="1400" b="0" baseline="0"/>
                  <a:t>.</a:t>
                </a:r>
              </a:p>
            </xdr:txBody>
          </xdr:sp>
          <xdr:sp macro="" textlink="">
            <xdr:nvSpPr>
              <xdr:cNvPr id="185" name="Rectangle 6">
                <a:extLst>
                  <a:ext uri="{FF2B5EF4-FFF2-40B4-BE49-F238E27FC236}">
                    <a16:creationId xmlns:a16="http://schemas.microsoft.com/office/drawing/2014/main" id="{25E4A0D7-6CBE-2647-8924-F325743D53ED}"/>
                  </a:ext>
                </a:extLst>
              </xdr:cNvPr>
              <xdr:cNvSpPr/>
            </xdr:nvSpPr>
            <xdr:spPr>
              <a:xfrm>
                <a:off x="1650999" y="3605078"/>
                <a:ext cx="3324625" cy="394138"/>
              </a:xfrm>
              <a:prstGeom prst="rect">
                <a:avLst/>
              </a:prstGeom>
              <a:solidFill>
                <a:schemeClr val="accent4"/>
              </a:solidFill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ctr"/>
                <a:r>
                  <a:rPr lang="en-GB" sz="1600"/>
                  <a:t>DESLUDGING</a:t>
                </a:r>
                <a:r>
                  <a:rPr lang="en-GB" sz="1600" baseline="0"/>
                  <a:t> REQUEST LOG</a:t>
                </a:r>
                <a:endParaRPr lang="en-GB" sz="1600"/>
              </a:p>
            </xdr:txBody>
          </xdr:sp>
        </xdr:grpSp>
        <xdr:sp macro="" textlink="">
          <xdr:nvSpPr>
            <xdr:cNvPr id="186" name="TextBox 29">
              <a:hlinkClick xmlns:r="http://schemas.openxmlformats.org/officeDocument/2006/relationships" r:id="rId26"/>
              <a:extLst>
                <a:ext uri="{FF2B5EF4-FFF2-40B4-BE49-F238E27FC236}">
                  <a16:creationId xmlns:a16="http://schemas.microsoft.com/office/drawing/2014/main" id="{1AF699D0-211A-064B-BFB9-FA28CB83B5DC}"/>
                </a:ext>
              </a:extLst>
            </xdr:cNvPr>
            <xdr:cNvSpPr txBox="1"/>
          </xdr:nvSpPr>
          <xdr:spPr>
            <a:xfrm>
              <a:off x="6184901" y="2032001"/>
              <a:ext cx="977036" cy="283584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4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DSL. Log </a:t>
              </a:r>
              <a:endParaRPr lang="en-GB" sz="1100"/>
            </a:p>
          </xdr:txBody>
        </xdr:sp>
      </xdr:grpSp>
      <xdr:grpSp>
        <xdr:nvGrpSpPr>
          <xdr:cNvPr id="254" name="Group 253">
            <a:extLst>
              <a:ext uri="{FF2B5EF4-FFF2-40B4-BE49-F238E27FC236}">
                <a16:creationId xmlns:a16="http://schemas.microsoft.com/office/drawing/2014/main" id="{4D0E0A13-9095-C84C-86B2-C7BF6FFD294E}"/>
              </a:ext>
            </a:extLst>
          </xdr:cNvPr>
          <xdr:cNvGrpSpPr/>
        </xdr:nvGrpSpPr>
        <xdr:grpSpPr>
          <a:xfrm>
            <a:off x="870847" y="5132072"/>
            <a:ext cx="6756509" cy="1423396"/>
            <a:chOff x="831699" y="7014717"/>
            <a:chExt cx="6739766" cy="1408365"/>
          </a:xfrm>
        </xdr:grpSpPr>
        <xdr:grpSp>
          <xdr:nvGrpSpPr>
            <xdr:cNvPr id="253" name="Group 252">
              <a:extLst>
                <a:ext uri="{FF2B5EF4-FFF2-40B4-BE49-F238E27FC236}">
                  <a16:creationId xmlns:a16="http://schemas.microsoft.com/office/drawing/2014/main" id="{23BF24AD-9412-234E-9CF7-5F09BDD095DF}"/>
                </a:ext>
              </a:extLst>
            </xdr:cNvPr>
            <xdr:cNvGrpSpPr/>
          </xdr:nvGrpSpPr>
          <xdr:grpSpPr>
            <a:xfrm>
              <a:off x="831699" y="7014717"/>
              <a:ext cx="6739766" cy="1408365"/>
              <a:chOff x="831699" y="5159661"/>
              <a:chExt cx="6739766" cy="1408365"/>
            </a:xfrm>
          </xdr:grpSpPr>
          <xdr:grpSp>
            <xdr:nvGrpSpPr>
              <xdr:cNvPr id="246" name="Group 31">
                <a:extLst>
                  <a:ext uri="{FF2B5EF4-FFF2-40B4-BE49-F238E27FC236}">
                    <a16:creationId xmlns:a16="http://schemas.microsoft.com/office/drawing/2014/main" id="{527EA307-7DDA-FB4D-A077-8497FB886389}"/>
                  </a:ext>
                </a:extLst>
              </xdr:cNvPr>
              <xdr:cNvGrpSpPr/>
            </xdr:nvGrpSpPr>
            <xdr:grpSpPr>
              <a:xfrm>
                <a:off x="831699" y="5159661"/>
                <a:ext cx="6739766" cy="1408365"/>
                <a:chOff x="5927908" y="6923057"/>
                <a:chExt cx="6727481" cy="1409040"/>
              </a:xfrm>
            </xdr:grpSpPr>
            <xdr:grpSp>
              <xdr:nvGrpSpPr>
                <xdr:cNvPr id="247" name="Group 11">
                  <a:extLst>
                    <a:ext uri="{FF2B5EF4-FFF2-40B4-BE49-F238E27FC236}">
                      <a16:creationId xmlns:a16="http://schemas.microsoft.com/office/drawing/2014/main" id="{AB463E2F-58EB-B148-9DD3-06D3AD6F7215}"/>
                    </a:ext>
                  </a:extLst>
                </xdr:cNvPr>
                <xdr:cNvGrpSpPr/>
              </xdr:nvGrpSpPr>
              <xdr:grpSpPr>
                <a:xfrm>
                  <a:off x="5927908" y="6923057"/>
                  <a:ext cx="6727481" cy="1409040"/>
                  <a:chOff x="1650999" y="3605078"/>
                  <a:chExt cx="3325587" cy="1884005"/>
                </a:xfrm>
              </xdr:grpSpPr>
              <xdr:sp macro="" textlink="">
                <xdr:nvSpPr>
                  <xdr:cNvPr id="248" name="TextBox 5">
                    <a:extLst>
                      <a:ext uri="{FF2B5EF4-FFF2-40B4-BE49-F238E27FC236}">
                        <a16:creationId xmlns:a16="http://schemas.microsoft.com/office/drawing/2014/main" id="{65446058-D649-8846-B488-025744E0DC5A}"/>
                      </a:ext>
                    </a:extLst>
                  </xdr:cNvPr>
                  <xdr:cNvSpPr txBox="1"/>
                </xdr:nvSpPr>
                <xdr:spPr>
                  <a:xfrm>
                    <a:off x="1651000" y="3605079"/>
                    <a:ext cx="3325586" cy="1884004"/>
                  </a:xfrm>
                  <a:prstGeom prst="rect">
                    <a:avLst/>
                  </a:prstGeom>
                  <a:solidFill>
                    <a:schemeClr val="accent5">
                      <a:lumMod val="20000"/>
                      <a:lumOff val="80000"/>
                    </a:schemeClr>
                  </a:solidFill>
                  <a:ln w="9525" cmpd="sng">
                    <a:solidFill>
                      <a:schemeClr val="lt1">
                        <a:shade val="50000"/>
                      </a:schemeClr>
                    </a:solidFill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lIns="228600" tIns="457200" rIns="228600" bIns="0" rtlCol="0" anchor="t"/>
                  <a:lstStyle/>
                  <a:p>
                    <a:r>
                      <a:rPr lang="en-GB" sz="1400"/>
                      <a:t>The</a:t>
                    </a:r>
                    <a:r>
                      <a:rPr lang="en-GB" sz="1400" baseline="0"/>
                      <a:t> template has four tabs for </a:t>
                    </a:r>
                    <a:r>
                      <a:rPr lang="en-GB" sz="1400" b="1" baseline="0"/>
                      <a:t>Treatment-related data entry, </a:t>
                    </a:r>
                  </a:p>
                  <a:p>
                    <a:endParaRPr lang="en-GB" sz="1400" b="1" baseline="0"/>
                  </a:p>
                  <a:p>
                    <a:endParaRPr lang="en-GB" sz="1400" b="1" baseline="0"/>
                  </a:p>
                  <a:p>
                    <a:r>
                      <a:rPr lang="en-GB" sz="1400" b="0" baseline="0"/>
                      <a:t>Please provide inputs in these three tabs but do not alter any formatting or </a:t>
                    </a:r>
                    <a:r>
                      <a:rPr lang="en-GB" sz="1400" b="1" baseline="0"/>
                      <a:t>formulae</a:t>
                    </a:r>
                    <a:r>
                      <a:rPr lang="en-GB" sz="1400" b="0" baseline="0"/>
                      <a:t>.</a:t>
                    </a:r>
                  </a:p>
                </xdr:txBody>
              </xdr:sp>
              <xdr:sp macro="" textlink="">
                <xdr:nvSpPr>
                  <xdr:cNvPr id="249" name="Rectangle 6">
                    <a:extLst>
                      <a:ext uri="{FF2B5EF4-FFF2-40B4-BE49-F238E27FC236}">
                        <a16:creationId xmlns:a16="http://schemas.microsoft.com/office/drawing/2014/main" id="{CE05FC98-08D7-B444-820F-A4CBD88FC6B8}"/>
                      </a:ext>
                    </a:extLst>
                  </xdr:cNvPr>
                  <xdr:cNvSpPr/>
                </xdr:nvSpPr>
                <xdr:spPr>
                  <a:xfrm>
                    <a:off x="1650999" y="3605078"/>
                    <a:ext cx="3324625" cy="416780"/>
                  </a:xfrm>
                  <a:prstGeom prst="rect">
                    <a:avLst/>
                  </a:prstGeom>
                  <a:solidFill>
                    <a:schemeClr val="accent5"/>
                  </a:solidFill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ctr"/>
                    <a:r>
                      <a:rPr lang="en-GB" sz="1600"/>
                      <a:t>TREATMENT</a:t>
                    </a:r>
                    <a:r>
                      <a:rPr lang="en-GB" sz="1600" baseline="0"/>
                      <a:t> TABS</a:t>
                    </a:r>
                    <a:endParaRPr lang="en-GB" sz="1600"/>
                  </a:p>
                </xdr:txBody>
              </xdr:sp>
            </xdr:grpSp>
            <xdr:sp macro="" textlink="">
              <xdr:nvSpPr>
                <xdr:cNvPr id="250" name="TextBox 26">
                  <a:hlinkClick xmlns:r="http://schemas.openxmlformats.org/officeDocument/2006/relationships" r:id="rId27"/>
                  <a:extLst>
                    <a:ext uri="{FF2B5EF4-FFF2-40B4-BE49-F238E27FC236}">
                      <a16:creationId xmlns:a16="http://schemas.microsoft.com/office/drawing/2014/main" id="{CF0ABD0B-1E29-DF4E-BADA-9A5C272C12CC}"/>
                    </a:ext>
                  </a:extLst>
                </xdr:cNvPr>
                <xdr:cNvSpPr txBox="1"/>
              </xdr:nvSpPr>
              <xdr:spPr>
                <a:xfrm>
                  <a:off x="6184900" y="7670800"/>
                  <a:ext cx="1449386" cy="342134"/>
                </a:xfrm>
                <a:prstGeom prst="rect">
                  <a:avLst/>
                </a:prstGeom>
                <a:solidFill>
                  <a:schemeClr val="lt1"/>
                </a:solidFill>
                <a:ln w="9525" cmpd="sng">
                  <a:solidFill>
                    <a:schemeClr val="lt1">
                      <a:shade val="50000"/>
                    </a:schemeClr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/>
                <a:lstStyle/>
                <a:p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n-GB" sz="1400" b="1" i="0" u="none" strike="noStrike" kern="0" cap="none" spc="0" normalizeH="0" baseline="0" noProof="0">
                      <a:ln>
                        <a:noFill/>
                      </a:ln>
                      <a:solidFill>
                        <a:prstClr val="black"/>
                      </a:solidFill>
                      <a:effectLst/>
                      <a:uLnTx/>
                      <a:uFillTx/>
                      <a:latin typeface="+mn-lt"/>
                      <a:ea typeface="+mn-ea"/>
                      <a:cs typeface="+mn-cs"/>
                    </a:rPr>
                    <a:t>TT1. Operation 1</a:t>
                  </a:r>
                </a:p>
                <a:p>
                  <a:pPr algn="ctr"/>
                  <a:endParaRPr lang="en-GB" sz="1100"/>
                </a:p>
              </xdr:txBody>
            </xdr:sp>
            <xdr:sp macro="" textlink="">
              <xdr:nvSpPr>
                <xdr:cNvPr id="251" name="TextBox 27">
                  <a:hlinkClick xmlns:r="http://schemas.openxmlformats.org/officeDocument/2006/relationships" r:id="rId28"/>
                  <a:extLst>
                    <a:ext uri="{FF2B5EF4-FFF2-40B4-BE49-F238E27FC236}">
                      <a16:creationId xmlns:a16="http://schemas.microsoft.com/office/drawing/2014/main" id="{4E04C2FE-B1FD-4C45-B8BA-A895981548D9}"/>
                    </a:ext>
                  </a:extLst>
                </xdr:cNvPr>
                <xdr:cNvSpPr txBox="1"/>
              </xdr:nvSpPr>
              <xdr:spPr>
                <a:xfrm>
                  <a:off x="9243084" y="7681966"/>
                  <a:ext cx="2085108" cy="347639"/>
                </a:xfrm>
                <a:prstGeom prst="rect">
                  <a:avLst/>
                </a:prstGeom>
                <a:solidFill>
                  <a:schemeClr val="lt1"/>
                </a:solidFill>
                <a:ln w="9525" cmpd="sng">
                  <a:solidFill>
                    <a:schemeClr val="lt1">
                      <a:shade val="50000"/>
                    </a:schemeClr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n-GB" sz="1400" b="1" i="0" u="none" strike="noStrike" kern="0" cap="none" spc="0" normalizeH="0" baseline="0" noProof="0">
                      <a:ln>
                        <a:noFill/>
                      </a:ln>
                      <a:solidFill>
                        <a:prstClr val="black"/>
                      </a:solidFill>
                      <a:effectLst/>
                      <a:uLnTx/>
                      <a:uFillTx/>
                      <a:latin typeface="+mn-lt"/>
                      <a:ea typeface="+mn-ea"/>
                      <a:cs typeface="+mn-cs"/>
                    </a:rPr>
                    <a:t>TT3. Non-Wage Expenses</a:t>
                  </a:r>
                </a:p>
                <a:p>
                  <a:endParaRPr lang="en-GB" sz="1100"/>
                </a:p>
              </xdr:txBody>
            </xdr:sp>
          </xdr:grpSp>
          <xdr:sp macro="" textlink="">
            <xdr:nvSpPr>
              <xdr:cNvPr id="252" name="TextBox 24">
                <a:hlinkClick xmlns:r="http://schemas.openxmlformats.org/officeDocument/2006/relationships" r:id="rId29"/>
                <a:extLst>
                  <a:ext uri="{FF2B5EF4-FFF2-40B4-BE49-F238E27FC236}">
                    <a16:creationId xmlns:a16="http://schemas.microsoft.com/office/drawing/2014/main" id="{69F200B3-39B6-764C-947A-8B943BEA46F5}"/>
                  </a:ext>
                </a:extLst>
              </xdr:cNvPr>
              <xdr:cNvSpPr txBox="1"/>
            </xdr:nvSpPr>
            <xdr:spPr>
              <a:xfrm>
                <a:off x="6335731" y="5907640"/>
                <a:ext cx="1149199" cy="347472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chemeClr val="lt1">
                    <a:shade val="50000"/>
                  </a:schemeClr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n-GB" sz="1400" b="1" baseline="0"/>
                  <a:t>TT4. Wages</a:t>
                </a:r>
              </a:p>
              <a:p>
                <a:endParaRPr lang="en-GB" sz="1100"/>
              </a:p>
            </xdr:txBody>
          </xdr:sp>
        </xdr:grpSp>
        <xdr:sp macro="" textlink="">
          <xdr:nvSpPr>
            <xdr:cNvPr id="224" name="TextBox 97">
              <a:hlinkClick xmlns:r="http://schemas.openxmlformats.org/officeDocument/2006/relationships" r:id="rId23"/>
              <a:extLst>
                <a:ext uri="{FF2B5EF4-FFF2-40B4-BE49-F238E27FC236}">
                  <a16:creationId xmlns:a16="http://schemas.microsoft.com/office/drawing/2014/main" id="{EDBC4E81-1120-5844-943C-652C1DCE6AED}"/>
                </a:ext>
              </a:extLst>
            </xdr:cNvPr>
            <xdr:cNvSpPr txBox="1"/>
          </xdr:nvSpPr>
          <xdr:spPr>
            <a:xfrm>
              <a:off x="2614072" y="7769450"/>
              <a:ext cx="1438404" cy="345824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4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TT2. Operation 2</a:t>
              </a:r>
            </a:p>
          </xdr:txBody>
        </xdr:sp>
      </xdr:grpSp>
    </xdr:grpSp>
    <xdr:clientData/>
  </xdr:twoCellAnchor>
  <xdr:twoCellAnchor>
    <xdr:from>
      <xdr:col>5</xdr:col>
      <xdr:colOff>535201</xdr:colOff>
      <xdr:row>79</xdr:row>
      <xdr:rowOff>132055</xdr:rowOff>
    </xdr:from>
    <xdr:to>
      <xdr:col>9</xdr:col>
      <xdr:colOff>558210</xdr:colOff>
      <xdr:row>94</xdr:row>
      <xdr:rowOff>55521</xdr:rowOff>
    </xdr:to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259B1D1C-E829-5346-9BC1-49D47C1C1DCF}"/>
            </a:ext>
          </a:extLst>
        </xdr:cNvPr>
        <xdr:cNvSpPr txBox="1"/>
      </xdr:nvSpPr>
      <xdr:spPr>
        <a:xfrm>
          <a:off x="4683868" y="17759655"/>
          <a:ext cx="3341942" cy="30053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N" sz="1400" b="0" i="0" u="none" strike="noStrike">
              <a:solidFill>
                <a:srgbClr val="000000"/>
              </a:solidFill>
              <a:effectLst/>
              <a:latin typeface="+mn-ea"/>
            </a:rPr>
            <a:t>▻ </a:t>
          </a:r>
          <a:r>
            <a:rPr lang="en-IN" sz="1400" b="0" i="0" u="none" strike="noStrike">
              <a:solidFill>
                <a:srgbClr val="000000"/>
              </a:solidFill>
              <a:effectLst/>
              <a:latin typeface="+mn-lt"/>
            </a:rPr>
            <a:t>To ensure the expandable functionality of Excel</a:t>
          </a:r>
          <a:r>
            <a:rPr lang="en-IN" sz="1400" b="0" i="0" u="none" strike="noStrike" baseline="0">
              <a:solidFill>
                <a:srgbClr val="000000"/>
              </a:solidFill>
              <a:effectLst/>
              <a:latin typeface="+mn-lt"/>
            </a:rPr>
            <a:t> Tables, the data entry Tabs have not been protected. Instead, any cells containing formulae/autofill have been </a:t>
          </a:r>
          <a:r>
            <a:rPr lang="en-IN" sz="1400" b="1" i="0" u="none" strike="noStrike" baseline="0">
              <a:solidFill>
                <a:srgbClr val="000000"/>
              </a:solidFill>
              <a:effectLst/>
              <a:latin typeface="+mn-lt"/>
            </a:rPr>
            <a:t>highlighted in bold </a:t>
          </a:r>
          <a:r>
            <a:rPr lang="en-IN" sz="1400" b="0" i="0" u="none" strike="noStrike" baseline="0">
              <a:solidFill>
                <a:srgbClr val="000000"/>
              </a:solidFill>
              <a:effectLst/>
              <a:latin typeface="+mn-lt"/>
            </a:rPr>
            <a:t>in each of the sheets.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IN" sz="1400" b="0" i="0" u="none" strike="noStrike" baseline="0">
            <a:solidFill>
              <a:srgbClr val="000000"/>
            </a:solidFill>
            <a:effectLst/>
            <a:latin typeface="+mn-lt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N" sz="1400" b="0" i="0" u="none" strike="noStrike" baseline="0">
              <a:solidFill>
                <a:srgbClr val="000000"/>
              </a:solidFill>
              <a:effectLst/>
              <a:latin typeface="+mn-lt"/>
            </a:rPr>
            <a:t>Please do not overwrite the content in these cells to ensure proper functioning of the Template.  </a:t>
          </a:r>
          <a:endParaRPr lang="en-GB" sz="1400">
            <a:latin typeface="+mn-lt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102184</xdr:colOff>
      <xdr:row>2</xdr:row>
      <xdr:rowOff>82160</xdr:rowOff>
    </xdr:from>
    <xdr:to>
      <xdr:col>24</xdr:col>
      <xdr:colOff>0</xdr:colOff>
      <xdr:row>8</xdr:row>
      <xdr:rowOff>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87DD9F77-3502-A045-B0E0-2CE55E5CFDD7}"/>
            </a:ext>
          </a:extLst>
        </xdr:cNvPr>
        <xdr:cNvGrpSpPr>
          <a:grpSpLocks noChangeAspect="1"/>
        </xdr:cNvGrpSpPr>
      </xdr:nvGrpSpPr>
      <xdr:grpSpPr>
        <a:xfrm>
          <a:off x="254584" y="907660"/>
          <a:ext cx="16776116" cy="1137040"/>
          <a:chOff x="210402" y="1030649"/>
          <a:chExt cx="18750464" cy="1143000"/>
        </a:xfrm>
      </xdr:grpSpPr>
      <xdr:sp macro="" textlink="'Summary Topline'!E13">
        <xdr:nvSpPr>
          <xdr:cNvPr id="2" name="TextBox 1">
            <a:extLst>
              <a:ext uri="{FF2B5EF4-FFF2-40B4-BE49-F238E27FC236}">
                <a16:creationId xmlns:a16="http://schemas.microsoft.com/office/drawing/2014/main" id="{5AFD9228-B813-484C-A6AE-B243F12EEBEF}"/>
              </a:ext>
            </a:extLst>
          </xdr:cNvPr>
          <xdr:cNvSpPr txBox="1">
            <a:spLocks noChangeAspect="1"/>
          </xdr:cNvSpPr>
        </xdr:nvSpPr>
        <xdr:spPr>
          <a:xfrm>
            <a:off x="16217666" y="1030649"/>
            <a:ext cx="2743200" cy="1143000"/>
          </a:xfrm>
          <a:prstGeom prst="roundRect">
            <a:avLst/>
          </a:prstGeom>
          <a:solidFill>
            <a:schemeClr val="accen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680EFE12-B53F-114D-B60C-6590200F3001}" type="TxLink">
              <a:rPr lang="en-US" sz="1800" b="1" i="0" u="none" strike="noStrike">
                <a:solidFill>
                  <a:schemeClr val="bg1"/>
                </a:solidFill>
                <a:latin typeface="+mn-lt"/>
                <a:ea typeface="+mn-ea"/>
                <a:cs typeface="Calibri"/>
              </a:rPr>
              <a:pPr marL="0" indent="0" algn="ctr"/>
              <a:t>Average Revenue per Request
₹1,138</a:t>
            </a:fld>
            <a:endParaRPr lang="en-GB" sz="1800" b="1" i="0" u="none" strike="noStrike">
              <a:solidFill>
                <a:schemeClr val="bg1"/>
              </a:solidFill>
              <a:latin typeface="+mn-lt"/>
              <a:ea typeface="+mn-ea"/>
              <a:cs typeface="Calibri"/>
            </a:endParaRPr>
          </a:p>
        </xdr:txBody>
      </xdr:sp>
      <xdr:sp macro="" textlink="'Summary Topline'!$E$2">
        <xdr:nvSpPr>
          <xdr:cNvPr id="3" name="TextBox 2">
            <a:extLst>
              <a:ext uri="{FF2B5EF4-FFF2-40B4-BE49-F238E27FC236}">
                <a16:creationId xmlns:a16="http://schemas.microsoft.com/office/drawing/2014/main" id="{C292BD1B-50DC-A740-858C-CE53F7243E85}"/>
              </a:ext>
            </a:extLst>
          </xdr:cNvPr>
          <xdr:cNvSpPr txBox="1">
            <a:spLocks noChangeAspect="1"/>
          </xdr:cNvSpPr>
        </xdr:nvSpPr>
        <xdr:spPr>
          <a:xfrm>
            <a:off x="210402" y="1030649"/>
            <a:ext cx="2743200" cy="1143000"/>
          </a:xfrm>
          <a:prstGeom prst="roundRect">
            <a:avLst/>
          </a:prstGeom>
          <a:solidFill>
            <a:schemeClr val="accen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6244F610-2D6B-2B4D-9D5D-1447B722BCE5}" type="TxLink">
              <a:rPr lang="en-US" sz="1800" b="1" i="0" u="none" strike="noStrike">
                <a:solidFill>
                  <a:schemeClr val="bg1"/>
                </a:solidFill>
                <a:latin typeface="+mn-lt"/>
                <a:ea typeface="+mn-ea"/>
                <a:cs typeface="Calibri"/>
              </a:rPr>
              <a:pPr marL="0" indent="0" algn="ctr"/>
              <a:t>Total Requests Served
50</a:t>
            </a:fld>
            <a:endParaRPr lang="en-GB" sz="1800" b="1" i="0" u="none" strike="noStrike">
              <a:solidFill>
                <a:schemeClr val="bg1"/>
              </a:solidFill>
              <a:latin typeface="+mn-lt"/>
              <a:ea typeface="+mn-ea"/>
              <a:cs typeface="Calibri"/>
            </a:endParaRPr>
          </a:p>
        </xdr:txBody>
      </xdr:sp>
      <xdr:sp macro="" textlink="'Summary Topline'!E14">
        <xdr:nvSpPr>
          <xdr:cNvPr id="4" name="TextBox 3">
            <a:extLst>
              <a:ext uri="{FF2B5EF4-FFF2-40B4-BE49-F238E27FC236}">
                <a16:creationId xmlns:a16="http://schemas.microsoft.com/office/drawing/2014/main" id="{2996F38E-0098-6547-B6F8-7AD115646629}"/>
              </a:ext>
            </a:extLst>
          </xdr:cNvPr>
          <xdr:cNvSpPr txBox="1">
            <a:spLocks noChangeAspect="1"/>
          </xdr:cNvSpPr>
        </xdr:nvSpPr>
        <xdr:spPr>
          <a:xfrm>
            <a:off x="6314796" y="1030649"/>
            <a:ext cx="2743200" cy="1143000"/>
          </a:xfrm>
          <a:prstGeom prst="roundRect">
            <a:avLst/>
          </a:prstGeom>
          <a:solidFill>
            <a:schemeClr val="accen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E77ED0EF-D54A-9B43-B65D-E7E5804AE876}" type="TxLink">
              <a:rPr lang="en-US" sz="1800" b="1" i="0" u="none" strike="noStrike">
                <a:solidFill>
                  <a:schemeClr val="bg1"/>
                </a:solidFill>
                <a:latin typeface="+mn-lt"/>
                <a:ea typeface="+mn-ea"/>
                <a:cs typeface="Calibri"/>
              </a:rPr>
              <a:pPr marL="0" indent="0" algn="ctr"/>
              <a:t>Average Transport Cost per Request
₹322</a:t>
            </a:fld>
            <a:endParaRPr lang="en-GB" sz="1800" b="1" i="0" u="none" strike="noStrike">
              <a:solidFill>
                <a:schemeClr val="bg1"/>
              </a:solidFill>
              <a:latin typeface="+mn-lt"/>
              <a:ea typeface="+mn-ea"/>
              <a:cs typeface="Calibri"/>
            </a:endParaRPr>
          </a:p>
        </xdr:txBody>
      </xdr:sp>
      <xdr:sp macro="" textlink="'Summary Topline'!$E$10">
        <xdr:nvSpPr>
          <xdr:cNvPr id="5" name="TextBox 4">
            <a:extLst>
              <a:ext uri="{FF2B5EF4-FFF2-40B4-BE49-F238E27FC236}">
                <a16:creationId xmlns:a16="http://schemas.microsoft.com/office/drawing/2014/main" id="{7D076C2B-9C6D-4E4F-8219-8FC0D37B0F81}"/>
              </a:ext>
            </a:extLst>
          </xdr:cNvPr>
          <xdr:cNvSpPr txBox="1">
            <a:spLocks noChangeAspect="1"/>
          </xdr:cNvSpPr>
        </xdr:nvSpPr>
        <xdr:spPr>
          <a:xfrm>
            <a:off x="3241639" y="1030649"/>
            <a:ext cx="2743200" cy="1143000"/>
          </a:xfrm>
          <a:prstGeom prst="roundRect">
            <a:avLst/>
          </a:prstGeom>
          <a:solidFill>
            <a:schemeClr val="accen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3C8CD7AF-8727-1D47-B034-CF9641D4ECFA}" type="TxLink">
              <a:rPr lang="en-US" sz="1800" b="1" i="0" u="none" strike="noStrike">
                <a:solidFill>
                  <a:schemeClr val="bg1"/>
                </a:solidFill>
                <a:latin typeface="+mn-lt"/>
                <a:ea typeface="+mn-ea"/>
                <a:cs typeface="Calibri"/>
              </a:rPr>
              <a:pPr marL="0" indent="0" algn="ctr"/>
              <a:t>Total Sludge Treated
250 KL</a:t>
            </a:fld>
            <a:endParaRPr lang="en-GB" sz="1800" b="1" i="0" u="none" strike="noStrike">
              <a:solidFill>
                <a:schemeClr val="bg1"/>
              </a:solidFill>
              <a:latin typeface="+mn-lt"/>
              <a:ea typeface="+mn-ea"/>
              <a:cs typeface="Calibri"/>
            </a:endParaRPr>
          </a:p>
        </xdr:txBody>
      </xdr:sp>
      <xdr:sp macro="" textlink="'Summary Topline'!E15">
        <xdr:nvSpPr>
          <xdr:cNvPr id="22" name="TextBox 21">
            <a:extLst>
              <a:ext uri="{FF2B5EF4-FFF2-40B4-BE49-F238E27FC236}">
                <a16:creationId xmlns:a16="http://schemas.microsoft.com/office/drawing/2014/main" id="{FDBCFB84-FD52-9342-BF34-E19452CC3729}"/>
              </a:ext>
            </a:extLst>
          </xdr:cNvPr>
          <xdr:cNvSpPr txBox="1">
            <a:spLocks noChangeAspect="1"/>
          </xdr:cNvSpPr>
        </xdr:nvSpPr>
        <xdr:spPr>
          <a:xfrm>
            <a:off x="9615753" y="1030649"/>
            <a:ext cx="2743200" cy="1143000"/>
          </a:xfrm>
          <a:prstGeom prst="roundRect">
            <a:avLst/>
          </a:prstGeom>
          <a:solidFill>
            <a:schemeClr val="accen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E5927C19-9353-7E46-B53B-62D7F813EF85}" type="TxLink">
              <a:rPr lang="en-US" sz="1800" b="1" i="0" u="none" strike="noStrike">
                <a:solidFill>
                  <a:schemeClr val="bg1"/>
                </a:solidFill>
                <a:latin typeface="+mn-lt"/>
                <a:ea typeface="+mn-ea"/>
                <a:cs typeface="Calibri"/>
              </a:rPr>
              <a:pPr marL="0" indent="0" algn="ctr"/>
              <a:t>Average Treatment Cost per Request
₹246</a:t>
            </a:fld>
            <a:endParaRPr lang="en-US" sz="1800" b="1" i="0" u="none" strike="noStrike">
              <a:solidFill>
                <a:schemeClr val="bg1"/>
              </a:solidFill>
              <a:latin typeface="+mn-lt"/>
              <a:ea typeface="+mn-ea"/>
              <a:cs typeface="Calibri"/>
            </a:endParaRPr>
          </a:p>
        </xdr:txBody>
      </xdr:sp>
      <xdr:sp macro="" textlink="'Summary Topline'!E16">
        <xdr:nvSpPr>
          <xdr:cNvPr id="23" name="TextBox 22">
            <a:extLst>
              <a:ext uri="{FF2B5EF4-FFF2-40B4-BE49-F238E27FC236}">
                <a16:creationId xmlns:a16="http://schemas.microsoft.com/office/drawing/2014/main" id="{FA597480-3E93-3A42-A65F-310D33E01B43}"/>
              </a:ext>
            </a:extLst>
          </xdr:cNvPr>
          <xdr:cNvSpPr txBox="1">
            <a:spLocks noChangeAspect="1"/>
          </xdr:cNvSpPr>
        </xdr:nvSpPr>
        <xdr:spPr>
          <a:xfrm>
            <a:off x="12916710" y="1030649"/>
            <a:ext cx="2743200" cy="1143000"/>
          </a:xfrm>
          <a:prstGeom prst="roundRect">
            <a:avLst/>
          </a:prstGeom>
          <a:solidFill>
            <a:schemeClr val="accen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D518A7BB-4E2A-7D42-BB6A-4604DA2BBB56}" type="TxLink">
              <a:rPr lang="en-US" sz="1800" b="1" i="0" u="none" strike="noStrike">
                <a:solidFill>
                  <a:schemeClr val="bg1"/>
                </a:solidFill>
                <a:latin typeface="+mn-lt"/>
                <a:ea typeface="+mn-ea"/>
                <a:cs typeface="Calibri"/>
              </a:rPr>
              <a:pPr marL="0" indent="0" algn="ctr"/>
              <a:t>Average FSM Cost per Request
₹568</a:t>
            </a:fld>
            <a:endParaRPr lang="en-GB" sz="1800" b="1" i="0" u="none" strike="noStrike">
              <a:solidFill>
                <a:schemeClr val="bg1"/>
              </a:solidFill>
              <a:latin typeface="+mn-lt"/>
              <a:ea typeface="+mn-ea"/>
              <a:cs typeface="Calibri"/>
            </a:endParaRPr>
          </a:p>
        </xdr:txBody>
      </xdr:sp>
    </xdr:grpSp>
    <xdr:clientData/>
  </xdr:twoCellAnchor>
  <xdr:twoCellAnchor editAs="absolute">
    <xdr:from>
      <xdr:col>1</xdr:col>
      <xdr:colOff>241154</xdr:colOff>
      <xdr:row>9</xdr:row>
      <xdr:rowOff>186267</xdr:rowOff>
    </xdr:from>
    <xdr:to>
      <xdr:col>23</xdr:col>
      <xdr:colOff>778934</xdr:colOff>
      <xdr:row>30</xdr:row>
      <xdr:rowOff>10511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A1E6E3F0-02FC-3C4E-A9FB-774594DDDD3D}"/>
            </a:ext>
          </a:extLst>
        </xdr:cNvPr>
        <xdr:cNvGrpSpPr/>
      </xdr:nvGrpSpPr>
      <xdr:grpSpPr>
        <a:xfrm>
          <a:off x="393554" y="2434167"/>
          <a:ext cx="16603280" cy="4091444"/>
          <a:chOff x="562148" y="2424970"/>
          <a:chExt cx="16473370" cy="4114800"/>
        </a:xfrm>
      </xdr:grpSpPr>
      <xdr:graphicFrame macro="">
        <xdr:nvGraphicFramePr>
          <xdr:cNvPr id="9" name="Chart 8">
            <a:extLst>
              <a:ext uri="{FF2B5EF4-FFF2-40B4-BE49-F238E27FC236}">
                <a16:creationId xmlns:a16="http://schemas.microsoft.com/office/drawing/2014/main" id="{7E9B1041-D1A5-7B4D-A28A-E6299712C099}"/>
              </a:ext>
            </a:extLst>
          </xdr:cNvPr>
          <xdr:cNvGraphicFramePr>
            <a:graphicFrameLocks/>
          </xdr:cNvGraphicFramePr>
        </xdr:nvGraphicFramePr>
        <xdr:xfrm>
          <a:off x="7341520" y="2424970"/>
          <a:ext cx="2914625" cy="4114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1" name="Chart 10">
            <a:extLst>
              <a:ext uri="{FF2B5EF4-FFF2-40B4-BE49-F238E27FC236}">
                <a16:creationId xmlns:a16="http://schemas.microsoft.com/office/drawing/2014/main" id="{D0B4B16D-CB0A-204F-B70D-D7D3BF806CE2}"/>
              </a:ext>
            </a:extLst>
          </xdr:cNvPr>
          <xdr:cNvGraphicFramePr>
            <a:graphicFrameLocks/>
          </xdr:cNvGraphicFramePr>
        </xdr:nvGraphicFramePr>
        <xdr:xfrm>
          <a:off x="14120893" y="2424970"/>
          <a:ext cx="2914625" cy="4114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12" name="Chart 11">
            <a:extLst>
              <a:ext uri="{FF2B5EF4-FFF2-40B4-BE49-F238E27FC236}">
                <a16:creationId xmlns:a16="http://schemas.microsoft.com/office/drawing/2014/main" id="{BD7873DC-D136-1340-83E1-16609C0EAB6D}"/>
              </a:ext>
            </a:extLst>
          </xdr:cNvPr>
          <xdr:cNvGraphicFramePr>
            <a:graphicFrameLocks/>
          </xdr:cNvGraphicFramePr>
        </xdr:nvGraphicFramePr>
        <xdr:xfrm>
          <a:off x="562148" y="2424970"/>
          <a:ext cx="2914625" cy="4114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13" name="Chart 12">
            <a:extLst>
              <a:ext uri="{FF2B5EF4-FFF2-40B4-BE49-F238E27FC236}">
                <a16:creationId xmlns:a16="http://schemas.microsoft.com/office/drawing/2014/main" id="{1C1FA53F-1352-6A45-AD7E-4786E28E051D}"/>
              </a:ext>
            </a:extLst>
          </xdr:cNvPr>
          <xdr:cNvGraphicFramePr>
            <a:graphicFrameLocks/>
          </xdr:cNvGraphicFramePr>
        </xdr:nvGraphicFramePr>
        <xdr:xfrm>
          <a:off x="10731206" y="2424970"/>
          <a:ext cx="2914625" cy="4114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26" name="Chart 25">
            <a:extLst>
              <a:ext uri="{FF2B5EF4-FFF2-40B4-BE49-F238E27FC236}">
                <a16:creationId xmlns:a16="http://schemas.microsoft.com/office/drawing/2014/main" id="{32707750-50DF-8C43-9139-DB4F6D4D1E54}"/>
              </a:ext>
            </a:extLst>
          </xdr:cNvPr>
          <xdr:cNvGraphicFramePr>
            <a:graphicFrameLocks/>
          </xdr:cNvGraphicFramePr>
        </xdr:nvGraphicFramePr>
        <xdr:xfrm>
          <a:off x="3951834" y="2424970"/>
          <a:ext cx="2914625" cy="4114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</xdr:grpSp>
    <xdr:clientData/>
  </xdr:twoCellAnchor>
  <xdr:twoCellAnchor>
    <xdr:from>
      <xdr:col>5</xdr:col>
      <xdr:colOff>0</xdr:colOff>
      <xdr:row>11</xdr:row>
      <xdr:rowOff>0</xdr:rowOff>
    </xdr:from>
    <xdr:to>
      <xdr:col>19</xdr:col>
      <xdr:colOff>778934</xdr:colOff>
      <xdr:row>28</xdr:row>
      <xdr:rowOff>50800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3EC08B01-9388-344C-82A5-5E9A34A64C2E}"/>
            </a:ext>
          </a:extLst>
        </xdr:cNvPr>
        <xdr:cNvGrpSpPr/>
      </xdr:nvGrpSpPr>
      <xdr:grpSpPr>
        <a:xfrm>
          <a:off x="3403600" y="2654300"/>
          <a:ext cx="10545234" cy="3505200"/>
          <a:chOff x="3471333" y="2607733"/>
          <a:chExt cx="10735734" cy="3505200"/>
        </a:xfrm>
      </xdr:grpSpPr>
      <xdr:cxnSp macro="">
        <xdr:nvCxnSpPr>
          <xdr:cNvPr id="24" name="Straight Connector 23">
            <a:extLst>
              <a:ext uri="{FF2B5EF4-FFF2-40B4-BE49-F238E27FC236}">
                <a16:creationId xmlns:a16="http://schemas.microsoft.com/office/drawing/2014/main" id="{E8D186B7-9342-9849-A4D9-FF8CF5E85F70}"/>
              </a:ext>
            </a:extLst>
          </xdr:cNvPr>
          <xdr:cNvCxnSpPr/>
        </xdr:nvCxnSpPr>
        <xdr:spPr>
          <a:xfrm>
            <a:off x="3471333" y="2607733"/>
            <a:ext cx="0" cy="3454400"/>
          </a:xfrm>
          <a:prstGeom prst="line">
            <a:avLst/>
          </a:prstGeom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29" name="Straight Connector 28">
            <a:extLst>
              <a:ext uri="{FF2B5EF4-FFF2-40B4-BE49-F238E27FC236}">
                <a16:creationId xmlns:a16="http://schemas.microsoft.com/office/drawing/2014/main" id="{76C65732-B67B-7547-B457-9B7BCE2F908E}"/>
              </a:ext>
            </a:extLst>
          </xdr:cNvPr>
          <xdr:cNvCxnSpPr/>
        </xdr:nvCxnSpPr>
        <xdr:spPr>
          <a:xfrm>
            <a:off x="7049911" y="2658533"/>
            <a:ext cx="0" cy="3454400"/>
          </a:xfrm>
          <a:prstGeom prst="line">
            <a:avLst/>
          </a:prstGeom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30" name="Straight Connector 29">
            <a:extLst>
              <a:ext uri="{FF2B5EF4-FFF2-40B4-BE49-F238E27FC236}">
                <a16:creationId xmlns:a16="http://schemas.microsoft.com/office/drawing/2014/main" id="{A14B22E7-CF1F-7B43-974F-8D16D966CA6D}"/>
              </a:ext>
            </a:extLst>
          </xdr:cNvPr>
          <xdr:cNvCxnSpPr/>
        </xdr:nvCxnSpPr>
        <xdr:spPr>
          <a:xfrm>
            <a:off x="10628489" y="2641599"/>
            <a:ext cx="0" cy="3454400"/>
          </a:xfrm>
          <a:prstGeom prst="line">
            <a:avLst/>
          </a:prstGeom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31" name="Straight Connector 30">
            <a:extLst>
              <a:ext uri="{FF2B5EF4-FFF2-40B4-BE49-F238E27FC236}">
                <a16:creationId xmlns:a16="http://schemas.microsoft.com/office/drawing/2014/main" id="{197E9DDA-CB26-1E48-A1A3-1E5BF1BC77CC}"/>
              </a:ext>
            </a:extLst>
          </xdr:cNvPr>
          <xdr:cNvCxnSpPr/>
        </xdr:nvCxnSpPr>
        <xdr:spPr>
          <a:xfrm>
            <a:off x="14207067" y="2624666"/>
            <a:ext cx="0" cy="3454400"/>
          </a:xfrm>
          <a:prstGeom prst="line">
            <a:avLst/>
          </a:prstGeom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205201</xdr:colOff>
      <xdr:row>1</xdr:row>
      <xdr:rowOff>191789</xdr:rowOff>
    </xdr:from>
    <xdr:to>
      <xdr:col>14</xdr:col>
      <xdr:colOff>644366</xdr:colOff>
      <xdr:row>39</xdr:row>
      <xdr:rowOff>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C50CA81-C9BD-0746-991D-1FCC39868422}"/>
            </a:ext>
          </a:extLst>
        </xdr:cNvPr>
        <xdr:cNvGrpSpPr/>
      </xdr:nvGrpSpPr>
      <xdr:grpSpPr>
        <a:xfrm>
          <a:off x="14060901" y="1385589"/>
          <a:ext cx="4376165" cy="8355312"/>
          <a:chOff x="14117407" y="1363512"/>
          <a:chExt cx="4362881" cy="8466935"/>
        </a:xfrm>
      </xdr:grpSpPr>
      <xdr:graphicFrame macro="">
        <xdr:nvGraphicFramePr>
          <xdr:cNvPr id="11" name="Chart 30">
            <a:extLst>
              <a:ext uri="{FF2B5EF4-FFF2-40B4-BE49-F238E27FC236}">
                <a16:creationId xmlns:a16="http://schemas.microsoft.com/office/drawing/2014/main" id="{5CBD8A2C-0DD1-0043-B144-9C3FE8951889}"/>
              </a:ext>
            </a:extLst>
          </xdr:cNvPr>
          <xdr:cNvGraphicFramePr>
            <a:graphicFrameLocks/>
          </xdr:cNvGraphicFramePr>
        </xdr:nvGraphicFramePr>
        <xdr:xfrm>
          <a:off x="14136888" y="1363512"/>
          <a:ext cx="4343400" cy="25603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31">
            <a:extLst>
              <a:ext uri="{FF2B5EF4-FFF2-40B4-BE49-F238E27FC236}">
                <a16:creationId xmlns:a16="http://schemas.microsoft.com/office/drawing/2014/main" id="{06E6DB0D-090A-EA46-B78B-8D64895C3244}"/>
              </a:ext>
            </a:extLst>
          </xdr:cNvPr>
          <xdr:cNvGraphicFramePr>
            <a:graphicFrameLocks/>
          </xdr:cNvGraphicFramePr>
        </xdr:nvGraphicFramePr>
        <xdr:xfrm>
          <a:off x="14117407" y="7270127"/>
          <a:ext cx="4343400" cy="25603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9" name="Chart 32">
            <a:extLst>
              <a:ext uri="{FF2B5EF4-FFF2-40B4-BE49-F238E27FC236}">
                <a16:creationId xmlns:a16="http://schemas.microsoft.com/office/drawing/2014/main" id="{5F4F0E9A-236F-A34E-98ED-3D03C2FCD61E}"/>
              </a:ext>
            </a:extLst>
          </xdr:cNvPr>
          <xdr:cNvGraphicFramePr>
            <a:graphicFrameLocks/>
          </xdr:cNvGraphicFramePr>
        </xdr:nvGraphicFramePr>
        <xdr:xfrm>
          <a:off x="14125180" y="4316820"/>
          <a:ext cx="4343400" cy="25603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 editAs="absolute">
    <xdr:from>
      <xdr:col>1</xdr:col>
      <xdr:colOff>23448</xdr:colOff>
      <xdr:row>1</xdr:row>
      <xdr:rowOff>167568</xdr:rowOff>
    </xdr:from>
    <xdr:to>
      <xdr:col>9</xdr:col>
      <xdr:colOff>3865</xdr:colOff>
      <xdr:row>25</xdr:row>
      <xdr:rowOff>34369</xdr:rowOff>
    </xdr:to>
    <xdr:grpSp>
      <xdr:nvGrpSpPr>
        <xdr:cNvPr id="8" name="Group 5">
          <a:extLst>
            <a:ext uri="{FF2B5EF4-FFF2-40B4-BE49-F238E27FC236}">
              <a16:creationId xmlns:a16="http://schemas.microsoft.com/office/drawing/2014/main" id="{C3CCD7E5-9B72-2E48-B924-CD36147DE363}"/>
            </a:ext>
          </a:extLst>
        </xdr:cNvPr>
        <xdr:cNvGrpSpPr/>
      </xdr:nvGrpSpPr>
      <xdr:grpSpPr>
        <a:xfrm>
          <a:off x="137748" y="1361368"/>
          <a:ext cx="13721817" cy="4743601"/>
          <a:chOff x="136560" y="1353056"/>
          <a:chExt cx="13710537" cy="4800600"/>
        </a:xfrm>
      </xdr:grpSpPr>
      <xdr:graphicFrame macro="">
        <xdr:nvGraphicFramePr>
          <xdr:cNvPr id="16" name="Chart 11">
            <a:extLst>
              <a:ext uri="{FF2B5EF4-FFF2-40B4-BE49-F238E27FC236}">
                <a16:creationId xmlns:a16="http://schemas.microsoft.com/office/drawing/2014/main" id="{2D316A13-56B6-344C-BCA7-BE3D63879479}"/>
              </a:ext>
            </a:extLst>
          </xdr:cNvPr>
          <xdr:cNvGraphicFramePr>
            <a:graphicFrameLocks/>
          </xdr:cNvGraphicFramePr>
        </xdr:nvGraphicFramePr>
        <xdr:xfrm>
          <a:off x="136560" y="1353056"/>
          <a:ext cx="7606343" cy="48006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7" name="Chart 9">
            <a:extLst>
              <a:ext uri="{FF2B5EF4-FFF2-40B4-BE49-F238E27FC236}">
                <a16:creationId xmlns:a16="http://schemas.microsoft.com/office/drawing/2014/main" id="{32BE10B8-A2AE-2640-A681-B397708ED8DF}"/>
              </a:ext>
            </a:extLst>
          </xdr:cNvPr>
          <xdr:cNvGraphicFramePr>
            <a:graphicFrameLocks/>
          </xdr:cNvGraphicFramePr>
        </xdr:nvGraphicFramePr>
        <xdr:xfrm>
          <a:off x="7897372" y="1353056"/>
          <a:ext cx="5949725" cy="48006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</xdr:grpSp>
    <xdr:clientData/>
  </xdr:twoCellAnchor>
  <xdr:twoCellAnchor editAs="absolute">
    <xdr:from>
      <xdr:col>14</xdr:col>
      <xdr:colOff>884827</xdr:colOff>
      <xdr:row>2</xdr:row>
      <xdr:rowOff>4021</xdr:rowOff>
    </xdr:from>
    <xdr:to>
      <xdr:col>16</xdr:col>
      <xdr:colOff>201686</xdr:colOff>
      <xdr:row>39</xdr:row>
      <xdr:rowOff>2736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E983DE7E-447A-284D-B942-75777C4E1F75}"/>
            </a:ext>
          </a:extLst>
        </xdr:cNvPr>
        <xdr:cNvGrpSpPr/>
      </xdr:nvGrpSpPr>
      <xdr:grpSpPr>
        <a:xfrm>
          <a:off x="18677527" y="1401021"/>
          <a:ext cx="3660259" cy="8342615"/>
          <a:chOff x="18717554" y="1306738"/>
          <a:chExt cx="3657604" cy="8449903"/>
        </a:xfrm>
      </xdr:grpSpPr>
      <xdr:graphicFrame macro="">
        <xdr:nvGraphicFramePr>
          <xdr:cNvPr id="12" name="Chart 11">
            <a:extLst>
              <a:ext uri="{FF2B5EF4-FFF2-40B4-BE49-F238E27FC236}">
                <a16:creationId xmlns:a16="http://schemas.microsoft.com/office/drawing/2014/main" id="{4B6614C9-8395-5440-BB45-2BF8F17BE488}"/>
              </a:ext>
            </a:extLst>
          </xdr:cNvPr>
          <xdr:cNvGraphicFramePr>
            <a:graphicFrameLocks/>
          </xdr:cNvGraphicFramePr>
        </xdr:nvGraphicFramePr>
        <xdr:xfrm>
          <a:off x="18717558" y="1306738"/>
          <a:ext cx="3657600" cy="41147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4" name="Chart 13">
            <a:extLst>
              <a:ext uri="{FF2B5EF4-FFF2-40B4-BE49-F238E27FC236}">
                <a16:creationId xmlns:a16="http://schemas.microsoft.com/office/drawing/2014/main" id="{B5989814-7642-634F-815A-E6772DA045CC}"/>
              </a:ext>
            </a:extLst>
          </xdr:cNvPr>
          <xdr:cNvGraphicFramePr>
            <a:graphicFrameLocks/>
          </xdr:cNvGraphicFramePr>
        </xdr:nvGraphicFramePr>
        <xdr:xfrm>
          <a:off x="18717554" y="5641841"/>
          <a:ext cx="3657600" cy="4114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</xdr:grpSp>
    <xdr:clientData/>
  </xdr:twoCellAnchor>
  <xdr:twoCellAnchor editAs="absolute">
    <xdr:from>
      <xdr:col>6</xdr:col>
      <xdr:colOff>945766</xdr:colOff>
      <xdr:row>0</xdr:row>
      <xdr:rowOff>118487</xdr:rowOff>
    </xdr:from>
    <xdr:to>
      <xdr:col>16</xdr:col>
      <xdr:colOff>220136</xdr:colOff>
      <xdr:row>0</xdr:row>
      <xdr:rowOff>1020164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6BBD8997-8B0C-5C43-B7E2-077278BD7666}"/>
            </a:ext>
          </a:extLst>
        </xdr:cNvPr>
        <xdr:cNvGrpSpPr/>
      </xdr:nvGrpSpPr>
      <xdr:grpSpPr>
        <a:xfrm>
          <a:off x="9645266" y="118487"/>
          <a:ext cx="12710970" cy="901677"/>
          <a:chOff x="9502547" y="268111"/>
          <a:chExt cx="12847108" cy="914400"/>
        </a:xfrm>
      </xdr:grpSpPr>
      <xdr:sp macro="" textlink="'Summary Topline'!$E$4">
        <xdr:nvSpPr>
          <xdr:cNvPr id="5" name="TextBox 4">
            <a:extLst>
              <a:ext uri="{FF2B5EF4-FFF2-40B4-BE49-F238E27FC236}">
                <a16:creationId xmlns:a16="http://schemas.microsoft.com/office/drawing/2014/main" id="{5CA66405-A4B0-9641-86F4-214A0457061F}"/>
              </a:ext>
            </a:extLst>
          </xdr:cNvPr>
          <xdr:cNvSpPr txBox="1"/>
        </xdr:nvSpPr>
        <xdr:spPr>
          <a:xfrm>
            <a:off x="13870497" y="268111"/>
            <a:ext cx="4111210" cy="914400"/>
          </a:xfrm>
          <a:prstGeom prst="roundRect">
            <a:avLst/>
          </a:prstGeom>
          <a:solidFill>
            <a:schemeClr val="bg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74537919-CF97-E04E-9186-A7F60E9586E0}" type="TxLink">
              <a:rPr lang="en-US" sz="1600" b="0" i="0" u="none" strike="noStrike">
                <a:solidFill>
                  <a:schemeClr val="accent3">
                    <a:lumMod val="50000"/>
                  </a:schemeClr>
                </a:solidFill>
                <a:latin typeface="+mj-lt"/>
                <a:ea typeface="+mn-ea"/>
                <a:cs typeface="Calibri"/>
              </a:rPr>
              <a:pPr marL="0" indent="0" algn="ctr"/>
              <a:t>Avg Monthly Desludging Revenue
₹4,742</a:t>
            </a:fld>
            <a:endParaRPr lang="en-GB" sz="1600" b="0" i="0" u="none" strike="noStrike">
              <a:solidFill>
                <a:schemeClr val="accent3">
                  <a:lumMod val="50000"/>
                </a:schemeClr>
              </a:solidFill>
              <a:latin typeface="+mj-lt"/>
              <a:ea typeface="+mn-ea"/>
              <a:cs typeface="Calibri"/>
            </a:endParaRPr>
          </a:p>
        </xdr:txBody>
      </xdr:sp>
      <xdr:sp macro="" textlink="'Summary Topline'!$E$2">
        <xdr:nvSpPr>
          <xdr:cNvPr id="34" name="TextBox 33">
            <a:extLst>
              <a:ext uri="{FF2B5EF4-FFF2-40B4-BE49-F238E27FC236}">
                <a16:creationId xmlns:a16="http://schemas.microsoft.com/office/drawing/2014/main" id="{A2EEC6D6-0EC7-DA4B-A93B-E49ECF3D4FB4}"/>
              </a:ext>
            </a:extLst>
          </xdr:cNvPr>
          <xdr:cNvSpPr txBox="1"/>
        </xdr:nvSpPr>
        <xdr:spPr>
          <a:xfrm>
            <a:off x="9502547" y="268111"/>
            <a:ext cx="4111210" cy="914400"/>
          </a:xfrm>
          <a:prstGeom prst="roundRect">
            <a:avLst/>
          </a:prstGeom>
          <a:solidFill>
            <a:schemeClr val="bg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6244F610-2D6B-2B4D-9D5D-1447B722BCE5}" type="TxLink">
              <a:rPr lang="en-US" sz="1600" b="0" i="0" u="none" strike="noStrike">
                <a:solidFill>
                  <a:schemeClr val="accent3">
                    <a:lumMod val="50000"/>
                  </a:schemeClr>
                </a:solidFill>
                <a:latin typeface="+mj-lt"/>
                <a:cs typeface="Calibri"/>
              </a:rPr>
              <a:pPr algn="ctr"/>
              <a:t>Total Requests Served
50</a:t>
            </a:fld>
            <a:endParaRPr lang="en-GB" sz="1600">
              <a:solidFill>
                <a:schemeClr val="accent3">
                  <a:lumMod val="50000"/>
                </a:schemeClr>
              </a:solidFill>
              <a:latin typeface="+mj-lt"/>
            </a:endParaRPr>
          </a:p>
        </xdr:txBody>
      </xdr:sp>
      <xdr:sp macro="" textlink="'Summary Logbook'!Z17">
        <xdr:nvSpPr>
          <xdr:cNvPr id="15" name="TextBox 14">
            <a:extLst>
              <a:ext uri="{FF2B5EF4-FFF2-40B4-BE49-F238E27FC236}">
                <a16:creationId xmlns:a16="http://schemas.microsoft.com/office/drawing/2014/main" id="{1288B3AB-FA0F-4040-841C-24FA94B83D14}"/>
              </a:ext>
            </a:extLst>
          </xdr:cNvPr>
          <xdr:cNvSpPr txBox="1"/>
        </xdr:nvSpPr>
        <xdr:spPr>
          <a:xfrm>
            <a:off x="18238445" y="268111"/>
            <a:ext cx="4111210" cy="914400"/>
          </a:xfrm>
          <a:prstGeom prst="roundRect">
            <a:avLst/>
          </a:prstGeom>
          <a:solidFill>
            <a:schemeClr val="bg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80737EAA-DF8F-FB40-936D-D55806406AD4}" type="TxLink">
              <a:rPr lang="en-US" sz="1600" b="0" i="0" u="none" strike="noStrike">
                <a:solidFill>
                  <a:schemeClr val="accent3">
                    <a:lumMod val="50000"/>
                  </a:schemeClr>
                </a:solidFill>
                <a:latin typeface="+mj-lt"/>
                <a:ea typeface="+mn-ea"/>
                <a:cs typeface="Calibri"/>
              </a:rPr>
              <a:pPr marL="0" indent="0" algn="ctr"/>
              <a:t>Requests Completed on Time
66%</a:t>
            </a:fld>
            <a:endParaRPr lang="en-GB" sz="1600" b="0" i="0" u="none" strike="noStrike">
              <a:solidFill>
                <a:schemeClr val="accent3">
                  <a:lumMod val="50000"/>
                </a:schemeClr>
              </a:solidFill>
              <a:latin typeface="+mj-lt"/>
              <a:ea typeface="+mn-ea"/>
              <a:cs typeface="Calibri"/>
            </a:endParaRPr>
          </a:p>
        </xdr:txBody>
      </xdr:sp>
    </xdr:grp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0.50243</cdr:x>
      <cdr:y>0.01963</cdr:y>
    </cdr:from>
    <cdr:to>
      <cdr:x>0.54848</cdr:x>
      <cdr:y>0.08819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7F4C3C9B-379F-6446-8CF6-3675FD1194D4}"/>
            </a:ext>
          </a:extLst>
        </cdr:cNvPr>
        <cdr:cNvSpPr/>
      </cdr:nvSpPr>
      <cdr:spPr>
        <a:xfrm xmlns:a="http://schemas.openxmlformats.org/drawingml/2006/main">
          <a:off x="3875535" y="92309"/>
          <a:ext cx="355232" cy="32234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5">
            <a:lumMod val="40000"/>
            <a:lumOff val="6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n-US" sz="1100" b="1">
              <a:solidFill>
                <a:schemeClr val="tx1"/>
              </a:solidFill>
            </a:rPr>
            <a:t>x%</a:t>
          </a:r>
        </a:p>
      </cdr:txBody>
    </cdr:sp>
  </cdr:relSizeAnchor>
  <cdr:relSizeAnchor xmlns:cdr="http://schemas.openxmlformats.org/drawingml/2006/chartDrawing">
    <cdr:from>
      <cdr:x>0.33772</cdr:x>
      <cdr:y>0.01809</cdr:y>
    </cdr:from>
    <cdr:to>
      <cdr:x>0.77193</cdr:x>
      <cdr:y>0.09386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A6C6FB45-A3B1-2542-BD7F-0810B314A3EF}"/>
            </a:ext>
          </a:extLst>
        </cdr:cNvPr>
        <cdr:cNvSpPr txBox="1"/>
      </cdr:nvSpPr>
      <cdr:spPr>
        <a:xfrm xmlns:a="http://schemas.openxmlformats.org/drawingml/2006/main">
          <a:off x="2605026" y="85039"/>
          <a:ext cx="3349320" cy="35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0.54843</cdr:x>
      <cdr:y>0</cdr:y>
    </cdr:from>
    <cdr:to>
      <cdr:x>1</cdr:x>
      <cdr:y>0.10521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CDBE9E94-C035-A947-B932-DC56377359BC}"/>
            </a:ext>
          </a:extLst>
        </cdr:cNvPr>
        <cdr:cNvSpPr txBox="1"/>
      </cdr:nvSpPr>
      <cdr:spPr>
        <a:xfrm xmlns:a="http://schemas.openxmlformats.org/drawingml/2006/main">
          <a:off x="4225477" y="0"/>
          <a:ext cx="3479189" cy="4937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>
              <a:solidFill>
                <a:schemeClr val="tx1">
                  <a:lumMod val="65000"/>
                  <a:lumOff val="35000"/>
                </a:schemeClr>
              </a:solidFill>
            </a:rPr>
            <a:t>indicates</a:t>
          </a:r>
          <a:r>
            <a:rPr lang="en-GB" sz="1200" baseline="0">
              <a:solidFill>
                <a:schemeClr val="tx1">
                  <a:lumMod val="65000"/>
                  <a:lumOff val="35000"/>
                </a:schemeClr>
              </a:solidFill>
            </a:rPr>
            <a:t> the % breakdown of requests across customer groups </a:t>
          </a:r>
          <a:endParaRPr lang="en-GB" sz="12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184943</xdr:colOff>
      <xdr:row>0</xdr:row>
      <xdr:rowOff>165004</xdr:rowOff>
    </xdr:from>
    <xdr:to>
      <xdr:col>19</xdr:col>
      <xdr:colOff>920360</xdr:colOff>
      <xdr:row>0</xdr:row>
      <xdr:rowOff>987964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B9211F7F-76F9-8646-80E6-7736529AFC1E}"/>
            </a:ext>
          </a:extLst>
        </xdr:cNvPr>
        <xdr:cNvGrpSpPr/>
      </xdr:nvGrpSpPr>
      <xdr:grpSpPr>
        <a:xfrm>
          <a:off x="11986963" y="165004"/>
          <a:ext cx="8637639" cy="822960"/>
          <a:chOff x="12031070" y="187513"/>
          <a:chExt cx="8674693" cy="822960"/>
        </a:xfrm>
      </xdr:grpSpPr>
      <xdr:sp macro="" textlink="'Summary Transport'!AQ10">
        <xdr:nvSpPr>
          <xdr:cNvPr id="10" name="TextBox 9">
            <a:extLst>
              <a:ext uri="{FF2B5EF4-FFF2-40B4-BE49-F238E27FC236}">
                <a16:creationId xmlns:a16="http://schemas.microsoft.com/office/drawing/2014/main" id="{F8F01D22-3436-7342-B79A-A467904C22EA}"/>
              </a:ext>
            </a:extLst>
          </xdr:cNvPr>
          <xdr:cNvSpPr txBox="1"/>
        </xdr:nvSpPr>
        <xdr:spPr>
          <a:xfrm>
            <a:off x="17962563" y="187513"/>
            <a:ext cx="2743200" cy="822960"/>
          </a:xfrm>
          <a:prstGeom prst="roundRect">
            <a:avLst/>
          </a:prstGeom>
          <a:solidFill>
            <a:schemeClr val="bg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001B8F93-A542-B649-9014-E3DC9FB532FD}" type="TxLink">
              <a:rPr lang="en-US" sz="1600" b="0" i="0" u="none" strike="noStrike">
                <a:solidFill>
                  <a:schemeClr val="accent3">
                    <a:lumMod val="50000"/>
                  </a:schemeClr>
                </a:solidFill>
                <a:latin typeface="+mj-lt"/>
                <a:ea typeface="+mn-ea"/>
                <a:cs typeface="Calibri"/>
              </a:rPr>
              <a:pPr marL="0" indent="0" algn="ctr"/>
              <a:t>Downtime Vehicle-Days
19%</a:t>
            </a:fld>
            <a:endParaRPr lang="en-US" sz="1600" b="0" i="0" u="none" strike="noStrike">
              <a:solidFill>
                <a:schemeClr val="accent3">
                  <a:lumMod val="50000"/>
                </a:schemeClr>
              </a:solidFill>
              <a:latin typeface="+mj-lt"/>
              <a:ea typeface="+mn-ea"/>
              <a:cs typeface="Calibri"/>
            </a:endParaRPr>
          </a:p>
        </xdr:txBody>
      </xdr:sp>
      <xdr:sp macro="" textlink="'Summary Transport'!Q225">
        <xdr:nvSpPr>
          <xdr:cNvPr id="11" name="TextBox 10">
            <a:extLst>
              <a:ext uri="{FF2B5EF4-FFF2-40B4-BE49-F238E27FC236}">
                <a16:creationId xmlns:a16="http://schemas.microsoft.com/office/drawing/2014/main" id="{1F309F12-4086-1A4A-A367-84F67D94165E}"/>
              </a:ext>
            </a:extLst>
          </xdr:cNvPr>
          <xdr:cNvSpPr txBox="1"/>
        </xdr:nvSpPr>
        <xdr:spPr>
          <a:xfrm>
            <a:off x="12031070" y="187513"/>
            <a:ext cx="2743200" cy="822960"/>
          </a:xfrm>
          <a:prstGeom prst="roundRect">
            <a:avLst/>
          </a:prstGeom>
          <a:solidFill>
            <a:schemeClr val="bg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55AD44F5-D956-4F42-91C9-40B2D5A8D011}" type="TxLink">
              <a:rPr lang="en-US" sz="1600" b="0" i="0" u="none" strike="noStrike">
                <a:solidFill>
                  <a:schemeClr val="accent3">
                    <a:lumMod val="50000"/>
                  </a:schemeClr>
                </a:solidFill>
                <a:latin typeface="+mj-lt"/>
                <a:ea typeface="+mn-ea"/>
                <a:cs typeface="Calibri"/>
              </a:rPr>
              <a:pPr marL="0" indent="0" algn="ctr"/>
              <a:t>Total Number of Trips
277</a:t>
            </a:fld>
            <a:endParaRPr lang="en-US" sz="1600" b="0" i="0" u="none" strike="noStrike">
              <a:solidFill>
                <a:schemeClr val="accent3">
                  <a:lumMod val="50000"/>
                </a:schemeClr>
              </a:solidFill>
              <a:latin typeface="+mj-lt"/>
              <a:ea typeface="+mn-ea"/>
              <a:cs typeface="Calibri"/>
            </a:endParaRPr>
          </a:p>
        </xdr:txBody>
      </xdr:sp>
      <xdr:sp macro="" textlink="'Summary Transport'!J264">
        <xdr:nvSpPr>
          <xdr:cNvPr id="12" name="TextBox 11">
            <a:extLst>
              <a:ext uri="{FF2B5EF4-FFF2-40B4-BE49-F238E27FC236}">
                <a16:creationId xmlns:a16="http://schemas.microsoft.com/office/drawing/2014/main" id="{620A8D79-1A01-494D-83EF-6913FFE6A1BC}"/>
              </a:ext>
            </a:extLst>
          </xdr:cNvPr>
          <xdr:cNvSpPr txBox="1"/>
        </xdr:nvSpPr>
        <xdr:spPr>
          <a:xfrm>
            <a:off x="14996817" y="187513"/>
            <a:ext cx="2743200" cy="822960"/>
          </a:xfrm>
          <a:prstGeom prst="roundRect">
            <a:avLst/>
          </a:prstGeom>
          <a:solidFill>
            <a:schemeClr val="bg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1470D86F-1706-AA42-95B7-D7BAA3B9F7CB}" type="TxLink">
              <a:rPr lang="en-US" sz="1600" b="0" i="0" u="none" strike="noStrike">
                <a:solidFill>
                  <a:schemeClr val="accent3">
                    <a:lumMod val="50000"/>
                  </a:schemeClr>
                </a:solidFill>
                <a:latin typeface="+mj-lt"/>
                <a:ea typeface="+mn-ea"/>
                <a:cs typeface="Calibri"/>
              </a:rPr>
              <a:pPr marL="0" indent="0" algn="ctr"/>
              <a:t>Avg Monthly Transport Costs
₹4,060</a:t>
            </a:fld>
            <a:endParaRPr lang="en-US" sz="1600" b="0" i="0" u="none" strike="noStrike">
              <a:solidFill>
                <a:schemeClr val="accent3">
                  <a:lumMod val="50000"/>
                </a:schemeClr>
              </a:solidFill>
              <a:latin typeface="+mj-lt"/>
              <a:ea typeface="+mn-ea"/>
              <a:cs typeface="Calibri"/>
            </a:endParaRPr>
          </a:p>
        </xdr:txBody>
      </xdr:sp>
    </xdr:grpSp>
    <xdr:clientData/>
  </xdr:twoCellAnchor>
  <xdr:twoCellAnchor editAs="absolute">
    <xdr:from>
      <xdr:col>0</xdr:col>
      <xdr:colOff>125754</xdr:colOff>
      <xdr:row>2</xdr:row>
      <xdr:rowOff>39609</xdr:rowOff>
    </xdr:from>
    <xdr:to>
      <xdr:col>15</xdr:col>
      <xdr:colOff>122845</xdr:colOff>
      <xdr:row>19</xdr:row>
      <xdr:rowOff>23044</xdr:rowOff>
    </xdr:to>
    <xdr:grpSp>
      <xdr:nvGrpSpPr>
        <xdr:cNvPr id="22" name="Group 2">
          <a:extLst>
            <a:ext uri="{FF2B5EF4-FFF2-40B4-BE49-F238E27FC236}">
              <a16:creationId xmlns:a16="http://schemas.microsoft.com/office/drawing/2014/main" id="{93A48D81-5DE0-7A48-AC82-834884E19625}"/>
            </a:ext>
          </a:extLst>
        </xdr:cNvPr>
        <xdr:cNvGrpSpPr/>
      </xdr:nvGrpSpPr>
      <xdr:grpSpPr>
        <a:xfrm>
          <a:off x="125754" y="1412235"/>
          <a:ext cx="15891333" cy="4652930"/>
          <a:chOff x="135465" y="1274079"/>
          <a:chExt cx="16065944" cy="4754880"/>
        </a:xfrm>
      </xdr:grpSpPr>
      <xdr:graphicFrame macro="">
        <xdr:nvGraphicFramePr>
          <xdr:cNvPr id="23" name="Chart 19">
            <a:extLst>
              <a:ext uri="{FF2B5EF4-FFF2-40B4-BE49-F238E27FC236}">
                <a16:creationId xmlns:a16="http://schemas.microsoft.com/office/drawing/2014/main" id="{6D8CEB57-08AC-A34D-A5E6-6C852F1B2DDF}"/>
              </a:ext>
            </a:extLst>
          </xdr:cNvPr>
          <xdr:cNvGraphicFramePr>
            <a:graphicFrameLocks/>
          </xdr:cNvGraphicFramePr>
        </xdr:nvGraphicFramePr>
        <xdr:xfrm>
          <a:off x="7795644" y="1274079"/>
          <a:ext cx="8405765" cy="47548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24" name="Chart 12">
            <a:extLst>
              <a:ext uri="{FF2B5EF4-FFF2-40B4-BE49-F238E27FC236}">
                <a16:creationId xmlns:a16="http://schemas.microsoft.com/office/drawing/2014/main" id="{532974B8-1441-3F48-ABE9-84F86B521D4A}"/>
              </a:ext>
            </a:extLst>
          </xdr:cNvPr>
          <xdr:cNvGraphicFramePr>
            <a:graphicFrameLocks/>
          </xdr:cNvGraphicFramePr>
        </xdr:nvGraphicFramePr>
        <xdr:xfrm>
          <a:off x="135465" y="1274079"/>
          <a:ext cx="7427669" cy="47548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 editAs="absolute">
    <xdr:from>
      <xdr:col>15</xdr:col>
      <xdr:colOff>511790</xdr:colOff>
      <xdr:row>25</xdr:row>
      <xdr:rowOff>1</xdr:rowOff>
    </xdr:from>
    <xdr:to>
      <xdr:col>19</xdr:col>
      <xdr:colOff>966716</xdr:colOff>
      <xdr:row>43</xdr:row>
      <xdr:rowOff>56867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745BB31B-C1D6-3643-803B-E9E888993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116578</xdr:colOff>
      <xdr:row>21</xdr:row>
      <xdr:rowOff>19173</xdr:rowOff>
    </xdr:from>
    <xdr:to>
      <xdr:col>15</xdr:col>
      <xdr:colOff>202665</xdr:colOff>
      <xdr:row>43</xdr:row>
      <xdr:rowOff>73158</xdr:rowOff>
    </xdr:to>
    <xdr:grpSp>
      <xdr:nvGrpSpPr>
        <xdr:cNvPr id="9" name="Group 3">
          <a:extLst>
            <a:ext uri="{FF2B5EF4-FFF2-40B4-BE49-F238E27FC236}">
              <a16:creationId xmlns:a16="http://schemas.microsoft.com/office/drawing/2014/main" id="{F17F0055-D4F5-974B-84FE-63A310FA5256}"/>
            </a:ext>
          </a:extLst>
        </xdr:cNvPr>
        <xdr:cNvGrpSpPr/>
      </xdr:nvGrpSpPr>
      <xdr:grpSpPr>
        <a:xfrm>
          <a:off x="116578" y="6548769"/>
          <a:ext cx="15980329" cy="4710652"/>
          <a:chOff x="97692" y="6331263"/>
          <a:chExt cx="16085346" cy="4754880"/>
        </a:xfrm>
      </xdr:grpSpPr>
      <xdr:graphicFrame macro="">
        <xdr:nvGraphicFramePr>
          <xdr:cNvPr id="18" name="Chart 13">
            <a:extLst>
              <a:ext uri="{FF2B5EF4-FFF2-40B4-BE49-F238E27FC236}">
                <a16:creationId xmlns:a16="http://schemas.microsoft.com/office/drawing/2014/main" id="{43A1DA78-8D4D-F84A-862C-28FC362F3DA8}"/>
              </a:ext>
            </a:extLst>
          </xdr:cNvPr>
          <xdr:cNvGraphicFramePr>
            <a:graphicFrameLocks/>
          </xdr:cNvGraphicFramePr>
        </xdr:nvGraphicFramePr>
        <xdr:xfrm>
          <a:off x="11493360" y="6331263"/>
          <a:ext cx="4689678" cy="47548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9" name="Chart 15">
            <a:extLst>
              <a:ext uri="{FF2B5EF4-FFF2-40B4-BE49-F238E27FC236}">
                <a16:creationId xmlns:a16="http://schemas.microsoft.com/office/drawing/2014/main" id="{8752261E-B27B-5B4D-B1BB-C97FD1607CB9}"/>
              </a:ext>
            </a:extLst>
          </xdr:cNvPr>
          <xdr:cNvGraphicFramePr>
            <a:graphicFrameLocks/>
          </xdr:cNvGraphicFramePr>
        </xdr:nvGraphicFramePr>
        <xdr:xfrm>
          <a:off x="97692" y="6331263"/>
          <a:ext cx="6009447" cy="47548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21" name="Chart 16">
            <a:extLst>
              <a:ext uri="{FF2B5EF4-FFF2-40B4-BE49-F238E27FC236}">
                <a16:creationId xmlns:a16="http://schemas.microsoft.com/office/drawing/2014/main" id="{172A1E8D-50FC-2247-8372-70DD7DAA44CD}"/>
              </a:ext>
            </a:extLst>
          </xdr:cNvPr>
          <xdr:cNvGraphicFramePr>
            <a:graphicFrameLocks/>
          </xdr:cNvGraphicFramePr>
        </xdr:nvGraphicFramePr>
        <xdr:xfrm>
          <a:off x="6266513" y="6331263"/>
          <a:ext cx="5029200" cy="47548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193931</xdr:colOff>
      <xdr:row>16</xdr:row>
      <xdr:rowOff>63414</xdr:rowOff>
    </xdr:from>
    <xdr:to>
      <xdr:col>19</xdr:col>
      <xdr:colOff>118149</xdr:colOff>
      <xdr:row>28</xdr:row>
      <xdr:rowOff>241214</xdr:rowOff>
    </xdr:to>
    <xdr:grpSp>
      <xdr:nvGrpSpPr>
        <xdr:cNvPr id="15" name="Group 4">
          <a:extLst>
            <a:ext uri="{FF2B5EF4-FFF2-40B4-BE49-F238E27FC236}">
              <a16:creationId xmlns:a16="http://schemas.microsoft.com/office/drawing/2014/main" id="{94051BE9-9533-F44D-8A23-564207D7B877}"/>
            </a:ext>
          </a:extLst>
        </xdr:cNvPr>
        <xdr:cNvGrpSpPr/>
      </xdr:nvGrpSpPr>
      <xdr:grpSpPr>
        <a:xfrm>
          <a:off x="6485135" y="5531470"/>
          <a:ext cx="15387644" cy="3470392"/>
          <a:chOff x="6493131" y="5524414"/>
          <a:chExt cx="15481718" cy="3429000"/>
        </a:xfrm>
      </xdr:grpSpPr>
      <xdr:graphicFrame macro="">
        <xdr:nvGraphicFramePr>
          <xdr:cNvPr id="16" name="Chart 21">
            <a:extLst>
              <a:ext uri="{FF2B5EF4-FFF2-40B4-BE49-F238E27FC236}">
                <a16:creationId xmlns:a16="http://schemas.microsoft.com/office/drawing/2014/main" id="{E404827C-5A9E-F346-AEC6-218087541D24}"/>
              </a:ext>
            </a:extLst>
          </xdr:cNvPr>
          <xdr:cNvGraphicFramePr>
            <a:graphicFrameLocks/>
          </xdr:cNvGraphicFramePr>
        </xdr:nvGraphicFramePr>
        <xdr:xfrm>
          <a:off x="16289453" y="5526339"/>
          <a:ext cx="5685396" cy="34251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17" name="Group 3">
            <a:extLst>
              <a:ext uri="{FF2B5EF4-FFF2-40B4-BE49-F238E27FC236}">
                <a16:creationId xmlns:a16="http://schemas.microsoft.com/office/drawing/2014/main" id="{B33AB8CE-9C46-F24C-966C-944A075CC284}"/>
              </a:ext>
            </a:extLst>
          </xdr:cNvPr>
          <xdr:cNvGrpSpPr/>
        </xdr:nvGrpSpPr>
        <xdr:grpSpPr>
          <a:xfrm>
            <a:off x="6493131" y="5524414"/>
            <a:ext cx="9616213" cy="3429000"/>
            <a:chOff x="6493131" y="5516782"/>
            <a:chExt cx="9616213" cy="3429000"/>
          </a:xfrm>
        </xdr:grpSpPr>
        <xdr:graphicFrame macro="">
          <xdr:nvGraphicFramePr>
            <xdr:cNvPr id="18" name="Chart 23">
              <a:extLst>
                <a:ext uri="{FF2B5EF4-FFF2-40B4-BE49-F238E27FC236}">
                  <a16:creationId xmlns:a16="http://schemas.microsoft.com/office/drawing/2014/main" id="{846B1985-77AB-8B44-B4D6-6EAE3FAB894E}"/>
                </a:ext>
              </a:extLst>
            </xdr:cNvPr>
            <xdr:cNvGraphicFramePr>
              <a:graphicFrameLocks/>
            </xdr:cNvGraphicFramePr>
          </xdr:nvGraphicFramePr>
          <xdr:xfrm>
            <a:off x="6493131" y="5516782"/>
            <a:ext cx="4725202" cy="3429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19" name="Chart 24">
              <a:extLst>
                <a:ext uri="{FF2B5EF4-FFF2-40B4-BE49-F238E27FC236}">
                  <a16:creationId xmlns:a16="http://schemas.microsoft.com/office/drawing/2014/main" id="{8421AE29-7E0F-8C47-94CC-FFA1910D9901}"/>
                </a:ext>
              </a:extLst>
            </xdr:cNvPr>
            <xdr:cNvGraphicFramePr>
              <a:graphicFrameLocks/>
            </xdr:cNvGraphicFramePr>
          </xdr:nvGraphicFramePr>
          <xdr:xfrm>
            <a:off x="11384142" y="5516782"/>
            <a:ext cx="4725202" cy="3429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</xdr:grpSp>
    </xdr:grpSp>
    <xdr:clientData/>
  </xdr:twoCellAnchor>
  <xdr:twoCellAnchor editAs="absolute">
    <xdr:from>
      <xdr:col>0</xdr:col>
      <xdr:colOff>101599</xdr:colOff>
      <xdr:row>1</xdr:row>
      <xdr:rowOff>141178</xdr:rowOff>
    </xdr:from>
    <xdr:to>
      <xdr:col>14</xdr:col>
      <xdr:colOff>1385454</xdr:colOff>
      <xdr:row>15</xdr:row>
      <xdr:rowOff>186117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B8407FE7-E8CB-B64B-B384-032055F4A605}"/>
            </a:ext>
          </a:extLst>
        </xdr:cNvPr>
        <xdr:cNvGrpSpPr/>
      </xdr:nvGrpSpPr>
      <xdr:grpSpPr>
        <a:xfrm>
          <a:off x="101599" y="1058400"/>
          <a:ext cx="15865336" cy="4278273"/>
          <a:chOff x="101599" y="1052973"/>
          <a:chExt cx="16002829" cy="4343400"/>
        </a:xfrm>
      </xdr:grpSpPr>
      <xdr:graphicFrame macro="">
        <xdr:nvGraphicFramePr>
          <xdr:cNvPr id="9" name="Chart 8">
            <a:extLst>
              <a:ext uri="{FF2B5EF4-FFF2-40B4-BE49-F238E27FC236}">
                <a16:creationId xmlns:a16="http://schemas.microsoft.com/office/drawing/2014/main" id="{C40F29A6-3E1A-A442-86A3-B37FA73CA094}"/>
              </a:ext>
            </a:extLst>
          </xdr:cNvPr>
          <xdr:cNvGraphicFramePr>
            <a:graphicFrameLocks/>
          </xdr:cNvGraphicFramePr>
        </xdr:nvGraphicFramePr>
        <xdr:xfrm>
          <a:off x="7509666" y="1052973"/>
          <a:ext cx="4036825" cy="4343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33CA1679-5884-3847-8445-8137A6A2F68E}"/>
              </a:ext>
            </a:extLst>
          </xdr:cNvPr>
          <xdr:cNvGraphicFramePr>
            <a:graphicFrameLocks/>
          </xdr:cNvGraphicFramePr>
        </xdr:nvGraphicFramePr>
        <xdr:xfrm>
          <a:off x="101599" y="1052973"/>
          <a:ext cx="7267005" cy="4343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1" name="Chart 10">
            <a:extLst>
              <a:ext uri="{FF2B5EF4-FFF2-40B4-BE49-F238E27FC236}">
                <a16:creationId xmlns:a16="http://schemas.microsoft.com/office/drawing/2014/main" id="{0182ACB2-0479-AF43-9FAB-E9EC0EB336A7}"/>
              </a:ext>
            </a:extLst>
          </xdr:cNvPr>
          <xdr:cNvGraphicFramePr>
            <a:graphicFrameLocks/>
          </xdr:cNvGraphicFramePr>
        </xdr:nvGraphicFramePr>
        <xdr:xfrm>
          <a:off x="11687552" y="1052973"/>
          <a:ext cx="4416876" cy="4343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 editAs="absolute">
    <xdr:from>
      <xdr:col>11</xdr:col>
      <xdr:colOff>540415</xdr:colOff>
      <xdr:row>0</xdr:row>
      <xdr:rowOff>82812</xdr:rowOff>
    </xdr:from>
    <xdr:to>
      <xdr:col>19</xdr:col>
      <xdr:colOff>104484</xdr:colOff>
      <xdr:row>0</xdr:row>
      <xdr:rowOff>814332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1D055F2-D161-4B40-BBF4-A527D6D40E10}"/>
            </a:ext>
          </a:extLst>
        </xdr:cNvPr>
        <xdr:cNvGrpSpPr/>
      </xdr:nvGrpSpPr>
      <xdr:grpSpPr>
        <a:xfrm>
          <a:off x="11699952" y="82812"/>
          <a:ext cx="10159162" cy="731520"/>
          <a:chOff x="11156313" y="50248"/>
          <a:chExt cx="10179966" cy="731520"/>
        </a:xfrm>
      </xdr:grpSpPr>
      <xdr:sp macro="" textlink="'Summary Topline'!$E$11">
        <xdr:nvSpPr>
          <xdr:cNvPr id="26" name="TextBox 25">
            <a:extLst>
              <a:ext uri="{FF2B5EF4-FFF2-40B4-BE49-F238E27FC236}">
                <a16:creationId xmlns:a16="http://schemas.microsoft.com/office/drawing/2014/main" id="{F92D9E48-07AC-E149-8621-5184DB121D3B}"/>
              </a:ext>
            </a:extLst>
          </xdr:cNvPr>
          <xdr:cNvSpPr txBox="1"/>
        </xdr:nvSpPr>
        <xdr:spPr>
          <a:xfrm>
            <a:off x="14646096" y="50248"/>
            <a:ext cx="3200400" cy="731520"/>
          </a:xfrm>
          <a:prstGeom prst="roundRect">
            <a:avLst/>
          </a:prstGeom>
          <a:solidFill>
            <a:schemeClr val="bg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81B7ED02-A1ED-F84E-BBC4-8C8E18CB713F}" type="TxLink">
              <a:rPr lang="en-US" sz="1600" b="0" i="0" u="none" strike="noStrike">
                <a:solidFill>
                  <a:schemeClr val="accent3">
                    <a:lumMod val="50000"/>
                  </a:schemeClr>
                </a:solidFill>
                <a:latin typeface="+mj-lt"/>
                <a:ea typeface="+mn-ea"/>
                <a:cs typeface="Calibri"/>
              </a:rPr>
              <a:pPr marL="0" indent="0" algn="ctr"/>
              <a:t>Avg Monthly Treatment Cost
₹2,460</a:t>
            </a:fld>
            <a:endParaRPr lang="en-GB" sz="1600" b="0" i="0" u="none" strike="noStrike">
              <a:solidFill>
                <a:schemeClr val="accent3">
                  <a:lumMod val="50000"/>
                </a:schemeClr>
              </a:solidFill>
              <a:latin typeface="+mj-lt"/>
              <a:ea typeface="+mn-ea"/>
              <a:cs typeface="Calibri"/>
            </a:endParaRPr>
          </a:p>
        </xdr:txBody>
      </xdr:sp>
      <xdr:sp macro="" textlink="'Summary Topline'!$E$10">
        <xdr:nvSpPr>
          <xdr:cNvPr id="27" name="TextBox 26">
            <a:extLst>
              <a:ext uri="{FF2B5EF4-FFF2-40B4-BE49-F238E27FC236}">
                <a16:creationId xmlns:a16="http://schemas.microsoft.com/office/drawing/2014/main" id="{76DC44F5-149D-4742-9CAC-A2E43D0682B3}"/>
              </a:ext>
            </a:extLst>
          </xdr:cNvPr>
          <xdr:cNvSpPr txBox="1"/>
        </xdr:nvSpPr>
        <xdr:spPr>
          <a:xfrm>
            <a:off x="11156313" y="50248"/>
            <a:ext cx="3200400" cy="731520"/>
          </a:xfrm>
          <a:prstGeom prst="roundRect">
            <a:avLst/>
          </a:prstGeom>
          <a:solidFill>
            <a:schemeClr val="bg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3C8CD7AF-8727-1D47-B034-CF9641D4ECFA}" type="TxLink">
              <a:rPr lang="en-US" sz="1600" b="0" i="0" u="none" strike="noStrike">
                <a:solidFill>
                  <a:schemeClr val="accent3">
                    <a:lumMod val="50000"/>
                  </a:schemeClr>
                </a:solidFill>
                <a:latin typeface="+mj-lt"/>
                <a:ea typeface="+mn-ea"/>
                <a:cs typeface="Calibri"/>
              </a:rPr>
              <a:pPr marL="0" indent="0" algn="ctr"/>
              <a:t>Total Sludge Treated
250 KL</a:t>
            </a:fld>
            <a:endParaRPr lang="en-GB" sz="1600" b="0" i="0" u="none" strike="noStrike">
              <a:solidFill>
                <a:schemeClr val="accent3">
                  <a:lumMod val="50000"/>
                </a:schemeClr>
              </a:solidFill>
              <a:latin typeface="+mj-lt"/>
              <a:ea typeface="+mn-ea"/>
              <a:cs typeface="Calibri"/>
            </a:endParaRPr>
          </a:p>
        </xdr:txBody>
      </xdr:sp>
      <xdr:sp macro="" textlink="'Summary Treatment'!AR23">
        <xdr:nvSpPr>
          <xdr:cNvPr id="12" name="TextBox 11">
            <a:extLst>
              <a:ext uri="{FF2B5EF4-FFF2-40B4-BE49-F238E27FC236}">
                <a16:creationId xmlns:a16="http://schemas.microsoft.com/office/drawing/2014/main" id="{AB5A4E35-FD8A-8647-BAE9-EF44A3ABE70B}"/>
              </a:ext>
            </a:extLst>
          </xdr:cNvPr>
          <xdr:cNvSpPr txBox="1"/>
        </xdr:nvSpPr>
        <xdr:spPr>
          <a:xfrm>
            <a:off x="18135879" y="50248"/>
            <a:ext cx="3200400" cy="731520"/>
          </a:xfrm>
          <a:prstGeom prst="roundRect">
            <a:avLst/>
          </a:prstGeom>
          <a:solidFill>
            <a:schemeClr val="bg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0CD90B56-38BB-644C-98BB-9195988A08A6}" type="TxLink">
              <a:rPr lang="en-US" sz="1600" b="0" i="0" u="none" strike="noStrike">
                <a:solidFill>
                  <a:schemeClr val="accent3">
                    <a:lumMod val="50000"/>
                  </a:schemeClr>
                </a:solidFill>
                <a:latin typeface="+mj-lt"/>
                <a:ea typeface="+mn-ea"/>
                <a:cs typeface="Calibri"/>
              </a:rPr>
              <a:pPr marL="0" indent="0" algn="ctr"/>
              <a:t>Downtime Days 8%
Most in Apr-20 Sep-20 Oct-20</a:t>
            </a:fld>
            <a:endParaRPr lang="en-GB" sz="1600" b="0" i="0" u="none" strike="noStrike">
              <a:solidFill>
                <a:schemeClr val="accent3">
                  <a:lumMod val="50000"/>
                </a:schemeClr>
              </a:solidFill>
              <a:latin typeface="+mj-lt"/>
              <a:ea typeface="+mn-ea"/>
              <a:cs typeface="Calibri"/>
            </a:endParaRPr>
          </a:p>
        </xdr:txBody>
      </xdr:sp>
    </xdr:grp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0.49406</cdr:x>
      <cdr:y>0.09127</cdr:y>
    </cdr:from>
    <cdr:to>
      <cdr:x>0.53207</cdr:x>
      <cdr:y>0.15873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3D5AD6CD-C1C3-FA45-B4F7-4641A0269593}"/>
            </a:ext>
          </a:extLst>
        </cdr:cNvPr>
        <cdr:cNvSpPr/>
      </cdr:nvSpPr>
      <cdr:spPr>
        <a:xfrm xmlns:a="http://schemas.openxmlformats.org/drawingml/2006/main">
          <a:off x="3522134" y="389467"/>
          <a:ext cx="270934" cy="287867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n-US" sz="1400">
              <a:solidFill>
                <a:schemeClr val="bg1"/>
              </a:solidFill>
            </a:rPr>
            <a:t>x</a:t>
          </a:r>
        </a:p>
      </cdr:txBody>
    </cdr:sp>
  </cdr:relSizeAnchor>
  <cdr:relSizeAnchor xmlns:cdr="http://schemas.openxmlformats.org/drawingml/2006/chartDrawing">
    <cdr:from>
      <cdr:x>0.53444</cdr:x>
      <cdr:y>0.07143</cdr:y>
    </cdr:from>
    <cdr:to>
      <cdr:x>0.87173</cdr:x>
      <cdr:y>0.20635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52E3F82A-75E6-FD4C-943B-F20D41D37DDB}"/>
            </a:ext>
          </a:extLst>
        </cdr:cNvPr>
        <cdr:cNvSpPr txBox="1"/>
      </cdr:nvSpPr>
      <cdr:spPr>
        <a:xfrm xmlns:a="http://schemas.openxmlformats.org/drawingml/2006/main">
          <a:off x="3810001" y="304800"/>
          <a:ext cx="2404534" cy="5757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/>
            <a:t>indictes number of days exceeding plant capacity</a:t>
          </a:r>
        </a:p>
      </cdr:txBody>
    </cdr:sp>
  </cdr:relSizeAnchor>
</c:userShapes>
</file>

<file path=xl/persons/person.xml><?xml version="1.0" encoding="utf-8"?>
<personList xmlns="http://schemas.microsoft.com/office/spreadsheetml/2018/threadedcomments" xmlns:x="http://schemas.openxmlformats.org/spreadsheetml/2006/main">
  <person displayName="Neha Agarwal" id="{50CADE8C-9432-FF4C-B3C5-26E88271FCFA}" userId="38bdb8f4972829cb" providerId="Windows Liv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eha A." refreshedDate="44096.614617708336" createdVersion="6" refreshedVersion="6" minRefreshableVersion="3" recordCount="76" xr:uid="{1CD7AB5E-EF16-9748-8AB8-AECE95CD6D96}">
  <cacheSource type="worksheet">
    <worksheetSource name="Table2"/>
  </cacheSource>
  <cacheFields count="17">
    <cacheField name="Employee Type" numFmtId="0">
      <sharedItems containsBlank="1" count="3">
        <s v="Driver"/>
        <s v="Helper"/>
        <m/>
      </sharedItems>
    </cacheField>
    <cacheField name="Name of Employee" numFmtId="0">
      <sharedItems containsBlank="1"/>
    </cacheField>
    <cacheField name="Category" numFmtId="0">
      <sharedItems/>
    </cacheField>
    <cacheField name="Salary per Month" numFmtId="0">
      <sharedItems containsSemiMixedTypes="0" containsString="0" containsNumber="1" containsInteger="1" minValue="0" maxValue="20000"/>
    </cacheField>
    <cacheField name="Apr-20" numFmtId="0">
      <sharedItems containsString="0" containsBlank="1" containsNumber="1" containsInteger="1" minValue="3000" maxValue="3000"/>
    </cacheField>
    <cacheField name="May-20" numFmtId="0">
      <sharedItems containsString="0" containsBlank="1" containsNumber="1" containsInteger="1" minValue="3000" maxValue="3000"/>
    </cacheField>
    <cacheField name="Jun-20" numFmtId="0">
      <sharedItems containsString="0" containsBlank="1" containsNumber="1" containsInteger="1" minValue="3000" maxValue="3000"/>
    </cacheField>
    <cacheField name="Jul-20" numFmtId="0">
      <sharedItems containsString="0" containsBlank="1" containsNumber="1" containsInteger="1" minValue="3000" maxValue="3000"/>
    </cacheField>
    <cacheField name="Aug-20" numFmtId="0">
      <sharedItems containsString="0" containsBlank="1" containsNumber="1" containsInteger="1" minValue="3000" maxValue="3000"/>
    </cacheField>
    <cacheField name="Sep-20" numFmtId="0">
      <sharedItems containsNonDate="0" containsString="0" containsBlank="1"/>
    </cacheField>
    <cacheField name="Oct-20" numFmtId="0">
      <sharedItems containsNonDate="0" containsString="0" containsBlank="1"/>
    </cacheField>
    <cacheField name="Nov-20" numFmtId="0">
      <sharedItems containsNonDate="0" containsString="0" containsBlank="1"/>
    </cacheField>
    <cacheField name="Dec-20" numFmtId="0">
      <sharedItems containsNonDate="0" containsString="0" containsBlank="1"/>
    </cacheField>
    <cacheField name="Jan-21" numFmtId="0">
      <sharedItems containsNonDate="0" containsString="0" containsBlank="1"/>
    </cacheField>
    <cacheField name="Feb-21" numFmtId="0">
      <sharedItems containsNonDate="0" containsString="0" containsBlank="1"/>
    </cacheField>
    <cacheField name="Mar-21" numFmtId="0">
      <sharedItems containsNonDate="0" containsString="0" containsBlank="1"/>
    </cacheField>
    <cacheField name="Total Wages" numFmtId="0">
      <sharedItems containsSemiMixedTypes="0" containsString="0" containsNumber="1" containsInteger="1" minValue="0" maxValue="15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eha A." refreshedDate="44096.614618287036" createdVersion="6" refreshedVersion="6" minRefreshableVersion="3" recordCount="3650" xr:uid="{410CC2BF-CB4E-4640-BE4E-0C6AD68B2DB3}">
  <cacheSource type="worksheet">
    <worksheetSource name="Table6"/>
  </cacheSource>
  <cacheFields count="6">
    <cacheField name="Date" numFmtId="0">
      <sharedItems containsNonDate="0" containsDate="1" containsString="0" containsBlank="1" minDate="2020-04-07T00:00:00" maxDate="2020-08-05T00:00:00"/>
    </cacheField>
    <cacheField name="Month " numFmtId="0">
      <sharedItems containsBlank="1" containsMixedTypes="1" containsNumber="1" containsInteger="1" minValue="4" maxValue="8"/>
    </cacheField>
    <cacheField name="Expense Category" numFmtId="0">
      <sharedItems containsBlank="1" count="7">
        <s v="Fuel"/>
        <s v="Vehicle Regular Maintenance"/>
        <m/>
        <s v="Vehicle Repair"/>
        <s v="Insurance"/>
        <s v="Others"/>
        <s v="Registeration (incl. Renewal) Charges"/>
      </sharedItems>
    </cacheField>
    <cacheField name="Description of Expense" numFmtId="0">
      <sharedItems containsNonDate="0" containsString="0" containsBlank="1"/>
    </cacheField>
    <cacheField name="Expense Type" numFmtId="0">
      <sharedItems containsNonDate="0" containsString="0" containsBlank="1"/>
    </cacheField>
    <cacheField name="Expenditure (in INR)" numFmtId="0">
      <sharedItems containsString="0" containsBlank="1" containsNumber="1" containsInteger="1" minValue="100" maxValue="3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eha A." refreshedDate="44096.614618865744" createdVersion="6" refreshedVersion="6" minRefreshableVersion="3" recordCount="7300" xr:uid="{2A9F8C9B-1FD6-0A49-93C5-F28BD3618ED9}">
  <cacheSource type="worksheet">
    <worksheetSource name="Table1"/>
  </cacheSource>
  <cacheFields count="14">
    <cacheField name="Date" numFmtId="0">
      <sharedItems containsNonDate="0" containsDate="1" containsString="0" containsBlank="1" minDate="2020-04-21T00:00:00" maxDate="2020-08-16T00:00:00" count="11">
        <d v="2020-04-21T00:00:00"/>
        <d v="2020-04-27T00:00:00"/>
        <d v="2020-05-01T00:00:00"/>
        <d v="2020-05-07T00:00:00"/>
        <d v="2020-05-14T00:00:00"/>
        <d v="2020-05-20T00:00:00"/>
        <d v="2020-05-21T00:00:00"/>
        <d v="2020-06-21T00:00:00"/>
        <d v="2020-07-21T00:00:00"/>
        <d v="2020-08-15T00:00:00"/>
        <m/>
      </sharedItems>
      <fieldGroup par="13" base="0">
        <rangePr groupBy="days" startDate="2020-04-21T00:00:00" endDate="2020-08-16T00:00:00"/>
        <groupItems count="368">
          <s v="(blank)"/>
          <s v="01-Jan"/>
          <s v="02-Jan"/>
          <s v="03-Jan"/>
          <s v="04-Jan"/>
          <s v="05-Jan"/>
          <s v="06-Jan"/>
          <s v="07-Jan"/>
          <s v="08-Jan"/>
          <s v="0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01-Feb"/>
          <s v="02-Feb"/>
          <s v="03-Feb"/>
          <s v="04-Feb"/>
          <s v="05-Feb"/>
          <s v="06-Feb"/>
          <s v="07-Feb"/>
          <s v="08-Feb"/>
          <s v="0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01-Mar"/>
          <s v="02-Mar"/>
          <s v="03-Mar"/>
          <s v="04-Mar"/>
          <s v="05-Mar"/>
          <s v="06-Mar"/>
          <s v="07-Mar"/>
          <s v="08-Mar"/>
          <s v="0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01-Apr"/>
          <s v="02-Apr"/>
          <s v="03-Apr"/>
          <s v="04-Apr"/>
          <s v="05-Apr"/>
          <s v="06-Apr"/>
          <s v="07-Apr"/>
          <s v="08-Apr"/>
          <s v="0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01-May"/>
          <s v="02-May"/>
          <s v="03-May"/>
          <s v="04-May"/>
          <s v="05-May"/>
          <s v="06-May"/>
          <s v="07-May"/>
          <s v="08-May"/>
          <s v="0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01-Jun"/>
          <s v="02-Jun"/>
          <s v="03-Jun"/>
          <s v="04-Jun"/>
          <s v="05-Jun"/>
          <s v="06-Jun"/>
          <s v="07-Jun"/>
          <s v="08-Jun"/>
          <s v="0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01-Jul"/>
          <s v="02-Jul"/>
          <s v="03-Jul"/>
          <s v="04-Jul"/>
          <s v="05-Jul"/>
          <s v="06-Jul"/>
          <s v="07-Jul"/>
          <s v="08-Jul"/>
          <s v="0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01-Aug"/>
          <s v="02-Aug"/>
          <s v="03-Aug"/>
          <s v="04-Aug"/>
          <s v="05-Aug"/>
          <s v="06-Aug"/>
          <s v="07-Aug"/>
          <s v="08-Aug"/>
          <s v="0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01-Sep"/>
          <s v="02-Sep"/>
          <s v="03-Sep"/>
          <s v="04-Sep"/>
          <s v="05-Sep"/>
          <s v="06-Sep"/>
          <s v="07-Sep"/>
          <s v="08-Sep"/>
          <s v="0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ec"/>
          <s v="02-Dec"/>
          <s v="03-Dec"/>
          <s v="04-Dec"/>
          <s v="05-Dec"/>
          <s v="06-Dec"/>
          <s v="07-Dec"/>
          <s v="08-Dec"/>
          <s v="0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16/08/20"/>
        </groupItems>
      </fieldGroup>
    </cacheField>
    <cacheField name="Month" numFmtId="0">
      <sharedItems containsSemiMixedTypes="0" containsString="0" containsNumber="1" containsInteger="1" minValue="0" maxValue="8"/>
    </cacheField>
    <cacheField name="Vehicle License Number" numFmtId="0">
      <sharedItems containsBlank="1" count="11">
        <s v="OD1235"/>
        <s v="OD1236"/>
        <m/>
        <s v="VLN001" u="1"/>
        <s v="VLN002" u="1"/>
        <s v="VLN003" u="1"/>
        <s v="VLN004" u="1"/>
        <s v="VLN005" u="1"/>
        <s v="VLN006" u="1"/>
        <s v="VLN008" u="1"/>
        <s v="VLN009" u="1"/>
      </sharedItems>
    </cacheField>
    <cacheField name="Operation Status" numFmtId="0">
      <sharedItems containsBlank="1" count="4">
        <s v="Unavailable - Under Maintenance"/>
        <s v="Available"/>
        <m/>
        <s v="Unavailable - Not Under Maintenance" u="1"/>
      </sharedItems>
    </cacheField>
    <cacheField name="Assigned Driver" numFmtId="0">
      <sharedItems containsNonDate="0" containsString="0" containsBlank="1"/>
    </cacheField>
    <cacheField name="Assigned Helper 1" numFmtId="0">
      <sharedItems containsNonDate="0" containsString="0" containsBlank="1"/>
    </cacheField>
    <cacheField name="Assigned Helper 2" numFmtId="0">
      <sharedItems containsNonDate="0" containsString="0" containsBlank="1"/>
    </cacheField>
    <cacheField name="Number of Trips" numFmtId="0">
      <sharedItems containsString="0" containsBlank="1" containsNumber="1" containsInteger="1" minValue="0" maxValue="15"/>
    </cacheField>
    <cacheField name="Initial Meter Reading (km) " numFmtId="0">
      <sharedItems containsString="0" containsBlank="1" containsNumber="1" containsInteger="1" minValue="103" maxValue="800"/>
    </cacheField>
    <cacheField name="Final Meter Reading (km) " numFmtId="0">
      <sharedItems containsString="0" containsBlank="1" containsNumber="1" containsInteger="1" minValue="165" maxValue="890"/>
    </cacheField>
    <cacheField name="Distance Travelled (km)" numFmtId="0">
      <sharedItems containsSemiMixedTypes="0" containsString="0" containsNumber="1" containsInteger="1" minValue="0" maxValue="120"/>
    </cacheField>
    <cacheField name="Fuel Used (in liters)" numFmtId="0">
      <sharedItems containsString="0" containsBlank="1" containsNumber="1" containsInteger="1" minValue="10" maxValue="30"/>
    </cacheField>
    <cacheField name="Fuel Efficiency (km/l)" numFmtId="2">
      <sharedItems containsSemiMixedTypes="0" containsString="0" containsNumber="1" minValue="0" maxValue="8"/>
    </cacheField>
    <cacheField name="Months" numFmtId="0" databaseField="0">
      <fieldGroup base="0">
        <rangePr groupBy="months" startDate="2020-04-21T00:00:00" endDate="2020-08-16T00:00:00"/>
        <groupItems count="14">
          <s v="&lt;21/04/20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6/08/20"/>
        </groupItems>
      </fieldGroup>
    </cacheField>
  </cacheFields>
  <extLst>
    <ext xmlns:x14="http://schemas.microsoft.com/office/spreadsheetml/2009/9/main" uri="{725AE2AE-9491-48be-B2B4-4EB974FC3084}">
      <x14:pivotCacheDefinition pivotCacheId="1996010513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eha A." refreshedDate="44096.614619675929" createdVersion="6" refreshedVersion="6" minRefreshableVersion="3" recordCount="3650" xr:uid="{9E3E74C2-EA2B-9F42-9707-41CF05C48ABE}">
  <cacheSource type="worksheet">
    <worksheetSource name="Table633"/>
  </cacheSource>
  <cacheFields count="6">
    <cacheField name="Date" numFmtId="0">
      <sharedItems containsNonDate="0" containsDate="1" containsString="0" containsBlank="1" minDate="2020-04-07T00:00:00" maxDate="2020-08-04T00:00:00"/>
    </cacheField>
    <cacheField name="Month " numFmtId="0">
      <sharedItems containsMixedTypes="1" containsNumber="1" containsInteger="1" minValue="4" maxValue="8"/>
    </cacheField>
    <cacheField name="Expense Category" numFmtId="0">
      <sharedItems containsBlank="1" count="8">
        <s v="Plant Maintenance"/>
        <s v="Lab Chemicals and Tools"/>
        <s v="Fuel "/>
        <s v="Lawn Maintenance"/>
        <s v="Others"/>
        <s v="Uniform"/>
        <m/>
        <s v="GPS &amp; CCTV" u="1"/>
      </sharedItems>
    </cacheField>
    <cacheField name="Description of Expense" numFmtId="0">
      <sharedItems containsNonDate="0" containsString="0" containsBlank="1"/>
    </cacheField>
    <cacheField name="Expense Type" numFmtId="0">
      <sharedItems containsBlank="1"/>
    </cacheField>
    <cacheField name="Expenditure (in INR)" numFmtId="0">
      <sharedItems containsString="0" containsBlank="1" containsNumber="1" containsInteger="1" minValue="100" maxValue="500"/>
    </cacheField>
  </cacheFields>
  <extLst>
    <ext xmlns:x14="http://schemas.microsoft.com/office/spreadsheetml/2009/9/main" uri="{725AE2AE-9491-48be-B2B4-4EB974FC3084}">
      <x14:pivotCacheDefinition pivotCacheId="1756997565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eha A." refreshedDate="44096.614620486114" createdVersion="6" refreshedVersion="6" minRefreshableVersion="3" recordCount="75" xr:uid="{8A3EBEBF-D88E-7545-A4A8-9D8840971D61}">
  <cacheSource type="worksheet">
    <worksheetSource name="Table226"/>
  </cacheSource>
  <cacheFields count="17">
    <cacheField name="Name of Employee" numFmtId="0">
      <sharedItems containsBlank="1"/>
    </cacheField>
    <cacheField name="Employee Type" numFmtId="0">
      <sharedItems containsBlank="1" count="4">
        <s v="Management"/>
        <s v="Operation"/>
        <s v=""/>
        <m u="1"/>
      </sharedItems>
    </cacheField>
    <cacheField name="Category" numFmtId="0">
      <sharedItems/>
    </cacheField>
    <cacheField name="Salary per Month" numFmtId="0">
      <sharedItems containsMixedTypes="1" containsNumber="1" containsInteger="1" minValue="40000" maxValue="50000"/>
    </cacheField>
    <cacheField name="Apr-20" numFmtId="0">
      <sharedItems containsString="0" containsBlank="1" containsNumber="1" containsInteger="1" minValue="1000" maxValue="1000"/>
    </cacheField>
    <cacheField name="May-20" numFmtId="0">
      <sharedItems containsString="0" containsBlank="1" containsNumber="1" containsInteger="1" minValue="1000" maxValue="1000"/>
    </cacheField>
    <cacheField name="Jun-20" numFmtId="0">
      <sharedItems containsString="0" containsBlank="1" containsNumber="1" containsInteger="1" minValue="1000" maxValue="1000"/>
    </cacheField>
    <cacheField name="Jul-20" numFmtId="0">
      <sharedItems containsString="0" containsBlank="1" containsNumber="1" containsInteger="1" minValue="1000" maxValue="1000"/>
    </cacheField>
    <cacheField name="Aug-20" numFmtId="0">
      <sharedItems containsString="0" containsBlank="1" containsNumber="1" containsInteger="1" minValue="1000" maxValue="1000"/>
    </cacheField>
    <cacheField name="Sep-20" numFmtId="0">
      <sharedItems containsNonDate="0" containsString="0" containsBlank="1"/>
    </cacheField>
    <cacheField name="Oct-20" numFmtId="0">
      <sharedItems containsNonDate="0" containsString="0" containsBlank="1"/>
    </cacheField>
    <cacheField name="Nov-20" numFmtId="0">
      <sharedItems containsNonDate="0" containsString="0" containsBlank="1"/>
    </cacheField>
    <cacheField name="Dec-20" numFmtId="0">
      <sharedItems containsNonDate="0" containsString="0" containsBlank="1"/>
    </cacheField>
    <cacheField name="Jan-21" numFmtId="0">
      <sharedItems containsNonDate="0" containsString="0" containsBlank="1"/>
    </cacheField>
    <cacheField name="Feb-21" numFmtId="0">
      <sharedItems containsNonDate="0" containsString="0" containsBlank="1"/>
    </cacheField>
    <cacheField name="Mar-21" numFmtId="0">
      <sharedItems containsNonDate="0" containsString="0" containsBlank="1"/>
    </cacheField>
    <cacheField name="Total Wages" numFmtId="0">
      <sharedItems containsSemiMixedTypes="0" containsString="0" containsNumber="1" containsInteger="1" minValue="0" maxValue="5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Neha A." refreshedDate="44727.631696180557" createdVersion="6" refreshedVersion="8" minRefreshableVersion="3" recordCount="254" xr:uid="{0F7B1F70-9600-0A4F-8F04-33CAE2BB357E}">
  <cacheSource type="worksheet">
    <worksheetSource name="Table36"/>
  </cacheSource>
  <cacheFields count="11">
    <cacheField name="Day " numFmtId="0">
      <sharedItems containsNonDate="0" containsDate="1" containsString="0" containsBlank="1" minDate="2020-04-21T00:00:00" maxDate="2020-06-10T00:00:00" count="21">
        <d v="2020-04-21T00:00:00"/>
        <d v="2020-04-22T00:00:00"/>
        <d v="2020-04-23T00:00:00"/>
        <d v="2020-04-24T00:00:00"/>
        <d v="2020-04-25T00:00:00"/>
        <d v="2020-04-26T00:00:00"/>
        <d v="2020-04-27T00:00:00"/>
        <d v="2020-04-28T00:00:00"/>
        <d v="2020-04-29T00:00:00"/>
        <d v="2020-04-30T00:00:00"/>
        <d v="2020-05-01T00:00:00"/>
        <d v="2020-05-02T00:00:00"/>
        <d v="2020-05-03T00:00:00"/>
        <d v="2020-06-03T00:00:00"/>
        <d v="2020-06-04T00:00:00"/>
        <d v="2020-06-05T00:00:00"/>
        <d v="2020-06-06T00:00:00"/>
        <d v="2020-06-07T00:00:00"/>
        <d v="2020-06-08T00:00:00"/>
        <d v="2020-06-09T00:00:00"/>
        <m/>
      </sharedItems>
      <fieldGroup par="10" base="0">
        <rangePr groupBy="months" startDate="2020-04-21T00:00:00" endDate="2020-06-10T00:00:00"/>
        <groupItems count="14">
          <s v="(blank)"/>
          <s v="Jan"/>
          <s v="Feb"/>
          <s v="Mar"/>
          <s v="Apr"/>
          <s v="May"/>
          <s v="Jun"/>
          <s v="Jul"/>
          <s v="Aug"/>
          <s v="Sept"/>
          <s v="Oct"/>
          <s v="Nov"/>
          <s v="Dec"/>
          <s v="&gt;10/06/20"/>
        </groupItems>
      </fieldGroup>
    </cacheField>
    <cacheField name="Month " numFmtId="0">
      <sharedItems containsMixedTypes="1" containsNumber="1" containsInteger="1" minValue="4" maxValue="6"/>
    </cacheField>
    <cacheField name="Vehicle Entry Time" numFmtId="0">
      <sharedItems containsNonDate="0" containsString="0" containsBlank="1"/>
    </cacheField>
    <cacheField name="Vehicle Type" numFmtId="0">
      <sharedItems containsBlank="1" count="4">
        <s v="ULB"/>
        <s v="State Parastatal"/>
        <s v="Private"/>
        <m/>
      </sharedItems>
    </cacheField>
    <cacheField name="Vehicle License Number" numFmtId="0">
      <sharedItems containsBlank="1"/>
    </cacheField>
    <cacheField name="Driver Name " numFmtId="0">
      <sharedItems containsBlank="1"/>
    </cacheField>
    <cacheField name="Volume (in liters)" numFmtId="0">
      <sharedItems containsString="0" containsBlank="1" containsNumber="1" containsInteger="1" minValue="6000" maxValue="15000"/>
    </cacheField>
    <cacheField name="Volume (in kiloliters)" numFmtId="0">
      <sharedItems containsMixedTypes="1" containsNumber="1" containsInteger="1" minValue="6" maxValue="15"/>
    </cacheField>
    <cacheField name="Treatment Capacity (KLD)" numFmtId="0">
      <sharedItems containsSemiMixedTypes="0" containsString="0" containsNumber="1" containsInteger="1" minValue="27" maxValue="27"/>
    </cacheField>
    <cacheField name="Source of Sludge" numFmtId="0">
      <sharedItems containsBlank="1" count="4">
        <s v="Within ULB Boundary"/>
        <s v="Rural"/>
        <s v="Other ULB"/>
        <m/>
      </sharedItems>
    </cacheField>
    <cacheField name="Years" numFmtId="0" databaseField="0">
      <fieldGroup base="0">
        <rangePr groupBy="years" startDate="2020-04-21T00:00:00" endDate="2020-06-10T00:00:00"/>
        <groupItems count="3">
          <s v="&lt;21/04/20"/>
          <s v="2020"/>
          <s v="&gt;10/06/20"/>
        </groupItems>
      </fieldGroup>
    </cacheField>
  </cacheFields>
  <extLst>
    <ext xmlns:x14="http://schemas.microsoft.com/office/spreadsheetml/2009/9/main" uri="{725AE2AE-9491-48be-B2B4-4EB974FC3084}">
      <x14:pivotCacheDefinition pivotCacheId="2033098155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Neha A." refreshedDate="44727.631697222219" createdVersion="6" refreshedVersion="8" minRefreshableVersion="3" recordCount="50" xr:uid="{CCEAF2B2-9B08-F74A-86E7-3CB3B3C25402}">
  <cacheSource type="worksheet">
    <worksheetSource name="Table38"/>
  </cacheSource>
  <cacheFields count="35">
    <cacheField name="Request Type" numFmtId="15">
      <sharedItems containsBlank="1" count="3">
        <s v="Demand"/>
        <s v="Scheduled"/>
        <m u="1"/>
      </sharedItems>
    </cacheField>
    <cacheField name="Date of Schedule" numFmtId="15">
      <sharedItems containsNonDate="0" containsDate="1" containsString="0" containsBlank="1" minDate="2020-04-20T00:00:00" maxDate="2020-08-11T00:00:00"/>
    </cacheField>
    <cacheField name="Date of Notice" numFmtId="15">
      <sharedItems containsNonDate="0" containsString="0" containsBlank="1"/>
    </cacheField>
    <cacheField name="Status of Operation" numFmtId="15">
      <sharedItems containsBlank="1" count="2">
        <m/>
        <s v="Successful"/>
      </sharedItems>
    </cacheField>
    <cacheField name="Date of Request" numFmtId="0">
      <sharedItems containsNonDate="0" containsDate="1" containsString="0" containsBlank="1" minDate="2020-04-22T00:00:00" maxDate="2021-03-02T00:00:00" count="27">
        <d v="2020-04-22T00:00:00"/>
        <d v="2020-05-18T00:00:00"/>
        <d v="2020-05-19T00:00:00"/>
        <d v="2020-05-20T00:00:00"/>
        <d v="2020-08-01T00:00:00"/>
        <d v="2020-08-06T00:00:00"/>
        <d v="2020-08-07T00:00:00"/>
        <d v="2020-08-08T00:00:00"/>
        <d v="2020-08-09T00:00:00"/>
        <m/>
        <d v="2020-04-24T00:00:00"/>
        <d v="2020-05-23T00:00:00"/>
        <d v="2020-06-25T00:00:00"/>
        <d v="2020-08-24T00:00:00"/>
        <d v="2020-08-25T00:00:00"/>
        <d v="2020-08-26T00:00:00"/>
        <d v="2020-07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0-09-03T00:00:00"/>
        <d v="2020-09-05T00:00:00"/>
        <d v="2020-09-06T00:00:00"/>
      </sharedItems>
      <fieldGroup par="34" base="4">
        <rangePr groupBy="months" startDate="2020-04-22T00:00:00" endDate="2021-03-02T00:00:00"/>
        <groupItems count="14">
          <s v="(blank)"/>
          <s v="Jan"/>
          <s v="Feb"/>
          <s v="Mar"/>
          <s v="Apr"/>
          <s v="May"/>
          <s v="Jun"/>
          <s v="Jul"/>
          <s v="Aug"/>
          <s v="Sept"/>
          <s v="Oct"/>
          <s v="Nov"/>
          <s v="Dec"/>
          <s v="&gt;02/03/21"/>
        </groupItems>
      </fieldGroup>
    </cacheField>
    <cacheField name="Date Serviced" numFmtId="15">
      <sharedItems containsSemiMixedTypes="0" containsNonDate="0" containsDate="1" containsString="0" minDate="2020-04-20T00:00:00" maxDate="2021-03-02T00:00:00" count="39">
        <d v="2020-04-23T00:00:00"/>
        <d v="2020-05-19T00:00:00"/>
        <d v="2020-05-20T00:00:00"/>
        <d v="2020-08-02T00:00:00"/>
        <d v="2020-08-07T00:00:00"/>
        <d v="2020-08-11T00:00:00"/>
        <d v="2020-08-09T00:00:00"/>
        <d v="2020-08-13T00:00:00"/>
        <d v="2020-04-20T00:00:00"/>
        <d v="2020-04-21T00:00:00"/>
        <d v="2020-04-22T00:00:00"/>
        <d v="2020-04-24T00:00:00"/>
        <d v="2020-04-28T00:00:00"/>
        <d v="2020-05-01T00:00:00"/>
        <d v="2020-04-26T00:00:00"/>
        <d v="2020-04-27T00:00:00"/>
        <d v="2020-05-23T00:00:00"/>
        <d v="2020-06-26T00:00:00"/>
        <d v="2020-08-25T00:00:00"/>
        <d v="2020-08-27T00:00:00"/>
        <d v="2020-08-28T00:00:00"/>
        <d v="2020-07-06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0-12-10T00:00:00"/>
        <d v="2020-09-09T00:00:00"/>
        <d v="2020-09-04T00:00:00"/>
        <d v="2020-09-03T00:00:00"/>
        <d v="2020-09-06T00:00:00"/>
        <d v="2020-08-08T00:00:00" u="1"/>
        <d v="2020-08-04T00:00:00" u="1"/>
        <d v="2020-05-27T00:00:00" u="1"/>
        <d v="2020-05-25T00:00:00" u="1"/>
        <d v="2020-05-21T00:00:00" u="1"/>
      </sharedItems>
    </cacheField>
    <cacheField name="Request Completion Period" numFmtId="0">
      <sharedItems containsMixedTypes="1" containsNumber="1" containsInteger="1" minValue="0" maxValue="100"/>
    </cacheField>
    <cacheField name="Request Completed on Time" numFmtId="0">
      <sharedItems/>
    </cacheField>
    <cacheField name="Month" numFmtId="0">
      <sharedItems containsSemiMixedTypes="0" containsString="0" containsNumber="1" containsInteger="1" minValue="1" maxValue="12"/>
    </cacheField>
    <cacheField name="Unique ID " numFmtId="0">
      <sharedItems containsNonDate="0" containsString="0" containsBlank="1"/>
    </cacheField>
    <cacheField name="Name  " numFmtId="0">
      <sharedItems containsNonDate="0" containsString="0" containsBlank="1"/>
    </cacheField>
    <cacheField name="Address" numFmtId="0">
      <sharedItems containsNonDate="0" containsString="0" containsBlank="1"/>
    </cacheField>
    <cacheField name="Contact Number" numFmtId="0">
      <sharedItems containsNonDate="0" containsString="0" containsBlank="1"/>
    </cacheField>
    <cacheField name="Type of Customer                        " numFmtId="0">
      <sharedItems containsBlank="1" count="5">
        <s v="Household"/>
        <s v="Apartment"/>
        <s v="Community Toilet"/>
        <s v="Institutional"/>
        <m/>
      </sharedItems>
    </cacheField>
    <cacheField name="Area Type" numFmtId="0">
      <sharedItems containsBlank="1" count="4">
        <s v="Within ULB Boundary"/>
        <s v="Rural"/>
        <s v="Other ULB"/>
        <m/>
      </sharedItems>
    </cacheField>
    <cacheField name="Ward Number (for Areas within ULB)" numFmtId="0">
      <sharedItems containsString="0" containsBlank="1" containsNumber="1" containsInteger="1" minValue="3" maxValue="12"/>
    </cacheField>
    <cacheField name="Name of Town/Village (for outside ULB)" numFmtId="0">
      <sharedItems containsBlank="1"/>
    </cacheField>
    <cacheField name="Whether Slum/Non-Slum" numFmtId="0">
      <sharedItems containsBlank="1" count="3">
        <s v="Yes"/>
        <s v="No"/>
        <m/>
      </sharedItems>
    </cacheField>
    <cacheField name="If Access Lid Opening Service Required" numFmtId="0">
      <sharedItems containsBlank="1"/>
    </cacheField>
    <cacheField name="Payment to be Collected (in INR)" numFmtId="0">
      <sharedItems containsMixedTypes="1" containsNumber="1" containsInteger="1" minValue="-300" maxValue="3000"/>
    </cacheField>
    <cacheField name="Payment Collection Mode" numFmtId="0">
      <sharedItems containsBlank="1" count="4">
        <s v="PoS"/>
        <s v="Cash"/>
        <s v="Online Prepayment"/>
        <m/>
      </sharedItems>
    </cacheField>
    <cacheField name="On-Site Sanitation System type" numFmtId="0">
      <sharedItems containsBlank="1" count="3">
        <s v="Single Pit"/>
        <s v="Septic Tank"/>
        <m/>
      </sharedItems>
    </cacheField>
    <cacheField name="Date of Last Desludging" numFmtId="14">
      <sharedItems containsNonDate="0" containsString="0" containsBlank="1"/>
    </cacheField>
    <cacheField name="Whether System bottom Lined?" numFmtId="0">
      <sharedItems containsNonDate="0" containsString="0" containsBlank="1"/>
    </cacheField>
    <cacheField name="Length/Diameter (in feet)" numFmtId="0">
      <sharedItems containsNonDate="0" containsString="0" containsBlank="1"/>
    </cacheField>
    <cacheField name="Breadth  (in feet) " numFmtId="0">
      <sharedItems containsNonDate="0" containsString="0" containsBlank="1"/>
    </cacheField>
    <cacheField name="Depth  (in feet) " numFmtId="0">
      <sharedItems containsNonDate="0" containsString="0" containsBlank="1"/>
    </cacheField>
    <cacheField name="Whether System Outlet Connected to Drain " numFmtId="0">
      <sharedItems containsNonDate="0" containsString="0" containsBlank="1"/>
    </cacheField>
    <cacheField name="Desludging Interval (in years)" numFmtId="0">
      <sharedItems/>
    </cacheField>
    <cacheField name="Reasons for Emptying" numFmtId="0">
      <sharedItems containsNonDate="0" containsString="0" containsBlank="1"/>
    </cacheField>
    <cacheField name="Whether scheme (SBM) Beneficiary" numFmtId="0">
      <sharedItems containsNonDate="0" containsString="0" containsBlank="1"/>
    </cacheField>
    <cacheField name="GPS Coordinates (X)" numFmtId="0">
      <sharedItems containsBlank="1"/>
    </cacheField>
    <cacheField name="GPS Coordinates (Y)" numFmtId="0">
      <sharedItems containsBlank="1"/>
    </cacheField>
    <cacheField name="LOS Benchmark" numFmtId="0">
      <sharedItems containsSemiMixedTypes="0" containsString="0" containsNumber="1" containsInteger="1" minValue="2" maxValue="2"/>
    </cacheField>
    <cacheField name="Years" numFmtId="0" databaseField="0">
      <fieldGroup base="4">
        <rangePr groupBy="years" startDate="2020-04-22T00:00:00" endDate="2021-03-02T00:00:00"/>
        <groupItems count="4">
          <s v="&lt;22/04/20"/>
          <s v="2020"/>
          <s v="2021"/>
          <s v="&gt;02/03/21"/>
        </groupItems>
      </fieldGroup>
    </cacheField>
  </cacheFields>
  <extLst>
    <ext xmlns:x14="http://schemas.microsoft.com/office/spreadsheetml/2009/9/main" uri="{725AE2AE-9491-48be-B2B4-4EB974FC3084}">
      <x14:pivotCacheDefinition pivotCacheId="103367309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6">
  <r>
    <x v="0"/>
    <s v="VD001"/>
    <s v="Septage Transport"/>
    <n v="12000"/>
    <n v="3000"/>
    <n v="3000"/>
    <n v="3000"/>
    <n v="3000"/>
    <n v="3000"/>
    <m/>
    <m/>
    <m/>
    <m/>
    <m/>
    <m/>
    <m/>
    <n v="15000"/>
  </r>
  <r>
    <x v="0"/>
    <s v="VD002"/>
    <s v="Septage Transport"/>
    <n v="11000"/>
    <m/>
    <m/>
    <m/>
    <m/>
    <m/>
    <m/>
    <m/>
    <m/>
    <m/>
    <m/>
    <m/>
    <m/>
    <n v="0"/>
  </r>
  <r>
    <x v="0"/>
    <s v="VD003"/>
    <s v="Septage Transport"/>
    <n v="9000"/>
    <m/>
    <m/>
    <m/>
    <m/>
    <m/>
    <m/>
    <m/>
    <m/>
    <m/>
    <m/>
    <m/>
    <m/>
    <n v="0"/>
  </r>
  <r>
    <x v="1"/>
    <s v="VH005"/>
    <s v="Septage Transport"/>
    <n v="9000"/>
    <m/>
    <m/>
    <m/>
    <m/>
    <m/>
    <m/>
    <m/>
    <m/>
    <m/>
    <m/>
    <m/>
    <m/>
    <n v="0"/>
  </r>
  <r>
    <x v="1"/>
    <s v="VH008"/>
    <s v="Septage Transport"/>
    <n v="8000"/>
    <m/>
    <m/>
    <m/>
    <m/>
    <m/>
    <m/>
    <m/>
    <m/>
    <m/>
    <m/>
    <m/>
    <m/>
    <n v="0"/>
  </r>
  <r>
    <x v="1"/>
    <s v="VH001"/>
    <s v="Septage Transport"/>
    <n v="8000"/>
    <m/>
    <m/>
    <m/>
    <m/>
    <m/>
    <m/>
    <m/>
    <m/>
    <m/>
    <m/>
    <m/>
    <m/>
    <n v="0"/>
  </r>
  <r>
    <x v="0"/>
    <s v="VD002"/>
    <s v="Septage Transport"/>
    <n v="11000"/>
    <m/>
    <m/>
    <m/>
    <m/>
    <m/>
    <m/>
    <m/>
    <m/>
    <m/>
    <m/>
    <m/>
    <m/>
    <n v="0"/>
  </r>
  <r>
    <x v="1"/>
    <s v="VH004"/>
    <s v="Septage Transport"/>
    <n v="9000"/>
    <m/>
    <m/>
    <m/>
    <m/>
    <m/>
    <m/>
    <m/>
    <m/>
    <m/>
    <m/>
    <m/>
    <m/>
    <n v="0"/>
  </r>
  <r>
    <x v="0"/>
    <s v="VD003"/>
    <s v="Septage Transport"/>
    <n v="9000"/>
    <m/>
    <m/>
    <m/>
    <m/>
    <m/>
    <m/>
    <m/>
    <m/>
    <m/>
    <m/>
    <m/>
    <m/>
    <n v="0"/>
  </r>
  <r>
    <x v="1"/>
    <s v="VH006"/>
    <s v="Septage Transport"/>
    <n v="8000"/>
    <m/>
    <m/>
    <m/>
    <m/>
    <m/>
    <m/>
    <m/>
    <m/>
    <m/>
    <m/>
    <m/>
    <m/>
    <n v="0"/>
  </r>
  <r>
    <x v="0"/>
    <s v="VD027"/>
    <s v="Septage Transport"/>
    <n v="2000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  <r>
    <x v="2"/>
    <m/>
    <s v="Septage Transport"/>
    <n v="0"/>
    <m/>
    <m/>
    <m/>
    <m/>
    <m/>
    <m/>
    <m/>
    <m/>
    <m/>
    <m/>
    <m/>
    <m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50">
  <r>
    <d v="2020-04-07T00:00:00"/>
    <n v="4"/>
    <x v="0"/>
    <m/>
    <m/>
    <n v="900"/>
  </r>
  <r>
    <d v="2020-04-08T00:00:00"/>
    <n v="4"/>
    <x v="1"/>
    <m/>
    <m/>
    <n v="100"/>
  </r>
  <r>
    <d v="2020-04-09T00:00:00"/>
    <n v="4"/>
    <x v="1"/>
    <m/>
    <m/>
    <n v="700"/>
  </r>
  <r>
    <m/>
    <m/>
    <x v="2"/>
    <m/>
    <m/>
    <m/>
  </r>
  <r>
    <m/>
    <m/>
    <x v="2"/>
    <m/>
    <m/>
    <m/>
  </r>
  <r>
    <m/>
    <m/>
    <x v="2"/>
    <m/>
    <m/>
    <m/>
  </r>
  <r>
    <m/>
    <m/>
    <x v="2"/>
    <m/>
    <m/>
    <m/>
  </r>
  <r>
    <d v="2020-04-14T00:00:00"/>
    <n v="4"/>
    <x v="3"/>
    <m/>
    <m/>
    <n v="600"/>
  </r>
  <r>
    <d v="2020-04-15T00:00:00"/>
    <n v="4"/>
    <x v="0"/>
    <m/>
    <m/>
    <n v="100"/>
  </r>
  <r>
    <d v="2020-04-16T00:00:00"/>
    <n v="4"/>
    <x v="4"/>
    <m/>
    <m/>
    <n v="3000"/>
  </r>
  <r>
    <d v="2020-04-17T00:00:00"/>
    <n v="4"/>
    <x v="4"/>
    <m/>
    <m/>
    <n v="100"/>
  </r>
  <r>
    <d v="2020-05-04T00:00:00"/>
    <n v="5"/>
    <x v="0"/>
    <m/>
    <m/>
    <n v="700"/>
  </r>
  <r>
    <m/>
    <m/>
    <x v="2"/>
    <m/>
    <m/>
    <m/>
  </r>
  <r>
    <d v="2020-05-06T00:00:00"/>
    <n v="5"/>
    <x v="0"/>
    <m/>
    <m/>
    <n v="700"/>
  </r>
  <r>
    <d v="2020-05-07T00:00:00"/>
    <n v="5"/>
    <x v="0"/>
    <m/>
    <m/>
    <n v="100"/>
  </r>
  <r>
    <d v="2020-05-08T00:00:00"/>
    <n v="5"/>
    <x v="1"/>
    <m/>
    <m/>
    <n v="100"/>
  </r>
  <r>
    <d v="2020-05-09T00:00:00"/>
    <n v="5"/>
    <x v="5"/>
    <m/>
    <m/>
    <n v="100"/>
  </r>
  <r>
    <d v="2020-05-10T00:00:00"/>
    <n v="5"/>
    <x v="0"/>
    <m/>
    <m/>
    <n v="900"/>
  </r>
  <r>
    <d v="2020-05-11T00:00:00"/>
    <n v="5"/>
    <x v="6"/>
    <m/>
    <m/>
    <n v="200"/>
  </r>
  <r>
    <d v="2020-05-12T00:00:00"/>
    <n v="5"/>
    <x v="0"/>
    <m/>
    <m/>
    <n v="300"/>
  </r>
  <r>
    <m/>
    <m/>
    <x v="2"/>
    <m/>
    <m/>
    <m/>
  </r>
  <r>
    <m/>
    <m/>
    <x v="2"/>
    <m/>
    <m/>
    <m/>
  </r>
  <r>
    <m/>
    <m/>
    <x v="2"/>
    <m/>
    <m/>
    <m/>
  </r>
  <r>
    <d v="2020-05-16T00:00:00"/>
    <n v="5"/>
    <x v="5"/>
    <m/>
    <m/>
    <n v="700"/>
  </r>
  <r>
    <d v="2020-06-21T00:00:00"/>
    <n v="6"/>
    <x v="5"/>
    <m/>
    <m/>
    <n v="800"/>
  </r>
  <r>
    <d v="2020-06-21T00:00:00"/>
    <n v="6"/>
    <x v="3"/>
    <m/>
    <m/>
    <n v="300"/>
  </r>
  <r>
    <d v="2020-07-21T00:00:00"/>
    <n v="7"/>
    <x v="3"/>
    <m/>
    <m/>
    <n v="400"/>
  </r>
  <r>
    <d v="2020-08-02T00:00:00"/>
    <n v="8"/>
    <x v="0"/>
    <m/>
    <m/>
    <n v="100"/>
  </r>
  <r>
    <d v="2020-08-02T00:00:00"/>
    <n v="8"/>
    <x v="5"/>
    <m/>
    <m/>
    <n v="400"/>
  </r>
  <r>
    <d v="2020-08-02T00:00:00"/>
    <n v="8"/>
    <x v="0"/>
    <m/>
    <m/>
    <n v="100"/>
  </r>
  <r>
    <d v="2020-08-03T00:00:00"/>
    <n v="8"/>
    <x v="0"/>
    <m/>
    <m/>
    <n v="600"/>
  </r>
  <r>
    <d v="2020-08-04T00:00:00"/>
    <n v="8"/>
    <x v="5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  <r>
    <m/>
    <s v=""/>
    <x v="2"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00">
  <r>
    <x v="0"/>
    <n v="4"/>
    <x v="0"/>
    <x v="0"/>
    <m/>
    <m/>
    <m/>
    <n v="9"/>
    <n v="165"/>
    <n v="231"/>
    <n v="66"/>
    <n v="21"/>
    <n v="3.1428571428571428"/>
  </r>
  <r>
    <x v="0"/>
    <n v="4"/>
    <x v="0"/>
    <x v="1"/>
    <m/>
    <m/>
    <m/>
    <n v="12"/>
    <n v="171"/>
    <n v="225"/>
    <n v="54"/>
    <n v="28"/>
    <n v="1.9285714285714286"/>
  </r>
  <r>
    <x v="0"/>
    <n v="4"/>
    <x v="0"/>
    <x v="1"/>
    <m/>
    <m/>
    <m/>
    <n v="13"/>
    <n v="139"/>
    <n v="194"/>
    <n v="55"/>
    <n v="21"/>
    <n v="2.6190476190476191"/>
  </r>
  <r>
    <x v="0"/>
    <n v="4"/>
    <x v="0"/>
    <x v="1"/>
    <m/>
    <m/>
    <m/>
    <n v="6"/>
    <n v="154"/>
    <n v="196"/>
    <n v="42"/>
    <n v="20"/>
    <n v="2.1"/>
  </r>
  <r>
    <x v="0"/>
    <n v="4"/>
    <x v="0"/>
    <x v="1"/>
    <m/>
    <m/>
    <m/>
    <n v="5"/>
    <n v="123"/>
    <n v="190"/>
    <n v="67"/>
    <n v="20"/>
    <n v="3.35"/>
  </r>
  <r>
    <x v="0"/>
    <n v="4"/>
    <x v="0"/>
    <x v="1"/>
    <m/>
    <m/>
    <m/>
    <n v="15"/>
    <n v="124"/>
    <n v="165"/>
    <n v="41"/>
    <n v="20"/>
    <n v="2.0499999999999998"/>
  </r>
  <r>
    <x v="1"/>
    <n v="4"/>
    <x v="0"/>
    <x v="0"/>
    <m/>
    <m/>
    <m/>
    <n v="0"/>
    <n v="117"/>
    <n v="175"/>
    <n v="58"/>
    <n v="20"/>
    <n v="2.9"/>
  </r>
  <r>
    <x v="1"/>
    <n v="4"/>
    <x v="0"/>
    <x v="1"/>
    <m/>
    <m/>
    <m/>
    <n v="14"/>
    <n v="182"/>
    <n v="237"/>
    <n v="55"/>
    <n v="20"/>
    <n v="2.75"/>
  </r>
  <r>
    <x v="1"/>
    <n v="4"/>
    <x v="0"/>
    <x v="1"/>
    <m/>
    <m/>
    <m/>
    <n v="6"/>
    <n v="146"/>
    <n v="210"/>
    <n v="64"/>
    <n v="20"/>
    <n v="3.2"/>
  </r>
  <r>
    <x v="1"/>
    <n v="4"/>
    <x v="0"/>
    <x v="1"/>
    <m/>
    <m/>
    <m/>
    <n v="10"/>
    <n v="123"/>
    <n v="212"/>
    <n v="89"/>
    <n v="20"/>
    <n v="4.45"/>
  </r>
  <r>
    <x v="2"/>
    <n v="5"/>
    <x v="0"/>
    <x v="1"/>
    <m/>
    <m/>
    <m/>
    <n v="5"/>
    <n v="113"/>
    <n v="165"/>
    <n v="52"/>
    <n v="20"/>
    <n v="2.6"/>
  </r>
  <r>
    <x v="2"/>
    <n v="5"/>
    <x v="1"/>
    <x v="1"/>
    <m/>
    <m/>
    <m/>
    <n v="6"/>
    <n v="152"/>
    <n v="208"/>
    <n v="56"/>
    <n v="20"/>
    <n v="2.8"/>
  </r>
  <r>
    <x v="2"/>
    <n v="5"/>
    <x v="1"/>
    <x v="1"/>
    <m/>
    <m/>
    <m/>
    <n v="0"/>
    <n v="120"/>
    <n v="220"/>
    <n v="100"/>
    <n v="20"/>
    <n v="5"/>
  </r>
  <r>
    <x v="2"/>
    <n v="5"/>
    <x v="1"/>
    <x v="1"/>
    <m/>
    <m/>
    <m/>
    <n v="13"/>
    <n v="106"/>
    <n v="173"/>
    <n v="67"/>
    <n v="20"/>
    <n v="3.35"/>
  </r>
  <r>
    <x v="2"/>
    <n v="5"/>
    <x v="1"/>
    <x v="1"/>
    <m/>
    <m/>
    <m/>
    <n v="6"/>
    <n v="145"/>
    <n v="213"/>
    <n v="68"/>
    <n v="26"/>
    <n v="2.6153846153846154"/>
  </r>
  <r>
    <x v="2"/>
    <n v="5"/>
    <x v="1"/>
    <x v="1"/>
    <m/>
    <m/>
    <m/>
    <n v="0"/>
    <n v="165"/>
    <n v="255"/>
    <n v="90"/>
    <n v="20"/>
    <n v="4.5"/>
  </r>
  <r>
    <x v="3"/>
    <n v="5"/>
    <x v="1"/>
    <x v="1"/>
    <m/>
    <m/>
    <m/>
    <n v="15"/>
    <n v="132"/>
    <n v="176"/>
    <n v="44"/>
    <n v="16"/>
    <n v="2.75"/>
  </r>
  <r>
    <x v="3"/>
    <n v="5"/>
    <x v="1"/>
    <x v="1"/>
    <m/>
    <m/>
    <m/>
    <n v="15"/>
    <n v="176"/>
    <n v="242"/>
    <n v="66"/>
    <n v="16"/>
    <n v="4.125"/>
  </r>
  <r>
    <x v="3"/>
    <n v="5"/>
    <x v="1"/>
    <x v="0"/>
    <m/>
    <m/>
    <m/>
    <n v="0"/>
    <n v="144"/>
    <n v="194"/>
    <n v="50"/>
    <n v="24"/>
    <n v="2.0833333333333335"/>
  </r>
  <r>
    <x v="3"/>
    <n v="5"/>
    <x v="1"/>
    <x v="1"/>
    <m/>
    <m/>
    <m/>
    <n v="12"/>
    <n v="155"/>
    <n v="217"/>
    <n v="62"/>
    <n v="28"/>
    <n v="2.2142857142857144"/>
  </r>
  <r>
    <x v="3"/>
    <n v="5"/>
    <x v="0"/>
    <x v="1"/>
    <m/>
    <m/>
    <m/>
    <n v="7"/>
    <n v="103"/>
    <n v="184"/>
    <n v="81"/>
    <n v="30"/>
    <n v="2.7"/>
  </r>
  <r>
    <x v="3"/>
    <n v="5"/>
    <x v="0"/>
    <x v="1"/>
    <m/>
    <m/>
    <m/>
    <n v="7"/>
    <n v="193"/>
    <n v="240"/>
    <n v="47"/>
    <n v="23"/>
    <n v="2.0434782608695654"/>
  </r>
  <r>
    <x v="3"/>
    <n v="5"/>
    <x v="1"/>
    <x v="1"/>
    <m/>
    <m/>
    <m/>
    <n v="11"/>
    <n v="151"/>
    <n v="215"/>
    <n v="64"/>
    <n v="26"/>
    <n v="2.4615384615384617"/>
  </r>
  <r>
    <x v="4"/>
    <n v="5"/>
    <x v="1"/>
    <x v="1"/>
    <m/>
    <m/>
    <m/>
    <n v="15"/>
    <n v="187"/>
    <n v="251"/>
    <n v="64"/>
    <n v="30"/>
    <n v="2.1333333333333333"/>
  </r>
  <r>
    <x v="4"/>
    <n v="5"/>
    <x v="1"/>
    <x v="1"/>
    <m/>
    <m/>
    <m/>
    <n v="8"/>
    <n v="182"/>
    <n v="270"/>
    <n v="88"/>
    <n v="15"/>
    <n v="5.8666666666666663"/>
  </r>
  <r>
    <x v="4"/>
    <n v="5"/>
    <x v="1"/>
    <x v="1"/>
    <m/>
    <m/>
    <m/>
    <n v="5"/>
    <n v="152"/>
    <n v="201"/>
    <n v="49"/>
    <n v="21"/>
    <n v="2.3333333333333335"/>
  </r>
  <r>
    <x v="4"/>
    <n v="5"/>
    <x v="0"/>
    <x v="0"/>
    <m/>
    <m/>
    <m/>
    <n v="0"/>
    <n v="154"/>
    <n v="202"/>
    <n v="48"/>
    <n v="26"/>
    <n v="1.8461538461538463"/>
  </r>
  <r>
    <x v="4"/>
    <n v="5"/>
    <x v="0"/>
    <x v="1"/>
    <m/>
    <m/>
    <m/>
    <n v="10"/>
    <n v="170"/>
    <n v="267"/>
    <n v="97"/>
    <n v="19"/>
    <n v="5.1052631578947372"/>
  </r>
  <r>
    <x v="4"/>
    <n v="5"/>
    <x v="1"/>
    <x v="1"/>
    <m/>
    <m/>
    <m/>
    <n v="11"/>
    <n v="179"/>
    <n v="275"/>
    <n v="96"/>
    <n v="25"/>
    <n v="3.84"/>
  </r>
  <r>
    <x v="5"/>
    <n v="5"/>
    <x v="1"/>
    <x v="1"/>
    <m/>
    <m/>
    <m/>
    <n v="5"/>
    <n v="161"/>
    <n v="258"/>
    <n v="97"/>
    <n v="25"/>
    <n v="3.88"/>
  </r>
  <r>
    <x v="5"/>
    <n v="5"/>
    <x v="1"/>
    <x v="1"/>
    <m/>
    <m/>
    <m/>
    <n v="5"/>
    <n v="145"/>
    <n v="213"/>
    <n v="68"/>
    <n v="23"/>
    <n v="2.9565217391304346"/>
  </r>
  <r>
    <x v="5"/>
    <n v="5"/>
    <x v="1"/>
    <x v="1"/>
    <m/>
    <m/>
    <m/>
    <n v="10"/>
    <n v="136"/>
    <n v="228"/>
    <n v="92"/>
    <n v="15"/>
    <n v="6.1333333333333337"/>
  </r>
  <r>
    <x v="5"/>
    <n v="5"/>
    <x v="1"/>
    <x v="0"/>
    <m/>
    <m/>
    <m/>
    <n v="9"/>
    <n v="146"/>
    <n v="209"/>
    <n v="63"/>
    <n v="27"/>
    <n v="2.3333333333333335"/>
  </r>
  <r>
    <x v="5"/>
    <n v="5"/>
    <x v="0"/>
    <x v="1"/>
    <m/>
    <m/>
    <m/>
    <n v="14"/>
    <n v="138"/>
    <n v="190"/>
    <n v="52"/>
    <n v="16"/>
    <n v="3.25"/>
  </r>
  <r>
    <x v="6"/>
    <n v="5"/>
    <x v="0"/>
    <x v="1"/>
    <m/>
    <m/>
    <m/>
    <n v="14"/>
    <n v="174"/>
    <n v="267"/>
    <n v="93"/>
    <n v="18"/>
    <n v="5.166666666666667"/>
  </r>
  <r>
    <x v="6"/>
    <n v="5"/>
    <x v="1"/>
    <x v="0"/>
    <m/>
    <m/>
    <m/>
    <n v="9"/>
    <n v="120"/>
    <n v="187"/>
    <n v="67"/>
    <n v="22"/>
    <n v="3.0454545454545454"/>
  </r>
  <r>
    <x v="7"/>
    <n v="6"/>
    <x v="1"/>
    <x v="1"/>
    <m/>
    <m/>
    <m/>
    <n v="10"/>
    <n v="180"/>
    <n v="300"/>
    <n v="120"/>
    <n v="15"/>
    <n v="8"/>
  </r>
  <r>
    <x v="8"/>
    <n v="7"/>
    <x v="1"/>
    <x v="1"/>
    <m/>
    <m/>
    <m/>
    <n v="8"/>
    <n v="280"/>
    <n v="300"/>
    <n v="20"/>
    <n v="10"/>
    <n v="2"/>
  </r>
  <r>
    <x v="9"/>
    <n v="8"/>
    <x v="1"/>
    <x v="1"/>
    <m/>
    <m/>
    <m/>
    <n v="10"/>
    <n v="180"/>
    <n v="240"/>
    <n v="60"/>
    <n v="10"/>
    <n v="6"/>
  </r>
  <r>
    <x v="10"/>
    <n v="0"/>
    <x v="2"/>
    <x v="2"/>
    <m/>
    <m/>
    <m/>
    <n v="10"/>
    <n v="800"/>
    <n v="890"/>
    <n v="9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  <r>
    <x v="10"/>
    <n v="0"/>
    <x v="2"/>
    <x v="2"/>
    <m/>
    <m/>
    <m/>
    <m/>
    <m/>
    <m/>
    <n v="0"/>
    <m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50">
  <r>
    <d v="2020-04-07T00:00:00"/>
    <n v="4"/>
    <x v="0"/>
    <m/>
    <s v="One-time"/>
    <n v="500"/>
  </r>
  <r>
    <d v="2020-04-08T00:00:00"/>
    <n v="4"/>
    <x v="1"/>
    <m/>
    <s v="Recurring "/>
    <n v="500"/>
  </r>
  <r>
    <d v="2020-04-09T00:00:00"/>
    <n v="4"/>
    <x v="2"/>
    <m/>
    <s v="One-time"/>
    <n v="100"/>
  </r>
  <r>
    <d v="2020-04-10T00:00:00"/>
    <n v="4"/>
    <x v="3"/>
    <m/>
    <s v="Recurring "/>
    <n v="500"/>
  </r>
  <r>
    <d v="2020-04-11T00:00:00"/>
    <n v="4"/>
    <x v="4"/>
    <m/>
    <s v="Recurring "/>
    <n v="100"/>
  </r>
  <r>
    <d v="2020-04-12T00:00:00"/>
    <n v="4"/>
    <x v="5"/>
    <m/>
    <m/>
    <n v="100"/>
  </r>
  <r>
    <d v="2020-04-13T00:00:00"/>
    <n v="4"/>
    <x v="1"/>
    <m/>
    <m/>
    <n v="200"/>
  </r>
  <r>
    <d v="2020-04-14T00:00:00"/>
    <n v="4"/>
    <x v="6"/>
    <m/>
    <m/>
    <m/>
  </r>
  <r>
    <d v="2020-04-15T00:00:00"/>
    <n v="4"/>
    <x v="6"/>
    <m/>
    <m/>
    <m/>
  </r>
  <r>
    <d v="2020-04-16T00:00:00"/>
    <n v="4"/>
    <x v="6"/>
    <m/>
    <m/>
    <m/>
  </r>
  <r>
    <d v="2020-04-17T00:00:00"/>
    <n v="4"/>
    <x v="6"/>
    <m/>
    <m/>
    <m/>
  </r>
  <r>
    <d v="2020-05-04T00:00:00"/>
    <n v="5"/>
    <x v="6"/>
    <m/>
    <m/>
    <m/>
  </r>
  <r>
    <d v="2020-05-05T00:00:00"/>
    <n v="5"/>
    <x v="6"/>
    <m/>
    <m/>
    <m/>
  </r>
  <r>
    <d v="2020-05-06T00:00:00"/>
    <n v="5"/>
    <x v="6"/>
    <m/>
    <m/>
    <m/>
  </r>
  <r>
    <d v="2020-05-07T00:00:00"/>
    <n v="5"/>
    <x v="6"/>
    <m/>
    <m/>
    <m/>
  </r>
  <r>
    <d v="2020-05-08T00:00:00"/>
    <n v="5"/>
    <x v="6"/>
    <m/>
    <m/>
    <m/>
  </r>
  <r>
    <d v="2020-05-09T00:00:00"/>
    <n v="5"/>
    <x v="6"/>
    <m/>
    <m/>
    <m/>
  </r>
  <r>
    <d v="2020-05-10T00:00:00"/>
    <n v="5"/>
    <x v="6"/>
    <m/>
    <m/>
    <m/>
  </r>
  <r>
    <d v="2020-05-11T00:00:00"/>
    <n v="5"/>
    <x v="6"/>
    <m/>
    <m/>
    <m/>
  </r>
  <r>
    <d v="2020-05-12T00:00:00"/>
    <n v="5"/>
    <x v="6"/>
    <m/>
    <m/>
    <m/>
  </r>
  <r>
    <d v="2020-05-13T00:00:00"/>
    <n v="5"/>
    <x v="6"/>
    <m/>
    <m/>
    <m/>
  </r>
  <r>
    <d v="2020-05-14T00:00:00"/>
    <n v="5"/>
    <x v="6"/>
    <m/>
    <m/>
    <m/>
  </r>
  <r>
    <d v="2020-05-15T00:00:00"/>
    <n v="5"/>
    <x v="6"/>
    <m/>
    <m/>
    <m/>
  </r>
  <r>
    <d v="2020-05-16T00:00:00"/>
    <n v="5"/>
    <x v="6"/>
    <m/>
    <m/>
    <m/>
  </r>
  <r>
    <d v="2020-06-21T00:00:00"/>
    <n v="6"/>
    <x v="6"/>
    <m/>
    <m/>
    <m/>
  </r>
  <r>
    <d v="2020-06-21T00:00:00"/>
    <n v="6"/>
    <x v="6"/>
    <m/>
    <m/>
    <m/>
  </r>
  <r>
    <d v="2020-07-21T00:00:00"/>
    <n v="7"/>
    <x v="6"/>
    <m/>
    <m/>
    <m/>
  </r>
  <r>
    <d v="2020-08-02T00:00:00"/>
    <n v="8"/>
    <x v="6"/>
    <m/>
    <m/>
    <m/>
  </r>
  <r>
    <d v="2020-08-02T00:00:00"/>
    <n v="8"/>
    <x v="6"/>
    <m/>
    <m/>
    <m/>
  </r>
  <r>
    <d v="2020-08-02T00:00:00"/>
    <n v="8"/>
    <x v="6"/>
    <m/>
    <m/>
    <m/>
  </r>
  <r>
    <d v="2020-08-03T00:00:00"/>
    <n v="8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  <r>
    <m/>
    <s v=""/>
    <x v="6"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5">
  <r>
    <s v="FSTP2"/>
    <x v="0"/>
    <s v="Project Engineer"/>
    <n v="50000"/>
    <n v="1000"/>
    <n v="1000"/>
    <n v="1000"/>
    <n v="1000"/>
    <n v="1000"/>
    <m/>
    <m/>
    <m/>
    <m/>
    <m/>
    <m/>
    <m/>
    <n v="5000"/>
  </r>
  <r>
    <s v="FSTP3"/>
    <x v="1"/>
    <s v="Plant Manager/Chemist"/>
    <n v="40000"/>
    <m/>
    <m/>
    <m/>
    <m/>
    <m/>
    <m/>
    <m/>
    <m/>
    <m/>
    <m/>
    <m/>
    <m/>
    <n v="0"/>
  </r>
  <r>
    <s v="FSTP3"/>
    <x v="1"/>
    <s v="Plant Manager/Chemist"/>
    <n v="40000"/>
    <m/>
    <m/>
    <m/>
    <m/>
    <m/>
    <m/>
    <m/>
    <m/>
    <m/>
    <m/>
    <m/>
    <m/>
    <n v="0"/>
  </r>
  <r>
    <s v="FSTP5"/>
    <x v="0"/>
    <s v="Project Manager "/>
    <n v="50000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  <r>
    <m/>
    <x v="2"/>
    <s v=""/>
    <s v=""/>
    <m/>
    <m/>
    <m/>
    <m/>
    <m/>
    <m/>
    <m/>
    <m/>
    <m/>
    <m/>
    <m/>
    <m/>
    <n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4">
  <r>
    <x v="0"/>
    <n v="4"/>
    <m/>
    <x v="0"/>
    <m/>
    <m/>
    <n v="9000"/>
    <n v="9"/>
    <n v="27"/>
    <x v="0"/>
  </r>
  <r>
    <x v="0"/>
    <n v="4"/>
    <m/>
    <x v="0"/>
    <m/>
    <m/>
    <n v="6000"/>
    <n v="6"/>
    <n v="27"/>
    <x v="0"/>
  </r>
  <r>
    <x v="0"/>
    <n v="4"/>
    <m/>
    <x v="0"/>
    <m/>
    <m/>
    <n v="6000"/>
    <n v="6"/>
    <n v="27"/>
    <x v="0"/>
  </r>
  <r>
    <x v="0"/>
    <n v="4"/>
    <m/>
    <x v="0"/>
    <m/>
    <m/>
    <n v="6000"/>
    <n v="6"/>
    <n v="27"/>
    <x v="0"/>
  </r>
  <r>
    <x v="0"/>
    <n v="4"/>
    <m/>
    <x v="0"/>
    <m/>
    <m/>
    <n v="6000"/>
    <n v="6"/>
    <n v="27"/>
    <x v="0"/>
  </r>
  <r>
    <x v="1"/>
    <n v="4"/>
    <m/>
    <x v="0"/>
    <m/>
    <m/>
    <n v="6000"/>
    <n v="6"/>
    <n v="27"/>
    <x v="0"/>
  </r>
  <r>
    <x v="2"/>
    <n v="4"/>
    <m/>
    <x v="0"/>
    <m/>
    <m/>
    <n v="6000"/>
    <n v="6"/>
    <n v="27"/>
    <x v="0"/>
  </r>
  <r>
    <x v="3"/>
    <n v="4"/>
    <m/>
    <x v="0"/>
    <m/>
    <m/>
    <n v="6000"/>
    <n v="6"/>
    <n v="27"/>
    <x v="0"/>
  </r>
  <r>
    <x v="3"/>
    <n v="4"/>
    <m/>
    <x v="0"/>
    <m/>
    <m/>
    <n v="6000"/>
    <n v="6"/>
    <n v="27"/>
    <x v="0"/>
  </r>
  <r>
    <x v="3"/>
    <n v="4"/>
    <m/>
    <x v="0"/>
    <m/>
    <m/>
    <n v="6000"/>
    <n v="6"/>
    <n v="27"/>
    <x v="0"/>
  </r>
  <r>
    <x v="3"/>
    <n v="4"/>
    <m/>
    <x v="0"/>
    <m/>
    <m/>
    <n v="9000"/>
    <n v="9"/>
    <n v="27"/>
    <x v="0"/>
  </r>
  <r>
    <x v="3"/>
    <n v="4"/>
    <m/>
    <x v="0"/>
    <m/>
    <m/>
    <n v="9000"/>
    <n v="9"/>
    <n v="27"/>
    <x v="0"/>
  </r>
  <r>
    <x v="4"/>
    <n v="4"/>
    <m/>
    <x v="0"/>
    <m/>
    <m/>
    <n v="9000"/>
    <n v="9"/>
    <n v="27"/>
    <x v="0"/>
  </r>
  <r>
    <x v="5"/>
    <n v="4"/>
    <m/>
    <x v="0"/>
    <m/>
    <m/>
    <n v="9000"/>
    <n v="9"/>
    <n v="27"/>
    <x v="0"/>
  </r>
  <r>
    <x v="6"/>
    <n v="4"/>
    <m/>
    <x v="0"/>
    <m/>
    <m/>
    <n v="9000"/>
    <n v="9"/>
    <n v="27"/>
    <x v="0"/>
  </r>
  <r>
    <x v="7"/>
    <n v="4"/>
    <m/>
    <x v="0"/>
    <m/>
    <m/>
    <n v="9000"/>
    <n v="9"/>
    <n v="27"/>
    <x v="0"/>
  </r>
  <r>
    <x v="8"/>
    <n v="4"/>
    <m/>
    <x v="0"/>
    <m/>
    <m/>
    <n v="9000"/>
    <n v="9"/>
    <n v="27"/>
    <x v="0"/>
  </r>
  <r>
    <x v="9"/>
    <n v="4"/>
    <m/>
    <x v="1"/>
    <m/>
    <m/>
    <n v="9000"/>
    <n v="9"/>
    <n v="27"/>
    <x v="0"/>
  </r>
  <r>
    <x v="10"/>
    <n v="5"/>
    <m/>
    <x v="2"/>
    <m/>
    <m/>
    <n v="15000"/>
    <n v="15"/>
    <n v="27"/>
    <x v="0"/>
  </r>
  <r>
    <x v="11"/>
    <n v="5"/>
    <m/>
    <x v="2"/>
    <m/>
    <m/>
    <n v="15000"/>
    <n v="15"/>
    <n v="27"/>
    <x v="1"/>
  </r>
  <r>
    <x v="12"/>
    <n v="5"/>
    <m/>
    <x v="0"/>
    <m/>
    <m/>
    <n v="10000"/>
    <n v="10"/>
    <n v="27"/>
    <x v="1"/>
  </r>
  <r>
    <x v="13"/>
    <n v="6"/>
    <m/>
    <x v="0"/>
    <m/>
    <m/>
    <n v="15000"/>
    <n v="15"/>
    <n v="27"/>
    <x v="1"/>
  </r>
  <r>
    <x v="14"/>
    <n v="6"/>
    <m/>
    <x v="0"/>
    <m/>
    <m/>
    <n v="9000"/>
    <n v="9"/>
    <n v="27"/>
    <x v="1"/>
  </r>
  <r>
    <x v="15"/>
    <n v="6"/>
    <m/>
    <x v="0"/>
    <m/>
    <m/>
    <n v="15000"/>
    <n v="15"/>
    <n v="27"/>
    <x v="1"/>
  </r>
  <r>
    <x v="16"/>
    <n v="6"/>
    <m/>
    <x v="0"/>
    <m/>
    <m/>
    <n v="9000"/>
    <n v="9"/>
    <n v="27"/>
    <x v="1"/>
  </r>
  <r>
    <x v="17"/>
    <n v="6"/>
    <m/>
    <x v="0"/>
    <m/>
    <m/>
    <n v="9000"/>
    <n v="9"/>
    <n v="27"/>
    <x v="2"/>
  </r>
  <r>
    <x v="18"/>
    <n v="6"/>
    <m/>
    <x v="0"/>
    <m/>
    <m/>
    <n v="9000"/>
    <n v="9"/>
    <n v="27"/>
    <x v="2"/>
  </r>
  <r>
    <x v="19"/>
    <n v="6"/>
    <m/>
    <x v="0"/>
    <m/>
    <m/>
    <n v="9000"/>
    <n v="9"/>
    <n v="27"/>
    <x v="2"/>
  </r>
  <r>
    <x v="20"/>
    <s v=""/>
    <m/>
    <x v="0"/>
    <s v="OD1237"/>
    <s v="VD004"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  <r>
    <x v="20"/>
    <s v=""/>
    <m/>
    <x v="3"/>
    <m/>
    <m/>
    <m/>
    <s v=""/>
    <n v="27"/>
    <x v="3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">
  <r>
    <x v="0"/>
    <m/>
    <m/>
    <x v="0"/>
    <x v="0"/>
    <x v="0"/>
    <n v="1"/>
    <s v="Yes"/>
    <n v="4"/>
    <m/>
    <m/>
    <m/>
    <m/>
    <x v="0"/>
    <x v="0"/>
    <m/>
    <s v="ULB1"/>
    <x v="0"/>
    <s v="No"/>
    <n v="500"/>
    <x v="0"/>
    <x v="0"/>
    <m/>
    <m/>
    <m/>
    <m/>
    <m/>
    <m/>
    <s v=""/>
    <m/>
    <m/>
    <m/>
    <m/>
    <n v="2"/>
  </r>
  <r>
    <x v="0"/>
    <m/>
    <m/>
    <x v="0"/>
    <x v="1"/>
    <x v="1"/>
    <n v="1"/>
    <s v="Yes"/>
    <n v="5"/>
    <m/>
    <m/>
    <m/>
    <m/>
    <x v="1"/>
    <x v="1"/>
    <m/>
    <s v="RUR1"/>
    <x v="1"/>
    <s v="No"/>
    <n v="2000"/>
    <x v="0"/>
    <x v="0"/>
    <m/>
    <m/>
    <m/>
    <m/>
    <m/>
    <m/>
    <s v=""/>
    <m/>
    <m/>
    <m/>
    <m/>
    <n v="2"/>
  </r>
  <r>
    <x v="0"/>
    <m/>
    <m/>
    <x v="0"/>
    <x v="2"/>
    <x v="2"/>
    <n v="1"/>
    <s v="Yes"/>
    <n v="5"/>
    <m/>
    <m/>
    <m/>
    <m/>
    <x v="1"/>
    <x v="2"/>
    <m/>
    <s v="ULB1"/>
    <x v="1"/>
    <s v="No"/>
    <n v="2000"/>
    <x v="0"/>
    <x v="1"/>
    <m/>
    <m/>
    <m/>
    <m/>
    <m/>
    <m/>
    <s v=""/>
    <m/>
    <m/>
    <m/>
    <m/>
    <n v="2"/>
  </r>
  <r>
    <x v="0"/>
    <m/>
    <m/>
    <x v="0"/>
    <x v="3"/>
    <x v="2"/>
    <n v="0"/>
    <s v="Yes"/>
    <n v="5"/>
    <m/>
    <m/>
    <m/>
    <m/>
    <x v="2"/>
    <x v="0"/>
    <n v="10"/>
    <m/>
    <x v="1"/>
    <s v="No"/>
    <n v="200"/>
    <x v="0"/>
    <x v="1"/>
    <m/>
    <m/>
    <m/>
    <m/>
    <m/>
    <m/>
    <s v=""/>
    <m/>
    <m/>
    <m/>
    <m/>
    <n v="2"/>
  </r>
  <r>
    <x v="0"/>
    <m/>
    <m/>
    <x v="0"/>
    <x v="4"/>
    <x v="3"/>
    <n v="1"/>
    <s v="Yes"/>
    <n v="8"/>
    <m/>
    <m/>
    <m/>
    <m/>
    <x v="0"/>
    <x v="0"/>
    <n v="12"/>
    <m/>
    <x v="0"/>
    <s v="No"/>
    <n v="500"/>
    <x v="0"/>
    <x v="1"/>
    <m/>
    <m/>
    <m/>
    <m/>
    <m/>
    <m/>
    <s v=""/>
    <m/>
    <m/>
    <m/>
    <m/>
    <n v="2"/>
  </r>
  <r>
    <x v="0"/>
    <m/>
    <m/>
    <x v="0"/>
    <x v="5"/>
    <x v="4"/>
    <n v="1"/>
    <s v="Yes"/>
    <n v="8"/>
    <m/>
    <m/>
    <m/>
    <m/>
    <x v="1"/>
    <x v="1"/>
    <n v="3"/>
    <s v="RUR47"/>
    <x v="0"/>
    <s v="No"/>
    <n v="3000"/>
    <x v="0"/>
    <x v="1"/>
    <m/>
    <m/>
    <m/>
    <m/>
    <m/>
    <m/>
    <s v=""/>
    <m/>
    <m/>
    <m/>
    <m/>
    <n v="2"/>
  </r>
  <r>
    <x v="0"/>
    <m/>
    <m/>
    <x v="0"/>
    <x v="6"/>
    <x v="5"/>
    <n v="4"/>
    <s v="No"/>
    <n v="8"/>
    <m/>
    <m/>
    <m/>
    <m/>
    <x v="0"/>
    <x v="0"/>
    <n v="4"/>
    <m/>
    <x v="1"/>
    <s v="No"/>
    <n v="1000"/>
    <x v="0"/>
    <x v="1"/>
    <m/>
    <m/>
    <m/>
    <m/>
    <m/>
    <m/>
    <s v=""/>
    <m/>
    <m/>
    <m/>
    <m/>
    <n v="2"/>
  </r>
  <r>
    <x v="0"/>
    <m/>
    <m/>
    <x v="0"/>
    <x v="7"/>
    <x v="6"/>
    <n v="1"/>
    <s v="Yes"/>
    <n v="8"/>
    <m/>
    <m/>
    <m/>
    <m/>
    <x v="0"/>
    <x v="0"/>
    <n v="6"/>
    <m/>
    <x v="1"/>
    <s v="No"/>
    <n v="1000"/>
    <x v="0"/>
    <x v="0"/>
    <m/>
    <m/>
    <m/>
    <m/>
    <m/>
    <m/>
    <s v=""/>
    <m/>
    <m/>
    <m/>
    <m/>
    <n v="2"/>
  </r>
  <r>
    <x v="1"/>
    <d v="2020-08-10T00:00:00"/>
    <m/>
    <x v="1"/>
    <x v="8"/>
    <x v="6"/>
    <n v="0"/>
    <s v="Yes"/>
    <n v="8"/>
    <m/>
    <m/>
    <m/>
    <m/>
    <x v="2"/>
    <x v="0"/>
    <n v="7"/>
    <m/>
    <x v="1"/>
    <s v="No"/>
    <n v="200"/>
    <x v="0"/>
    <x v="1"/>
    <m/>
    <m/>
    <m/>
    <m/>
    <m/>
    <m/>
    <s v=""/>
    <m/>
    <m/>
    <m/>
    <m/>
    <n v="2"/>
  </r>
  <r>
    <x v="1"/>
    <d v="2020-04-20T00:00:00"/>
    <m/>
    <x v="1"/>
    <x v="9"/>
    <x v="7"/>
    <s v=""/>
    <s v=""/>
    <n v="8"/>
    <m/>
    <m/>
    <m/>
    <m/>
    <x v="0"/>
    <x v="0"/>
    <n v="9"/>
    <m/>
    <x v="1"/>
    <s v="No"/>
    <n v="1000"/>
    <x v="0"/>
    <x v="1"/>
    <m/>
    <m/>
    <m/>
    <m/>
    <m/>
    <m/>
    <s v=""/>
    <m/>
    <m/>
    <m/>
    <m/>
    <n v="2"/>
  </r>
  <r>
    <x v="1"/>
    <d v="2020-04-21T00:00:00"/>
    <m/>
    <x v="1"/>
    <x v="9"/>
    <x v="8"/>
    <s v=""/>
    <s v=""/>
    <n v="4"/>
    <m/>
    <m/>
    <m/>
    <m/>
    <x v="0"/>
    <x v="1"/>
    <m/>
    <s v="RUR45"/>
    <x v="1"/>
    <m/>
    <n v="2500"/>
    <x v="0"/>
    <x v="1"/>
    <m/>
    <m/>
    <m/>
    <m/>
    <m/>
    <m/>
    <s v=""/>
    <m/>
    <m/>
    <m/>
    <m/>
    <n v="2"/>
  </r>
  <r>
    <x v="1"/>
    <d v="2020-04-22T00:00:00"/>
    <m/>
    <x v="1"/>
    <x v="9"/>
    <x v="9"/>
    <s v=""/>
    <s v=""/>
    <n v="4"/>
    <m/>
    <m/>
    <m/>
    <m/>
    <x v="0"/>
    <x v="2"/>
    <m/>
    <s v="ULB1"/>
    <x v="1"/>
    <m/>
    <n v="1500"/>
    <x v="0"/>
    <x v="0"/>
    <m/>
    <m/>
    <m/>
    <m/>
    <m/>
    <m/>
    <s v=""/>
    <m/>
    <m/>
    <m/>
    <m/>
    <n v="2"/>
  </r>
  <r>
    <x v="1"/>
    <d v="2020-04-23T00:00:00"/>
    <m/>
    <x v="1"/>
    <x v="9"/>
    <x v="10"/>
    <s v=""/>
    <s v=""/>
    <n v="4"/>
    <m/>
    <m/>
    <m/>
    <m/>
    <x v="0"/>
    <x v="0"/>
    <m/>
    <m/>
    <x v="1"/>
    <m/>
    <n v="1000"/>
    <x v="1"/>
    <x v="0"/>
    <m/>
    <m/>
    <m/>
    <m/>
    <m/>
    <m/>
    <s v=""/>
    <m/>
    <m/>
    <m/>
    <m/>
    <n v="2"/>
  </r>
  <r>
    <x v="1"/>
    <d v="2020-04-24T00:00:00"/>
    <m/>
    <x v="1"/>
    <x v="9"/>
    <x v="0"/>
    <s v=""/>
    <s v=""/>
    <n v="4"/>
    <m/>
    <m/>
    <m/>
    <m/>
    <x v="0"/>
    <x v="0"/>
    <m/>
    <m/>
    <x v="1"/>
    <m/>
    <n v="1000"/>
    <x v="1"/>
    <x v="0"/>
    <m/>
    <m/>
    <m/>
    <m/>
    <m/>
    <m/>
    <s v=""/>
    <m/>
    <m/>
    <m/>
    <m/>
    <n v="2"/>
  </r>
  <r>
    <x v="1"/>
    <d v="2020-04-24T00:00:00"/>
    <m/>
    <x v="1"/>
    <x v="9"/>
    <x v="11"/>
    <s v=""/>
    <s v=""/>
    <n v="4"/>
    <m/>
    <m/>
    <m/>
    <m/>
    <x v="0"/>
    <x v="2"/>
    <m/>
    <s v="ULB1"/>
    <x v="1"/>
    <m/>
    <n v="1500"/>
    <x v="1"/>
    <x v="0"/>
    <m/>
    <m/>
    <m/>
    <m/>
    <m/>
    <m/>
    <s v=""/>
    <m/>
    <m/>
    <m/>
    <m/>
    <n v="2"/>
  </r>
  <r>
    <x v="0"/>
    <m/>
    <m/>
    <x v="0"/>
    <x v="9"/>
    <x v="11"/>
    <s v=""/>
    <s v=""/>
    <n v="4"/>
    <m/>
    <m/>
    <m/>
    <m/>
    <x v="0"/>
    <x v="2"/>
    <m/>
    <s v="ULB2"/>
    <x v="1"/>
    <m/>
    <n v="1500"/>
    <x v="1"/>
    <x v="1"/>
    <m/>
    <m/>
    <m/>
    <m/>
    <m/>
    <m/>
    <s v=""/>
    <m/>
    <m/>
    <m/>
    <m/>
    <n v="2"/>
  </r>
  <r>
    <x v="0"/>
    <m/>
    <m/>
    <x v="0"/>
    <x v="10"/>
    <x v="12"/>
    <n v="4"/>
    <s v="No"/>
    <n v="4"/>
    <m/>
    <m/>
    <m/>
    <m/>
    <x v="0"/>
    <x v="2"/>
    <m/>
    <s v="ULB1"/>
    <x v="1"/>
    <m/>
    <n v="1500"/>
    <x v="1"/>
    <x v="1"/>
    <m/>
    <m/>
    <m/>
    <m/>
    <m/>
    <m/>
    <s v=""/>
    <m/>
    <m/>
    <m/>
    <m/>
    <n v="2"/>
  </r>
  <r>
    <x v="0"/>
    <m/>
    <m/>
    <x v="0"/>
    <x v="10"/>
    <x v="13"/>
    <n v="7"/>
    <s v="No"/>
    <n v="5"/>
    <m/>
    <m/>
    <m/>
    <m/>
    <x v="0"/>
    <x v="2"/>
    <m/>
    <s v="ULB2"/>
    <x v="1"/>
    <m/>
    <n v="1500"/>
    <x v="2"/>
    <x v="1"/>
    <m/>
    <m/>
    <m/>
    <m/>
    <m/>
    <m/>
    <s v=""/>
    <m/>
    <m/>
    <m/>
    <m/>
    <n v="2"/>
  </r>
  <r>
    <x v="0"/>
    <m/>
    <m/>
    <x v="0"/>
    <x v="10"/>
    <x v="13"/>
    <n v="7"/>
    <s v="No"/>
    <n v="5"/>
    <m/>
    <m/>
    <m/>
    <m/>
    <x v="0"/>
    <x v="0"/>
    <m/>
    <m/>
    <x v="1"/>
    <m/>
    <n v="1000"/>
    <x v="2"/>
    <x v="1"/>
    <m/>
    <m/>
    <m/>
    <m/>
    <m/>
    <m/>
    <s v=""/>
    <m/>
    <m/>
    <m/>
    <m/>
    <n v="2"/>
  </r>
  <r>
    <x v="0"/>
    <m/>
    <m/>
    <x v="0"/>
    <x v="10"/>
    <x v="14"/>
    <n v="2"/>
    <s v="Yes"/>
    <n v="4"/>
    <m/>
    <m/>
    <m/>
    <m/>
    <x v="0"/>
    <x v="0"/>
    <m/>
    <m/>
    <x v="1"/>
    <m/>
    <n v="1000"/>
    <x v="2"/>
    <x v="1"/>
    <m/>
    <m/>
    <m/>
    <m/>
    <m/>
    <m/>
    <s v=""/>
    <m/>
    <m/>
    <m/>
    <m/>
    <n v="2"/>
  </r>
  <r>
    <x v="0"/>
    <m/>
    <m/>
    <x v="0"/>
    <x v="10"/>
    <x v="15"/>
    <n v="3"/>
    <s v="No"/>
    <n v="4"/>
    <m/>
    <m/>
    <m/>
    <m/>
    <x v="2"/>
    <x v="0"/>
    <m/>
    <m/>
    <x v="1"/>
    <m/>
    <n v="200"/>
    <x v="2"/>
    <x v="1"/>
    <m/>
    <m/>
    <m/>
    <m/>
    <m/>
    <m/>
    <s v=""/>
    <m/>
    <m/>
    <m/>
    <m/>
    <n v="2"/>
  </r>
  <r>
    <x v="0"/>
    <m/>
    <m/>
    <x v="0"/>
    <x v="10"/>
    <x v="11"/>
    <n v="0"/>
    <s v="Yes"/>
    <n v="4"/>
    <m/>
    <m/>
    <m/>
    <m/>
    <x v="0"/>
    <x v="0"/>
    <m/>
    <m/>
    <x v="1"/>
    <m/>
    <n v="1000"/>
    <x v="2"/>
    <x v="1"/>
    <m/>
    <m/>
    <m/>
    <m/>
    <m/>
    <m/>
    <s v=""/>
    <m/>
    <m/>
    <m/>
    <m/>
    <n v="2"/>
  </r>
  <r>
    <x v="0"/>
    <m/>
    <m/>
    <x v="0"/>
    <x v="11"/>
    <x v="16"/>
    <n v="0"/>
    <s v="Yes"/>
    <n v="5"/>
    <m/>
    <m/>
    <m/>
    <m/>
    <x v="2"/>
    <x v="0"/>
    <m/>
    <m/>
    <x v="0"/>
    <m/>
    <n v="-300"/>
    <x v="1"/>
    <x v="0"/>
    <m/>
    <m/>
    <m/>
    <m/>
    <m/>
    <m/>
    <s v=""/>
    <m/>
    <m/>
    <m/>
    <m/>
    <n v="2"/>
  </r>
  <r>
    <x v="0"/>
    <m/>
    <m/>
    <x v="0"/>
    <x v="12"/>
    <x v="17"/>
    <n v="1"/>
    <s v="Yes"/>
    <n v="6"/>
    <m/>
    <m/>
    <m/>
    <m/>
    <x v="0"/>
    <x v="0"/>
    <m/>
    <m/>
    <x v="1"/>
    <m/>
    <n v="1000"/>
    <x v="1"/>
    <x v="1"/>
    <m/>
    <m/>
    <m/>
    <m/>
    <m/>
    <m/>
    <s v=""/>
    <m/>
    <m/>
    <m/>
    <m/>
    <n v="2"/>
  </r>
  <r>
    <x v="0"/>
    <m/>
    <m/>
    <x v="0"/>
    <x v="13"/>
    <x v="18"/>
    <n v="1"/>
    <s v="Yes"/>
    <n v="8"/>
    <m/>
    <m/>
    <m/>
    <m/>
    <x v="1"/>
    <x v="1"/>
    <m/>
    <s v="RUR48"/>
    <x v="1"/>
    <m/>
    <n v="3000"/>
    <x v="1"/>
    <x v="2"/>
    <m/>
    <m/>
    <m/>
    <m/>
    <m/>
    <m/>
    <s v=""/>
    <m/>
    <m/>
    <m/>
    <m/>
    <n v="2"/>
  </r>
  <r>
    <x v="0"/>
    <m/>
    <m/>
    <x v="0"/>
    <x v="14"/>
    <x v="19"/>
    <n v="2"/>
    <s v="Yes"/>
    <n v="8"/>
    <m/>
    <m/>
    <m/>
    <m/>
    <x v="0"/>
    <x v="0"/>
    <m/>
    <m/>
    <x v="2"/>
    <m/>
    <n v="1000"/>
    <x v="1"/>
    <x v="2"/>
    <m/>
    <m/>
    <m/>
    <m/>
    <m/>
    <m/>
    <s v=""/>
    <m/>
    <m/>
    <m/>
    <m/>
    <n v="2"/>
  </r>
  <r>
    <x v="0"/>
    <m/>
    <m/>
    <x v="0"/>
    <x v="15"/>
    <x v="20"/>
    <n v="2"/>
    <s v="Yes"/>
    <n v="8"/>
    <m/>
    <m/>
    <m/>
    <m/>
    <x v="0"/>
    <x v="0"/>
    <m/>
    <m/>
    <x v="2"/>
    <m/>
    <n v="1000"/>
    <x v="1"/>
    <x v="2"/>
    <m/>
    <m/>
    <m/>
    <m/>
    <m/>
    <m/>
    <s v=""/>
    <m/>
    <m/>
    <m/>
    <m/>
    <n v="2"/>
  </r>
  <r>
    <x v="0"/>
    <m/>
    <m/>
    <x v="0"/>
    <x v="16"/>
    <x v="21"/>
    <n v="5"/>
    <s v="No"/>
    <n v="7"/>
    <m/>
    <m/>
    <m/>
    <m/>
    <x v="0"/>
    <x v="0"/>
    <m/>
    <m/>
    <x v="2"/>
    <m/>
    <n v="1000"/>
    <x v="2"/>
    <x v="2"/>
    <m/>
    <m/>
    <m/>
    <m/>
    <m/>
    <m/>
    <s v=""/>
    <m/>
    <m/>
    <m/>
    <m/>
    <n v="2"/>
  </r>
  <r>
    <x v="0"/>
    <m/>
    <m/>
    <x v="0"/>
    <x v="17"/>
    <x v="22"/>
    <n v="0"/>
    <s v="Yes"/>
    <n v="9"/>
    <m/>
    <m/>
    <m/>
    <m/>
    <x v="3"/>
    <x v="0"/>
    <m/>
    <m/>
    <x v="2"/>
    <m/>
    <n v="1500"/>
    <x v="2"/>
    <x v="2"/>
    <m/>
    <m/>
    <m/>
    <m/>
    <m/>
    <m/>
    <s v=""/>
    <m/>
    <m/>
    <m/>
    <m/>
    <n v="2"/>
  </r>
  <r>
    <x v="0"/>
    <m/>
    <m/>
    <x v="0"/>
    <x v="18"/>
    <x v="23"/>
    <n v="0"/>
    <s v="Yes"/>
    <n v="10"/>
    <m/>
    <m/>
    <m/>
    <m/>
    <x v="0"/>
    <x v="2"/>
    <m/>
    <s v="ULB2"/>
    <x v="2"/>
    <m/>
    <n v="1500"/>
    <x v="2"/>
    <x v="2"/>
    <m/>
    <m/>
    <m/>
    <m/>
    <m/>
    <m/>
    <s v=""/>
    <m/>
    <m/>
    <m/>
    <m/>
    <n v="2"/>
  </r>
  <r>
    <x v="0"/>
    <m/>
    <m/>
    <x v="0"/>
    <x v="19"/>
    <x v="24"/>
    <n v="0"/>
    <s v="Yes"/>
    <n v="11"/>
    <m/>
    <m/>
    <m/>
    <m/>
    <x v="0"/>
    <x v="2"/>
    <m/>
    <s v="ULB1"/>
    <x v="2"/>
    <m/>
    <n v="1500"/>
    <x v="2"/>
    <x v="2"/>
    <m/>
    <m/>
    <m/>
    <m/>
    <m/>
    <m/>
    <s v=""/>
    <m/>
    <m/>
    <m/>
    <m/>
    <n v="2"/>
  </r>
  <r>
    <x v="0"/>
    <m/>
    <m/>
    <x v="0"/>
    <x v="20"/>
    <x v="25"/>
    <n v="0"/>
    <s v="Yes"/>
    <n v="12"/>
    <m/>
    <m/>
    <m/>
    <m/>
    <x v="0"/>
    <x v="0"/>
    <m/>
    <m/>
    <x v="2"/>
    <m/>
    <n v="1000"/>
    <x v="2"/>
    <x v="2"/>
    <m/>
    <m/>
    <m/>
    <m/>
    <m/>
    <m/>
    <s v=""/>
    <m/>
    <m/>
    <m/>
    <m/>
    <n v="2"/>
  </r>
  <r>
    <x v="0"/>
    <m/>
    <m/>
    <x v="0"/>
    <x v="21"/>
    <x v="26"/>
    <n v="0"/>
    <s v="Yes"/>
    <n v="1"/>
    <m/>
    <m/>
    <m/>
    <m/>
    <x v="1"/>
    <x v="2"/>
    <m/>
    <s v="ULB1"/>
    <x v="2"/>
    <m/>
    <n v="2000"/>
    <x v="2"/>
    <x v="2"/>
    <m/>
    <m/>
    <m/>
    <m/>
    <m/>
    <m/>
    <s v=""/>
    <m/>
    <m/>
    <m/>
    <m/>
    <n v="2"/>
  </r>
  <r>
    <x v="0"/>
    <m/>
    <m/>
    <x v="0"/>
    <x v="22"/>
    <x v="27"/>
    <n v="0"/>
    <s v="Yes"/>
    <n v="2"/>
    <m/>
    <m/>
    <m/>
    <m/>
    <x v="0"/>
    <x v="0"/>
    <m/>
    <m/>
    <x v="2"/>
    <m/>
    <n v="1000"/>
    <x v="1"/>
    <x v="2"/>
    <m/>
    <m/>
    <m/>
    <m/>
    <m/>
    <m/>
    <s v=""/>
    <m/>
    <m/>
    <m/>
    <m/>
    <n v="2"/>
  </r>
  <r>
    <x v="0"/>
    <m/>
    <m/>
    <x v="0"/>
    <x v="23"/>
    <x v="28"/>
    <n v="0"/>
    <s v="Yes"/>
    <n v="3"/>
    <m/>
    <m/>
    <m/>
    <m/>
    <x v="3"/>
    <x v="0"/>
    <m/>
    <m/>
    <x v="2"/>
    <m/>
    <n v="1500"/>
    <x v="1"/>
    <x v="2"/>
    <m/>
    <m/>
    <m/>
    <m/>
    <m/>
    <m/>
    <s v=""/>
    <m/>
    <m/>
    <m/>
    <m/>
    <n v="2"/>
  </r>
  <r>
    <x v="0"/>
    <m/>
    <m/>
    <x v="0"/>
    <x v="17"/>
    <x v="29"/>
    <n v="100"/>
    <s v="No"/>
    <n v="12"/>
    <m/>
    <m/>
    <m/>
    <m/>
    <x v="0"/>
    <x v="0"/>
    <m/>
    <m/>
    <x v="2"/>
    <m/>
    <n v="1000"/>
    <x v="1"/>
    <x v="2"/>
    <m/>
    <m/>
    <m/>
    <m/>
    <m/>
    <m/>
    <s v=""/>
    <m/>
    <m/>
    <s v=""/>
    <s v=""/>
    <n v="2"/>
  </r>
  <r>
    <x v="1"/>
    <m/>
    <m/>
    <x v="0"/>
    <x v="24"/>
    <x v="30"/>
    <n v="6"/>
    <s v="No"/>
    <n v="9"/>
    <m/>
    <m/>
    <m/>
    <m/>
    <x v="1"/>
    <x v="2"/>
    <m/>
    <s v="ULB2"/>
    <x v="2"/>
    <m/>
    <n v="2000"/>
    <x v="3"/>
    <x v="2"/>
    <m/>
    <m/>
    <m/>
    <m/>
    <m/>
    <m/>
    <s v=""/>
    <m/>
    <m/>
    <s v=""/>
    <s v=""/>
    <n v="2"/>
  </r>
  <r>
    <x v="1"/>
    <m/>
    <m/>
    <x v="0"/>
    <x v="24"/>
    <x v="31"/>
    <n v="1"/>
    <s v="Yes"/>
    <n v="9"/>
    <m/>
    <m/>
    <m/>
    <m/>
    <x v="0"/>
    <x v="0"/>
    <m/>
    <m/>
    <x v="2"/>
    <m/>
    <n v="1000"/>
    <x v="3"/>
    <x v="2"/>
    <m/>
    <m/>
    <m/>
    <m/>
    <m/>
    <m/>
    <s v=""/>
    <m/>
    <m/>
    <s v=""/>
    <s v=""/>
    <n v="2"/>
  </r>
  <r>
    <x v="0"/>
    <m/>
    <m/>
    <x v="0"/>
    <x v="21"/>
    <x v="26"/>
    <n v="0"/>
    <s v="Yes"/>
    <n v="1"/>
    <m/>
    <m/>
    <m/>
    <m/>
    <x v="2"/>
    <x v="0"/>
    <m/>
    <m/>
    <x v="2"/>
    <m/>
    <n v="200"/>
    <x v="2"/>
    <x v="2"/>
    <m/>
    <m/>
    <m/>
    <m/>
    <m/>
    <m/>
    <s v=""/>
    <m/>
    <m/>
    <m/>
    <m/>
    <n v="2"/>
  </r>
  <r>
    <x v="0"/>
    <m/>
    <m/>
    <x v="0"/>
    <x v="22"/>
    <x v="27"/>
    <n v="0"/>
    <s v="Yes"/>
    <n v="2"/>
    <m/>
    <m/>
    <m/>
    <m/>
    <x v="0"/>
    <x v="1"/>
    <m/>
    <s v="RUR47"/>
    <x v="2"/>
    <m/>
    <n v="2500"/>
    <x v="1"/>
    <x v="2"/>
    <m/>
    <m/>
    <m/>
    <m/>
    <m/>
    <m/>
    <s v=""/>
    <m/>
    <m/>
    <m/>
    <m/>
    <n v="2"/>
  </r>
  <r>
    <x v="0"/>
    <m/>
    <m/>
    <x v="0"/>
    <x v="23"/>
    <x v="28"/>
    <n v="0"/>
    <s v="Yes"/>
    <n v="3"/>
    <m/>
    <m/>
    <m/>
    <m/>
    <x v="3"/>
    <x v="0"/>
    <m/>
    <m/>
    <x v="2"/>
    <m/>
    <n v="1500"/>
    <x v="1"/>
    <x v="2"/>
    <m/>
    <m/>
    <m/>
    <m/>
    <m/>
    <m/>
    <s v=""/>
    <m/>
    <m/>
    <m/>
    <m/>
    <n v="2"/>
  </r>
  <r>
    <x v="0"/>
    <m/>
    <m/>
    <x v="0"/>
    <x v="17"/>
    <x v="32"/>
    <n v="2"/>
    <s v="Yes"/>
    <n v="9"/>
    <m/>
    <m/>
    <m/>
    <m/>
    <x v="0"/>
    <x v="1"/>
    <m/>
    <s v="RUR50"/>
    <x v="2"/>
    <m/>
    <n v="2500"/>
    <x v="1"/>
    <x v="2"/>
    <m/>
    <m/>
    <m/>
    <m/>
    <m/>
    <m/>
    <s v=""/>
    <m/>
    <m/>
    <s v=""/>
    <s v=""/>
    <n v="2"/>
  </r>
  <r>
    <x v="0"/>
    <m/>
    <m/>
    <x v="0"/>
    <x v="10"/>
    <x v="13"/>
    <n v="7"/>
    <s v="No"/>
    <n v="5"/>
    <m/>
    <m/>
    <m/>
    <m/>
    <x v="0"/>
    <x v="0"/>
    <m/>
    <m/>
    <x v="1"/>
    <m/>
    <n v="1000"/>
    <x v="2"/>
    <x v="1"/>
    <m/>
    <m/>
    <m/>
    <m/>
    <m/>
    <m/>
    <s v=""/>
    <m/>
    <m/>
    <m/>
    <m/>
    <n v="2"/>
  </r>
  <r>
    <x v="0"/>
    <m/>
    <m/>
    <x v="0"/>
    <x v="10"/>
    <x v="13"/>
    <n v="7"/>
    <s v="No"/>
    <n v="5"/>
    <m/>
    <m/>
    <m/>
    <m/>
    <x v="2"/>
    <x v="0"/>
    <m/>
    <m/>
    <x v="1"/>
    <m/>
    <n v="200"/>
    <x v="2"/>
    <x v="1"/>
    <m/>
    <m/>
    <m/>
    <m/>
    <m/>
    <m/>
    <s v=""/>
    <m/>
    <m/>
    <m/>
    <m/>
    <n v="2"/>
  </r>
  <r>
    <x v="0"/>
    <m/>
    <m/>
    <x v="0"/>
    <x v="10"/>
    <x v="11"/>
    <n v="0"/>
    <s v="Yes"/>
    <n v="4"/>
    <m/>
    <m/>
    <m/>
    <m/>
    <x v="0"/>
    <x v="0"/>
    <m/>
    <m/>
    <x v="1"/>
    <m/>
    <n v="1000"/>
    <x v="2"/>
    <x v="1"/>
    <m/>
    <m/>
    <m/>
    <m/>
    <m/>
    <m/>
    <s v=""/>
    <m/>
    <m/>
    <m/>
    <m/>
    <n v="2"/>
  </r>
  <r>
    <x v="0"/>
    <m/>
    <m/>
    <x v="0"/>
    <x v="11"/>
    <x v="16"/>
    <n v="0"/>
    <s v="Yes"/>
    <n v="5"/>
    <m/>
    <m/>
    <m/>
    <m/>
    <x v="2"/>
    <x v="0"/>
    <m/>
    <m/>
    <x v="0"/>
    <m/>
    <n v="-300"/>
    <x v="1"/>
    <x v="0"/>
    <m/>
    <m/>
    <m/>
    <m/>
    <m/>
    <m/>
    <s v=""/>
    <m/>
    <m/>
    <m/>
    <m/>
    <n v="2"/>
  </r>
  <r>
    <x v="0"/>
    <m/>
    <m/>
    <x v="0"/>
    <x v="12"/>
    <x v="17"/>
    <n v="1"/>
    <s v="Yes"/>
    <n v="6"/>
    <m/>
    <m/>
    <m/>
    <m/>
    <x v="0"/>
    <x v="0"/>
    <m/>
    <m/>
    <x v="1"/>
    <m/>
    <n v="1000"/>
    <x v="1"/>
    <x v="1"/>
    <m/>
    <m/>
    <m/>
    <m/>
    <m/>
    <m/>
    <s v=""/>
    <m/>
    <m/>
    <m/>
    <m/>
    <n v="2"/>
  </r>
  <r>
    <x v="0"/>
    <m/>
    <m/>
    <x v="0"/>
    <x v="25"/>
    <x v="33"/>
    <n v="1"/>
    <s v="Yes"/>
    <n v="9"/>
    <m/>
    <m/>
    <m/>
    <m/>
    <x v="4"/>
    <x v="3"/>
    <m/>
    <m/>
    <x v="2"/>
    <m/>
    <s v=""/>
    <x v="3"/>
    <x v="2"/>
    <m/>
    <m/>
    <m/>
    <m/>
    <m/>
    <m/>
    <s v=""/>
    <m/>
    <m/>
    <s v=""/>
    <s v=""/>
    <n v="2"/>
  </r>
  <r>
    <x v="0"/>
    <m/>
    <m/>
    <x v="0"/>
    <x v="25"/>
    <x v="33"/>
    <n v="1"/>
    <s v="Yes"/>
    <n v="9"/>
    <m/>
    <m/>
    <m/>
    <m/>
    <x v="4"/>
    <x v="3"/>
    <m/>
    <m/>
    <x v="2"/>
    <m/>
    <s v=""/>
    <x v="3"/>
    <x v="2"/>
    <m/>
    <m/>
    <m/>
    <m/>
    <m/>
    <m/>
    <s v=""/>
    <m/>
    <m/>
    <s v=""/>
    <s v=""/>
    <n v="2"/>
  </r>
  <r>
    <x v="0"/>
    <m/>
    <m/>
    <x v="0"/>
    <x v="26"/>
    <x v="33"/>
    <n v="0"/>
    <s v="Yes"/>
    <n v="9"/>
    <m/>
    <m/>
    <m/>
    <m/>
    <x v="4"/>
    <x v="3"/>
    <m/>
    <m/>
    <x v="2"/>
    <m/>
    <s v=""/>
    <x v="3"/>
    <x v="2"/>
    <m/>
    <m/>
    <m/>
    <m/>
    <m/>
    <m/>
    <s v=""/>
    <m/>
    <m/>
    <s v=""/>
    <s v=""/>
    <n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27F920-A6B8-7E4D-8DB9-D229A34822FE}" name="PivotTable1" cacheId="20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1">
  <location ref="B2:D15" firstHeaderRow="0" firstDataRow="1" firstDataCol="1"/>
  <pivotFields count="35">
    <pivotField showAll="0"/>
    <pivotField showAll="0"/>
    <pivotField showAll="0"/>
    <pivotField showAll="0"/>
    <pivotField dataField="1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1"/>
        <item x="2"/>
        <item x="0"/>
        <item x="4"/>
        <item x="3"/>
        <item t="default"/>
      </items>
    </pivotField>
    <pivotField axis="axisRow" showAll="0">
      <items count="5">
        <item x="2"/>
        <item x="1"/>
        <item x="0"/>
        <item x="3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x="1"/>
        <item x="2"/>
        <item x="3"/>
        <item x="0"/>
        <item t="default"/>
      </items>
    </pivotField>
  </pivotFields>
  <rowFields count="2">
    <field x="14"/>
    <field x="13"/>
  </rowFields>
  <rowItems count="13">
    <i>
      <x/>
    </i>
    <i r="1">
      <x/>
    </i>
    <i r="1">
      <x v="2"/>
    </i>
    <i>
      <x v="1"/>
    </i>
    <i r="1">
      <x/>
    </i>
    <i r="1">
      <x v="2"/>
    </i>
    <i>
      <x v="2"/>
    </i>
    <i r="1">
      <x v="1"/>
    </i>
    <i r="1">
      <x v="2"/>
    </i>
    <i r="1">
      <x v="4"/>
    </i>
    <i>
      <x v="3"/>
    </i>
    <i r="1"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Number of Trips" fld="4" subtotal="count" showDataAs="percentOfTotal" baseField="0" baseItem="0" numFmtId="9"/>
    <dataField name="Total Revenue" fld="19" showDataAs="percentOfTotal" baseField="0" baseItem="0" numFmtId="9"/>
  </dataFields>
  <formats count="3">
    <format dxfId="292">
      <pivotArea outline="0" collapsedLevelsAreSubtotals="1" fieldPosition="0"/>
    </format>
    <format dxfId="291">
      <pivotArea outline="0" fieldPosition="0">
        <references count="1">
          <reference field="4294967294" count="1">
            <x v="1"/>
          </reference>
        </references>
      </pivotArea>
    </format>
    <format dxfId="29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chartFormats count="7"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6">
      <pivotArea type="data" outline="0" fieldPosition="0">
        <references count="3">
          <reference field="4294967294" count="1" selected="0">
            <x v="1"/>
          </reference>
          <reference field="13" count="1" selected="0">
            <x v="2"/>
          </reference>
          <reference field="1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24586E-9C75-B84C-8B69-24BB379A47BA}" name="PivotTable3" cacheId="18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4">
  <location ref="A129:D136" firstHeaderRow="1" firstDataRow="2" firstDataCol="1" rowPageCount="1" colPageCount="1"/>
  <pivotFields count="14"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axis="axisCol" showAll="0">
      <items count="12">
        <item m="1" x="3"/>
        <item m="1" x="4"/>
        <item m="1" x="5"/>
        <item m="1" x="6"/>
        <item m="1" x="7"/>
        <item m="1" x="8"/>
        <item m="1" x="9"/>
        <item m="1" x="10"/>
        <item x="2"/>
        <item x="0"/>
        <item x="1"/>
        <item t="default"/>
      </items>
    </pivotField>
    <pivotField axis="axisPage" dataField="1" multipleItemSelectionAllowed="1" showAll="0">
      <items count="5">
        <item x="1"/>
        <item h="1" m="1" x="3"/>
        <item h="1"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13"/>
    <field x="0"/>
  </rowFields>
  <rowItems count="6">
    <i>
      <x v="4"/>
    </i>
    <i>
      <x v="5"/>
    </i>
    <i>
      <x v="6"/>
    </i>
    <i>
      <x v="7"/>
    </i>
    <i>
      <x v="8"/>
    </i>
    <i t="grand">
      <x/>
    </i>
  </rowItems>
  <colFields count="1">
    <field x="2"/>
  </colFields>
  <colItems count="3">
    <i>
      <x v="9"/>
    </i>
    <i>
      <x v="10"/>
    </i>
    <i t="grand">
      <x/>
    </i>
  </colItems>
  <pageFields count="1">
    <pageField fld="3" hier="-1"/>
  </pageFields>
  <dataFields count="1">
    <dataField name="Count of Operation Status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4534D8-EA8D-3D47-83C0-E832F2181832}" name="PivotTable4" cacheId="17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E277:F280" firstHeaderRow="1" firstDataRow="1" firstDataCol="1"/>
  <pivotFields count="17">
    <pivotField axis="axisRow" showAll="0">
      <items count="4">
        <item x="0"/>
        <item x="1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0"/>
  </rowFields>
  <rowItems count="3">
    <i>
      <x/>
    </i>
    <i>
      <x v="1"/>
    </i>
    <i t="grand">
      <x/>
    </i>
  </rowItems>
  <colItems count="1">
    <i/>
  </colItems>
  <dataFields count="1">
    <dataField name="Sum of Total Wages" fld="16" baseField="0" baseItem="0" numFmtId="169"/>
  </dataFields>
  <formats count="2">
    <format dxfId="231">
      <pivotArea dataOnly="0" labelOnly="1" outline="0" axis="axisValues" fieldPosition="0"/>
    </format>
    <format dxfId="23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652070-661B-7D4D-BF47-AFD3DC2063E2}" name="PivotTable1" cacheId="17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5">
  <location ref="A277:C285" firstHeaderRow="0" firstDataRow="1" firstDataCol="1"/>
  <pivotFields count="6">
    <pivotField showAll="0"/>
    <pivotField showAll="0"/>
    <pivotField axis="axisRow" showAll="0" sortType="ascending">
      <items count="8">
        <item x="0"/>
        <item x="5"/>
        <item x="1"/>
        <item x="2"/>
        <item x="3"/>
        <item x="4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showAll="0"/>
  </pivotFields>
  <rowFields count="1">
    <field x="2"/>
  </rowFields>
  <rowItems count="8">
    <i>
      <x v="3"/>
    </i>
    <i>
      <x v="6"/>
    </i>
    <i>
      <x v="2"/>
    </i>
    <i>
      <x v="4"/>
    </i>
    <i>
      <x v="1"/>
    </i>
    <i>
      <x v="5"/>
    </i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Expenditure (in INR)" fld="5" baseField="0" baseItem="0" numFmtId="169"/>
    <dataField name="Sum of Expenditure (in INR)2" fld="5" showDataAs="percentOfCol" baseField="0" baseItem="0" numFmtId="10"/>
  </dataFields>
  <formats count="3">
    <format dxfId="234">
      <pivotArea outline="0" collapsedLevelsAreSubtotals="1" fieldPosition="0"/>
    </format>
    <format dxfId="233">
      <pivotArea outline="0" fieldPosition="0">
        <references count="1">
          <reference field="4294967294" count="1">
            <x v="1"/>
          </reference>
        </references>
      </pivotArea>
    </format>
    <format dxfId="23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</formats>
  <chartFormats count="2">
    <chartFormat chart="3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B27EB9-682B-8C43-BAC3-E8D83571740C}" name="PivotTable20" cacheId="18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5">
  <location ref="V3:X6" firstHeaderRow="0" firstDataRow="1" firstDataCol="1"/>
  <pivotFields count="17">
    <pivotField showAll="0"/>
    <pivotField axis="axisRow" showAll="0" sortType="ascending">
      <items count="5">
        <item h="1" x="2"/>
        <item x="0"/>
        <item x="1"/>
        <item h="1" m="1"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1"/>
  </rowFields>
  <rowItems count="3">
    <i>
      <x v="2"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Total Wages" fld="16" baseField="0" baseItem="0"/>
    <dataField name="Sum of Total Wages2" fld="16" showDataAs="percentOfTotal" baseField="0" baseItem="0" numFmtId="10"/>
  </dataFields>
  <formats count="3">
    <format dxfId="34">
      <pivotArea collapsedLevelsAreSubtotals="1" fieldPosition="0">
        <references count="1">
          <reference field="1" count="0"/>
        </references>
      </pivotArea>
    </format>
    <format dxfId="33">
      <pivotArea outline="0" fieldPosition="0">
        <references count="1">
          <reference field="4294967294" count="1">
            <x v="1"/>
          </reference>
        </references>
      </pivotArea>
    </format>
    <format dxfId="32">
      <pivotArea collapsedLevelsAreSubtotals="1" fieldPosition="0">
        <references count="2">
          <reference field="4294967294" count="1" selected="0">
            <x v="1"/>
          </reference>
          <reference field="1" count="0"/>
        </references>
      </pivotArea>
    </format>
  </formats>
  <chartFormats count="2">
    <chartFormat chart="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42B3056-B970-4448-8D89-0AF58D04B699}" name="PivotTable1" cacheId="18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6">
  <location ref="Z3:AA7" firstHeaderRow="1" firstDataRow="1" firstDataCol="1"/>
  <pivotFields count="11">
    <pivotField showAll="0"/>
    <pivotField showAll="0"/>
    <pivotField showAll="0"/>
    <pivotField axis="axisRow" showAll="0">
      <items count="5">
        <item x="2"/>
        <item x="1"/>
        <item x="0"/>
        <item h="1" x="3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 defaultSubtotal="0"/>
  </pivotFields>
  <rowFields count="1">
    <field x="3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um of Volume (in kiloliters)" fld="7" baseField="0" baseItem="0"/>
  </dataFields>
  <chartFormats count="12">
    <chartFormat chart="3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6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3" format="7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3" format="8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4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0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4" format="1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4" format="12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5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4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5" format="15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5" format="16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4685CE-03A8-8F4F-AB6F-BA469C098E1E}" name="PivotTable16" cacheId="18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7">
  <location ref="Q3:S11" firstHeaderRow="0" firstDataRow="1" firstDataCol="1"/>
  <pivotFields count="6">
    <pivotField showAll="0"/>
    <pivotField showAll="0"/>
    <pivotField axis="axisRow" showAll="0" sortType="ascending">
      <items count="9">
        <item m="1" x="7"/>
        <item x="1"/>
        <item x="4"/>
        <item x="0"/>
        <item x="6"/>
        <item x="3"/>
        <item x="5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showAll="0"/>
  </pivotFields>
  <rowFields count="1">
    <field x="2"/>
  </rowFields>
  <rowItems count="8">
    <i>
      <x v="4"/>
    </i>
    <i>
      <x v="2"/>
    </i>
    <i>
      <x v="7"/>
    </i>
    <i>
      <x v="6"/>
    </i>
    <i>
      <x v="5"/>
    </i>
    <i>
      <x v="3"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Expenditure (in INR)" fld="5" baseField="0" baseItem="0"/>
    <dataField name="Sum of Expenditure (in INR)2" fld="5" showDataAs="percentOfTotal" baseField="0" baseItem="0" numFmtId="9"/>
  </dataFields>
  <formats count="1">
    <format dxfId="3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chartFormats count="2">
    <chartFormat chart="6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2E9D76-0039-D642-8CF5-A0D059F79F6D}" name="PivotTable2" cacheId="18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6">
  <location ref="AC3:AD8" firstHeaderRow="1" firstDataRow="1" firstDataCol="1"/>
  <pivotFields count="11"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>
      <items count="5">
        <item x="3"/>
        <item x="2"/>
        <item x="0"/>
        <item x="1"/>
        <item t="default"/>
      </items>
    </pivotField>
    <pivotField showAll="0" defaultSubtota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Count of Volume (in kiloliters)" fld="7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EB3379-E7CC-044A-A7D5-1D37AADB81FF}" name="PivotTable2" cacheId="20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3">
  <location ref="N2:R37" firstHeaderRow="1" firstDataRow="2" firstDataCol="1"/>
  <pivotFields count="35"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>
      <items count="40">
        <item x="0"/>
        <item m="1" x="38"/>
        <item m="1" x="36"/>
        <item m="1" x="35"/>
        <item m="1" x="34"/>
        <item x="5"/>
        <item x="6"/>
        <item x="7"/>
        <item x="8"/>
        <item x="9"/>
        <item x="10"/>
        <item x="11"/>
        <item x="12"/>
        <item x="13"/>
        <item x="16"/>
        <item x="17"/>
        <item x="18"/>
        <item x="22"/>
        <item x="23"/>
        <item x="24"/>
        <item x="25"/>
        <item x="26"/>
        <item x="27"/>
        <item x="28"/>
        <item m="1" x="37"/>
        <item x="32"/>
        <item x="31"/>
        <item x="1"/>
        <item x="2"/>
        <item x="3"/>
        <item x="4"/>
        <item x="14"/>
        <item x="15"/>
        <item x="19"/>
        <item x="20"/>
        <item x="21"/>
        <item x="29"/>
        <item x="30"/>
        <item x="3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">
        <item x="2"/>
        <item x="1"/>
        <item x="0"/>
        <item h="1" x="3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x="1"/>
        <item x="2"/>
        <item x="3"/>
        <item x="0"/>
        <item t="default"/>
      </items>
    </pivotField>
  </pivotFields>
  <rowFields count="1">
    <field x="5"/>
  </rowFields>
  <rowItems count="34">
    <i>
      <x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14"/>
  </colFields>
  <colItems count="4">
    <i>
      <x/>
    </i>
    <i>
      <x v="1"/>
    </i>
    <i>
      <x v="2"/>
    </i>
    <i t="grand">
      <x/>
    </i>
  </colItems>
  <dataFields count="1">
    <dataField name="Sum of Payment to be Collected (in INR)" fld="19" baseField="0" baseItem="0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DC57B4-7AB1-8745-B78D-F7E2961CA303}" name="PivotTable5" cacheId="20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3">
  <location ref="AF2:AG5" firstHeaderRow="1" firstDataRow="1" firstDataCol="1"/>
  <pivotFields count="35"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4">
        <item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x="1"/>
        <item x="2"/>
        <item x="3"/>
        <item x="0"/>
        <item t="default"/>
      </items>
    </pivotField>
  </pivotFields>
  <rowFields count="1">
    <field x="17"/>
  </rowFields>
  <rowItems count="3">
    <i>
      <x/>
    </i>
    <i>
      <x v="1"/>
    </i>
    <i t="grand">
      <x/>
    </i>
  </rowItems>
  <colItems count="1">
    <i/>
  </colItems>
  <dataFields count="1">
    <dataField name="Count of Whether Slum/Non-Slum" fld="17" subtotal="count" baseField="0" baseItem="0"/>
  </dataFields>
  <chartFormats count="6"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1"/>
          </reference>
        </references>
      </pivotArea>
    </chartFormat>
    <chartFormat chart="9" format="2">
      <pivotArea type="data" outline="0" fieldPosition="0">
        <references count="2">
          <reference field="4294967294" count="1" selected="0">
            <x v="0"/>
          </reference>
          <reference field="17" count="1" selected="0">
            <x v="0"/>
          </reference>
        </references>
      </pivotArea>
    </chartFormat>
    <chartFormat chart="1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7">
      <pivotArea type="data" outline="0" fieldPosition="0">
        <references count="2">
          <reference field="4294967294" count="1" selected="0">
            <x v="0"/>
          </reference>
          <reference field="17" count="1" selected="0">
            <x v="0"/>
          </reference>
        </references>
      </pivotArea>
    </chartFormat>
    <chartFormat chart="12" format="8">
      <pivotArea type="data" outline="0" fieldPosition="0">
        <references count="2">
          <reference field="4294967294" count="1" selected="0">
            <x v="0"/>
          </reference>
          <reference field="17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726B1E-40B6-584F-A574-E717EE891AB2}" name="PivotTable10" cacheId="20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34">
  <location ref="AQ2:AR6" firstHeaderRow="1" firstDataRow="1" firstDataCol="1"/>
  <pivotFields count="35"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x="1"/>
        <item x="2"/>
        <item x="3"/>
        <item x="0"/>
        <item t="default"/>
      </items>
    </pivotField>
  </pivotFields>
  <rowFields count="1">
    <field x="20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Count of Payment Collection Mode" fld="20" subtotal="count" baseField="0" baseItem="0"/>
  </dataFields>
  <formats count="1">
    <format dxfId="293">
      <pivotArea outline="0" collapsedLevelsAreSubtotals="1" fieldPosition="0"/>
    </format>
  </formats>
  <chartFormats count="8">
    <chartFormat chart="32" format="2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2" format="30">
      <pivotArea type="data" outline="0" fieldPosition="0">
        <references count="2">
          <reference field="4294967294" count="1" selected="0">
            <x v="0"/>
          </reference>
          <reference field="20" count="1" selected="0">
            <x v="0"/>
          </reference>
        </references>
      </pivotArea>
    </chartFormat>
    <chartFormat chart="32" format="31">
      <pivotArea type="data" outline="0" fieldPosition="0">
        <references count="2">
          <reference field="4294967294" count="1" selected="0">
            <x v="0"/>
          </reference>
          <reference field="20" count="1" selected="0">
            <x v="1"/>
          </reference>
        </references>
      </pivotArea>
    </chartFormat>
    <chartFormat chart="32" format="32">
      <pivotArea type="data" outline="0" fieldPosition="0">
        <references count="2">
          <reference field="4294967294" count="1" selected="0">
            <x v="0"/>
          </reference>
          <reference field="20" count="1" selected="0">
            <x v="2"/>
          </reference>
        </references>
      </pivotArea>
    </chartFormat>
    <chartFormat chart="29" format="2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26">
      <pivotArea type="data" outline="0" fieldPosition="0">
        <references count="2">
          <reference field="4294967294" count="1" selected="0">
            <x v="0"/>
          </reference>
          <reference field="20" count="1" selected="0">
            <x v="0"/>
          </reference>
        </references>
      </pivotArea>
    </chartFormat>
    <chartFormat chart="29" format="27">
      <pivotArea type="data" outline="0" fieldPosition="0">
        <references count="2">
          <reference field="4294967294" count="1" selected="0">
            <x v="0"/>
          </reference>
          <reference field="20" count="1" selected="0">
            <x v="1"/>
          </reference>
        </references>
      </pivotArea>
    </chartFormat>
    <chartFormat chart="29" format="28">
      <pivotArea type="data" outline="0" fieldPosition="0">
        <references count="2">
          <reference field="4294967294" count="1" selected="0">
            <x v="0"/>
          </reference>
          <reference field="20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CC889D-5301-AD46-B704-02D17DA6256F}" name="PivotTable8" cacheId="20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24">
  <location ref="AI2:AJ5" firstHeaderRow="1" firstDataRow="1" firstDataCol="1"/>
  <pivotFields count="35"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4">
        <item x="1"/>
        <item h="1"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x="1"/>
        <item x="2"/>
        <item x="3"/>
        <item x="0"/>
        <item t="default"/>
      </items>
    </pivotField>
  </pivotFields>
  <rowFields count="1">
    <field x="21"/>
  </rowFields>
  <rowItems count="3">
    <i>
      <x/>
    </i>
    <i>
      <x v="2"/>
    </i>
    <i t="grand">
      <x/>
    </i>
  </rowItems>
  <colItems count="1">
    <i/>
  </colItems>
  <dataFields count="1">
    <dataField name="Count of On-Site Sanitation System type" fld="21" subtotal="count" baseField="0" baseItem="0"/>
  </dataFields>
  <chartFormats count="6">
    <chartFormat chart="17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7">
      <pivotArea type="data" outline="0" fieldPosition="0">
        <references count="2">
          <reference field="4294967294" count="1" selected="0">
            <x v="0"/>
          </reference>
          <reference field="21" count="1" selected="0">
            <x v="0"/>
          </reference>
        </references>
      </pivotArea>
    </chartFormat>
    <chartFormat chart="17" format="8">
      <pivotArea type="data" outline="0" fieldPosition="0">
        <references count="2">
          <reference field="4294967294" count="1" selected="0">
            <x v="0"/>
          </reference>
          <reference field="21" count="1" selected="0">
            <x v="2"/>
          </reference>
        </references>
      </pivotArea>
    </chartFormat>
    <chartFormat chart="22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19">
      <pivotArea type="data" outline="0" fieldPosition="0">
        <references count="2">
          <reference field="4294967294" count="1" selected="0">
            <x v="0"/>
          </reference>
          <reference field="21" count="1" selected="0">
            <x v="0"/>
          </reference>
        </references>
      </pivotArea>
    </chartFormat>
    <chartFormat chart="22" format="20">
      <pivotArea type="data" outline="0" fieldPosition="0">
        <references count="2">
          <reference field="4294967294" count="1" selected="0">
            <x v="0"/>
          </reference>
          <reference field="21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9D9966-0184-B444-B626-238864D55B0B}" name="PivotTable4" cacheId="20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22">
  <location ref="AC2:AD5" firstHeaderRow="1" firstDataRow="1" firstDataCol="1"/>
  <pivotFields count="35"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4">
        <item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x="1"/>
        <item x="2"/>
        <item x="3"/>
        <item x="0"/>
        <item t="default"/>
      </items>
    </pivotField>
  </pivotFields>
  <rowFields count="1">
    <field x="17"/>
  </rowFields>
  <rowItems count="3">
    <i>
      <x/>
    </i>
    <i>
      <x v="1"/>
    </i>
    <i t="grand">
      <x/>
    </i>
  </rowItems>
  <colItems count="1">
    <i/>
  </colItems>
  <dataFields count="1">
    <dataField name="Count of Whether Slum/Non-Slum" fld="17" subtotal="count" baseField="0" baseItem="0"/>
  </dataFields>
  <chartFormats count="6">
    <chartFormat chart="19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25">
      <pivotArea type="data" outline="0" fieldPosition="0">
        <references count="2">
          <reference field="4294967294" count="1" selected="0">
            <x v="0"/>
          </reference>
          <reference field="17" count="1" selected="0">
            <x v="0"/>
          </reference>
        </references>
      </pivotArea>
    </chartFormat>
    <chartFormat chart="19" format="26">
      <pivotArea type="data" outline="0" fieldPosition="0">
        <references count="2">
          <reference field="4294967294" count="1" selected="0">
            <x v="0"/>
          </reference>
          <reference field="17" count="1" selected="0">
            <x v="1"/>
          </reference>
        </references>
      </pivotArea>
    </chartFormat>
    <chartFormat chart="16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22">
      <pivotArea type="data" outline="0" fieldPosition="0">
        <references count="2">
          <reference field="4294967294" count="1" selected="0">
            <x v="0"/>
          </reference>
          <reference field="17" count="1" selected="0">
            <x v="0"/>
          </reference>
        </references>
      </pivotArea>
    </chartFormat>
    <chartFormat chart="16" format="23">
      <pivotArea type="data" outline="0" fieldPosition="0">
        <references count="2">
          <reference field="4294967294" count="1" selected="0">
            <x v="0"/>
          </reference>
          <reference field="17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43334D-D9E9-2743-A174-789C110B30FC}" name="PivotTable3" cacheId="20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24">
  <location ref="BF2:BG5" firstHeaderRow="1" firstDataRow="1" firstDataCol="1"/>
  <pivotFields count="35">
    <pivotField axis="axisRow" dataField="1" showAll="0">
      <items count="4">
        <item h="1" m="1" x="2"/>
        <item x="0"/>
        <item x="1"/>
        <item t="default"/>
      </items>
    </pivotField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x="1"/>
        <item x="2"/>
        <item x="3"/>
        <item x="0"/>
        <item t="default"/>
      </items>
    </pivotField>
  </pivotFields>
  <rowFields count="1">
    <field x="0"/>
  </rowFields>
  <rowItems count="3">
    <i>
      <x v="1"/>
    </i>
    <i>
      <x v="2"/>
    </i>
    <i t="grand">
      <x/>
    </i>
  </rowItems>
  <colItems count="1">
    <i/>
  </colItems>
  <dataFields count="1">
    <dataField name="Count of Request Type" fld="0" subtotal="count" baseField="0" baseItem="0"/>
  </dataFields>
  <chartFormats count="3">
    <chartFormat chart="23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3" format="8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38A68F-1B53-1248-A4B3-1B6E6A3E9C0B}" name="PivotTable9" cacheId="20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26">
  <location ref="AL2:AO17" firstHeaderRow="0" firstDataRow="1" firstDataCol="1"/>
  <pivotFields count="35">
    <pivotField showAll="0"/>
    <pivotField showAll="0"/>
    <pivotField showAll="0"/>
    <pivotField showAll="0"/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5">
        <item x="1"/>
        <item x="2"/>
        <item h="1" x="3"/>
        <item h="1" x="0"/>
        <item t="default"/>
      </items>
    </pivotField>
  </pivotFields>
  <rowFields count="2">
    <field x="34"/>
    <field x="4"/>
  </rowFields>
  <rowItems count="15">
    <i>
      <x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"/>
    </i>
    <i r="1">
      <x v="1"/>
    </i>
    <i r="1">
      <x v="2"/>
    </i>
    <i r="1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Average of Request Completion Period" fld="6" subtotal="average" baseField="0" baseItem="0" numFmtId="1"/>
    <dataField name="Max. of LOS Benchmark" fld="33" subtotal="max" baseField="0" baseItem="0"/>
    <dataField name="Count of Unique ID " fld="9" subtotal="count" baseField="0" baseItem="0"/>
  </dataFields>
  <formats count="1">
    <format dxfId="294">
      <pivotArea outline="0" collapsedLevelsAreSubtotals="1" fieldPosition="0"/>
    </format>
  </formats>
  <chartFormats count="3">
    <chartFormat chart="21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1" format="11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747550-F4D7-EB4C-BB4C-92898195E431}" name="PivotTable6" cacheId="20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27">
  <location ref="BI2:BJ4" firstHeaderRow="1" firstDataRow="1" firstDataCol="1"/>
  <pivotFields count="35">
    <pivotField showAll="0"/>
    <pivotField showAll="0"/>
    <pivotField showAll="0"/>
    <pivotField axis="axisRow" dataField="1" showAll="0">
      <items count="3">
        <item x="1"/>
        <item h="1" x="0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x="1"/>
        <item x="2"/>
        <item x="3"/>
        <item x="0"/>
        <item t="default"/>
      </items>
    </pivotField>
  </pivotFields>
  <rowFields count="1">
    <field x="3"/>
  </rowFields>
  <rowItems count="2">
    <i>
      <x/>
    </i>
    <i t="grand">
      <x/>
    </i>
  </rowItems>
  <colItems count="1">
    <i/>
  </colItems>
  <dataFields count="1">
    <dataField name="Count of Status of Operation" fld="3" subtotal="count" baseField="0" baseItem="0"/>
  </dataFields>
  <chartFormats count="2">
    <chartFormat chart="2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5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86D2A8FD-4301-2E44-ACF0-BA9D00C2BF7E}" name="Table38" displayName="Table38" ref="B2:AI52" totalsRowShown="0" headerRowDxfId="434" dataDxfId="432" headerRowBorderDxfId="433" tableBorderDxfId="431" headerRowCellStyle="Normal 2">
  <autoFilter ref="B2:AI52" xr:uid="{02ABA70B-BB11-C84B-BED2-17EEA5842328}"/>
  <tableColumns count="34">
    <tableColumn id="32" xr3:uid="{43DAAE13-ABA8-C044-9E7A-F33CE921EB04}" name="Request Type" dataDxfId="430"/>
    <tableColumn id="33" xr3:uid="{415D7D7B-6A53-934E-BE4B-CC3C7C52D166}" name="Date of Schedule" dataDxfId="429"/>
    <tableColumn id="31" xr3:uid="{2B94121D-A955-8642-B2D4-E232149A69F2}" name="Date of Notice" dataDxfId="428"/>
    <tableColumn id="34" xr3:uid="{896CBBBF-410D-664D-BBC0-19B4DB37A64B}" name="Status of Operation" dataDxfId="427"/>
    <tableColumn id="1" xr3:uid="{956B6798-599B-0847-882B-49AA81451D5C}" name="Date of Request" dataDxfId="426"/>
    <tableColumn id="2" xr3:uid="{4F2C5489-6CD9-6542-B96E-4F6B6AC371A4}" name="Date Serviced" dataDxfId="425"/>
    <tableColumn id="3" xr3:uid="{DA92F19B-B5CD-114B-BB4F-4CE84930487D}" name="Request Completion Period" dataDxfId="424">
      <calculatedColumnFormula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calculatedColumnFormula>
    </tableColumn>
    <tableColumn id="27" xr3:uid="{32434CE5-A396-1E47-83BD-FDFBB279EDE8}" name="Request Completed on Time" dataDxfId="423">
      <calculatedColumnFormula array="1">IF(Table38[[#This Row],[Request Completion Period]]&lt;&gt;"", IF(Table38[[#This Row],[Request Completion Period]]&gt;Table44[Benchmark for LoS 1 - Service Delivery Period], "No", "Yes"), "")</calculatedColumnFormula>
    </tableColumn>
    <tableColumn id="4" xr3:uid="{AF7B984F-27B5-D24B-89BF-D9A75351015E}" name="Month" dataDxfId="422">
      <calculatedColumnFormula>IF(ISBLANK(Table38[[#This Row],[Date Serviced]]),"",MONTH(Table38[[#This Row],[Date Serviced]]))</calculatedColumnFormula>
    </tableColumn>
    <tableColumn id="5" xr3:uid="{6E9D4FBB-8456-1540-9376-ADBF35DE4C29}" name="Unique ID " dataDxfId="421"/>
    <tableColumn id="6" xr3:uid="{36029C2E-624D-9D4A-80F2-C484E56C1DEA}" name="Name  " dataDxfId="420"/>
    <tableColumn id="7" xr3:uid="{4CD068C4-E73A-804E-85E2-1D8C5A42CE08}" name="Address" dataDxfId="419"/>
    <tableColumn id="14" xr3:uid="{9F52FDDB-4893-1343-9610-2322736C119F}" name="Contact Number" dataDxfId="418"/>
    <tableColumn id="8" xr3:uid="{4B0D5C18-85B5-D84E-AAF1-F7421A4AC69B}" name="Type of Customer                        " dataDxfId="417"/>
    <tableColumn id="9" xr3:uid="{FFD0CBD5-0C6A-D642-BCA6-C3529DCE36D3}" name="Area Type" dataDxfId="416"/>
    <tableColumn id="10" xr3:uid="{957F534C-6A06-894B-82B5-528A681FFCDB}" name="Ward Number (for Areas within ULB)" dataDxfId="415"/>
    <tableColumn id="28" xr3:uid="{2F259143-0EC8-1D4E-9F45-8FADC55E988D}" name="Name of Town/Village (for outside ULB)" dataDxfId="414"/>
    <tableColumn id="11" xr3:uid="{7A370DFB-B933-5742-B71D-F7A051ED240C}" name="Whether Slum/Non-Slum" dataDxfId="413"/>
    <tableColumn id="12" xr3:uid="{7EE924C9-B18B-854A-9D04-61117C162086}" name="If Access Lid Opening Service Required" dataDxfId="412"/>
    <tableColumn id="29" xr3:uid="{434C47F4-C8E4-5544-85B7-A80D39DF2F02}" name="Payment to be Collected (in INR)" dataDxfId="411">
      <calculatedColumnFormula array="1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calculatedColumnFormula>
    </tableColumn>
    <tableColumn id="13" xr3:uid="{7AF04ADC-419C-FA43-AECC-6C2F196C4D15}" name="Payment Collection Mode" dataDxfId="410"/>
    <tableColumn id="18" xr3:uid="{E644783E-F613-3B47-ACA5-94E16416B173}" name="On-Site Sanitation System type" dataDxfId="409"/>
    <tableColumn id="19" xr3:uid="{7153CD01-96B0-D449-8697-9EF142C6248B}" name="Date of Last Desludging" dataDxfId="408"/>
    <tableColumn id="20" xr3:uid="{30B93B34-80EC-A549-B8B0-B809F2981246}" name="Whether System bottom Lined?" dataDxfId="407"/>
    <tableColumn id="21" xr3:uid="{1A8150F0-4939-8D40-A7CB-323C743A10E0}" name="Length/Diameter (in feet)" dataDxfId="406"/>
    <tableColumn id="22" xr3:uid="{15864613-607E-234A-B822-B22E71356BE6}" name="Breadth  (in feet) " dataDxfId="405"/>
    <tableColumn id="23" xr3:uid="{A73E4BC2-8F14-7542-8E2F-0F463B747A44}" name="Depth  (in feet) " dataDxfId="404"/>
    <tableColumn id="24" xr3:uid="{BB0DADEF-BDC3-1F48-9643-158F8864DC22}" name="Whether System Outlet Connected to Drain " dataDxfId="403"/>
    <tableColumn id="25" xr3:uid="{80ECB446-86BF-4C47-A54B-EB1862844CAC}" name="Desludging Interval (in years)" dataDxfId="402">
      <calculatedColumnFormula>IF(ISBLANK(Table38[[#This Row],[Date of Last Desludging]]),"", Table38[[#This Row],[Date Serviced]]-Table38[[#This Row],[Date of Last Desludging]])</calculatedColumnFormula>
    </tableColumn>
    <tableColumn id="26" xr3:uid="{8679BDEE-0856-9145-8ED7-64853C706376}" name="Reasons for Emptying" dataDxfId="401"/>
    <tableColumn id="17" xr3:uid="{7E24A2C0-521B-8441-ABCD-DB179BE718CD}" name="Whether scheme (SBM) Beneficiary" dataDxfId="400"/>
    <tableColumn id="15" xr3:uid="{626A812E-3701-D348-891A-68714105AB0F}" name="GPS Coordinates (X)" dataDxfId="399">
      <calculatedColumnFormula>IF(ISNA(VLOOKUP(Table38[[#This Row],[Unique ID ]],Table38[[Unique ID ]:[Address]],1,0)),"", VLOOKUP(Table38[[#This Row],[Unique ID ]],Table38[[Unique ID ]:[GPS Coordinates (Y)]],11,0))</calculatedColumnFormula>
    </tableColumn>
    <tableColumn id="16" xr3:uid="{0A101DA1-F972-3949-9A00-0BF42750B3FC}" name="GPS Coordinates (Y)" dataDxfId="398">
      <calculatedColumnFormula>IF(ISNA(VLOOKUP(Table38[[#This Row],[Unique ID ]],Table38[[Unique ID ]:[Address]],1,0)),"", VLOOKUP(Table38[[#This Row],[Unique ID ]],Table38[[Unique ID ]:[GPS Coordinates (Y)]],12,0))</calculatedColumnFormula>
    </tableColumn>
    <tableColumn id="30" xr3:uid="{43B1756B-B75E-654E-8804-D873A5D67DE3}" name="LOS Benchmark" dataDxfId="397">
      <calculatedColumnFormula>'Data Registry'!$X$4</calculatedColumnFormula>
    </tableColumn>
  </tableColumns>
  <tableStyleInfo name="TableStyleMedium5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5FF8662-4872-284A-BD10-09AAA2D89A88}" name="Table4" displayName="Table4" ref="J3:K31" totalsRowShown="0" headerRowDxfId="345">
  <autoFilter ref="J3:K31" xr:uid="{4B66A233-6F03-9E4A-A502-3FA3E7D083B2}"/>
  <tableColumns count="2">
    <tableColumn id="1" xr3:uid="{0761FEEC-FA86-F043-AAFF-6A6603058C43}" name="Driver Name"/>
    <tableColumn id="2" xr3:uid="{70FB2AE0-6A74-E14C-A7C3-B897A55BBAF8}" name="Driver's Salary"/>
  </tableColumns>
  <tableStyleInfo name="TableStyleMedium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54095C6-D089-6845-908B-D79DBA53BCF1}" name="Helper" displayName="Helper" ref="M3:M53" totalsRowShown="0" headerRowDxfId="344">
  <autoFilter ref="M3:M53" xr:uid="{0EC1AF16-ADEB-CA4C-BD1B-F25385AAB9FE}"/>
  <tableColumns count="1">
    <tableColumn id="1" xr3:uid="{CCEEA11F-C19F-0A49-8700-8FF9DA170516}" name="Helper Name"/>
  </tableColumns>
  <tableStyleInfo name="TableStyleMedium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248CA67-110B-FF44-9FC7-3D332EACE5B9}" name="Table12" displayName="Table12" ref="N3:N53" totalsRowShown="0" headerRowDxfId="343">
  <autoFilter ref="N3:N53" xr:uid="{DF379DF9-268D-654E-818D-7122012724DD}"/>
  <tableColumns count="1">
    <tableColumn id="1" xr3:uid="{8C7120E7-9095-2D43-9293-11A8170DEFC4}" name="Helper's Salary"/>
  </tableColumns>
  <tableStyleInfo name="TableStyleMedium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F79D6F1D-953A-B24F-85F9-63314D355976}" name="Table18" displayName="Table18" ref="T3:V4" totalsRowShown="0" headerRowDxfId="342">
  <autoFilter ref="T3:V4" xr:uid="{811868C2-F139-5542-8F08-218368F47D5B}"/>
  <tableColumns count="3">
    <tableColumn id="1" xr3:uid="{93BC268E-8709-3046-92D0-61D3BBB9B713}" name="Operation Days (Monthly)"/>
    <tableColumn id="3" xr3:uid="{6002930B-3588-4743-ACA2-E5DAE82E5EF2}" name="Operation Days (Annual)">
      <calculatedColumnFormula>Table18[[#This Row],[Operation Days (Monthly)]]*12</calculatedColumnFormula>
    </tableColumn>
    <tableColumn id="2" xr3:uid="{B9471836-58A9-5041-B80A-44CD1B7C41B4}" name="Plant Capacity"/>
  </tableColumns>
  <tableStyleInfo name="TableStyleMedium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551D7E1-2C66-8849-BE44-A0C0DD9A630E}" name="Table20" displayName="Table20" ref="Y3:AB4" totalsRowShown="0" headerRowDxfId="341">
  <autoFilter ref="Y3:AB4" xr:uid="{C7570C1C-BFA5-184D-85C7-D1C2516B3CF8}"/>
  <tableColumns count="4">
    <tableColumn id="1" xr3:uid="{CCEEA4AC-339A-C84B-AB11-80DD13B424A1}" name="Benchmark for Truck Utilization (Daily Number of Trips)"/>
    <tableColumn id="2" xr3:uid="{166A7F1D-AB55-754D-AE33-30357B204D21}" name="Benchmark for Total Number of Trips"/>
    <tableColumn id="3" xr3:uid="{296B0DCB-2C57-E04E-A017-427A7D0F52A0}" name="Benchmark for FSTP Utilization"/>
    <tableColumn id="4" xr3:uid="{BD0C3274-92F0-E943-A243-A02B5FACCDE1}" name="Benchmark for Truck Utilization"/>
  </tableColumns>
  <tableStyleInfo name="TableStyleMedium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EAD952FA-2B42-284C-A7DA-8FD2DAECE29F}" name="Table26" displayName="Table26" ref="AD3:AG8" totalsRowShown="0" headerRowDxfId="340">
  <autoFilter ref="AD3:AG8" xr:uid="{924FE449-0019-B941-8386-FBDBE02E1C5D}"/>
  <tableColumns count="4">
    <tableColumn id="1" xr3:uid="{14ED9A75-F334-8F43-8BC1-276A8F05D31A}" name="FSTP Employee Name"/>
    <tableColumn id="2" xr3:uid="{BACDAB8F-5071-684B-8C69-9F8689025190}" name="Category"/>
    <tableColumn id="4" xr3:uid="{1F240E26-C663-734D-9119-4B895DFFBC95}" name="Position"/>
    <tableColumn id="5" xr3:uid="{9F1BC3D5-80DD-1944-9FA8-84B45A05A25D}" name="Salary per Month (in INR)"/>
  </tableColumns>
  <tableStyleInfo name="TableStyleMedium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31554D54-BBBF-384F-8C23-8C37DC3A2906}" name="Table37" displayName="Table37" ref="B3:B6" totalsRowShown="0" headerRowDxfId="339">
  <autoFilter ref="B3:B6" xr:uid="{BE3CB6B5-CAF7-E644-A188-5FF79ABD2783}"/>
  <tableColumns count="1">
    <tableColumn id="1" xr3:uid="{9A54EDBF-A073-694A-A9B8-84892E3E981A}" name="Types of Vehicles"/>
  </tableColumns>
  <tableStyleInfo name="TableStyleMedium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D48E313A-A02C-F840-A65F-E3E13E0CD2C5}" name="Table28" displayName="Table28" ref="AJ3:AL5" totalsRowShown="0" headerRowDxfId="338">
  <autoFilter ref="AJ3:AL5" xr:uid="{DFB89E8A-A15C-554A-B66C-4347A83F4D37}"/>
  <tableColumns count="3">
    <tableColumn id="1" xr3:uid="{9016DE28-E84C-5743-8E8E-5E6ACC23219E}" name="Plugged-in ULBs"/>
    <tableColumn id="2" xr3:uid="{36FC4210-6480-1B43-918D-2FA5002D6D92}" name="Distance Band"/>
    <tableColumn id="3" xr3:uid="{70FC2E7B-0040-5840-B434-33E99A1A3131}" name="Extra Cost" dataDxfId="337">
      <calculatedColumnFormula>Table35[[#This Row],[Distance Band]]*$AS$10</calculatedColumnFormula>
    </tableColumn>
  </tableColumns>
  <tableStyleInfo name="TableStyleMedium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78D3C404-C093-F540-9A3D-83AB4389B0F9}" name="Table35" displayName="Table35" ref="AN3:AP53" totalsRowShown="0" headerRowDxfId="336">
  <autoFilter ref="AN3:AP53" xr:uid="{97462C6D-C796-0947-8AAF-88EE8FC51878}"/>
  <tableColumns count="3">
    <tableColumn id="1" xr3:uid="{88B8AF4E-7FA0-624C-A04A-3D9D44B94AAC}" name="Plugged-in Villages"/>
    <tableColumn id="2" xr3:uid="{4B14CDF1-426C-9E41-A5E3-F2BE3742C4C3}" name="Distance Band"/>
    <tableColumn id="3" xr3:uid="{B7E444F6-DD1D-B241-8FB0-DC83116AB81E}" name="Extra Cost" dataDxfId="335">
      <calculatedColumnFormula>Table35[[#This Row],[Distance Band]]*$AS$10</calculatedColumnFormula>
    </tableColumn>
  </tableColumns>
  <tableStyleInfo name="TableStyleMedium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E693E5F-CE92-2A4E-ABAD-C998981CF6D4}" name="Table39" displayName="Table39" ref="AR3:AS10" totalsRowShown="0" headerRowDxfId="334">
  <autoFilter ref="AR3:AS10" xr:uid="{DF4F24FC-C061-144F-86E3-654B4B4C98DC}"/>
  <tableColumns count="2">
    <tableColumn id="1" xr3:uid="{A923B5D2-8A92-AD4B-8A53-924119F93F2B}" name="Category" dataDxfId="333"/>
    <tableColumn id="2" xr3:uid="{F2822030-1F78-6B40-A7C0-C176A40C15BD}" name="Base Rate (in INR)"/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B7577AD-AE0B-D144-A203-F5F1B33FFCFF}" name="Table1" displayName="Table1" ref="A2:M7302" totalsRowShown="0" headerRowDxfId="395">
  <autoFilter ref="A2:M7302" xr:uid="{52032EB6-37F1-D34F-9458-29F0A7B0F853}"/>
  <tableColumns count="13">
    <tableColumn id="1" xr3:uid="{01733431-5914-4A49-A2F1-CC9192ECF634}" name="Date"/>
    <tableColumn id="2" xr3:uid="{0AFCC252-955F-274D-B160-7CD822578488}" name="Month" dataDxfId="394">
      <calculatedColumnFormula>IF(ISBLANK(Table1[[#This Row],[Date]]), ,MONTH(Table1[[#This Row],[Date]]))</calculatedColumnFormula>
    </tableColumn>
    <tableColumn id="3" xr3:uid="{BC5F5462-11E6-1C4A-A767-3407E588E52B}" name="Vehicle License Number"/>
    <tableColumn id="4" xr3:uid="{16805712-5AAE-FC4D-B6D6-1EF6DF8658D4}" name="Operation Status"/>
    <tableColumn id="5" xr3:uid="{0EBA808E-85CA-0448-B464-60F5E0688A23}" name="Assigned Driver"/>
    <tableColumn id="6" xr3:uid="{71E7E9A5-C12F-C04A-AF51-F7892590937D}" name="Assigned Helper 1"/>
    <tableColumn id="7" xr3:uid="{0A5545C9-36E2-3E47-9469-82101A9DDFD0}" name="Assigned Helper 2"/>
    <tableColumn id="13" xr3:uid="{2EBC8ED4-F86C-3240-84D9-8CC8A2437220}" name="Number of Trips"/>
    <tableColumn id="8" xr3:uid="{5940391B-8524-D344-B0B4-0AA7451305FE}" name="Initial Meter Reading (km) "/>
    <tableColumn id="9" xr3:uid="{9C9CFF63-3906-E943-B98B-0A4F0891A46D}" name="Final Meter Reading (km) "/>
    <tableColumn id="10" xr3:uid="{E07529CF-E5B2-1E4A-B2D9-F37A9A8B5D53}" name="Distance Travelled (km)" dataDxfId="393">
      <calculatedColumnFormula>Table1[[#This Row],[Final Meter Reading (km) ]]-Table1[[#This Row],[Initial Meter Reading (km) ]]</calculatedColumnFormula>
    </tableColumn>
    <tableColumn id="11" xr3:uid="{CF43805F-C4C3-5340-BCA3-4CAFD68B36E2}" name="Fuel Used (in liters)"/>
    <tableColumn id="12" xr3:uid="{703551E3-D780-4F48-8DA7-F97D07674CA4}" name="Fuel Efficiency (km/l)" dataDxfId="392">
      <calculatedColumnFormula>IF(ISBLANK(Table1[[#This Row],[Fuel Used (in liters)]]),,Table1[[#This Row],[Distance Travelled (km)]]/Table1[[#This Row],[Fuel Used (in liters)]])</calculatedColumnFormula>
    </tableColumn>
  </tableColumns>
  <tableStyleInfo name="TableStyleMedium3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813D8624-ACFA-7148-B2CB-CEF3DB8C0930}" name="Table40" displayName="Table40" ref="AU3:AV4" totalsRowShown="0" headerRowDxfId="332">
  <autoFilter ref="AU3:AV4" xr:uid="{08CEB69C-D794-B34F-A78B-D08EB8981188}"/>
  <tableColumns count="2">
    <tableColumn id="1" xr3:uid="{56E66276-21B4-4042-B093-60CA3F8C9710}" name="Category"/>
    <tableColumn id="2" xr3:uid="{96FFF724-864D-0944-8D48-4C1FE4C386AD}" name="Subsidy (in INR)" dataDxfId="331"/>
  </tableColumns>
  <tableStyleInfo name="TableStyleMedium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E8BA3701-7EB2-774B-A644-1AB2AEF3B33D}" name="Table44" displayName="Table44" ref="X3:X4" totalsRowShown="0" headerRowDxfId="330">
  <autoFilter ref="X3:X4" xr:uid="{EBB02FCA-2F44-AF4C-A99D-DEA3ECCC5DEB}"/>
  <tableColumns count="1">
    <tableColumn id="1" xr3:uid="{C47E3CF0-5A79-ED40-A4DB-CB648A7971A5}" name="Benchmark for LoS 1 - Service Delivery Period"/>
  </tableColumns>
  <tableStyleInfo name="TableStyleMedium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A10D4D3C-7E8E-CA40-BC63-1E07A42DF450}" name="Table43" displayName="Table43" ref="P3:R25" totalsRowShown="0" headerRowDxfId="329">
  <autoFilter ref="P3:R25" xr:uid="{79B6D65B-8DC3-6949-A140-F3624E6B0F86}"/>
  <tableColumns count="3">
    <tableColumn id="1" xr3:uid="{F2FC4FEB-EB3C-FB4E-B3E1-95F1A2FF5A53}" name="Name of Business"/>
    <tableColumn id="2" xr3:uid="{F9F74574-8E75-D448-874B-112E6121D244}" name="Name of Business Owner"/>
    <tableColumn id="3" xr3:uid="{6763F218-F689-4642-BDF4-9BBAF1D112F5}" name="Vehicle License Number"/>
  </tableColumns>
  <tableStyleInfo name="TableStyleMedium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51B0554A-B5E7-F24E-B534-AEFC6C908772}" name="Table57" displayName="Table57" ref="AX3:AY6" totalsRowShown="0" headerRowDxfId="328">
  <autoFilter ref="AX3:AY6" xr:uid="{0A947BFA-7789-6C42-A6F5-A11236DEEEC6}"/>
  <tableColumns count="2">
    <tableColumn id="1" xr3:uid="{E6A55A7E-91E3-CD46-A2A6-323E61FBB6E7}" name="Parameter"/>
    <tableColumn id="2" xr3:uid="{0D4DEBA9-587A-2A41-BDC6-BCC8AD7D678F}" name="Value"/>
  </tableColumns>
  <tableStyleInfo name="TableStyleMedium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8D2A3C1-698E-9941-B63D-C5CC6C751003}" name="Table7" displayName="Table7" ref="A2:A5" totalsRowShown="0">
  <autoFilter ref="A2:A5" xr:uid="{677E5263-1828-544C-A210-CBAFEB2831F3}"/>
  <tableColumns count="1">
    <tableColumn id="1" xr3:uid="{B977FC2A-6308-CE49-B23E-47CCEA5DA950}" name="Operation Status - Vehicle"/>
  </tableColumns>
  <tableStyleInfo name="TableStyleMedium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E23F153F-8BD2-4949-988F-B043E01E8656}" name="Table8" displayName="Table8" ref="C2:C4" totalsRowShown="0">
  <autoFilter ref="C2:C4" xr:uid="{1986BE29-259C-C24A-91E2-46ABF521DA74}"/>
  <tableColumns count="1">
    <tableColumn id="1" xr3:uid="{CBFD87FC-067A-964C-96C8-79FE79E7B953}" name="Position of Employee"/>
  </tableColumns>
  <tableStyleInfo name="TableStyleMedium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79BE6105-15D0-5945-822D-ACA4C0CD097F}" name="Table9" displayName="Table9" ref="E2:E3" totalsRowShown="0">
  <autoFilter ref="E2:E3" xr:uid="{4082C3DD-BEC7-4744-B804-C0F25D358353}"/>
  <tableColumns count="1">
    <tableColumn id="1" xr3:uid="{4A8E3A46-90B4-8D4F-82BF-A1F929989ED7}" name="Category"/>
  </tableColumns>
  <tableStyleInfo name="TableStyleMedium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1A9024F-327B-D846-AB4A-D65FF8DC4B70}" name="Table10" displayName="Table10" ref="G2:G8" totalsRowShown="0">
  <autoFilter ref="G2:G8" xr:uid="{BCE0CFA3-BAF0-814F-822C-80D19AB21BFF}"/>
  <tableColumns count="1">
    <tableColumn id="1" xr3:uid="{4D844509-42F1-0C4D-B43E-96DACCCA3E62}" name="Expense Category - Transport"/>
  </tableColumns>
  <tableStyleInfo name="TableStyleMedium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BE630CB7-3F61-E349-8041-AEBC574D6C8D}" name="Table11" displayName="Table11" ref="I2:I4" totalsRowShown="0">
  <autoFilter ref="I2:I4" xr:uid="{ADC3B16A-9D29-D94E-A02C-18790BE9615E}"/>
  <tableColumns count="1">
    <tableColumn id="1" xr3:uid="{FAD3D961-DBA6-4D4C-9E5E-E587DDE197DD}" name="TR Expense Type"/>
  </tableColumns>
  <tableStyleInfo name="TableStyleMedium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2B267E97-3AE5-0D4A-B7C5-647D3F8A77A8}" name="Table33" displayName="Table33" ref="K2:K10" totalsRowShown="0" dataDxfId="326" headerRowBorderDxfId="327" tableBorderDxfId="325" totalsRowBorderDxfId="324">
  <autoFilter ref="K2:K10" xr:uid="{7546F194-554E-E248-A87D-1CC32C31A83B}"/>
  <tableColumns count="1">
    <tableColumn id="1" xr3:uid="{8817969B-7A79-024A-880A-000364770CC4}" name="Expense Category - Treatment" dataDxfId="323"/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BBB8B1E-7B7F-E848-AFE6-4456BA43F7FA}" name="Table6" displayName="Table6" ref="A2:F3652" totalsRowShown="0">
  <autoFilter ref="A2:F3652" xr:uid="{32DEE16A-A762-2F40-904B-F80E0BA98C35}"/>
  <tableColumns count="6">
    <tableColumn id="1" xr3:uid="{63A7D182-7138-284F-941B-2F463ED9E0D9}" name="Date"/>
    <tableColumn id="2" xr3:uid="{FB27F471-3222-8248-8341-837DE641CE68}" name="Month " dataDxfId="388">
      <calculatedColumnFormula>IF(ISBLANK(Table6[[#This Row],[Date]]),"",MONTH(Table6[[#This Row],[Date]]))</calculatedColumnFormula>
    </tableColumn>
    <tableColumn id="3" xr3:uid="{68F306D5-D976-7E4E-845D-6B7412B47A1D}" name="Expense Category"/>
    <tableColumn id="4" xr3:uid="{BFBCABB1-9BBE-794A-8B14-1E54AD42A6F1}" name="Description of Expense"/>
    <tableColumn id="5" xr3:uid="{FC07A5C3-0A30-6345-B5A8-2F5DE424B571}" name="Expense Type"/>
    <tableColumn id="6" xr3:uid="{F19B453C-A53C-3445-8C4E-176E29CC4F89}" name="Expenditure (in INR)"/>
  </tableColumns>
  <tableStyleInfo name="TableStyleMedium3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56DE588E-2DFC-FB4C-BB85-1948E2F85C70}" name="Table34" displayName="Table34" ref="M2:M4" totalsRowShown="0" dataDxfId="321" headerRowBorderDxfId="322" tableBorderDxfId="320">
  <autoFilter ref="M2:M4" xr:uid="{185B416A-3D56-6948-9494-D226085E866C}"/>
  <tableColumns count="1">
    <tableColumn id="1" xr3:uid="{3D8B7978-08AA-3C44-8D44-C3EB1E000866}" name="TMT Expense Type" dataDxfId="319"/>
  </tableColumns>
  <tableStyleInfo name="TableStyleMedium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A60EFCEF-2989-294C-A065-F387F9C9B16B}" name="Table23" displayName="Table23" ref="O2:O8" totalsRowShown="0">
  <autoFilter ref="O2:O8" xr:uid="{EC86C937-43C2-024C-AD47-26739CF10601}"/>
  <tableColumns count="1">
    <tableColumn id="1" xr3:uid="{766475DD-4A39-154E-8562-1099110FCE4D}" name="Type of Establishment"/>
  </tableColumns>
  <tableStyleInfo name="TableStyleMedium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E944923-431F-454D-9B37-F77CC919089F}" name="Table24" displayName="Table24" ref="Q2:Q5" totalsRowShown="0">
  <autoFilter ref="Q2:Q5" xr:uid="{23F38776-C8CA-F741-BEF8-36073E57A8D3}"/>
  <tableColumns count="1">
    <tableColumn id="1" xr3:uid="{002E9D2D-BDB0-3C48-95AF-6A6BAB7182B2}" name="Type of Location"/>
  </tableColumns>
  <tableStyleInfo name="TableStyleMedium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D41A2BAD-8097-0641-A9EF-CBF2289FDE69}" name="Table27" displayName="Table27" ref="S2:S4" totalsRowShown="0">
  <autoFilter ref="S2:S4" xr:uid="{87878D63-64D4-CC4B-9C06-29AE5AC1E74E}"/>
  <tableColumns count="1">
    <tableColumn id="1" xr3:uid="{A2C4E40A-E493-2746-AFE4-AB49F59CE5EC}" name="Yes-No"/>
  </tableColumns>
  <tableStyleInfo name="TableStyleMedium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E253C372-B64B-884F-8746-5BC8EB82C490}" name="Table41" displayName="Table41" ref="U2:U6" totalsRowShown="0">
  <autoFilter ref="U2:U6" xr:uid="{59EFB084-2947-794A-86B0-5AA8DAABA934}"/>
  <tableColumns count="1">
    <tableColumn id="1" xr3:uid="{D7FD25C3-EEFA-0040-BABA-8F2EAD43E513}" name="Type of OSS"/>
  </tableColumns>
  <tableStyleInfo name="TableStyleMedium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473DD96F-EAB7-B141-B251-CF657F64F310}" name="Table42" displayName="Table42" ref="W2:W5" totalsRowShown="0">
  <autoFilter ref="W2:W5" xr:uid="{0A563367-F035-9F4E-B2EC-30D1D9837EA5}"/>
  <tableColumns count="1">
    <tableColumn id="1" xr3:uid="{173BA6A4-4B8E-724C-9945-923BADCC2368}" name="Reasons for Emptying"/>
  </tableColumns>
  <tableStyleInfo name="TableStyleMedium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111A9B99-CC21-1D45-AEDE-4A3DD560AFBC}" name="Table46" displayName="Table46" ref="Y2:Y5" totalsRowShown="0" headerRowDxfId="318" headerRowBorderDxfId="317" tableBorderDxfId="316" totalsRowBorderDxfId="315">
  <autoFilter ref="Y2:Y5" xr:uid="{6E3C0FB6-6397-4C4A-BC0C-CF7690CF794A}"/>
  <tableColumns count="1">
    <tableColumn id="1" xr3:uid="{F385A570-F00A-5947-8101-05C7989719D9}" name="Payment Collection Mode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EA29336-DF75-3041-8860-FA7830165E59}" name="Table45" displayName="Table45" ref="AA2:AA4" totalsRowShown="0">
  <autoFilter ref="AA2:AA4" xr:uid="{7CE52C5F-E184-B542-8CB6-29D8C84102B1}"/>
  <tableColumns count="1">
    <tableColumn id="1" xr3:uid="{C840F966-15F1-5746-A3E8-0D5B5DEC68BC}" name="Type of Request"/>
  </tableColumns>
  <tableStyleInfo name="TableStyleMedium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363B246F-8097-FE4E-AB73-D0106C2A8B28}" name="Table54" displayName="Table54" ref="AC2:AC4" totalsRowShown="0">
  <autoFilter ref="AC2:AC4" xr:uid="{A6061BF3-B520-0E41-AC86-87666FB8BDD9}"/>
  <tableColumns count="1">
    <tableColumn id="1" xr3:uid="{4B72501C-7316-E047-A241-976E9D8E3E54}" name="Status of Request"/>
  </tableColumns>
  <tableStyleInfo name="TableStyleMedium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42A6D464-C657-FE41-90ED-5B4B1B1A889B}" name="Table757" displayName="Table757" ref="AE2:AE6" totalsRowShown="0">
  <autoFilter ref="AE2:AE6" xr:uid="{443786AF-A6E2-FA4B-9147-1B30452E3511}"/>
  <tableColumns count="1">
    <tableColumn id="1" xr3:uid="{EEBAFC96-9CB6-0D4E-80E6-14C528FDDDCA}" name="Operation Status - Treatment Plant"/>
  </tableColumns>
  <tableStyleInfo name="TableStyleMedium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D5382E6-CE5C-A247-AFC3-09085D6D200B}" name="Table2" displayName="Table2" ref="A2:Q78" totalsRowShown="0">
  <autoFilter ref="A2:Q78" xr:uid="{58148197-F6E4-6C44-9146-EAA1DA0B28F2}"/>
  <tableColumns count="17">
    <tableColumn id="2" xr3:uid="{11044E70-7C26-7240-AC0A-28A9E8F7B53B}" name="Employee Type"/>
    <tableColumn id="1" xr3:uid="{A0FACDF5-64FB-6A44-A556-655E3BFAED78}" name="Name of Employee"/>
    <tableColumn id="3" xr3:uid="{00160A07-A933-6F47-B4B1-B2553BD7788D}" name="Category" dataDxfId="385">
      <calculatedColumnFormula>'Field Values'!$E$3</calculatedColumnFormula>
    </tableColumn>
    <tableColumn id="4" xr3:uid="{93E91B4C-219B-0A44-B29E-9A1A15BA3053}" name="Salary per Month" dataDxfId="384">
      <calculatedColumnFormula>IF(ISBLANK(Table2[[#This Row],[Name of Employee]]),,IF(Table2[[#This Row],[Employee Type]]="Driver",VLOOKUP(Table2[[#This Row],[Name of Employee]],Table4[],2,0), VLOOKUP(Table2[[#This Row],[Name of Employee]],'Data Registry'!$M$4:$N$53,2,0)))</calculatedColumnFormula>
    </tableColumn>
    <tableColumn id="5" xr3:uid="{B87A4430-F8B0-E14F-ABB8-8314F6BF4BCC}" name="Apr-20" dataDxfId="383"/>
    <tableColumn id="6" xr3:uid="{35311470-B4D1-5543-8907-889C4A1ECCA0}" name="May-20" dataDxfId="382"/>
    <tableColumn id="7" xr3:uid="{1A893ACF-B11D-094A-961B-1140ECEBE03E}" name="Jun-20" dataDxfId="381"/>
    <tableColumn id="8" xr3:uid="{BEBC787E-7BF2-2F49-8B35-51C46BCEA171}" name="Jul-20"/>
    <tableColumn id="9" xr3:uid="{0180337B-7A61-9E4B-B2FC-08B2EB0B0B5E}" name="Aug-20"/>
    <tableColumn id="10" xr3:uid="{59A66F8A-4453-B94A-84C0-ECA71EA1AAB1}" name="Sep-20"/>
    <tableColumn id="11" xr3:uid="{0BF813EA-060E-A54A-8FBD-216B4C12A188}" name="Oct-20"/>
    <tableColumn id="12" xr3:uid="{83C6B069-E822-8C46-A7F1-FAF0F740B158}" name="Nov-20"/>
    <tableColumn id="13" xr3:uid="{9B8A3D3E-7D5F-9E49-9C0A-3BF241DE5D11}" name="Dec-20"/>
    <tableColumn id="14" xr3:uid="{67D20243-FC87-6344-8B39-1BF9D5E4E365}" name="Jan-21"/>
    <tableColumn id="15" xr3:uid="{46E30D7B-0F2B-1A4B-9DB7-AA3BEA86C60F}" name="Feb-21"/>
    <tableColumn id="16" xr3:uid="{37FE33A4-AA81-3247-955A-80A8925271D1}" name="Mar-21"/>
    <tableColumn id="17" xr3:uid="{137339AE-28DE-6C47-B122-B7A7193DC03A}" name="Total Wages" dataDxfId="380">
      <calculatedColumnFormula>SUM(Table2[[#This Row],[Apr-20]:[Mar-21]])</calculatedColumnFormula>
    </tableColumn>
  </tableColumns>
  <tableStyleInfo name="TableStyleMedium3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4D2678E1-860D-2E49-B1D8-B470E8B525FB}" name="Table3071" displayName="Table3071" ref="AG2:AG8" totalsRowShown="0" headerRowDxfId="314" dataDxfId="313" tableBorderDxfId="312">
  <autoFilter ref="AG2:AG8" xr:uid="{C5A5EF6C-C47A-6A48-8A67-489B7E353E1C}"/>
  <tableColumns count="1">
    <tableColumn id="1" xr3:uid="{406981CF-6626-3848-B56E-78D2E232A662}" name="Category" dataDxfId="311"/>
  </tableColumns>
  <tableStyleInfo name="TableStyleMedium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32487B66-3C6D-2742-8034-08D8FDB7964E}" name="Table29" displayName="Table29" ref="AH2:AH4" totalsRowShown="0" headerRowDxfId="310" dataDxfId="309" tableBorderDxfId="308">
  <autoFilter ref="AH2:AH4" xr:uid="{F4578B6F-41F4-F242-BBF8-CAC583381F4A}"/>
  <tableColumns count="1">
    <tableColumn id="1" xr3:uid="{B780311A-97A5-C645-A368-54A13A8F67B6}" name="Positions - Management" dataDxfId="307"/>
  </tableColumns>
  <tableStyleInfo name="TableStyleMedium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B625B62-A375-6D49-9FCE-997B7DC14DEF}" name="Table31" displayName="Table31" ref="AI2:AI7" totalsRowShown="0" headerRowDxfId="306" dataDxfId="305" tableBorderDxfId="304">
  <autoFilter ref="AI2:AI7" xr:uid="{1291271C-F1FE-A14E-B88E-5ED8834D23F4}"/>
  <tableColumns count="1">
    <tableColumn id="1" xr3:uid="{5C176CC8-A717-EB45-978C-DE08C2BF57BA}" name="Positions - O&amp;M" dataDxfId="303"/>
  </tableColumns>
  <tableStyleInfo name="TableStyleMedium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65433569-47BD-CB40-9482-D67710E761B9}" name="Table47" displayName="Table47" ref="A1:C19" totalsRowShown="0">
  <autoFilter ref="A1:C19" xr:uid="{CF6E55BC-6E82-7946-95DB-454894804AA9}"/>
  <tableColumns count="3">
    <tableColumn id="1" xr3:uid="{CE109FD3-DBB9-784F-B452-7EAA6B073C25}" name="Parameter"/>
    <tableColumn id="2" xr3:uid="{018CB013-C507-E44C-A081-5807E6AA55AF}" name="Value"/>
    <tableColumn id="3" xr3:uid="{589958DB-4319-F347-ACFB-A39637CC8399}" name="Value Supplementary" dataDxfId="295">
      <calculatedColumnFormula>'Summary Treatment'!D6</calculatedColumnFormula>
    </tableColumn>
  </tableColumns>
  <tableStyleInfo name="TableStyleMedium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B6B78634-5E45-5041-8ADE-34D373BA25C8}" name="Table50" displayName="Table50" ref="AT2:AU14" totalsRowShown="0" headerRowBorderDxfId="289" tableBorderDxfId="288" totalsRowBorderDxfId="287">
  <autoFilter ref="AT2:AU14" xr:uid="{69143B08-7F5F-6C46-AF44-584DE36010B4}"/>
  <tableColumns count="2">
    <tableColumn id="1" xr3:uid="{1D4AA224-BCEF-114B-8E59-537DAD97A8D8}" name="Month" dataDxfId="286"/>
    <tableColumn id="2" xr3:uid="{BC3C0053-D45B-CA41-B3C9-69B8818D2F33}" name="Revenue" dataDxfId="285" dataCellStyle="Currency">
      <calculatedColumnFormula>SUMIF(Table38[Month],MONTH('Summary Logbook'!AT3),Table38[Payment to be Collected (in INR)])</calculatedColumnFormula>
    </tableColumn>
  </tableColumns>
  <tableStyleInfo name="TableStyleMedium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815E0A6A-34B4-0145-9698-E332B4D26264}" name="Table51" displayName="Table51" ref="BB1:BD4" totalsRowShown="0">
  <autoFilter ref="BB1:BD4" xr:uid="{C4ED3F93-131A-0944-ACA7-ED3F5E4543C2}"/>
  <tableColumns count="3">
    <tableColumn id="1" xr3:uid="{2A4D303E-B8A1-B444-B500-2854EE65AECB}" name="Area Type" dataDxfId="284"/>
    <tableColumn id="2" xr3:uid="{C6C2B5E9-3C4C-9F45-9DFF-641AEDF0D27E}" name="Total ">
      <calculatedColumnFormula>COUNTIF(Table38[Area Type],'Summary Logbook'!BB2)</calculatedColumnFormula>
    </tableColumn>
    <tableColumn id="3" xr3:uid="{14B17FEC-3A1B-4E47-9646-73CC2F2ECB16}" name="%">
      <calculatedColumnFormula>BC2/SUM($BC$2:$BC$4)</calculatedColumnFormula>
    </tableColumn>
  </tableColumns>
  <tableStyleInfo name="TableStyleMedium2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53B5C6E0-2139-CF44-A877-4C0EE92D15D6}" name="Table52" displayName="Table52" ref="AX1:AZ7" totalsRowShown="0" headerRowDxfId="283" dataDxfId="282">
  <autoFilter ref="AX1:AZ7" xr:uid="{6F1C8597-A727-4F4D-B37A-2DB2BE4FC459}"/>
  <tableColumns count="3">
    <tableColumn id="1" xr3:uid="{FA9B2C3C-E95B-3C41-BC61-0760F50C2F88}" name="Customer Type" dataDxfId="281"/>
    <tableColumn id="2" xr3:uid="{932AD1DD-8252-854C-843C-3E2A4BC5C57A}" name="Total " dataDxfId="280">
      <calculatedColumnFormula>COUNTIF(Table38[[Type of Customer                        ]],'Summary Logbook'!AX2)</calculatedColumnFormula>
    </tableColumn>
    <tableColumn id="3" xr3:uid="{3E15E9EC-851E-244B-BE31-879AAFBA1C6A}" name="%" dataDxfId="279">
      <calculatedColumnFormula>IF(Table52[[#This Row],[Total ]]&gt;0,AY2/SUM($AY$2:$AY$7), NA())</calculatedColumnFormula>
    </tableColumn>
  </tableColumns>
  <tableStyleInfo name="TableStyleMedium2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997BB540-64B3-A445-B039-A7FE2F1BC082}" name="Table61" displayName="Table61" ref="T2:Z15" totalsRowCount="1">
  <autoFilter ref="T2:Z14" xr:uid="{6AC7D23A-9B14-9743-8F36-345B6BDAA1FB}"/>
  <tableColumns count="7">
    <tableColumn id="1" xr3:uid="{904390ED-90CD-0F48-B54C-13A1755721B0}" name="Column1" totalsRowLabel="Total" dataDxfId="278"/>
    <tableColumn id="2" xr3:uid="{BA211B15-B4C3-6F4C-9DD1-06A5816740F0}" name="Number of Requests" dataDxfId="277">
      <calculatedColumnFormula>COUNTIF(Table38[Month],MONTH('Summary Logbook'!T3))</calculatedColumnFormula>
    </tableColumn>
    <tableColumn id="3" xr3:uid="{7F96029F-9A38-7F4D-9430-FA964CD6836A}" name="Days of Operation" dataDxfId="276">
      <calculatedColumnFormula>COUNTIFS($BN$3:$BN$367,MONTH(T3),$BO$3:$BO$367,"&gt;0")</calculatedColumnFormula>
    </tableColumn>
    <tableColumn id="4" xr3:uid="{4BDE55B0-B0A7-BE48-9D67-91B9310A1CFE}" name="Average of Requests" dataDxfId="275">
      <calculatedColumnFormula>IF(V3&lt;&gt;0,U3/V3, "")</calculatedColumnFormula>
    </tableColumn>
    <tableColumn id="5" xr3:uid="{3F88BF27-7CB9-1043-A1A4-7E441CA8E00D}" name="Total Requests">
      <calculatedColumnFormula>COUNTIF(Table38[Month],MONTH('Summary Logbook'!T3))</calculatedColumnFormula>
    </tableColumn>
    <tableColumn id="6" xr3:uid="{FE11C27E-0066-7942-9CDB-D2851CA81AE0}" name="Requests completed on Time">
      <calculatedColumnFormula>COUNTIFS(Table38[Month],MONTH('Summary Logbook'!T3),Table38[Request Completed on Time], "Yes")</calculatedColumnFormula>
    </tableColumn>
    <tableColumn id="7" xr3:uid="{A39DBDF1-2A2B-4F45-B8AA-008B6464E050}" name="% Requests completed on Time" totalsRowFunction="custom" dataDxfId="274" totalsRowDxfId="273">
      <calculatedColumnFormula>IF(X3&lt;&gt;0,Y3/X3,"")</calculatedColumnFormula>
      <totalsRowFormula>SUM(Table61[Requests completed on Time])/SUM(Table61[Total Requests])</totalsRowFormula>
    </tableColumn>
  </tableColumns>
  <tableStyleInfo name="TableStyleMedium2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240980D9-C08C-484C-9C3E-068DE81BA9AA}" name="Table65" displayName="Table65" ref="BM2:BO367" totalsRowShown="0">
  <autoFilter ref="BM2:BO367" xr:uid="{85896191-DCE8-8741-8525-106A9D56D028}"/>
  <tableColumns count="3">
    <tableColumn id="1" xr3:uid="{E4E4E968-156B-6140-B141-3ABB9896BB06}" name="Day" dataDxfId="272"/>
    <tableColumn id="2" xr3:uid="{BD263DD1-B303-3D46-B3A4-569C2B973B2A}" name="Month">
      <calculatedColumnFormula>MONTH(BM3)</calculatedColumnFormula>
    </tableColumn>
    <tableColumn id="3" xr3:uid="{DB3764DA-B349-AC41-8C07-607BD8B6C5C6}" name="Operation Status">
      <calculatedColumnFormula>COUNTIF(Table38[Date Serviced],'Summary Logbook'!BM3)</calculatedColumnFormula>
    </tableColumn>
  </tableColumns>
  <tableStyleInfo name="TableStyleMedium2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76FC8E1D-4725-D445-B478-E45F3524721D}" name="Table17" displayName="Table17" ref="A6:AO27" totalsRowCount="1" headerRowDxfId="229" dataDxfId="227" headerRowBorderDxfId="228">
  <autoFilter ref="A6:AO26" xr:uid="{DB784F65-7B63-994E-8952-43086285DEEA}"/>
  <tableColumns count="41">
    <tableColumn id="1" xr3:uid="{861158AE-BF07-F848-8AEE-A7DB16C114A4}" name="Column1" totalsRowLabel="Total" dataDxfId="226">
      <calculatedColumnFormula>IF(A33&lt;&gt;"",A33,"")</calculatedColumnFormula>
    </tableColumn>
    <tableColumn id="2" xr3:uid="{ED4F644E-E2FD-AB44-ABA3-A0EFD909FAE2}" name="Available" dataDxfId="225">
      <calculatedColumnFormula>COUNTIFS(Table1[[Operation Status]:[Operation Status]],B$5,Table1[Vehicle License Number],Table17[[#This Row],[Column1]],Table1[Month],B$3)</calculatedColumnFormula>
    </tableColumn>
    <tableColumn id="3" xr3:uid="{0C99B484-FE12-E54E-8C06-71E772DC7857}" name="Unavailable - Under Maintenance">
      <calculatedColumnFormula>COUNTIFS(Table1[[Operation Status]:[Operation Status]],C$5,Table1[Vehicle License Number],Table17[[#This Row],[Column1]],Table1[Month],C$3)</calculatedColumnFormula>
    </tableColumn>
    <tableColumn id="4" xr3:uid="{E5B99693-C1BD-EB4B-BF22-E95E1B484A7D}" name="Unavailable - Not Under Maintenance">
      <calculatedColumnFormula>COUNTIFS(Table1[[Operation Status]:[Operation Status]],D$5,Table1[Vehicle License Number],Table17[[#This Row],[Column1]],Table1[Month],D$3)</calculatedColumnFormula>
    </tableColumn>
    <tableColumn id="5" xr3:uid="{33D0D07C-641B-E644-87A9-8776D53F84BF}" name="Available2">
      <calculatedColumnFormula>COUNTIFS(Table1[[Operation Status]:[Operation Status]],E$5,Table1[Vehicle License Number],Table17[[#This Row],[Column1]],Table1[Month],E$3)</calculatedColumnFormula>
    </tableColumn>
    <tableColumn id="6" xr3:uid="{06DD08E2-096E-CA45-A6CA-F4655FF564EC}" name="Unavailable - Under Maintenance3">
      <calculatedColumnFormula>COUNTIFS(Table1[[Operation Status]:[Operation Status]],F$5,Table1[Vehicle License Number],Table17[[#This Row],[Column1]],Table1[Month],F$3)</calculatedColumnFormula>
    </tableColumn>
    <tableColumn id="7" xr3:uid="{91712424-651B-4046-ACD1-A7DBE31D547E}" name="Unavailable - Not Under Maintenance4">
      <calculatedColumnFormula>COUNTIFS(Table1[[Operation Status]:[Operation Status]],G$5,Table1[Vehicle License Number],Table17[[#This Row],[Column1]],Table1[Month],G$3)</calculatedColumnFormula>
    </tableColumn>
    <tableColumn id="8" xr3:uid="{1971AD98-180C-7E45-9B8F-CBBFB793B4A3}" name="Available5">
      <calculatedColumnFormula>COUNTIFS(Table1[[Operation Status]:[Operation Status]],H$5,Table1[Vehicle License Number],Table17[[#This Row],[Column1]],Table1[Month],H$3)</calculatedColumnFormula>
    </tableColumn>
    <tableColumn id="9" xr3:uid="{3BA6B52D-535F-294D-9F56-B55E8A7BA4D0}" name="Unavailable - Under Maintenance6">
      <calculatedColumnFormula>COUNTIFS(Table1[[Operation Status]:[Operation Status]],I$5,Table1[Vehicle License Number],Table17[[#This Row],[Column1]],Table1[Month],I$3)</calculatedColumnFormula>
    </tableColumn>
    <tableColumn id="10" xr3:uid="{24DC86F7-C460-1948-9081-9703E1962FB9}" name="Unavailable - Not Under Maintenance7">
      <calculatedColumnFormula>COUNTIFS(Table1[[Operation Status]:[Operation Status]],J$5,Table1[Vehicle License Number],Table17[[#This Row],[Column1]],Table1[Month],J$3)</calculatedColumnFormula>
    </tableColumn>
    <tableColumn id="11" xr3:uid="{C678AC7C-F66D-5844-A8DD-B14700E5595D}" name="Available8">
      <calculatedColumnFormula>COUNTIFS(Table1[[Operation Status]:[Operation Status]],K$5,Table1[Vehicle License Number],Table17[[#This Row],[Column1]],Table1[Month],K$3)</calculatedColumnFormula>
    </tableColumn>
    <tableColumn id="12" xr3:uid="{5538A344-D665-804C-B135-BC0375346BD1}" name="Unavailable - Under Maintenance9">
      <calculatedColumnFormula>COUNTIFS(Table1[[Operation Status]:[Operation Status]],L$5,Table1[Vehicle License Number],Table17[[#This Row],[Column1]],Table1[Month],L$3)</calculatedColumnFormula>
    </tableColumn>
    <tableColumn id="13" xr3:uid="{8A7717CF-1F47-FE45-A42C-150D50E17686}" name="Unavailable - Not Under Maintenance10">
      <calculatedColumnFormula>COUNTIFS(Table1[[Operation Status]:[Operation Status]],M$5,Table1[Vehicle License Number],Table17[[#This Row],[Column1]],Table1[Month],M$3)</calculatedColumnFormula>
    </tableColumn>
    <tableColumn id="14" xr3:uid="{834CF372-A5A0-514F-9C26-26119DE7541E}" name="Available11">
      <calculatedColumnFormula>COUNTIFS(Table1[[Operation Status]:[Operation Status]],N$5,Table1[Vehicle License Number],Table17[[#This Row],[Column1]],Table1[Month],N$3)</calculatedColumnFormula>
    </tableColumn>
    <tableColumn id="15" xr3:uid="{5874D27C-C785-3D45-8602-DF97F9E84C66}" name="Unavailable - Under Maintenance12" dataDxfId="224">
      <calculatedColumnFormula>COUNTIFS(Table1[[Operation Status]:[Operation Status]],O$5,Table1[Vehicle License Number],Table17[[#This Row],[Column1]],Table1[Month],O$3)</calculatedColumnFormula>
    </tableColumn>
    <tableColumn id="41" xr3:uid="{306664D3-BB31-264D-8534-E94B21C3AACE}" name="Unavailable - Under Maintenance13"/>
    <tableColumn id="16" xr3:uid="{3BBF6031-75F8-7046-B28E-49E18F723CB8}" name="Unavailable - Not Under Maintenance13" dataDxfId="223">
      <calculatedColumnFormula>COUNTIFS(Table1[[Operation Status]:[Operation Status]],Q$5,Table1[Vehicle License Number],Table17[[#This Row],[Column1]],Table1[Month],Q$3)</calculatedColumnFormula>
    </tableColumn>
    <tableColumn id="17" xr3:uid="{7697BBBA-C570-1C4A-9B66-AFD6FF2C0A0C}" name="Available14" dataDxfId="222">
      <calculatedColumnFormula>COUNTIFS(Table1[[Operation Status]:[Operation Status]],R$5,Table1[Vehicle License Number],Table17[[#This Row],[Column1]],Table1[Month],R$3)</calculatedColumnFormula>
    </tableColumn>
    <tableColumn id="18" xr3:uid="{7D91F1DD-190D-5940-AAE0-71645E89E31E}" name="Unavailable - Under Maintenance15" dataDxfId="221">
      <calculatedColumnFormula>COUNTIFS(Table1[[Operation Status]:[Operation Status]],S$5,Table1[Vehicle License Number],Table17[[#This Row],[Column1]],Table1[Month],S$3)</calculatedColumnFormula>
    </tableColumn>
    <tableColumn id="19" xr3:uid="{AEA8FF8D-E08E-FA4A-9717-98DED4B3B4D6}" name="Unavailable - Not Under Maintenance16" dataDxfId="220">
      <calculatedColumnFormula>COUNTIFS(Table1[[Operation Status]:[Operation Status]],T$5,Table1[Vehicle License Number],Table17[[#This Row],[Column1]],Table1[Month],T$3)</calculatedColumnFormula>
    </tableColumn>
    <tableColumn id="20" xr3:uid="{EBBBF311-7BF0-324E-BA82-F4007BC2DB61}" name="Available17" dataDxfId="219">
      <calculatedColumnFormula>COUNTIFS(Table1[[Operation Status]:[Operation Status]],U$5,Table1[Vehicle License Number],Table17[[#This Row],[Column1]],Table1[Month],U$3)</calculatedColumnFormula>
    </tableColumn>
    <tableColumn id="21" xr3:uid="{88FE0DC7-6225-F743-B48A-A65EF15EA09C}" name="Unavailable - Under Maintenance18" dataDxfId="218">
      <calculatedColumnFormula>COUNTIFS(Table1[[Operation Status]:[Operation Status]],V$5,Table1[Vehicle License Number],Table17[[#This Row],[Column1]],Table1[Month],V$3)</calculatedColumnFormula>
    </tableColumn>
    <tableColumn id="22" xr3:uid="{83D3BB3C-8CCA-E64D-8D2B-2010F55FF854}" name="Unavailable - Not Under Maintenance19" dataDxfId="217">
      <calculatedColumnFormula>COUNTIFS(Table1[[Operation Status]:[Operation Status]],W$5,Table1[Vehicle License Number],Table17[[#This Row],[Column1]],Table1[Month],W$3)</calculatedColumnFormula>
    </tableColumn>
    <tableColumn id="23" xr3:uid="{3F3BD92B-53B7-1242-9CE2-B540DB27CD6B}" name="Available20" dataDxfId="216">
      <calculatedColumnFormula>COUNTIFS(Table1[[Operation Status]:[Operation Status]],X$5,Table1[Vehicle License Number],Table17[[#This Row],[Column1]],Table1[Month],X$3)</calculatedColumnFormula>
    </tableColumn>
    <tableColumn id="24" xr3:uid="{32ED3707-A3A6-0C45-A9A3-7BBD6A675FA1}" name="Unavailable - Under Maintenance21" dataDxfId="215">
      <calculatedColumnFormula>COUNTIFS(Table1[[Operation Status]:[Operation Status]],Y$5,Table1[Vehicle License Number],Table17[[#This Row],[Column1]],Table1[Month],Y$3)</calculatedColumnFormula>
    </tableColumn>
    <tableColumn id="25" xr3:uid="{4F212EB2-6FC7-4046-9BA9-638DE15C1E6C}" name="Unavailable - Not Under Maintenance22" dataDxfId="214">
      <calculatedColumnFormula>COUNTIFS(Table1[[Operation Status]:[Operation Status]],Z$5,Table1[Vehicle License Number],Table17[[#This Row],[Column1]],Table1[Month],Z$3)</calculatedColumnFormula>
    </tableColumn>
    <tableColumn id="26" xr3:uid="{7A533D0F-3477-8849-B11F-2431F5B066AE}" name="Available23" dataDxfId="213">
      <calculatedColumnFormula>COUNTIFS(Table1[[Operation Status]:[Operation Status]],AA$5,Table1[Vehicle License Number],Table17[[#This Row],[Column1]],Table1[Month],AA$3)</calculatedColumnFormula>
    </tableColumn>
    <tableColumn id="27" xr3:uid="{52B661CB-ABCB-1741-A1DF-58FAD311D6AD}" name="Unavailable - Under Maintenance24" dataDxfId="212">
      <calculatedColumnFormula>COUNTIFS(Table1[[Operation Status]:[Operation Status]],AB$5,Table1[Vehicle License Number],Table17[[#This Row],[Column1]],Table1[Month],AB$3)</calculatedColumnFormula>
    </tableColumn>
    <tableColumn id="28" xr3:uid="{DF3FD00F-E2FF-3348-9889-A8D190BA87C1}" name="Unavailable - Not Under Maintenance25" dataDxfId="211">
      <calculatedColumnFormula>COUNTIFS(Table1[[Operation Status]:[Operation Status]],AC$5,Table1[Vehicle License Number],Table17[[#This Row],[Column1]],Table1[Month],AC$3)</calculatedColumnFormula>
    </tableColumn>
    <tableColumn id="29" xr3:uid="{A3C09059-5322-4647-8E2A-3E61B015735C}" name="Available26" dataDxfId="210">
      <calculatedColumnFormula>COUNTIFS(Table1[[Operation Status]:[Operation Status]],AD$5,Table1[Vehicle License Number],Table17[[#This Row],[Column1]],Table1[Month],AD$3)</calculatedColumnFormula>
    </tableColumn>
    <tableColumn id="30" xr3:uid="{320D392D-492D-304F-AAC4-8D544F22686B}" name="Unavailable - Under Maintenance27" dataDxfId="209">
      <calculatedColumnFormula>COUNTIFS(Table1[[Operation Status]:[Operation Status]],AE$5,Table1[Vehicle License Number],Table17[[#This Row],[Column1]],Table1[Month],AE$3)</calculatedColumnFormula>
    </tableColumn>
    <tableColumn id="31" xr3:uid="{DA996F1C-3535-0A4A-83E5-6F9D1CA01947}" name="Unavailable - Not Under Maintenance28" dataDxfId="208">
      <calculatedColumnFormula>COUNTIFS(Table1[[Operation Status]:[Operation Status]],AF$5,Table1[Vehicle License Number],Table17[[#This Row],[Column1]],Table1[Month],AF$3)</calculatedColumnFormula>
    </tableColumn>
    <tableColumn id="32" xr3:uid="{957DCDB3-FA43-9040-A721-30A7FD379E8A}" name="Available29" dataDxfId="207">
      <calculatedColumnFormula>COUNTIFS(Table1[[Operation Status]:[Operation Status]],AG$5,Table1[Vehicle License Number],Table17[[#This Row],[Column1]],Table1[Month],AG$3)</calculatedColumnFormula>
    </tableColumn>
    <tableColumn id="33" xr3:uid="{A2662989-A18B-254D-9C42-7CCA64ACB67C}" name="Unavailable - Under Maintenance30" dataDxfId="206">
      <calculatedColumnFormula>COUNTIFS(Table1[[Operation Status]:[Operation Status]],AH$5,Table1[Vehicle License Number],Table17[[#This Row],[Column1]],Table1[Month],AH$3)</calculatedColumnFormula>
    </tableColumn>
    <tableColumn id="34" xr3:uid="{01D534F5-B030-5245-BFC1-7462604EA714}" name="Unavailable - Not Under Maintenance31" dataDxfId="205">
      <calculatedColumnFormula>COUNTIFS(Table1[[Operation Status]:[Operation Status]],AI$5,Table1[Vehicle License Number],Table17[[#This Row],[Column1]],Table1[Month],AI$3)</calculatedColumnFormula>
    </tableColumn>
    <tableColumn id="35" xr3:uid="{A37E96CA-FE61-5245-B1B1-B7A51E067FBA}" name="Available32" dataDxfId="204">
      <calculatedColumnFormula>COUNTIFS(Table1[[Operation Status]:[Operation Status]],AJ$5,Table1[Vehicle License Number],Table17[[#This Row],[Column1]],Table1[Month],AJ$3)</calculatedColumnFormula>
    </tableColumn>
    <tableColumn id="36" xr3:uid="{18BE0FEB-5992-9148-A81B-BDFFAC065E15}" name="Unavailable - Under Maintenance33" dataDxfId="203">
      <calculatedColumnFormula>COUNTIFS(Table1[[Operation Status]:[Operation Status]],AK$5,Table1[Vehicle License Number],Table17[[#This Row],[Column1]],Table1[Month],AK$3)</calculatedColumnFormula>
    </tableColumn>
    <tableColumn id="37" xr3:uid="{D7AFA7AD-C4C4-8D4D-B183-241665B8439F}" name="Unavailable - Not Under Maintenance34" dataDxfId="202">
      <calculatedColumnFormula>COUNTIFS(Table1[[Operation Status]:[Operation Status]],AL$5,Table1[Vehicle License Number],Table17[[#This Row],[Column1]],Table1[Month],AL$3)</calculatedColumnFormula>
    </tableColumn>
    <tableColumn id="38" xr3:uid="{685E321F-BA50-3E48-9CCC-80A114BB2E3E}" name="Available35" totalsRowFunction="custom" dataDxfId="201">
      <calculatedColumnFormula>SUMIF($B$5:$AL$5,AM$5,Table17[[#This Row],[Available]:[Unavailable - Not Under Maintenance34]])</calculatedColumnFormula>
      <totalsRowFormula>SUM(AM7:AM26)</totalsRowFormula>
    </tableColumn>
    <tableColumn id="39" xr3:uid="{5A767AFA-0E98-7C4D-B335-30842E62710F}" name="Unavailable - Under Maintenance36" totalsRowFunction="custom" dataDxfId="200">
      <calculatedColumnFormula>SUMIF($B$5:$AL$5,AN$5,Table17[[#This Row],[Available]:[Unavailable - Not Under Maintenance34]])</calculatedColumnFormula>
      <totalsRowFormula>SUM(AN7:AN26)</totalsRowFormula>
    </tableColumn>
    <tableColumn id="40" xr3:uid="{7DB5C9E3-8667-8E4C-850A-B02A79A129E8}" name="Unavailable - Not Under Maintenance37" totalsRowFunction="custom" dataDxfId="199">
      <calculatedColumnFormula>SUMIF($B$5:$AL$5,AO$5,Table17[[#This Row],[Available]:[Unavailable - Not Under Maintenance34]])</calculatedColumnFormula>
      <totalsRowFormula>SUM(AO7:AO26)</totalsRowFormula>
    </tableColumn>
  </tableColumns>
  <tableStyleInfo name="TableStyleMedium6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941B2B9A-A1E0-734C-8B70-FB7F844B024B}" name="Table36" displayName="Table36" ref="B2:K256" totalsRowShown="0" headerRowDxfId="379" headerRowBorderDxfId="378" tableBorderDxfId="377" headerRowCellStyle="Normal 2">
  <autoFilter ref="B2:K256" xr:uid="{E282C2F6-4D5E-044C-A034-C0F16FD90C63}"/>
  <tableColumns count="10">
    <tableColumn id="1" xr3:uid="{699A2735-B18D-294C-8FED-7B568B0F341A}" name="Day "/>
    <tableColumn id="2" xr3:uid="{1CB5AF42-25FB-BE43-A994-E3D24B857BC2}" name="Month " dataDxfId="376">
      <calculatedColumnFormula>IF(ISBLANK(Table36[[#This Row],[Day ]]),"",MONTH(Table36[[#This Row],[Day ]]))</calculatedColumnFormula>
    </tableColumn>
    <tableColumn id="3" xr3:uid="{03B2DF21-2D04-8B49-AECF-9F18EFF84926}" name="Vehicle Entry Time"/>
    <tableColumn id="4" xr3:uid="{331EF170-3274-FE47-B39A-0C2C2CC71EC9}" name="Vehicle Type"/>
    <tableColumn id="5" xr3:uid="{8F0FE040-9ED8-524A-81CB-B16E81B6226C}" name="Vehicle License Number"/>
    <tableColumn id="6" xr3:uid="{200D799A-EBFE-4440-AC09-404DC2258469}" name="Driver Name "/>
    <tableColumn id="7" xr3:uid="{4336D48D-2D37-CE4F-A03A-02E0D45021C8}" name="Volume (in liters)"/>
    <tableColumn id="8" xr3:uid="{2D7ED7AC-F9B3-2C47-A35B-02AAA47A866B}" name="Volume (in kiloliters)" dataDxfId="375">
      <calculatedColumnFormula>IF(Table36[[#This Row],[Volume (in liters)]]&lt;&gt;"",Table36[[#This Row],[Volume (in liters)]]/1000,"")</calculatedColumnFormula>
    </tableColumn>
    <tableColumn id="9" xr3:uid="{8C9B37DF-7592-8E4C-B824-08AD56662290}" name="Treatment Capacity (KLD)" dataDxfId="374">
      <calculatedColumnFormula>'Data Registry'!$V$4</calculatedColumnFormula>
    </tableColumn>
    <tableColumn id="10" xr3:uid="{8B329E60-1EB2-864B-B21C-45F70C4967A4}" name="Source of Sludge"/>
  </tableColumns>
  <tableStyleInfo name="TableStyleMedium6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31FDECD-F7C3-0741-8F65-48A269D473CE}" name="Table19" displayName="Table19" ref="A224:N245" totalsRowShown="0" headerRowDxfId="198" tableBorderDxfId="197">
  <autoFilter ref="A224:N245" xr:uid="{F2CF950C-5869-B547-8036-2E9080A2682C}"/>
  <tableColumns count="14">
    <tableColumn id="1" xr3:uid="{7884706C-08EF-EC4D-9B44-8E1463C1547B}" name="Vehicle License Number" dataDxfId="196" totalsRowDxfId="195"/>
    <tableColumn id="2" xr3:uid="{D447369F-B31A-184B-A3F8-DFC546B58807}" name="Apr-20" totalsRowDxfId="194"/>
    <tableColumn id="3" xr3:uid="{8507425A-DDA2-9145-A994-24819EF463BE}" name="May-20" totalsRowDxfId="193"/>
    <tableColumn id="4" xr3:uid="{7FFEEAB1-C81F-F14F-A2E6-BAA53787DDA1}" name="Jun-20" totalsRowDxfId="192"/>
    <tableColumn id="5" xr3:uid="{613A10A3-529E-834B-99F2-EC002D20398F}" name="Jul-20" totalsRowDxfId="191"/>
    <tableColumn id="6" xr3:uid="{674FEDA1-C471-874C-A1FA-7B8EAEFA8027}" name="Aug-20" totalsRowDxfId="190"/>
    <tableColumn id="7" xr3:uid="{B570944A-633A-484E-A525-4874A01BA0B8}" name="Sep-20" totalsRowDxfId="189"/>
    <tableColumn id="8" xr3:uid="{8050C3FA-FC22-CB44-A73C-4CA333221DC5}" name="Oct-20" totalsRowDxfId="188"/>
    <tableColumn id="9" xr3:uid="{279C1840-5C3D-5B4C-85D4-C8579391B0D3}" name="Nov-20" totalsRowDxfId="187"/>
    <tableColumn id="10" xr3:uid="{52B5E060-DD6E-154B-8AE0-D3566EEA0797}" name="Dec-20" totalsRowDxfId="186"/>
    <tableColumn id="11" xr3:uid="{10EFF239-5872-5B48-9224-0CD498C1AC18}" name="Jan-21" totalsRowDxfId="185"/>
    <tableColumn id="12" xr3:uid="{555AD032-5179-F342-9D8A-29E7D103C6EE}" name="Feb-21" totalsRowDxfId="184"/>
    <tableColumn id="13" xr3:uid="{3D9B488C-C065-9E4D-9653-DCC305E02CE2}" name="Mar-21" totalsRowDxfId="183"/>
    <tableColumn id="14" xr3:uid="{CBD3206B-1945-B747-81B8-62635A799F99}" name="Annual" totalsRowDxfId="182"/>
  </tableColumns>
  <tableStyleInfo name="TableStyleLight13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A9801249-0276-FC4D-AEAB-1A4F6D0C84B0}" name="Table1914" displayName="Table1914" ref="A56:N77" totalsRowShown="0" headerRowDxfId="181" tableBorderDxfId="180">
  <autoFilter ref="A56:N77" xr:uid="{CD5A1CF7-F3CF-2247-9920-3E0D6DFF58DD}"/>
  <tableColumns count="14">
    <tableColumn id="1" xr3:uid="{AA574EA5-93F6-4844-9047-8F044B1FB883}" name="Vehicle License Number" dataDxfId="179" totalsRowDxfId="178">
      <calculatedColumnFormula>IF(A33&lt;&gt;"",A33,"")</calculatedColumnFormula>
    </tableColumn>
    <tableColumn id="2" xr3:uid="{A5318D74-8FC0-9046-AF70-CCE1651BEC40}" name="Apr-20" totalsRowDxfId="177"/>
    <tableColumn id="3" xr3:uid="{519CA392-F55F-9643-8619-CF7A1D396939}" name="May-20" totalsRowDxfId="176"/>
    <tableColumn id="4" xr3:uid="{97DD4948-B5C6-6E45-AAEB-210F7F0D3256}" name="Jun-20" totalsRowDxfId="175"/>
    <tableColumn id="5" xr3:uid="{AE7E4E29-C65D-C641-A96C-7B1089992661}" name="Jul-20" totalsRowDxfId="174"/>
    <tableColumn id="6" xr3:uid="{762161DA-F709-2041-8A3A-B74DA3C45E84}" name="Aug-20" totalsRowDxfId="173"/>
    <tableColumn id="7" xr3:uid="{2E1AF026-56A5-024B-B57C-3DCF1CC1381C}" name="Sep-20" totalsRowDxfId="172"/>
    <tableColumn id="8" xr3:uid="{A3F8DF6A-CF73-904F-9C34-D7861EDA59F3}" name="Oct-20" totalsRowDxfId="171"/>
    <tableColumn id="9" xr3:uid="{87A4D80C-C89C-3445-8F51-C013FF47CF9A}" name="Nov-20" totalsRowDxfId="170"/>
    <tableColumn id="10" xr3:uid="{E73B5DFF-3AE2-B541-8DC2-5855FC6411C5}" name="Dec-20" totalsRowDxfId="169"/>
    <tableColumn id="11" xr3:uid="{CD05E1BC-3932-E04D-9499-DEB1084566EC}" name="Jan-21" totalsRowDxfId="168"/>
    <tableColumn id="12" xr3:uid="{A5BBC7E2-229F-E846-8A98-ED20522556F4}" name="Feb-21" totalsRowDxfId="167"/>
    <tableColumn id="13" xr3:uid="{9F98C67D-61F7-D044-8F6A-E16EAEE6C22E}" name="Mar-21" totalsRowDxfId="166"/>
    <tableColumn id="14" xr3:uid="{BC5A1E25-36A5-5940-87CE-01601BD8C3D4}" name="Annual" totalsRowDxfId="165"/>
  </tableColumns>
  <tableStyleInfo name="TableStyleLight13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9809488B-0AE2-184D-8E5C-6DEF0FDF6BDD}" name="Table191422" displayName="Table191422" ref="A80:N101" totalsRowShown="0" headerRowDxfId="164" tableBorderDxfId="163">
  <autoFilter ref="A80:N101" xr:uid="{57BE7665-F5FA-A647-B9ED-9190FFD9E7A7}"/>
  <tableColumns count="14">
    <tableColumn id="1" xr3:uid="{651CC91F-B2A8-4446-96D8-704C8C705282}" name="Vehicle License Number" dataDxfId="162" totalsRowDxfId="161">
      <calculatedColumnFormula>IF(A33&lt;&gt;"",A33,"")</calculatedColumnFormula>
    </tableColumn>
    <tableColumn id="2" xr3:uid="{8CF3DEA8-AB28-3248-82C2-5F7578468FE6}" name="Apr-20" totalsRowDxfId="160"/>
    <tableColumn id="3" xr3:uid="{30E4BB07-AD71-A14D-BF13-2FD63DDE9CA0}" name="May-20" totalsRowDxfId="159"/>
    <tableColumn id="4" xr3:uid="{1C1BE9EF-0BF2-F14D-8CCD-8B0F9F50EBDB}" name="Jun-20" totalsRowDxfId="158"/>
    <tableColumn id="5" xr3:uid="{F2AFC6B5-E5B4-954E-8656-8AF5B41AF9AC}" name="Jul-20" totalsRowDxfId="157"/>
    <tableColumn id="6" xr3:uid="{AEBD5B17-868D-D044-9C4E-B2A03B0FAC12}" name="Aug-20" totalsRowDxfId="156"/>
    <tableColumn id="7" xr3:uid="{718FE3E6-C816-404B-A1E4-DA642860BEDE}" name="Sep-20" totalsRowDxfId="155"/>
    <tableColumn id="8" xr3:uid="{1047677A-9BB3-9E47-A75E-17BAC8653342}" name="Oct-20" totalsRowDxfId="154"/>
    <tableColumn id="9" xr3:uid="{DD0D5FB7-9A4E-504F-B4A1-B26E1240B29D}" name="Nov-20" totalsRowDxfId="153"/>
    <tableColumn id="10" xr3:uid="{01FD32BA-2896-4048-AA70-E29C38C9C11D}" name="Dec-20" totalsRowDxfId="152"/>
    <tableColumn id="11" xr3:uid="{74789583-0484-2646-85E8-9F6A60BA3719}" name="Jan-21" totalsRowDxfId="151"/>
    <tableColumn id="12" xr3:uid="{7C57B0C6-F2DA-2C49-AF2A-E9543BAA7060}" name="Feb-21" totalsRowDxfId="150"/>
    <tableColumn id="13" xr3:uid="{B3C75FF3-D388-C841-9059-C27363DC9F24}" name="Mar-21" totalsRowDxfId="149"/>
    <tableColumn id="14" xr3:uid="{634DB92F-964D-B44F-9CAC-4E5E1D6C046A}" name="Annual" totalsRowDxfId="148">
      <calculatedColumnFormula>SUM(Table191422[[#This Row],[Apr-20]:[Mar-21]])</calculatedColumnFormula>
    </tableColumn>
  </tableColumns>
  <tableStyleInfo name="TableStyleLight13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D1A1BA32-645D-CD45-9B78-9328DB3F4103}" name="Table19142223" displayName="Table19142223" ref="A104:N125" totalsRowShown="0" headerRowDxfId="147" tableBorderDxfId="146">
  <autoFilter ref="A104:N125" xr:uid="{EB491117-4D57-FE48-A112-452DAD149D80}"/>
  <tableColumns count="14">
    <tableColumn id="1" xr3:uid="{5607FF16-2E9F-CA46-A0AF-560072F7E25E}" name="Vehicle License Number" dataDxfId="145" totalsRowDxfId="144">
      <calculatedColumnFormula>IF(A33&lt;&gt;"",A33,"")</calculatedColumnFormula>
    </tableColumn>
    <tableColumn id="2" xr3:uid="{BF9BCF8F-F506-4745-AE30-A5032202D208}" name="Apr-20" totalsRowDxfId="143">
      <calculatedColumnFormula>IF(B81&gt;0,B57/B81,"")</calculatedColumnFormula>
    </tableColumn>
    <tableColumn id="3" xr3:uid="{C6FA5F94-5C69-FD4C-BED5-C6234DED0CB2}" name="May-20" totalsRowDxfId="142">
      <calculatedColumnFormula>IF(C81&gt;0,C57/C81,"")</calculatedColumnFormula>
    </tableColumn>
    <tableColumn id="4" xr3:uid="{12DB11A2-E66B-E848-B608-690F53DF3D42}" name="Jun-20" totalsRowDxfId="141">
      <calculatedColumnFormula>IF(D81&gt;0,D57/D81,"")</calculatedColumnFormula>
    </tableColumn>
    <tableColumn id="5" xr3:uid="{445A2597-3DBF-444D-BAFC-EF8E5987D3C4}" name="Jul-20" totalsRowDxfId="140">
      <calculatedColumnFormula>IF(E81&gt;0,E57/E81,"")</calculatedColumnFormula>
    </tableColumn>
    <tableColumn id="6" xr3:uid="{5E79B913-556D-2045-A97C-2A2C798A3E1F}" name="Aug-20" totalsRowDxfId="139">
      <calculatedColumnFormula>IF(F81&gt;0,F57/F81,"")</calculatedColumnFormula>
    </tableColumn>
    <tableColumn id="7" xr3:uid="{436F9D30-51ED-014C-BCA0-68E9A11E62E1}" name="Sep-20" totalsRowDxfId="138">
      <calculatedColumnFormula>IF(G81&gt;0,G57/G81,"")</calculatedColumnFormula>
    </tableColumn>
    <tableColumn id="8" xr3:uid="{DDFA9E2F-B367-964C-A029-E0221AEA2682}" name="Oct-20" totalsRowDxfId="137">
      <calculatedColumnFormula>IF(H81&gt;0,H57/H81,"")</calculatedColumnFormula>
    </tableColumn>
    <tableColumn id="9" xr3:uid="{825AA03E-EC18-0842-9715-5ABB03F2C388}" name="Nov-20" totalsRowDxfId="136">
      <calculatedColumnFormula>IF(I81&gt;0,I57/I81,"")</calculatedColumnFormula>
    </tableColumn>
    <tableColumn id="10" xr3:uid="{8D03C563-BE02-8643-850A-A285EBE633C6}" name="Dec-20" totalsRowDxfId="135">
      <calculatedColumnFormula>IF(J81&gt;0,J57/J81,"")</calculatedColumnFormula>
    </tableColumn>
    <tableColumn id="11" xr3:uid="{2BDADCE3-7BF1-C34B-BA33-49006F043CE1}" name="Jan-21" totalsRowDxfId="134">
      <calculatedColumnFormula>IF(K81&gt;0,K57/K81,"")</calculatedColumnFormula>
    </tableColumn>
    <tableColumn id="12" xr3:uid="{9E3FCA34-C011-7147-920A-C5EE7E086D1F}" name="Feb-21" totalsRowDxfId="133">
      <calculatedColumnFormula>IF(L81&gt;0,L57/L81,"")</calculatedColumnFormula>
    </tableColumn>
    <tableColumn id="13" xr3:uid="{86F5E831-459A-074C-8545-350F34284BDD}" name="Mar-21" totalsRowDxfId="132">
      <calculatedColumnFormula>IF(M81&gt;0,M57/M81,"")</calculatedColumnFormula>
    </tableColumn>
    <tableColumn id="14" xr3:uid="{42957776-7EB6-974C-B64C-10F13D6582A7}" name="Annual" totalsRowDxfId="131"/>
  </tableColumns>
  <tableStyleInfo name="TableStyleLight13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98C7A44E-BBDA-A549-A1DA-BCA1DD076098}" name="Table14" displayName="Table14" ref="A156:O160" totalsRowCount="1">
  <autoFilter ref="A156:O159" xr:uid="{8BD473B7-1E7D-1B4B-B0B1-5BC9130980C2}"/>
  <tableColumns count="15">
    <tableColumn id="10" xr3:uid="{18BE8BF2-B583-2948-87F5-A395212FFB82}" name="Expense Category" totalsRowLabel="Total" totalsRowDxfId="130"/>
    <tableColumn id="11" xr3:uid="{03069ECE-D9DF-6340-9B23-3DA7801DC8CC}" name="Apr-20" totalsRowFunction="custom" dataDxfId="129" totalsRowDxfId="128">
      <calculatedColumnFormula>SUMIFS(Table6[Expenditure (in INR)],Table6[Expense Category],$A157,Table6[[Month ]],MONTH(B$156))</calculatedColumnFormula>
      <totalsRowFormula>SUMIFS(Table6[[Expenditure (in INR)]:[Expenditure (in INR)]],Table6[[Month ]:[Month ]],MONTH(B$156))</totalsRowFormula>
    </tableColumn>
    <tableColumn id="12" xr3:uid="{B4C2E9E3-DE27-A24C-83C9-4C27ABE631C1}" name="May-20" totalsRowFunction="custom" dataDxfId="127" totalsRowDxfId="126">
      <calculatedColumnFormula>SUMIFS(Table6[Expenditure (in INR)],Table6[Expense Category],$A157,Table6[[Month ]],MONTH(C$156))</calculatedColumnFormula>
      <totalsRowFormula>SUMIFS(Table6[[Expenditure (in INR)]:[Expenditure (in INR)]],Table6[[Month ]:[Month ]],MONTH(C$156))</totalsRowFormula>
    </tableColumn>
    <tableColumn id="13" xr3:uid="{E6EF526D-3F64-284F-93E7-326BCE5A4A99}" name="Jun-20" totalsRowFunction="custom" dataDxfId="125" totalsRowDxfId="124">
      <calculatedColumnFormula>SUMIFS(Table6[Expenditure (in INR)],Table6[Expense Category],$A157,Table6[[Month ]],MONTH(D$156))</calculatedColumnFormula>
      <totalsRowFormula>SUMIFS(Table6[[Expenditure (in INR)]:[Expenditure (in INR)]],Table6[[Month ]:[Month ]],MONTH(D$156))</totalsRowFormula>
    </tableColumn>
    <tableColumn id="14" xr3:uid="{C3080AD1-CDAC-E54E-BDE8-7D896FB52397}" name="Jul-20" totalsRowFunction="custom" dataDxfId="123" totalsRowDxfId="122">
      <calculatedColumnFormula>SUMIFS(Table6[Expenditure (in INR)],Table6[Expense Category],$A157,Table6[[Month ]],MONTH(E$156))</calculatedColumnFormula>
      <totalsRowFormula>SUMIFS(Table6[[Expenditure (in INR)]:[Expenditure (in INR)]],Table6[[Month ]:[Month ]],MONTH(E$156))</totalsRowFormula>
    </tableColumn>
    <tableColumn id="15" xr3:uid="{C1F49260-1959-9942-BC1D-BFB0D6DCEE42}" name="Aug-20" totalsRowFunction="custom" dataDxfId="121" totalsRowDxfId="120">
      <calculatedColumnFormula>SUMIFS(Table6[Expenditure (in INR)],Table6[Expense Category],$A157,Table6[[Month ]],MONTH(F$156))</calculatedColumnFormula>
      <totalsRowFormula>SUMIFS(Table6[[Expenditure (in INR)]:[Expenditure (in INR)]],Table6[[Month ]:[Month ]],MONTH(F$156))</totalsRowFormula>
    </tableColumn>
    <tableColumn id="16" xr3:uid="{D831D897-4ABA-2B40-9136-66C6EF4CDD6E}" name="Sep-20" totalsRowFunction="custom" dataDxfId="119" totalsRowDxfId="118">
      <calculatedColumnFormula>SUMIFS(Table6[Expenditure (in INR)],Table6[Expense Category],$A157,Table6[[Month ]],MONTH(G$156))</calculatedColumnFormula>
      <totalsRowFormula>SUMIFS(Table6[[Expenditure (in INR)]:[Expenditure (in INR)]],Table6[[Month ]:[Month ]],MONTH(G$156))</totalsRowFormula>
    </tableColumn>
    <tableColumn id="17" xr3:uid="{0A79E214-7CBD-2C44-9A0D-8DB4ED413973}" name="Oct-20" totalsRowFunction="custom" dataDxfId="117" totalsRowDxfId="116">
      <calculatedColumnFormula>SUMIFS(Table6[Expenditure (in INR)],Table6[Expense Category],$A157,Table6[[Month ]],MONTH(H$156))</calculatedColumnFormula>
      <totalsRowFormula>SUMIFS(Table6[[Expenditure (in INR)]:[Expenditure (in INR)]],Table6[[Month ]:[Month ]],MONTH(H$156))</totalsRowFormula>
    </tableColumn>
    <tableColumn id="18" xr3:uid="{8BCC47DE-9C91-C049-8AC4-105D646C68F7}" name="Nov-20" totalsRowFunction="custom" dataDxfId="115" totalsRowDxfId="114">
      <calculatedColumnFormula>SUMIFS(Table6[Expenditure (in INR)],Table6[Expense Category],$A157,Table6[[Month ]],MONTH(I$156))</calculatedColumnFormula>
      <totalsRowFormula>SUMIFS(Table6[[Expenditure (in INR)]:[Expenditure (in INR)]],Table6[[Month ]:[Month ]],MONTH(I$156))</totalsRowFormula>
    </tableColumn>
    <tableColumn id="19" xr3:uid="{33404DF5-29FF-A742-B294-5D71F3ACD955}" name="Dec-20" totalsRowFunction="custom" dataDxfId="113" totalsRowDxfId="112">
      <calculatedColumnFormula>SUMIFS(Table6[Expenditure (in INR)],Table6[Expense Category],$A157,Table6[[Month ]],MONTH(J$156))</calculatedColumnFormula>
      <totalsRowFormula>SUMIFS(Table6[[Expenditure (in INR)]:[Expenditure (in INR)]],Table6[[Month ]:[Month ]],MONTH(J$156))</totalsRowFormula>
    </tableColumn>
    <tableColumn id="20" xr3:uid="{5786A12A-8F1E-004C-B49C-8B47D2CA02F6}" name="Jan-21" totalsRowFunction="custom" dataDxfId="111" totalsRowDxfId="110">
      <calculatedColumnFormula>SUMIFS(Table6[Expenditure (in INR)],Table6[Expense Category],$A157,Table6[[Month ]],MONTH(K$156))</calculatedColumnFormula>
      <totalsRowFormula>SUMIFS(Table6[[Expenditure (in INR)]:[Expenditure (in INR)]],Table6[[Month ]:[Month ]],MONTH(K$156))</totalsRowFormula>
    </tableColumn>
    <tableColumn id="21" xr3:uid="{3370E691-6F05-B349-A952-A77307E7B7AC}" name="Feb-21" totalsRowFunction="custom" dataDxfId="109" totalsRowDxfId="108">
      <calculatedColumnFormula>SUMIFS(Table6[Expenditure (in INR)],Table6[Expense Category],$A157,Table6[[Month ]],MONTH(L$156))</calculatedColumnFormula>
      <totalsRowFormula>SUMIFS(Table6[[Expenditure (in INR)]:[Expenditure (in INR)]],Table6[[Month ]:[Month ]],MONTH(L$156))</totalsRowFormula>
    </tableColumn>
    <tableColumn id="22" xr3:uid="{9789CF6D-A113-6C42-B14B-E3F60A8AB9DF}" name="Mar-21" totalsRowFunction="custom" dataDxfId="107" totalsRowDxfId="106">
      <calculatedColumnFormula>SUMIFS(Table6[Expenditure (in INR)],Table6[Expense Category],$A157,Table6[[Month ]],MONTH(M$156))</calculatedColumnFormula>
      <totalsRowFormula>SUMIFS(Table6[[Expenditure (in INR)]:[Expenditure (in INR)]],Table6[[Month ]:[Month ]],MONTH(M$156))</totalsRowFormula>
    </tableColumn>
    <tableColumn id="23" xr3:uid="{65FBD527-09CE-8145-9BE4-69607A2D7537}" name="Annual" totalsRowFunction="custom" dataDxfId="105" totalsRowDxfId="104" dataCellStyle="Currency">
      <calculatedColumnFormula>SUM(Table14[[#This Row],[Apr-20]:[Mar-21]])</calculatedColumnFormula>
      <totalsRowFormula>SUM(N157:N159)</totalsRowFormula>
    </tableColumn>
    <tableColumn id="1" xr3:uid="{416C73C6-27F6-154D-85B5-178811A6877B}" name="Annual (%)" dataDxfId="103">
      <calculatedColumnFormula>Table14[[#This Row],[Annual]]/Table14[[#Totals],[Annual]]</calculatedColumnFormula>
    </tableColumn>
  </tableColumns>
  <tableStyleInfo name="TableStyleLight13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7BB99BD8-8C21-0247-B5E6-04B0A0BF8A1B}" name="Table15" displayName="Table15" ref="A162:O165" totalsRowCount="1" headerRowDxfId="102">
  <autoFilter ref="A162:O164" xr:uid="{1D82E871-8FE8-BC42-B733-15BD0289C9A5}"/>
  <tableColumns count="15">
    <tableColumn id="1" xr3:uid="{501749AD-2F1B-3E4E-B7D6-69295AD2195A}" name="Employee Type" totalsRowLabel="Total"/>
    <tableColumn id="2" xr3:uid="{CFA14D82-CDFE-E44E-B93B-B540C9D8E228}" name="Apr-20" totalsRowFunction="custom" dataDxfId="101" totalsRowDxfId="100">
      <calculatedColumnFormula>SUMIFS(Table2[Apr-20],Table2[[Employee Type]:[Employee Type]],$A163)</calculatedColumnFormula>
      <totalsRowFormula>SUM(Table2[Apr-20])</totalsRowFormula>
    </tableColumn>
    <tableColumn id="3" xr3:uid="{23867E9C-0CE7-C74C-8373-6EAFA3F014FB}" name="May-20" totalsRowFunction="custom" totalsRowDxfId="99">
      <calculatedColumnFormula>SUMIFS(Table2[May-20],Table2[[Employee Type]:[Employee Type]],$A163)</calculatedColumnFormula>
      <totalsRowFormula>SUM(Table2[May-20])</totalsRowFormula>
    </tableColumn>
    <tableColumn id="4" xr3:uid="{329860BA-E272-E74C-B017-7FF07E57BF24}" name="Jun-20" totalsRowFunction="custom" totalsRowDxfId="98">
      <calculatedColumnFormula>SUMIFS(Table2[Jun-20],Table2[[Employee Type]:[Employee Type]],$A163)</calculatedColumnFormula>
      <totalsRowFormula>SUM(Table2[Jun-20])</totalsRowFormula>
    </tableColumn>
    <tableColumn id="5" xr3:uid="{5FFC4F35-40EF-414F-83E8-313850B45D59}" name="Jul-20" totalsRowFunction="custom" totalsRowDxfId="97">
      <calculatedColumnFormula>SUMIFS(Table2[Jul-20],Table2[[Employee Type]:[Employee Type]],$A163)</calculatedColumnFormula>
      <totalsRowFormula>SUM(Table2[Jul-20])</totalsRowFormula>
    </tableColumn>
    <tableColumn id="6" xr3:uid="{1D521AEA-DE52-AB4B-A72C-176EFC3C9862}" name="Aug-20" totalsRowFunction="custom" totalsRowDxfId="96">
      <calculatedColumnFormula>SUMIFS(Table2[Aug-20],Table2[[Employee Type]:[Employee Type]],$A163)</calculatedColumnFormula>
      <totalsRowFormula>SUM(Table2[Aug-20])</totalsRowFormula>
    </tableColumn>
    <tableColumn id="7" xr3:uid="{3A287EDA-447A-8F49-A013-EE7F3F5451BF}" name="Sep-20" totalsRowFunction="custom" totalsRowDxfId="95">
      <calculatedColumnFormula>SUMIFS(Table2[Sep-20],Table2[[Employee Type]:[Employee Type]],$A163)</calculatedColumnFormula>
      <totalsRowFormula>SUM(Table2[Sep-20])</totalsRowFormula>
    </tableColumn>
    <tableColumn id="8" xr3:uid="{C03FAA9E-BAA9-0648-AA01-AAA6261DD7B7}" name="Oct-20" totalsRowFunction="custom" totalsRowDxfId="94">
      <calculatedColumnFormula>SUMIFS(Table2[Oct-20],Table2[[Employee Type]:[Employee Type]],$A163)</calculatedColumnFormula>
      <totalsRowFormula>SUM(Table2[Oct-20])</totalsRowFormula>
    </tableColumn>
    <tableColumn id="9" xr3:uid="{2209CAD4-3081-E344-B4D0-33F03BA37A6A}" name="Nov-20" totalsRowFunction="custom" totalsRowDxfId="93">
      <calculatedColumnFormula>SUMIFS(Table2[Nov-20],Table2[[Employee Type]:[Employee Type]],$A163)</calculatedColumnFormula>
      <totalsRowFormula>SUM(Table2[Nov-20])</totalsRowFormula>
    </tableColumn>
    <tableColumn id="10" xr3:uid="{9BD779F1-014C-B145-8435-189369C73DB6}" name="Dec-20" totalsRowFunction="custom" totalsRowDxfId="92">
      <calculatedColumnFormula>SUMIFS(Table2[Dec-20],Table2[[Employee Type]:[Employee Type]],$A163)</calculatedColumnFormula>
      <totalsRowFormula>SUM(Table2[Dec-20])</totalsRowFormula>
    </tableColumn>
    <tableColumn id="11" xr3:uid="{191ADBDC-1603-9C46-A1A2-E33B2DDB1906}" name="Jan-21" totalsRowFunction="custom" totalsRowDxfId="91">
      <calculatedColumnFormula>SUMIFS(Table2[Jan-21],Table2[[Employee Type]:[Employee Type]],$A163)</calculatedColumnFormula>
      <totalsRowFormula>SUM(Table2[Jan-21])</totalsRowFormula>
    </tableColumn>
    <tableColumn id="12" xr3:uid="{EE9E2DA4-CA52-D840-A96D-F7DB60D5E7DA}" name="Feb-21" totalsRowFunction="custom" totalsRowDxfId="90">
      <calculatedColumnFormula>SUMIFS(Table2[Feb-21],Table2[[Employee Type]:[Employee Type]],$A163)</calculatedColumnFormula>
      <totalsRowFormula>SUM(Table2[Feb-21])</totalsRowFormula>
    </tableColumn>
    <tableColumn id="13" xr3:uid="{66E19C8D-CB0E-444D-83C6-64CF99027012}" name="Mar-21" totalsRowFunction="custom" totalsRowDxfId="89">
      <calculatedColumnFormula>SUMIFS(Table2[Mar-21],Table2[[Employee Type]:[Employee Type]],$A163)</calculatedColumnFormula>
      <totalsRowFormula>SUM(Table2[Mar-21])</totalsRowFormula>
    </tableColumn>
    <tableColumn id="14" xr3:uid="{866FFFB4-7C27-174F-97D1-314DEAD8C22C}" name="Annual" totalsRowFunction="custom" dataDxfId="88">
      <calculatedColumnFormula>SUM(Table15[[#This Row],[Apr-20]:[Mar-21]])</calculatedColumnFormula>
      <totalsRowFormula>SUM(Table15[[#Totals],[Apr-20]:[Mar-21]])</totalsRowFormula>
    </tableColumn>
    <tableColumn id="15" xr3:uid="{321D8488-585D-F049-8E44-3F17A9BB42D3}" name="Column1" dataDxfId="87">
      <calculatedColumnFormula>Table15[[#This Row],[Annual]]/Table15[[#Totals],[Annual]]</calculatedColumnFormula>
    </tableColumn>
  </tableColumns>
  <tableStyleInfo name="TableStyleLight13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D826C89C-DC14-004C-A702-A05FFEF200FF}" name="Table1917" displayName="Table1917" ref="B169:O189" totalsRowShown="0" headerRowDxfId="86" tableBorderDxfId="85">
  <autoFilter ref="B169:O189" xr:uid="{B52C5FA5-F742-5744-8AFA-D124F44094BF}"/>
  <tableColumns count="14">
    <tableColumn id="1" xr3:uid="{96552F10-444E-B845-873A-0BA417423442}" name="Vehicle License Number" dataDxfId="84">
      <calculatedColumnFormula>A33</calculatedColumnFormula>
    </tableColumn>
    <tableColumn id="2" xr3:uid="{32650E47-F423-3044-816B-56AC69BCF6F5}" name="Apr-20" dataDxfId="83">
      <calculatedColumnFormula array="1">'Summary Transport'!B225/Table18[[Operation Days (Monthly)]:[Operation Days (Monthly)]]</calculatedColumnFormula>
    </tableColumn>
    <tableColumn id="3" xr3:uid="{75EA2750-BFFD-274C-8945-779C62336F74}" name="May-20">
      <calculatedColumnFormula array="1">'Summary Transport'!C225/Table18[[Operation Days (Monthly)]:[Operation Days (Monthly)]]</calculatedColumnFormula>
    </tableColumn>
    <tableColumn id="4" xr3:uid="{5D0750AE-3F4D-4142-802D-63CD57EC3510}" name="Jun-20">
      <calculatedColumnFormula array="1">'Summary Transport'!D225/Table18[[Operation Days (Monthly)]:[Operation Days (Monthly)]]</calculatedColumnFormula>
    </tableColumn>
    <tableColumn id="5" xr3:uid="{E7F60BD4-8B49-CA46-A96D-3F57039303CB}" name="Jul-20">
      <calculatedColumnFormula array="1">'Summary Transport'!E225/Table18[[Operation Days (Monthly)]:[Operation Days (Monthly)]]</calculatedColumnFormula>
    </tableColumn>
    <tableColumn id="6" xr3:uid="{03B965AA-01AE-9A4C-A0E9-C040C7EA68F8}" name="Aug-20">
      <calculatedColumnFormula array="1">'Summary Transport'!F225/Table18[[Operation Days (Monthly)]:[Operation Days (Monthly)]]</calculatedColumnFormula>
    </tableColumn>
    <tableColumn id="7" xr3:uid="{E5A2E729-FC0D-BF46-B45B-F46FDE25DA8B}" name="Sep-20">
      <calculatedColumnFormula array="1">'Summary Transport'!G225/Table18[[Operation Days (Monthly)]:[Operation Days (Monthly)]]</calculatedColumnFormula>
    </tableColumn>
    <tableColumn id="8" xr3:uid="{4F4C559C-E340-D347-AD1F-3A0B65A8D980}" name="Oct-20">
      <calculatedColumnFormula array="1">'Summary Transport'!H225/Table18[[Operation Days (Monthly)]:[Operation Days (Monthly)]]</calculatedColumnFormula>
    </tableColumn>
    <tableColumn id="9" xr3:uid="{3C61AAE4-53E6-D748-82EC-7FEF8C67B127}" name="Nov-20">
      <calculatedColumnFormula array="1">'Summary Transport'!I225/Table18[[Operation Days (Monthly)]:[Operation Days (Monthly)]]</calculatedColumnFormula>
    </tableColumn>
    <tableColumn id="10" xr3:uid="{BF0F1775-CE23-B94A-B5F5-D4BC5AEADB07}" name="Dec-20">
      <calculatedColumnFormula array="1">'Summary Transport'!J225/Table18[[Operation Days (Monthly)]:[Operation Days (Monthly)]]</calculatedColumnFormula>
    </tableColumn>
    <tableColumn id="11" xr3:uid="{DC5D062F-12A3-2148-B23D-430928AE9F71}" name="Jan-21">
      <calculatedColumnFormula array="1">'Summary Transport'!K225/Table18[[Operation Days (Monthly)]:[Operation Days (Monthly)]]</calculatedColumnFormula>
    </tableColumn>
    <tableColumn id="12" xr3:uid="{DC746818-A654-C74E-876C-AB3BCB8170BA}" name="Feb-21">
      <calculatedColumnFormula array="1">'Summary Transport'!L225/Table18[[Operation Days (Monthly)]:[Operation Days (Monthly)]]</calculatedColumnFormula>
    </tableColumn>
    <tableColumn id="13" xr3:uid="{AE0DE039-D539-104B-84D2-432B57352F3A}" name="Mar-21">
      <calculatedColumnFormula array="1">'Summary Transport'!M225/Table18[[Operation Days (Monthly)]:[Operation Days (Monthly)]]</calculatedColumnFormula>
    </tableColumn>
    <tableColumn id="14" xr3:uid="{5AC344E8-2D0F-F342-B673-9626E8A7F4E3}" name="Annual" dataDxfId="82">
      <calculatedColumnFormula array="1">'Summary Transport'!N225/Table18[Operation Days (Annual)]</calculatedColumnFormula>
    </tableColumn>
  </tableColumns>
  <tableStyleInfo name="TableStyleLight13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BEA3FF5F-D2E2-8742-B1F6-3E0D3E5C8A54}" name="Table1914222363" displayName="Table1914222363" ref="A200:N221" totalsRowShown="0" headerRowDxfId="81" tableBorderDxfId="80">
  <autoFilter ref="A200:N221" xr:uid="{3B77CA51-81D7-664E-B749-676866DEC778}"/>
  <tableColumns count="14">
    <tableColumn id="1" xr3:uid="{4B350CD8-9271-B848-AE70-B89ED86E7FE7}" name="Vehicle License Number" dataDxfId="79" totalsRowDxfId="78"/>
    <tableColumn id="2" xr3:uid="{05D219BB-5F60-C242-9696-E58B107A4F84}" name="Apr-20" dataDxfId="77">
      <calculatedColumnFormula array="1">COUNTIFS(Table1[[Operation Status]:[Operation Status]],"Available",Table1[Vehicle License Number],Table1914222363[[#This Row],[Vehicle License Number]:[Vehicle License Number]],Table1[[Month]:[Month]],MONTH(B$200))</calculatedColumnFormula>
    </tableColumn>
    <tableColumn id="3" xr3:uid="{AD1F7BFE-2901-E944-8A4E-1232149B0C50}" name="May-20" dataDxfId="76">
      <calculatedColumnFormula array="1">COUNTIFS(Table1[[Operation Status]:[Operation Status]],"Available",Table1[Vehicle License Number],Table1914222363[[#This Row],[Vehicle License Number]:[Vehicle License Number]],Table1[[Month]:[Month]],MONTH(C$200))</calculatedColumnFormula>
    </tableColumn>
    <tableColumn id="4" xr3:uid="{CE645F62-63DF-304E-9A2B-BFAE9E2E4D0F}" name="Jun-20" dataDxfId="75">
      <calculatedColumnFormula array="1">COUNTIFS(Table1[[Operation Status]:[Operation Status]],"Available",Table1[Vehicle License Number],Table1914222363[[#This Row],[Vehicle License Number]:[Vehicle License Number]],Table1[[Month]:[Month]],MONTH(D$200))</calculatedColumnFormula>
    </tableColumn>
    <tableColumn id="5" xr3:uid="{5D52E8D7-D6AE-614F-B4C6-C1CCB361FB79}" name="Jul-20" dataDxfId="74">
      <calculatedColumnFormula array="1">COUNTIFS(Table1[[Operation Status]:[Operation Status]],"Available",Table1[Vehicle License Number],Table1914222363[[#This Row],[Vehicle License Number]:[Vehicle License Number]],Table1[[Month]:[Month]],MONTH(E$200))</calculatedColumnFormula>
    </tableColumn>
    <tableColumn id="6" xr3:uid="{366D4814-6B29-604B-A9D5-DD588F43B2C2}" name="Aug-20" dataDxfId="73">
      <calculatedColumnFormula array="1">COUNTIFS(Table1[[Operation Status]:[Operation Status]],"Available",Table1[Vehicle License Number],Table1914222363[[#This Row],[Vehicle License Number]:[Vehicle License Number]],Table1[[Month]:[Month]],MONTH(F$200))</calculatedColumnFormula>
    </tableColumn>
    <tableColumn id="7" xr3:uid="{73684C2E-7C2A-3E4E-BD28-3E3417804F62}" name="Sep-20" dataDxfId="72">
      <calculatedColumnFormula array="1">COUNTIFS(Table1[[Operation Status]:[Operation Status]],"Available",Table1[Vehicle License Number],Table1914222363[[#This Row],[Vehicle License Number]:[Vehicle License Number]],Table1[[Month]:[Month]],MONTH(G$200))</calculatedColumnFormula>
    </tableColumn>
    <tableColumn id="8" xr3:uid="{964561CF-9872-CD4E-BF70-0E97821B8620}" name="Oct-20" dataDxfId="71">
      <calculatedColumnFormula array="1">COUNTIFS(Table1[[Operation Status]:[Operation Status]],"Available",Table1[Vehicle License Number],Table1914222363[[#This Row],[Vehicle License Number]:[Vehicle License Number]],Table1[[Month]:[Month]],MONTH(H$200))</calculatedColumnFormula>
    </tableColumn>
    <tableColumn id="9" xr3:uid="{7A5159CD-E446-4C48-A897-33CFDBEE26D3}" name="Nov-20" dataDxfId="70">
      <calculatedColumnFormula array="1">COUNTIFS(Table1[[Operation Status]:[Operation Status]],"Available",Table1[Vehicle License Number],Table1914222363[[#This Row],[Vehicle License Number]:[Vehicle License Number]],Table1[[Month]:[Month]],MONTH(I$200))</calculatedColumnFormula>
    </tableColumn>
    <tableColumn id="10" xr3:uid="{14B7221A-3F3F-3942-BC71-952145B9DC57}" name="Dec-20" dataDxfId="69">
      <calculatedColumnFormula array="1">COUNTIFS(Table1[[Operation Status]:[Operation Status]],"Available",Table1[Vehicle License Number],Table1914222363[[#This Row],[Vehicle License Number]:[Vehicle License Number]],Table1[[Month]:[Month]],MONTH(J$200))</calculatedColumnFormula>
    </tableColumn>
    <tableColumn id="11" xr3:uid="{29C3EDB5-7F0B-4644-A47E-CF542220A7F8}" name="Jan-21" dataDxfId="68">
      <calculatedColumnFormula array="1">COUNTIFS(Table1[[Operation Status]:[Operation Status]],"Available",Table1[Vehicle License Number],Table1914222363[[#This Row],[Vehicle License Number]:[Vehicle License Number]],Table1[[Month]:[Month]],MONTH(K$200))</calculatedColumnFormula>
    </tableColumn>
    <tableColumn id="12" xr3:uid="{20E2DF26-9F76-EF46-AA8D-B75EC32E6C62}" name="Feb-21" dataDxfId="67">
      <calculatedColumnFormula array="1">COUNTIFS(Table1[[Operation Status]:[Operation Status]],"Available",Table1[Vehicle License Number],Table1914222363[[#This Row],[Vehicle License Number]:[Vehicle License Number]],Table1[[Month]:[Month]],MONTH(L$200))</calculatedColumnFormula>
    </tableColumn>
    <tableColumn id="13" xr3:uid="{FB40EF7C-8023-7140-B6C8-343F9272F23C}" name="Mar-21" dataDxfId="66">
      <calculatedColumnFormula array="1">COUNTIFS(Table1[[Operation Status]:[Operation Status]],"Available",Table1[Vehicle License Number],Table1914222363[[#This Row],[Vehicle License Number]:[Vehicle License Number]],Table1[[Month]:[Month]],MONTH(M$200))</calculatedColumnFormula>
    </tableColumn>
    <tableColumn id="14" xr3:uid="{B0BDB533-0213-4544-BBEC-D74DACEA4F37}" name="Annual" dataDxfId="65">
      <calculatedColumnFormula>SUM(Table1914222363[[#This Row],[Apr-20]:[Mar-21]])</calculatedColumnFormula>
    </tableColumn>
  </tableColumns>
  <tableStyleInfo name="TableStyleLight13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91785697-023E-1E4C-A5FD-4D92871EF2AA}" name="Table63" displayName="Table63" ref="A248:L261" totalsRowCount="1">
  <autoFilter ref="A248:L260" xr:uid="{771EBC8C-71EF-4746-B888-78B9C0399D24}"/>
  <tableColumns count="12">
    <tableColumn id="1" xr3:uid="{B588B1B2-B8B3-A04E-8959-6F96825BD4A4}" name="Month" dataDxfId="64" totalsRowDxfId="63"/>
    <tableColumn id="2" xr3:uid="{5D8B656A-A081-4841-B4D8-D2A1D90A879C}" name="Available Days">
      <calculatedColumnFormula array="1">_xlfn.XLOOKUP($A249,Table1914222363[[#Headers],[Apr-20]:[Mar-21]],$B$221:$M$221)</calculatedColumnFormula>
    </tableColumn>
    <tableColumn id="3" xr3:uid="{2B36EBF9-D95B-9149-B6CB-4312206C5B93}" name="Total Trips" totalsRowFunction="custom" totalsRowDxfId="62">
      <calculatedColumnFormula array="1">_xlfn.XLOOKUP($A249,Table1914222363[[#Headers],[Apr-20]:[Mar-21]],$B$245:$M$245)</calculatedColumnFormula>
      <totalsRowFormula>SUM(Table63[Total Trips])/SUM(Table63[Available Days])</totalsRowFormula>
    </tableColumn>
    <tableColumn id="4" xr3:uid="{44972F15-2C9D-254E-82A5-6FCA4990F0C8}" name="Total Distance">
      <calculatedColumnFormula array="1">_xlfn.XLOOKUP($A249,Table1914222363[[#Headers],[Apr-20]:[Mar-21]],$B$77:$M$77)</calculatedColumnFormula>
    </tableColumn>
    <tableColumn id="5" xr3:uid="{E1FD0771-D28F-B444-9568-4A9632828E2B}" name="Avg Number of Trips" dataDxfId="61" totalsRowDxfId="60">
      <calculatedColumnFormula>IF($B249&lt;&gt;0, C249/$B249, "")</calculatedColumnFormula>
    </tableColumn>
    <tableColumn id="6" xr3:uid="{F69F3F4E-7CE4-E54B-9B5E-13D1E39089ED}" name="Avg Distance per Trip" dataDxfId="59" totalsRowDxfId="58">
      <calculatedColumnFormula>IF($C249&lt;&gt;0, D249/$C249, "")</calculatedColumnFormula>
    </tableColumn>
    <tableColumn id="7" xr3:uid="{630427E1-D21B-7943-8A73-BC30B3B362EF}" name="Column2"/>
    <tableColumn id="8" xr3:uid="{3C582104-2ADE-EF44-B5AD-1405B0CB253D}" name="Column3"/>
    <tableColumn id="9" xr3:uid="{50662358-1ABD-204B-B071-3D2BE69029E0}" name="Column4"/>
    <tableColumn id="10" xr3:uid="{74659C7B-DC95-944D-8867-BDB2DB2B9EFF}" name="Cost of Transport per Trip"/>
    <tableColumn id="11" xr3:uid="{FE64EE3F-49A4-2848-89E1-9D9A80400F59}" name="Cost of Transport per km"/>
    <tableColumn id="12" xr3:uid="{7C7680DB-EA58-7046-A29B-12F594CD42D3}" name="Non-Wage Expenses per km"/>
  </tableColumns>
  <tableStyleInfo name="TableStyleMedium2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0987B839-9639-CA43-A0F5-B7715F0A4381}" name="Table64" displayName="Table64" ref="A263:H275" totalsRowShown="0" headerRowDxfId="57">
  <autoFilter ref="A263:H275" xr:uid="{E66AA86D-4223-D245-A6E0-84F11C6158B9}"/>
  <tableColumns count="8">
    <tableColumn id="1" xr3:uid="{F209BD7F-FA75-3346-828D-862D3C91D4A0}" name="Expense Category" dataDxfId="56"/>
    <tableColumn id="5" xr3:uid="{08E17529-357E-2243-88A6-09090A9D3AD1}" name="Non-Wage Expenses Total" dataDxfId="55">
      <calculatedColumnFormula>SUMIF(Table6[[Month ]],MONTH(Table64[[#This Row],[Expense Category]]),Table6[Expenditure (in INR)])</calculatedColumnFormula>
    </tableColumn>
    <tableColumn id="8" xr3:uid="{FA86F28E-FFB4-FE48-B61D-C77674B83AF5}" name="Wages Total" dataDxfId="54">
      <calculatedColumnFormula array="1">_xlfn.XLOOKUP(Table64[[#This Row],[Expense Category]],Table15[[#Headers],[Apr-20]:[Mar-21]],Table15[[#Totals],[Apr-20]:[Mar-21]])</calculatedColumnFormula>
    </tableColumn>
    <tableColumn id="9" xr3:uid="{741A6427-CBF8-0B41-A17A-7EE6F7D1180B}" name="Total" dataDxfId="53">
      <calculatedColumnFormula>SUM(B264,C264)</calculatedColumnFormula>
    </tableColumn>
    <tableColumn id="10" xr3:uid="{56CBE3BC-CBD4-F143-8873-27BCE0890BDD}" name="Distance Travelled">
      <calculatedColumnFormula>SUMIF(Table1[Month], MONTH('Summary Transport'!A264), Table1[Distance Travelled (km)])</calculatedColumnFormula>
    </tableColumn>
    <tableColumn id="11" xr3:uid="{CE337529-BE95-884A-B6F6-177E504A0E9C}" name="Total Expenses per km " dataDxfId="52" dataCellStyle="Currency">
      <calculatedColumnFormula>IF($E264&lt;&gt;0, D264/$E264, "")</calculatedColumnFormula>
    </tableColumn>
    <tableColumn id="12" xr3:uid="{12291B7F-D021-AC4E-B3F7-313C588B8AD3}" name="Total Expenses per Trip" dataDxfId="51">
      <calculatedColumnFormula>IF($C249&lt;&gt;0, Table64[[#This Row],[Total]]/$C249, "")</calculatedColumnFormula>
    </tableColumn>
    <tableColumn id="13" xr3:uid="{7C9BC3B5-C555-AF4D-9462-B8261B986140}" name="Total Non-Wage Expenses per km" dataDxfId="50" dataCellStyle="Currency">
      <calculatedColumnFormula>IF($E264&lt;&gt;0, B264/$E264, "")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A2B691CD-E6D3-FD48-9C3A-2DC57602193A}" name="Table55" displayName="Table55" ref="B2:K367" totalsRowShown="0" headerRowDxfId="373" headerRowBorderDxfId="372" tableBorderDxfId="371" totalsRowBorderDxfId="370" headerRowCellStyle="Normal 2">
  <autoFilter ref="B2:K367" xr:uid="{82FCC88E-83D7-A84F-89A4-C16CBCDDC793}"/>
  <tableColumns count="10">
    <tableColumn id="1" xr3:uid="{60C0C6C9-4DFE-EB4A-B12D-04C393018F2A}" name="Day " dataDxfId="369"/>
    <tableColumn id="2" xr3:uid="{B6AA92A6-B1C7-0C48-8BA9-0D346767EDA7}" name="Month " dataDxfId="368">
      <calculatedColumnFormula>MONTH(Table55[[#This Row],[Day ]])</calculatedColumnFormula>
    </tableColumn>
    <tableColumn id="3" xr3:uid="{08B32BC1-7F35-034D-ADA9-3DC1347F3F30}" name="Operation Status"/>
    <tableColumn id="4" xr3:uid="{53129DA2-ACC2-C342-81C9-476BA7568C0E}" name="Biochemical Oxygen Demand (mg/l) " dataDxfId="367"/>
    <tableColumn id="5" xr3:uid="{8EDA01C8-F2B4-644E-B178-FCE42E7F3A8F}" name="Total Suspended Solids (mg/l)" dataDxfId="366"/>
    <tableColumn id="6" xr3:uid="{EEFB9F3C-5F1A-824D-9F28-799193E9DAFC}" name="Faecal Coliform (MPN per 100 ml)" dataDxfId="365"/>
    <tableColumn id="7" xr3:uid="{4749F8FF-378E-DA41-B234-353BC09395B4}" name="BOD Compliance" dataDxfId="364">
      <calculatedColumnFormula>IF(ISBLANK(Table55[[#This Row],[Biochemical Oxygen Demand (mg/l) ]]), "", IF(Table55[[#This Row],[Biochemical Oxygen Demand (mg/l) ]]&gt;'Data Registry'!$AY$4, "Overlimit", "Met"))</calculatedColumnFormula>
    </tableColumn>
    <tableColumn id="8" xr3:uid="{19470FC1-2D0B-DD4F-BEFE-4E707F697733}" name="TSS Compliance" dataDxfId="363">
      <calculatedColumnFormula>IF(ISBLANK(Table55[[#This Row],[Total Suspended Solids (mg/l)]]), "", IF(Table55[[#This Row],[Total Suspended Solids (mg/l)]]&gt;'Data Registry'!$AY$5, "Overlimit", "Met"))</calculatedColumnFormula>
    </tableColumn>
    <tableColumn id="9" xr3:uid="{3B79B5F6-F492-714F-B2F7-F1845C433399}" name="Faecal Coliform Compliance" dataDxfId="362">
      <calculatedColumnFormula>IF(ISBLANK(Table55[[#This Row],[Faecal Coliform (MPN per 100 ml)]]), "", IF(Table55[[#This Row],[Faecal Coliform (MPN per 100 ml)]]&gt;'Data Registry'!$AY$6, "Overlimit", "Met"))</calculatedColumnFormula>
    </tableColumn>
    <tableColumn id="10" xr3:uid="{7358547A-6285-D44F-8D9B-195DB92B0EC7}" name="Overall Compliance" dataDxfId="361">
      <calculatedColumnFormula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calculatedColumnFormula>
    </tableColumn>
  </tableColumns>
  <tableStyleInfo name="TableStyleMedium6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6F245424-B341-324D-98B1-F384B7396526}" name="Table30" displayName="Table30" ref="K128:R149" totalsRowShown="0">
  <autoFilter ref="K128:R149" xr:uid="{7CE3233C-3921-EB45-9CB0-872B63CFED16}"/>
  <tableColumns count="8">
    <tableColumn id="1" xr3:uid="{78EB1132-F969-744B-A7E1-941B3A3D4F3A}" name="Vehicle License Number" dataDxfId="49"/>
    <tableColumn id="2" xr3:uid="{43600962-5B40-BE4B-9C7E-43D9E733A0BC}" name="Available"/>
    <tableColumn id="3" xr3:uid="{7A13A2AF-F1B6-3E4D-B2EE-D97E4AB6DC1D}" name="Unavailable - Under Maintenance"/>
    <tableColumn id="4" xr3:uid="{2AFB5088-7322-BA4C-ACF5-A65E27E584C0}" name="Unavailable - Not Under Maintenance"/>
    <tableColumn id="5" xr3:uid="{1C6189C7-3FCF-A945-85FA-70CC489DA447}" name="Column1" dataDxfId="48"/>
    <tableColumn id="6" xr3:uid="{5DDC14EA-CC0F-D640-952D-B091F697BFEB}" name="Total Days" dataDxfId="47"/>
    <tableColumn id="7" xr3:uid="{3B52727E-9B5B-5045-A6C6-1B5E16A2D21B}" name="Utilization" dataDxfId="46" dataCellStyle="Per cent"/>
    <tableColumn id="8" xr3:uid="{4B97A215-8209-B94D-8734-4E0C255032DC}" name="Utilization Criteria"/>
  </tableColumns>
  <tableStyleInfo name="TableStyleMedium2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E4FA0A7E-24BE-DE43-9924-2649D3B8B590}" name="Table49" displayName="Table49" ref="H3:O15" totalsRowShown="0" headerRowDxfId="31" dataDxfId="30">
  <autoFilter ref="H3:O15" xr:uid="{A79A9081-8A17-FA45-BB1E-B4C5EA8AE266}"/>
  <tableColumns count="8">
    <tableColumn id="1" xr3:uid="{D9C5989C-5775-7A4B-A811-532D80CA2314}" name="Month" dataDxfId="29"/>
    <tableColumn id="2" xr3:uid="{4C5A8A6F-3DC5-3748-9471-BD66C51E12FD}" name="Expenses" dataDxfId="28" dataCellStyle="Currency">
      <calculatedColumnFormula>SUMIF(Table6[[Month ]],MONTH($H4),Table6[Expenditure (in INR)])</calculatedColumnFormula>
    </tableColumn>
    <tableColumn id="3" xr3:uid="{248C9F41-301E-1542-AB95-13F155605716}" name="Wages" dataDxfId="27" dataCellStyle="Currency"/>
    <tableColumn id="4" xr3:uid="{B4B336E9-8F97-E241-A0FF-424E4FDF58BA}" name="Total Cost" dataDxfId="26">
      <calculatedColumnFormula>IF(OR(Table49[[#This Row],[Expenses]]&lt;&gt;"",Table49[[#This Row],[Wages]]&lt;&gt;""),SUM(I4:J4),"")</calculatedColumnFormula>
    </tableColumn>
    <tableColumn id="5" xr3:uid="{E7F37DB3-D87B-F142-8F56-1817FE596854}" name="Total Sludge Treated (in liters)" dataDxfId="25">
      <calculatedColumnFormula>_xlfn.LET(_xlpm.tol_sl,SUMIF(Table36[[Month ]],MONTH('Summary Treatment'!$H4),Table36[Volume (in liters)]), IF(_xlpm.tol_sl=0, "", _xlpm.tol_sl))</calculatedColumnFormula>
    </tableColumn>
    <tableColumn id="6" xr3:uid="{C786079A-C403-6A42-96F0-A11F887EE0E4}" name="Total Cost of Treatment per Liter (in INR)" dataDxfId="24" dataCellStyle="Currency">
      <calculatedColumnFormula>IFERROR(Table49[[#This Row],[Total Cost]]/Table49[[#This Row],[Total Sludge Treated (in liters)]],"")</calculatedColumnFormula>
    </tableColumn>
    <tableColumn id="7" xr3:uid="{B2B8A254-45FA-2242-89D2-EFA96DCADA77}" name="Wages per Liter (in INR)" dataDxfId="23">
      <calculatedColumnFormula>IFERROR(Table49[[#This Row],[Wages]]/Table49[[#This Row],[Total Sludge Treated (in liters)]],"")</calculatedColumnFormula>
    </tableColumn>
    <tableColumn id="8" xr3:uid="{B584542A-1D66-404D-A7D8-03D817771F81}" name="Expenses per Liter (in INR)" dataDxfId="22">
      <calculatedColumnFormula>IFERROR(Table49[[#This Row],[Expenses]]/Table49[[#This Row],[Total Sludge Treated (in liters)]],"")</calculatedColumnFormula>
    </tableColumn>
  </tableColumns>
  <tableStyleInfo name="TableStyleMedium4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819DB576-87FC-8A41-A916-209FEC1E5C8B}" name="Table48" displayName="Table48" ref="AF2:AI367" totalsRowShown="0" headerRowDxfId="21">
  <autoFilter ref="AF2:AI367" xr:uid="{25202F7A-F18A-764D-82C8-B0AFBFB76875}"/>
  <tableColumns count="4">
    <tableColumn id="1" xr3:uid="{04202FD9-701F-EA4B-84AD-C91E510D1199}" name="Date" dataDxfId="20"/>
    <tableColumn id="2" xr3:uid="{37DA6CA1-B99B-4C49-8392-28DF1E43407B}" name="Month" dataDxfId="19">
      <calculatedColumnFormula>MONTH(AF3)</calculatedColumnFormula>
    </tableColumn>
    <tableColumn id="3" xr3:uid="{6BD92529-3C04-3A43-A144-3AA71E108E9A}" name="Sludge Treated" dataDxfId="18">
      <calculatedColumnFormula>SUMIF(Table36[[Day ]],AF3, Table36[Volume (in kiloliters)])</calculatedColumnFormula>
    </tableColumn>
    <tableColumn id="4" xr3:uid="{C5A9B2F1-C1C6-6C4A-B519-854E7C01EDDF}" name="Exceeding?" dataDxfId="17">
      <calculatedColumnFormula array="1">IF(AH3&gt;Table18[Plant Capacity], 1,0)</calculatedColumnFormula>
    </tableColumn>
  </tableColumns>
  <tableStyleInfo name="TableStyleMedium2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9EBCA05C-2924-0B45-BFF5-371415E67A0F}" name="Table53" displayName="Table53" ref="A2:F15" totalsRowCount="1" headerRowDxfId="16" tableBorderDxfId="15">
  <autoFilter ref="A2:F14" xr:uid="{E36CA40B-A44C-9B4A-9395-AA5A3AE44C42}"/>
  <tableColumns count="6">
    <tableColumn id="1" xr3:uid="{09BBDCC8-0C9D-3642-9322-51BBE864F14D}" name="Month" totalsRowLabel="Total" dataDxfId="14" totalsRowDxfId="13"/>
    <tableColumn id="2" xr3:uid="{69888EF0-49E4-F64F-8AEC-933E53B56F13}" name="Operation" totalsRowFunction="custom">
      <calculatedColumnFormula>COUNTIF(Table36[[Month ]],MONTH('Summary Treatment'!$A3))</calculatedColumnFormula>
      <totalsRowFormula>SUM(Table53[Operation])</totalsRowFormula>
    </tableColumn>
    <tableColumn id="3" xr3:uid="{39DC61E8-CA9B-B14E-8FB4-36E8106E514F}" name="Sludge Treated" totalsRowFunction="custom">
      <calculatedColumnFormula>SUMIF(Table36[[Month ]],MONTH('Summary Treatment'!$A3), Table36[Volume (in kiloliters)])</calculatedColumnFormula>
      <totalsRowFormula>SUM(Table53[Sludge Treated])</totalsRowFormula>
    </tableColumn>
    <tableColumn id="4" xr3:uid="{1593362A-074D-F447-B06E-F3E4C344D0FE}" name="Average" totalsRowFunction="custom">
      <calculatedColumnFormula>IFERROR(C3/B3,"")</calculatedColumnFormula>
      <totalsRowFormula>Table53[[#Totals],[Sludge Treated]]/Table53[[#Totals],[Operation]]</totalsRowFormula>
    </tableColumn>
    <tableColumn id="5" xr3:uid="{1457F7D7-1BA4-1C4E-B6E7-5A0EA617DB81}" name="Capacity">
      <calculatedColumnFormula>'Data Registry'!$V$4</calculatedColumnFormula>
    </tableColumn>
    <tableColumn id="6" xr3:uid="{3BB6E70A-CF2F-4B45-A0B3-EC784F772974}" name="Days Exceeding Capacity" totalsRowFunction="custom" dataDxfId="12">
      <calculatedColumnFormula>SUMIF(Table48[Month],MONTH(Table53[[#This Row],[Month]]), Table48[Exceeding?])</calculatedColumnFormula>
      <totalsRowFormula>SUM(Table53[Days Exceeding Capacity])</totalsRowFormula>
    </tableColumn>
  </tableColumns>
  <tableStyleInfo name="TableStyleMedium2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9F012B56-180C-8348-98FE-96CD56189CAF}" name="Table58" displayName="Table58" ref="AK2:AL5" totalsRowShown="0" headerRowDxfId="11">
  <autoFilter ref="AK2:AL5" xr:uid="{35EC9F83-DA6B-7C41-9154-D7C878718417}"/>
  <tableColumns count="2">
    <tableColumn id="1" xr3:uid="{35C23706-50EE-BF4F-8F27-1CE6FABBD844}" name="Parameter"/>
    <tableColumn id="2" xr3:uid="{AD4DC3EA-FCE0-234F-BD2F-73595F92A344}" name="Total" dataDxfId="10">
      <calculatedColumnFormula>COUNTIF(Table55[Overall Compliance],'Summary Treatment'!AK3)</calculatedColumnFormula>
    </tableColumn>
  </tableColumns>
  <tableStyleInfo name="TableStyleMedium2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0B2631E6-7AB9-1642-9424-E7258BE9CF85}" name="Table60" displayName="Table60" ref="AN2:AS15" totalsRowCount="1">
  <autoFilter ref="AN2:AS14" xr:uid="{3A33511F-8AC7-6445-8CA8-FB52D6950CD8}"/>
  <tableColumns count="6">
    <tableColumn id="1" xr3:uid="{DFA4756D-CB7E-8C4A-BD9F-1DD26BE10045}" name="Month" totalsRowLabel="Total"/>
    <tableColumn id="2" xr3:uid="{E8B03F51-CDE4-9B46-96BD-3AF5CBCD4DA2}" name="Operational" totalsRowFunction="custom" dataDxfId="9">
      <calculatedColumnFormula>COUNTIFS(Table55[Operation Status],Table60[[#Headers],[Operational]],Table55[[Month ]], MONTH(Table60[[#This Row],[Month]]))</calculatedColumnFormula>
      <totalsRowFormula>SUM(Table60[Operational])</totalsRowFormula>
    </tableColumn>
    <tableColumn id="3" xr3:uid="{4CE9851A-370E-CB44-8878-B17C84BD5312}" name="Non-Operational - Holiday" dataDxfId="8">
      <calculatedColumnFormula>COUNTIFS(Table55[Operation Status],Table60[[#Headers],[Non-Operational - Holiday]],Table55[[Month ]], MONTH(Table60[[#This Row],[Month]]))</calculatedColumnFormula>
    </tableColumn>
    <tableColumn id="4" xr3:uid="{F4F72161-0715-B048-9004-5EF64560911F}" name="Non-Operational - Under Maintenance" dataDxfId="7">
      <calculatedColumnFormula>COUNTIFS(Table55[Operation Status],Table60[[#Headers],[Non-Operational - Under Maintenance]],Table55[[Month ]], MONTH(Table60[[#This Row],[Month]]))</calculatedColumnFormula>
    </tableColumn>
    <tableColumn id="5" xr3:uid="{5AE5578E-F775-4140-B109-5BB71F2793F8}" name="Non-Operational - Other" dataDxfId="6">
      <calculatedColumnFormula>COUNTIFS(Table55[Operation Status],Table60[[#Headers],[Non-Operational - Other]],Table55[[Month ]], MONTH(Table60[[#This Row],[Month]]))</calculatedColumnFormula>
    </tableColumn>
    <tableColumn id="6" xr3:uid="{B15EA590-E3CD-034F-A8E0-216120308F24}" name="Total Non-Holiday Non-Operational" totalsRowFunction="sum" dataDxfId="5">
      <calculatedColumnFormula>SUM(AQ3:AR3)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53344494-0525-A540-AC4F-D5E0804A3DDF}" name="Table633" displayName="Table633" ref="B2:G3652" totalsRowShown="0">
  <autoFilter ref="B2:G3652" xr:uid="{B5E1FDE1-54B2-714D-8D3B-102DE7838BA6}"/>
  <tableColumns count="6">
    <tableColumn id="1" xr3:uid="{42033516-2127-A541-885F-7F1E0A5773D0}" name="Date"/>
    <tableColumn id="2" xr3:uid="{66CC1FE3-24F7-C849-90E8-B7D801EA6642}" name="Month " dataDxfId="356">
      <calculatedColumnFormula>IF(ISBLANK(Table633[[#This Row],[Date]]),"",MONTH(Table633[[#This Row],[Date]]))</calculatedColumnFormula>
    </tableColumn>
    <tableColumn id="3" xr3:uid="{7544DD6A-8368-7647-B339-A90B8122149F}" name="Expense Category"/>
    <tableColumn id="4" xr3:uid="{E5E3B5AE-AA72-984D-911C-6B423342627D}" name="Description of Expense"/>
    <tableColumn id="5" xr3:uid="{6ED4EB74-27DD-2B40-BB64-35FB104382D6}" name="Expense Type"/>
    <tableColumn id="6" xr3:uid="{FB771D94-2672-A544-9AC1-ECC688B8B3A7}" name="Expenditure (in INR)"/>
  </tableColumns>
  <tableStyleInfo name="TableStyleMedium6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C4015F32-D9CD-2A43-9555-88779274C48B}" name="Table226" displayName="Table226" ref="B2:R77" totalsRowShown="0">
  <autoFilter ref="B2:R77" xr:uid="{9B767135-F354-B84C-8644-B801B28D2453}"/>
  <tableColumns count="17">
    <tableColumn id="1" xr3:uid="{C75566AA-0444-F043-B3F3-C7F2D5E6843F}" name="Name of Employee"/>
    <tableColumn id="2" xr3:uid="{65FA851F-602B-BD45-B1C0-A3A356F78BD9}" name="Employee Type" dataDxfId="353">
      <calculatedColumnFormula>IF(ISERROR(VLOOKUP(Table226[[#This Row],[Name of Employee]],Table26[],2,0)),"",VLOOKUP(Table226[[#This Row],[Name of Employee]],Table26[],2,0))</calculatedColumnFormula>
    </tableColumn>
    <tableColumn id="3" xr3:uid="{9351D4EB-B541-6447-A8A4-0B56916201C7}" name="Category" dataDxfId="352">
      <calculatedColumnFormula>IF(ISERROR(VLOOKUP(Table226[[#This Row],[Name of Employee]],Table26[],2,0)),"",VLOOKUP(Table226[[#This Row],[Name of Employee]],Table26[],3,0))</calculatedColumnFormula>
    </tableColumn>
    <tableColumn id="4" xr3:uid="{A42F08D2-9897-6840-8B22-DE5EFE2C993C}" name="Salary per Month" dataDxfId="351">
      <calculatedColumnFormula>IF(ISERROR(VLOOKUP(Table226[[#This Row],[Name of Employee]],Table26[],2,0)),"",VLOOKUP(Table226[[#This Row],[Name of Employee]],Table26[],4,0))</calculatedColumnFormula>
    </tableColumn>
    <tableColumn id="5" xr3:uid="{16719B52-5182-884A-ADBC-718F66E54723}" name="Apr-20"/>
    <tableColumn id="6" xr3:uid="{2807495A-D65D-1D4D-94EE-249D3FCBF5C8}" name="May-20"/>
    <tableColumn id="7" xr3:uid="{5D750214-76B4-2947-BCE2-B0F4050924C1}" name="Jun-20"/>
    <tableColumn id="8" xr3:uid="{8B60FDFC-32CC-6A46-841F-C9B8274D8345}" name="Jul-20" dataDxfId="350">
      <calculatedColumnFormula>IF(ISERROR(VLOOKUP(Table226[[#This Row],[Name of Employee]],Table26[],2,0)),"",VLOOKUP(Table226[[#This Row],[Name of Employee]],Table26[],4,0))</calculatedColumnFormula>
    </tableColumn>
    <tableColumn id="9" xr3:uid="{3522FD20-2698-7946-9CD4-32239F40109F}" name="Aug-20" dataDxfId="349">
      <calculatedColumnFormula>IF(ISERROR(VLOOKUP(Table226[[#This Row],[Name of Employee]],Table26[],2,0)),"",VLOOKUP(Table226[[#This Row],[Name of Employee]],Table26[],4,0))</calculatedColumnFormula>
    </tableColumn>
    <tableColumn id="10" xr3:uid="{7E14EEB6-219B-AC4E-8053-FE9E73326D54}" name="Sep-20" dataDxfId="348">
      <calculatedColumnFormula>IF(ISERROR(VLOOKUP(Table226[[#This Row],[Name of Employee]],Table26[],2,0)),"",VLOOKUP(Table226[[#This Row],[Name of Employee]],Table26[],4,0))</calculatedColumnFormula>
    </tableColumn>
    <tableColumn id="11" xr3:uid="{DB43A18D-1DD9-F74B-A494-3DE8450817A4}" name="Oct-20"/>
    <tableColumn id="12" xr3:uid="{9DC61D12-FCC8-ED44-8D8B-2E41D1B97ECE}" name="Nov-20"/>
    <tableColumn id="13" xr3:uid="{EC83F976-ABC5-BB4B-B97E-276E46BFCE48}" name="Dec-20"/>
    <tableColumn id="14" xr3:uid="{747F85EF-51D5-9541-B1E9-0C4040241FB6}" name="Jan-21"/>
    <tableColumn id="15" xr3:uid="{B9436E1B-D3B8-944A-ABF9-DD8B64E1FC91}" name="Feb-21"/>
    <tableColumn id="16" xr3:uid="{06741EBE-17B7-994B-9EBD-C460075A409D}" name="Mar-21"/>
    <tableColumn id="17" xr3:uid="{1B2DA940-A5D5-3540-B824-621607D211D7}" name="Total Wages" dataDxfId="347">
      <calculatedColumnFormula>SUM(Table226[[#This Row],[Apr-20]:[Mar-21]])</calculatedColumnFormula>
    </tableColumn>
  </tableColumns>
  <tableStyleInfo name="TableStyleMedium6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A6EE045-DB66-6748-9B28-20399B31415A}" name="Table3" displayName="Table3" ref="D3:H19" totalsRowShown="0" headerRowDxfId="346">
  <autoFilter ref="D3:H19" xr:uid="{65D2FC45-8709-E244-A081-7AB9DFD24470}"/>
  <tableColumns count="5">
    <tableColumn id="1" xr3:uid="{2C0E0995-0546-2A4F-8C39-070A3448AAF1}" name="Vehicle License Number"/>
    <tableColumn id="2" xr3:uid="{2331F61B-7AD0-4A49-9A26-E8B8E99B2642}" name="Operation Commencement Date"/>
    <tableColumn id="6" xr3:uid="{918489C2-C88C-374F-89F5-DC38ACAD123D}" name="Volume of Tanker (in KL)"/>
    <tableColumn id="5" xr3:uid="{D17BB30A-08FB-B64A-BC88-51CA29F5F6E1}" name="Year of Make"/>
    <tableColumn id="7" xr3:uid="{A547557A-4EEB-D94C-A870-450EE6CA9158}" name="Vehicle Model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Custom 10">
      <a:dk1>
        <a:srgbClr val="000000"/>
      </a:dk1>
      <a:lt1>
        <a:srgbClr val="FFFFFF"/>
      </a:lt1>
      <a:dk2>
        <a:srgbClr val="775F55"/>
      </a:dk2>
      <a:lt2>
        <a:srgbClr val="EBDDC3"/>
      </a:lt2>
      <a:accent1>
        <a:srgbClr val="26A4A7"/>
      </a:accent1>
      <a:accent2>
        <a:srgbClr val="DD8047"/>
      </a:accent2>
      <a:accent3>
        <a:srgbClr val="A5AB81"/>
      </a:accent3>
      <a:accent4>
        <a:srgbClr val="D8B25C"/>
      </a:accent4>
      <a:accent5>
        <a:srgbClr val="7BA79D"/>
      </a:accent5>
      <a:accent6>
        <a:srgbClr val="968C8C"/>
      </a:accent6>
      <a:hlink>
        <a:srgbClr val="F7B615"/>
      </a:hlink>
      <a:folHlink>
        <a:srgbClr val="704404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Median">
    <a:dk1>
      <a:sysClr val="windowText" lastClr="000000"/>
    </a:dk1>
    <a:lt1>
      <a:sysClr val="window" lastClr="FFFFFF"/>
    </a:lt1>
    <a:dk2>
      <a:srgbClr val="775F55"/>
    </a:dk2>
    <a:lt2>
      <a:srgbClr val="EBDDC3"/>
    </a:lt2>
    <a:accent1>
      <a:srgbClr val="94B6D2"/>
    </a:accent1>
    <a:accent2>
      <a:srgbClr val="DD8047"/>
    </a:accent2>
    <a:accent3>
      <a:srgbClr val="A5AB81"/>
    </a:accent3>
    <a:accent4>
      <a:srgbClr val="D8B25C"/>
    </a:accent4>
    <a:accent5>
      <a:srgbClr val="7BA79D"/>
    </a:accent5>
    <a:accent6>
      <a:srgbClr val="968C8C"/>
    </a:accent6>
    <a:hlink>
      <a:srgbClr val="F7B615"/>
    </a:hlink>
    <a:folHlink>
      <a:srgbClr val="704404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Median">
    <a:dk1>
      <a:sysClr val="windowText" lastClr="000000"/>
    </a:dk1>
    <a:lt1>
      <a:sysClr val="window" lastClr="FFFFFF"/>
    </a:lt1>
    <a:dk2>
      <a:srgbClr val="775F55"/>
    </a:dk2>
    <a:lt2>
      <a:srgbClr val="EBDDC3"/>
    </a:lt2>
    <a:accent1>
      <a:srgbClr val="94B6D2"/>
    </a:accent1>
    <a:accent2>
      <a:srgbClr val="DD8047"/>
    </a:accent2>
    <a:accent3>
      <a:srgbClr val="A5AB81"/>
    </a:accent3>
    <a:accent4>
      <a:srgbClr val="D8B25C"/>
    </a:accent4>
    <a:accent5>
      <a:srgbClr val="7BA79D"/>
    </a:accent5>
    <a:accent6>
      <a:srgbClr val="968C8C"/>
    </a:accent6>
    <a:hlink>
      <a:srgbClr val="F7B615"/>
    </a:hlink>
    <a:folHlink>
      <a:srgbClr val="704404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2" dT="2020-09-14T03:34:08.79" personId="{50CADE8C-9432-FF4C-B3C5-26E88271FCFA}" id="{71EDD6C6-1DB3-2149-94DA-3B0D021AFB1F}">
    <text>Please leave blank if ULB operates under only Demand-based Desludging model.</text>
  </threadedComment>
  <threadedComment ref="C2" dT="2020-09-14T03:37:12.14" personId="{50CADE8C-9432-FF4C-B3C5-26E88271FCFA}" id="{38471C10-E767-EB4E-8A8D-4079FB4A49A3}">
    <text>The Date of Schedule refers to the predetermined date for Scheduling for a citizen.
Please leave blank if ULB operates under only Demand-based desludging mode.</text>
  </threadedComment>
  <threadedComment ref="D2" dT="2020-09-14T03:35:04.06" personId="{50CADE8C-9432-FF4C-B3C5-26E88271FCFA}" id="{0F13D67A-FDF6-164E-A321-2B8C6C7374D0}">
    <text xml:space="preserve">The Date of Notice refers to the day citizen had been notified of Scheduled Desludging requirement.
Please leave blank if ULB operates under only Demand-based desludging mode.
</text>
  </threadedComment>
  <threadedComment ref="E2" dT="2020-09-14T03:41:33.35" personId="{50CADE8C-9432-FF4C-B3C5-26E88271FCFA}" id="{4F94CF86-CB13-0F42-B336-41333F90729A}">
    <text>Status of Operation refers to whether or not scheduled operation was successful. 
Please leave blank if ULB operates only under Demand-based desludging mode.</text>
  </threadedComment>
  <threadedComment ref="F2" dT="2020-09-14T04:06:45.98" personId="{50CADE8C-9432-FF4C-B3C5-26E88271FCFA}" id="{FF0C626F-F3D4-5143-9952-381E6D3B99C7}">
    <text>This applies only to demand-based desludging requests. Please leave blank for scheduled desludging operations.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13" Type="http://schemas.openxmlformats.org/officeDocument/2006/relationships/table" Target="../tables/table21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12" Type="http://schemas.openxmlformats.org/officeDocument/2006/relationships/table" Target="../tables/table20.xml"/><Relationship Id="rId2" Type="http://schemas.openxmlformats.org/officeDocument/2006/relationships/table" Target="../tables/table10.xml"/><Relationship Id="rId1" Type="http://schemas.openxmlformats.org/officeDocument/2006/relationships/table" Target="../tables/table9.xml"/><Relationship Id="rId6" Type="http://schemas.openxmlformats.org/officeDocument/2006/relationships/table" Target="../tables/table14.xml"/><Relationship Id="rId11" Type="http://schemas.openxmlformats.org/officeDocument/2006/relationships/table" Target="../tables/table19.xml"/><Relationship Id="rId5" Type="http://schemas.openxmlformats.org/officeDocument/2006/relationships/table" Target="../tables/table13.xml"/><Relationship Id="rId15" Type="http://schemas.openxmlformats.org/officeDocument/2006/relationships/table" Target="../tables/table2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Relationship Id="rId14" Type="http://schemas.openxmlformats.org/officeDocument/2006/relationships/table" Target="../tables/table22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1.xml"/><Relationship Id="rId13" Type="http://schemas.openxmlformats.org/officeDocument/2006/relationships/table" Target="../tables/table36.xml"/><Relationship Id="rId18" Type="http://schemas.openxmlformats.org/officeDocument/2006/relationships/table" Target="../tables/table41.xml"/><Relationship Id="rId3" Type="http://schemas.openxmlformats.org/officeDocument/2006/relationships/table" Target="../tables/table26.xml"/><Relationship Id="rId7" Type="http://schemas.openxmlformats.org/officeDocument/2006/relationships/table" Target="../tables/table30.xml"/><Relationship Id="rId12" Type="http://schemas.openxmlformats.org/officeDocument/2006/relationships/table" Target="../tables/table35.xml"/><Relationship Id="rId17" Type="http://schemas.openxmlformats.org/officeDocument/2006/relationships/table" Target="../tables/table40.xml"/><Relationship Id="rId2" Type="http://schemas.openxmlformats.org/officeDocument/2006/relationships/table" Target="../tables/table25.xml"/><Relationship Id="rId16" Type="http://schemas.openxmlformats.org/officeDocument/2006/relationships/table" Target="../tables/table39.xml"/><Relationship Id="rId1" Type="http://schemas.openxmlformats.org/officeDocument/2006/relationships/table" Target="../tables/table24.xml"/><Relationship Id="rId6" Type="http://schemas.openxmlformats.org/officeDocument/2006/relationships/table" Target="../tables/table29.xml"/><Relationship Id="rId11" Type="http://schemas.openxmlformats.org/officeDocument/2006/relationships/table" Target="../tables/table34.xml"/><Relationship Id="rId5" Type="http://schemas.openxmlformats.org/officeDocument/2006/relationships/table" Target="../tables/table28.xml"/><Relationship Id="rId15" Type="http://schemas.openxmlformats.org/officeDocument/2006/relationships/table" Target="../tables/table38.xml"/><Relationship Id="rId10" Type="http://schemas.openxmlformats.org/officeDocument/2006/relationships/table" Target="../tables/table33.xml"/><Relationship Id="rId19" Type="http://schemas.openxmlformats.org/officeDocument/2006/relationships/table" Target="../tables/table42.xml"/><Relationship Id="rId4" Type="http://schemas.openxmlformats.org/officeDocument/2006/relationships/table" Target="../tables/table27.xml"/><Relationship Id="rId9" Type="http://schemas.openxmlformats.org/officeDocument/2006/relationships/table" Target="../tables/table32.xml"/><Relationship Id="rId14" Type="http://schemas.openxmlformats.org/officeDocument/2006/relationships/table" Target="../tables/table3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3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table" Target="../tables/table47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table" Target="../tables/table46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table" Target="../tables/table45.xml"/><Relationship Id="rId5" Type="http://schemas.openxmlformats.org/officeDocument/2006/relationships/pivotTable" Target="../pivotTables/pivotTable5.xml"/><Relationship Id="rId10" Type="http://schemas.openxmlformats.org/officeDocument/2006/relationships/table" Target="../tables/table44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table" Target="../tables/table48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3.xml"/><Relationship Id="rId13" Type="http://schemas.openxmlformats.org/officeDocument/2006/relationships/table" Target="../tables/table58.xml"/><Relationship Id="rId3" Type="http://schemas.openxmlformats.org/officeDocument/2006/relationships/pivotTable" Target="../pivotTables/pivotTable12.xml"/><Relationship Id="rId7" Type="http://schemas.openxmlformats.org/officeDocument/2006/relationships/table" Target="../tables/table52.xml"/><Relationship Id="rId12" Type="http://schemas.openxmlformats.org/officeDocument/2006/relationships/table" Target="../tables/table57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Relationship Id="rId6" Type="http://schemas.openxmlformats.org/officeDocument/2006/relationships/table" Target="../tables/table51.xml"/><Relationship Id="rId11" Type="http://schemas.openxmlformats.org/officeDocument/2006/relationships/table" Target="../tables/table56.xml"/><Relationship Id="rId5" Type="http://schemas.openxmlformats.org/officeDocument/2006/relationships/table" Target="../tables/table50.xml"/><Relationship Id="rId15" Type="http://schemas.openxmlformats.org/officeDocument/2006/relationships/table" Target="../tables/table60.xml"/><Relationship Id="rId10" Type="http://schemas.openxmlformats.org/officeDocument/2006/relationships/table" Target="../tables/table55.xml"/><Relationship Id="rId4" Type="http://schemas.openxmlformats.org/officeDocument/2006/relationships/table" Target="../tables/table49.xml"/><Relationship Id="rId9" Type="http://schemas.openxmlformats.org/officeDocument/2006/relationships/table" Target="../tables/table54.xml"/><Relationship Id="rId14" Type="http://schemas.openxmlformats.org/officeDocument/2006/relationships/table" Target="../tables/table59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4.xml"/><Relationship Id="rId3" Type="http://schemas.openxmlformats.org/officeDocument/2006/relationships/pivotTable" Target="../pivotTables/pivotTable15.xml"/><Relationship Id="rId7" Type="http://schemas.openxmlformats.org/officeDocument/2006/relationships/table" Target="../tables/table63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6" Type="http://schemas.openxmlformats.org/officeDocument/2006/relationships/table" Target="../tables/table62.xml"/><Relationship Id="rId5" Type="http://schemas.openxmlformats.org/officeDocument/2006/relationships/table" Target="../tables/table61.xml"/><Relationship Id="rId4" Type="http://schemas.openxmlformats.org/officeDocument/2006/relationships/pivotTable" Target="../pivotTables/pivotTable16.xml"/><Relationship Id="rId9" Type="http://schemas.openxmlformats.org/officeDocument/2006/relationships/table" Target="../tables/table6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table" Target="../tables/table1.xml"/><Relationship Id="rId1" Type="http://schemas.openxmlformats.org/officeDocument/2006/relationships/vmlDrawing" Target="../drawings/vmlDrawing2.vml"/><Relationship Id="rId4" Type="http://schemas.microsoft.com/office/2017/10/relationships/threadedComment" Target="../threadedComments/threadedComment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B38EC-3E8D-DF41-A3E8-1A6A5EE43195}">
  <sheetPr>
    <tabColor theme="0"/>
  </sheetPr>
  <dimension ref="B1:T98"/>
  <sheetViews>
    <sheetView showGridLines="0" tabSelected="1" topLeftCell="A79" zoomScale="88" zoomScaleNormal="98" workbookViewId="0">
      <selection activeCell="A19" sqref="A19"/>
    </sheetView>
  </sheetViews>
  <sheetFormatPr baseColWidth="10" defaultColWidth="10.6640625" defaultRowHeight="16"/>
  <sheetData>
    <row r="1" spans="2:19" ht="75" customHeight="1">
      <c r="D1" s="178" t="s">
        <v>389</v>
      </c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</row>
    <row r="2" spans="2:19" ht="10" customHeight="1">
      <c r="D2" s="90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</row>
    <row r="3" spans="2:19" ht="10" customHeight="1">
      <c r="D3" s="90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</row>
    <row r="4" spans="2:19" ht="21" customHeight="1">
      <c r="D4" s="90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</row>
    <row r="5" spans="2:19" ht="26">
      <c r="B5" s="152" t="s">
        <v>527</v>
      </c>
      <c r="C5" s="152"/>
      <c r="D5" s="152"/>
      <c r="E5" s="152"/>
    </row>
    <row r="27" spans="2:18" ht="19">
      <c r="F27" s="48"/>
    </row>
    <row r="30" spans="2:18" ht="37" customHeight="1"/>
    <row r="32" spans="2:18" ht="26">
      <c r="B32" s="153" t="s">
        <v>528</v>
      </c>
      <c r="C32" s="153"/>
      <c r="D32" s="153"/>
      <c r="E32" s="153"/>
      <c r="O32" s="153" t="s">
        <v>529</v>
      </c>
      <c r="Q32" s="153"/>
      <c r="R32" s="153"/>
    </row>
    <row r="33" spans="2:18" ht="26">
      <c r="B33" s="153"/>
      <c r="P33" s="153"/>
      <c r="Q33" s="153"/>
      <c r="R33" s="153"/>
    </row>
    <row r="61" spans="2:3" ht="26">
      <c r="B61" s="153" t="s">
        <v>530</v>
      </c>
      <c r="C61" s="153"/>
    </row>
    <row r="63" spans="2:3" ht="20">
      <c r="B63" s="49"/>
    </row>
    <row r="90" spans="2:20" ht="19">
      <c r="C90" s="69"/>
    </row>
    <row r="96" spans="2:20" ht="19">
      <c r="B96" s="176" t="s">
        <v>541</v>
      </c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5"/>
    </row>
    <row r="97" spans="2:20" ht="19">
      <c r="B97" s="182" t="s">
        <v>542</v>
      </c>
      <c r="C97" s="183"/>
      <c r="D97" s="183"/>
      <c r="E97" s="183"/>
      <c r="F97" s="183"/>
      <c r="G97" s="183"/>
      <c r="H97" s="183"/>
      <c r="I97" s="183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4"/>
    </row>
    <row r="98" spans="2:20">
      <c r="B98" s="180" t="s">
        <v>434</v>
      </c>
      <c r="C98" s="181"/>
      <c r="D98" s="181"/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</row>
  </sheetData>
  <mergeCells count="3">
    <mergeCell ref="D1:S1"/>
    <mergeCell ref="B98:T98"/>
    <mergeCell ref="B97:T97"/>
  </mergeCells>
  <pageMargins left="0.7" right="0.7" top="0.75" bottom="0.75" header="0.3" footer="0.3"/>
  <pageSetup paperSize="9" orientation="portrait" horizontalDpi="0" verticalDpi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5B130-BA46-B14D-A360-79525E95F6B2}">
  <sheetPr codeName="Sheet4">
    <tabColor theme="5"/>
  </sheetPr>
  <dimension ref="A1:Q78"/>
  <sheetViews>
    <sheetView showGridLines="0" zoomScale="114" workbookViewId="0">
      <selection activeCell="E4" sqref="E4"/>
    </sheetView>
  </sheetViews>
  <sheetFormatPr baseColWidth="10" defaultColWidth="10.6640625" defaultRowHeight="16"/>
  <cols>
    <col min="1" max="1" width="14.6640625" customWidth="1"/>
    <col min="2" max="2" width="18.5" customWidth="1"/>
    <col min="3" max="3" width="16.6640625" customWidth="1"/>
    <col min="4" max="4" width="15.6640625" customWidth="1"/>
    <col min="5" max="5" width="9.1640625" bestFit="1" customWidth="1"/>
    <col min="18" max="18" width="12.6640625" customWidth="1"/>
  </cols>
  <sheetData>
    <row r="1" spans="1:17" ht="12" customHeight="1"/>
    <row r="2" spans="1:17">
      <c r="A2" t="s">
        <v>122</v>
      </c>
      <c r="B2" t="s">
        <v>90</v>
      </c>
      <c r="C2" t="s">
        <v>92</v>
      </c>
      <c r="D2" t="s">
        <v>93</v>
      </c>
      <c r="E2" t="s">
        <v>94</v>
      </c>
      <c r="F2" t="s">
        <v>95</v>
      </c>
      <c r="G2" t="s">
        <v>96</v>
      </c>
      <c r="H2" t="s">
        <v>97</v>
      </c>
      <c r="I2" t="s">
        <v>98</v>
      </c>
      <c r="J2" t="s">
        <v>99</v>
      </c>
      <c r="K2" t="s">
        <v>100</v>
      </c>
      <c r="L2" t="s">
        <v>101</v>
      </c>
      <c r="M2" t="s">
        <v>102</v>
      </c>
      <c r="N2" t="s">
        <v>103</v>
      </c>
      <c r="O2" t="s">
        <v>104</v>
      </c>
      <c r="P2" t="s">
        <v>105</v>
      </c>
      <c r="Q2" t="s">
        <v>106</v>
      </c>
    </row>
    <row r="3" spans="1:17">
      <c r="A3" t="s">
        <v>107</v>
      </c>
      <c r="B3" t="s">
        <v>1</v>
      </c>
      <c r="C3" s="19" t="str">
        <f>'Field Values'!$E$3</f>
        <v>Septage Transport</v>
      </c>
      <c r="D3" s="19">
        <f>IF(ISBLANK(Table2[[#This Row],[Name of Employee]]),,IF(Table2[[#This Row],[Employee Type]]="Driver",VLOOKUP(Table2[[#This Row],[Name of Employee]],Table4[],2,0), VLOOKUP(Table2[[#This Row],[Name of Employee]],'Data Registry'!$M$4:$N$53,2,0)))</f>
        <v>12000</v>
      </c>
      <c r="E3">
        <v>1000</v>
      </c>
      <c r="F3">
        <v>3000</v>
      </c>
      <c r="G3">
        <v>3000</v>
      </c>
      <c r="H3">
        <v>3000</v>
      </c>
      <c r="I3">
        <v>3000</v>
      </c>
      <c r="Q3" s="19">
        <f>SUM(Table2[[#This Row],[Apr-20]:[Mar-21]])</f>
        <v>13000</v>
      </c>
    </row>
    <row r="4" spans="1:17">
      <c r="A4" t="s">
        <v>107</v>
      </c>
      <c r="B4" t="s">
        <v>2</v>
      </c>
      <c r="C4" s="19" t="str">
        <f>'Field Values'!$E$3</f>
        <v>Septage Transport</v>
      </c>
      <c r="D4" s="19">
        <f>IF(ISBLANK(Table2[[#This Row],[Name of Employee]]),,IF(Table2[[#This Row],[Employee Type]]="Driver",VLOOKUP(Table2[[#This Row],[Name of Employee]],Table4[],2,0), VLOOKUP(Table2[[#This Row],[Name of Employee]],'Data Registry'!$M$4:$N$53,2,0)))</f>
        <v>11000</v>
      </c>
      <c r="Q4" s="19">
        <f>SUM(Table2[[#This Row],[Apr-20]:[Mar-21]])</f>
        <v>0</v>
      </c>
    </row>
    <row r="5" spans="1:17">
      <c r="A5" t="s">
        <v>107</v>
      </c>
      <c r="B5" t="s">
        <v>3</v>
      </c>
      <c r="C5" s="19" t="str">
        <f>'Field Values'!$E$3</f>
        <v>Septage Transport</v>
      </c>
      <c r="D5" s="19">
        <f>IF(ISBLANK(Table2[[#This Row],[Name of Employee]]),,IF(Table2[[#This Row],[Employee Type]]="Driver",VLOOKUP(Table2[[#This Row],[Name of Employee]],Table4[],2,0), VLOOKUP(Table2[[#This Row],[Name of Employee]],'Data Registry'!$M$4:$N$53,2,0)))</f>
        <v>9000</v>
      </c>
      <c r="Q5" s="19">
        <f>SUM(Table2[[#This Row],[Apr-20]:[Mar-21]])</f>
        <v>0</v>
      </c>
    </row>
    <row r="6" spans="1:17">
      <c r="A6" t="s">
        <v>108</v>
      </c>
      <c r="B6" t="s">
        <v>30</v>
      </c>
      <c r="C6" s="19" t="str">
        <f>'Field Values'!$E$3</f>
        <v>Septage Transport</v>
      </c>
      <c r="D6" s="19">
        <f>IF(ISBLANK(Table2[[#This Row],[Name of Employee]]),,IF(Table2[[#This Row],[Employee Type]]="Driver",VLOOKUP(Table2[[#This Row],[Name of Employee]],Table4[],2,0), VLOOKUP(Table2[[#This Row],[Name of Employee]],'Data Registry'!$M$4:$N$53,2,0)))</f>
        <v>9000</v>
      </c>
      <c r="Q6" s="19">
        <f>SUM(Table2[[#This Row],[Apr-20]:[Mar-21]])</f>
        <v>0</v>
      </c>
    </row>
    <row r="7" spans="1:17">
      <c r="A7" t="s">
        <v>108</v>
      </c>
      <c r="B7" t="s">
        <v>33</v>
      </c>
      <c r="C7" s="19" t="str">
        <f>'Field Values'!$E$3</f>
        <v>Septage Transport</v>
      </c>
      <c r="D7" s="19">
        <f>IF(ISBLANK(Table2[[#This Row],[Name of Employee]]),,IF(Table2[[#This Row],[Employee Type]]="Driver",VLOOKUP(Table2[[#This Row],[Name of Employee]],Table4[],2,0), VLOOKUP(Table2[[#This Row],[Name of Employee]],'Data Registry'!$M$4:$N$53,2,0)))</f>
        <v>8000</v>
      </c>
      <c r="Q7" s="19">
        <f>SUM(Table2[[#This Row],[Apr-20]:[Mar-21]])</f>
        <v>0</v>
      </c>
    </row>
    <row r="8" spans="1:17">
      <c r="A8" t="s">
        <v>108</v>
      </c>
      <c r="B8" t="s">
        <v>26</v>
      </c>
      <c r="C8" s="19" t="str">
        <f>'Field Values'!$E$3</f>
        <v>Septage Transport</v>
      </c>
      <c r="D8" s="19">
        <f>IF(ISBLANK(Table2[[#This Row],[Name of Employee]]),,IF(Table2[[#This Row],[Employee Type]]="Driver",VLOOKUP(Table2[[#This Row],[Name of Employee]],Table4[],2,0), VLOOKUP(Table2[[#This Row],[Name of Employee]],'Data Registry'!$M$4:$N$53,2,0)))</f>
        <v>8000</v>
      </c>
      <c r="Q8" s="19">
        <f>SUM(Table2[[#This Row],[Apr-20]:[Mar-21]])</f>
        <v>0</v>
      </c>
    </row>
    <row r="9" spans="1:17">
      <c r="A9" t="s">
        <v>107</v>
      </c>
      <c r="B9" t="s">
        <v>2</v>
      </c>
      <c r="C9" s="19" t="str">
        <f>'Field Values'!$E$3</f>
        <v>Septage Transport</v>
      </c>
      <c r="D9" s="19">
        <f>IF(ISBLANK(Table2[[#This Row],[Name of Employee]]),,IF(Table2[[#This Row],[Employee Type]]="Driver",VLOOKUP(Table2[[#This Row],[Name of Employee]],Table4[],2,0), VLOOKUP(Table2[[#This Row],[Name of Employee]],'Data Registry'!$M$4:$N$53,2,0)))</f>
        <v>11000</v>
      </c>
      <c r="Q9" s="19">
        <f>SUM(Table2[[#This Row],[Apr-20]:[Mar-21]])</f>
        <v>0</v>
      </c>
    </row>
    <row r="10" spans="1:17">
      <c r="A10" t="s">
        <v>108</v>
      </c>
      <c r="B10" t="s">
        <v>29</v>
      </c>
      <c r="C10" s="19" t="str">
        <f>'Field Values'!$E$3</f>
        <v>Septage Transport</v>
      </c>
      <c r="D10" s="19">
        <f>IF(ISBLANK(Table2[[#This Row],[Name of Employee]]),,IF(Table2[[#This Row],[Employee Type]]="Driver",VLOOKUP(Table2[[#This Row],[Name of Employee]],Table4[],2,0), VLOOKUP(Table2[[#This Row],[Name of Employee]],'Data Registry'!$M$4:$N$53,2,0)))</f>
        <v>9000</v>
      </c>
      <c r="Q10" s="19">
        <f>SUM(Table2[[#This Row],[Apr-20]:[Mar-21]])</f>
        <v>0</v>
      </c>
    </row>
    <row r="11" spans="1:17">
      <c r="A11" t="s">
        <v>107</v>
      </c>
      <c r="B11" t="s">
        <v>3</v>
      </c>
      <c r="C11" s="19" t="str">
        <f>'Field Values'!$E$3</f>
        <v>Septage Transport</v>
      </c>
      <c r="D11" s="19">
        <f>IF(ISBLANK(Table2[[#This Row],[Name of Employee]]),,IF(Table2[[#This Row],[Employee Type]]="Driver",VLOOKUP(Table2[[#This Row],[Name of Employee]],Table4[],2,0), VLOOKUP(Table2[[#This Row],[Name of Employee]],'Data Registry'!$M$4:$N$53,2,0)))</f>
        <v>9000</v>
      </c>
      <c r="Q11" s="19">
        <f>SUM(Table2[[#This Row],[Apr-20]:[Mar-21]])</f>
        <v>0</v>
      </c>
    </row>
    <row r="12" spans="1:17">
      <c r="A12" t="s">
        <v>108</v>
      </c>
      <c r="B12" t="s">
        <v>31</v>
      </c>
      <c r="C12" s="19" t="str">
        <f>'Field Values'!$E$3</f>
        <v>Septage Transport</v>
      </c>
      <c r="D12" s="19">
        <f>IF(ISBLANK(Table2[[#This Row],[Name of Employee]]),,IF(Table2[[#This Row],[Employee Type]]="Driver",VLOOKUP(Table2[[#This Row],[Name of Employee]],Table4[],2,0), VLOOKUP(Table2[[#This Row],[Name of Employee]],'Data Registry'!$M$4:$N$53,2,0)))</f>
        <v>8000</v>
      </c>
      <c r="Q12" s="19">
        <f>SUM(Table2[[#This Row],[Apr-20]:[Mar-21]])</f>
        <v>0</v>
      </c>
    </row>
    <row r="13" spans="1:17">
      <c r="A13" t="s">
        <v>107</v>
      </c>
      <c r="B13" t="s">
        <v>242</v>
      </c>
      <c r="C13" s="19" t="str">
        <f>'Field Values'!$E$3</f>
        <v>Septage Transport</v>
      </c>
      <c r="D13" s="19">
        <f>IF(ISBLANK(Table2[[#This Row],[Name of Employee]]),,IF(Table2[[#This Row],[Employee Type]]="Driver",VLOOKUP(Table2[[#This Row],[Name of Employee]],Table4[],2,0), VLOOKUP(Table2[[#This Row],[Name of Employee]],'Data Registry'!$M$4:$N$53,2,0)))</f>
        <v>20000</v>
      </c>
      <c r="Q13" s="19">
        <f>SUM(Table2[[#This Row],[Apr-20]:[Mar-21]])</f>
        <v>0</v>
      </c>
    </row>
    <row r="14" spans="1:17">
      <c r="A14" t="s">
        <v>108</v>
      </c>
      <c r="B14" t="s">
        <v>28</v>
      </c>
      <c r="C14" s="19" t="str">
        <f>'Field Values'!$E$3</f>
        <v>Septage Transport</v>
      </c>
      <c r="D14" s="19">
        <f>IF(ISBLANK(Table2[[#This Row],[Name of Employee]]),,IF(Table2[[#This Row],[Employee Type]]="Driver",VLOOKUP(Table2[[#This Row],[Name of Employee]],Table4[],2,0), VLOOKUP(Table2[[#This Row],[Name of Employee]],'Data Registry'!$M$4:$N$53,2,0)))</f>
        <v>9000</v>
      </c>
      <c r="Q14" s="19">
        <f>SUM(Table2[[#This Row],[Apr-20]:[Mar-21]])</f>
        <v>0</v>
      </c>
    </row>
    <row r="15" spans="1:17">
      <c r="C15" s="19" t="str">
        <f>'Field Values'!$E$3</f>
        <v>Septage Transport</v>
      </c>
      <c r="D15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15" s="19">
        <f>SUM(Table2[[#This Row],[Apr-20]:[Mar-21]])</f>
        <v>0</v>
      </c>
    </row>
    <row r="16" spans="1:17">
      <c r="C16" s="19" t="str">
        <f>'Field Values'!$E$3</f>
        <v>Septage Transport</v>
      </c>
      <c r="D16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16" s="19">
        <f>SUM(Table2[[#This Row],[Apr-20]:[Mar-21]])</f>
        <v>0</v>
      </c>
    </row>
    <row r="17" spans="3:17">
      <c r="C17" s="19" t="str">
        <f>'Field Values'!$E$3</f>
        <v>Septage Transport</v>
      </c>
      <c r="D17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17" s="19">
        <f>SUM(Table2[[#This Row],[Apr-20]:[Mar-21]])</f>
        <v>0</v>
      </c>
    </row>
    <row r="18" spans="3:17">
      <c r="C18" s="19" t="str">
        <f>'Field Values'!$E$3</f>
        <v>Septage Transport</v>
      </c>
      <c r="D18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18" s="19">
        <f>SUM(Table2[[#This Row],[Apr-20]:[Mar-21]])</f>
        <v>0</v>
      </c>
    </row>
    <row r="19" spans="3:17">
      <c r="C19" s="19" t="str">
        <f>'Field Values'!$E$3</f>
        <v>Septage Transport</v>
      </c>
      <c r="D19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19" s="19">
        <f>SUM(Table2[[#This Row],[Apr-20]:[Mar-21]])</f>
        <v>0</v>
      </c>
    </row>
    <row r="20" spans="3:17">
      <c r="C20" s="19" t="str">
        <f>'Field Values'!$E$3</f>
        <v>Septage Transport</v>
      </c>
      <c r="D20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20" s="19">
        <f>SUM(Table2[[#This Row],[Apr-20]:[Mar-21]])</f>
        <v>0</v>
      </c>
    </row>
    <row r="21" spans="3:17">
      <c r="C21" s="19" t="str">
        <f>'Field Values'!$E$3</f>
        <v>Septage Transport</v>
      </c>
      <c r="D21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21" s="19">
        <f>SUM(Table2[[#This Row],[Apr-20]:[Mar-21]])</f>
        <v>0</v>
      </c>
    </row>
    <row r="22" spans="3:17">
      <c r="C22" s="19" t="str">
        <f>'Field Values'!$E$3</f>
        <v>Septage Transport</v>
      </c>
      <c r="D22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22" s="19">
        <f>SUM(Table2[[#This Row],[Apr-20]:[Mar-21]])</f>
        <v>0</v>
      </c>
    </row>
    <row r="23" spans="3:17">
      <c r="C23" s="19" t="str">
        <f>'Field Values'!$E$3</f>
        <v>Septage Transport</v>
      </c>
      <c r="D23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23" s="19">
        <f>SUM(Table2[[#This Row],[Apr-20]:[Mar-21]])</f>
        <v>0</v>
      </c>
    </row>
    <row r="24" spans="3:17">
      <c r="C24" s="19" t="str">
        <f>'Field Values'!$E$3</f>
        <v>Septage Transport</v>
      </c>
      <c r="D24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24" s="19">
        <f>SUM(Table2[[#This Row],[Apr-20]:[Mar-21]])</f>
        <v>0</v>
      </c>
    </row>
    <row r="25" spans="3:17">
      <c r="C25" s="19" t="str">
        <f>'Field Values'!$E$3</f>
        <v>Septage Transport</v>
      </c>
      <c r="D25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25" s="19">
        <f>SUM(Table2[[#This Row],[Apr-20]:[Mar-21]])</f>
        <v>0</v>
      </c>
    </row>
    <row r="26" spans="3:17">
      <c r="C26" s="19" t="str">
        <f>'Field Values'!$E$3</f>
        <v>Septage Transport</v>
      </c>
      <c r="D26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26" s="19">
        <f>SUM(Table2[[#This Row],[Apr-20]:[Mar-21]])</f>
        <v>0</v>
      </c>
    </row>
    <row r="27" spans="3:17">
      <c r="C27" s="19" t="str">
        <f>'Field Values'!$E$3</f>
        <v>Septage Transport</v>
      </c>
      <c r="D27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27" s="19">
        <f>SUM(Table2[[#This Row],[Apr-20]:[Mar-21]])</f>
        <v>0</v>
      </c>
    </row>
    <row r="28" spans="3:17">
      <c r="C28" s="19" t="str">
        <f>'Field Values'!$E$3</f>
        <v>Septage Transport</v>
      </c>
      <c r="D28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28" s="19">
        <f>SUM(Table2[[#This Row],[Apr-20]:[Mar-21]])</f>
        <v>0</v>
      </c>
    </row>
    <row r="29" spans="3:17">
      <c r="C29" s="19" t="str">
        <f>'Field Values'!$E$3</f>
        <v>Septage Transport</v>
      </c>
      <c r="D29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29" s="19">
        <f>SUM(Table2[[#This Row],[Apr-20]:[Mar-21]])</f>
        <v>0</v>
      </c>
    </row>
    <row r="30" spans="3:17">
      <c r="C30" s="19" t="str">
        <f>'Field Values'!$E$3</f>
        <v>Septage Transport</v>
      </c>
      <c r="D30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30" s="19">
        <f>SUM(Table2[[#This Row],[Apr-20]:[Mar-21]])</f>
        <v>0</v>
      </c>
    </row>
    <row r="31" spans="3:17">
      <c r="C31" s="19" t="str">
        <f>'Field Values'!$E$3</f>
        <v>Septage Transport</v>
      </c>
      <c r="D31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31" s="19">
        <f>SUM(Table2[[#This Row],[Apr-20]:[Mar-21]])</f>
        <v>0</v>
      </c>
    </row>
    <row r="32" spans="3:17">
      <c r="C32" s="19" t="str">
        <f>'Field Values'!$E$3</f>
        <v>Septage Transport</v>
      </c>
      <c r="D32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32" s="19">
        <f>SUM(Table2[[#This Row],[Apr-20]:[Mar-21]])</f>
        <v>0</v>
      </c>
    </row>
    <row r="33" spans="3:17">
      <c r="C33" s="19" t="str">
        <f>'Field Values'!$E$3</f>
        <v>Septage Transport</v>
      </c>
      <c r="D33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33" s="19">
        <f>SUM(Table2[[#This Row],[Apr-20]:[Mar-21]])</f>
        <v>0</v>
      </c>
    </row>
    <row r="34" spans="3:17">
      <c r="C34" s="19" t="str">
        <f>'Field Values'!$E$3</f>
        <v>Septage Transport</v>
      </c>
      <c r="D34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34" s="19">
        <f>SUM(Table2[[#This Row],[Apr-20]:[Mar-21]])</f>
        <v>0</v>
      </c>
    </row>
    <row r="35" spans="3:17">
      <c r="C35" s="19" t="str">
        <f>'Field Values'!$E$3</f>
        <v>Septage Transport</v>
      </c>
      <c r="D35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35" s="19">
        <f>SUM(Table2[[#This Row],[Apr-20]:[Mar-21]])</f>
        <v>0</v>
      </c>
    </row>
    <row r="36" spans="3:17">
      <c r="C36" s="19" t="str">
        <f>'Field Values'!$E$3</f>
        <v>Septage Transport</v>
      </c>
      <c r="D36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36" s="19">
        <f>SUM(Table2[[#This Row],[Apr-20]:[Mar-21]])</f>
        <v>0</v>
      </c>
    </row>
    <row r="37" spans="3:17">
      <c r="C37" s="19" t="str">
        <f>'Field Values'!$E$3</f>
        <v>Septage Transport</v>
      </c>
      <c r="D37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37" s="19">
        <f>SUM(Table2[[#This Row],[Apr-20]:[Mar-21]])</f>
        <v>0</v>
      </c>
    </row>
    <row r="38" spans="3:17">
      <c r="C38" s="19" t="str">
        <f>'Field Values'!$E$3</f>
        <v>Septage Transport</v>
      </c>
      <c r="D38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38" s="19">
        <f>SUM(Table2[[#This Row],[Apr-20]:[Mar-21]])</f>
        <v>0</v>
      </c>
    </row>
    <row r="39" spans="3:17">
      <c r="C39" s="19" t="str">
        <f>'Field Values'!$E$3</f>
        <v>Septage Transport</v>
      </c>
      <c r="D39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39" s="19">
        <f>SUM(Table2[[#This Row],[Apr-20]:[Mar-21]])</f>
        <v>0</v>
      </c>
    </row>
    <row r="40" spans="3:17">
      <c r="C40" s="19" t="str">
        <f>'Field Values'!$E$3</f>
        <v>Septage Transport</v>
      </c>
      <c r="D40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40" s="19">
        <f>SUM(Table2[[#This Row],[Apr-20]:[Mar-21]])</f>
        <v>0</v>
      </c>
    </row>
    <row r="41" spans="3:17">
      <c r="C41" s="19" t="str">
        <f>'Field Values'!$E$3</f>
        <v>Septage Transport</v>
      </c>
      <c r="D41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41" s="19">
        <f>SUM(Table2[[#This Row],[Apr-20]:[Mar-21]])</f>
        <v>0</v>
      </c>
    </row>
    <row r="42" spans="3:17">
      <c r="C42" s="19" t="str">
        <f>'Field Values'!$E$3</f>
        <v>Septage Transport</v>
      </c>
      <c r="D42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42" s="19">
        <f>SUM(Table2[[#This Row],[Apr-20]:[Mar-21]])</f>
        <v>0</v>
      </c>
    </row>
    <row r="43" spans="3:17">
      <c r="C43" s="19" t="str">
        <f>'Field Values'!$E$3</f>
        <v>Septage Transport</v>
      </c>
      <c r="D43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43" s="19">
        <f>SUM(Table2[[#This Row],[Apr-20]:[Mar-21]])</f>
        <v>0</v>
      </c>
    </row>
    <row r="44" spans="3:17">
      <c r="C44" s="19" t="str">
        <f>'Field Values'!$E$3</f>
        <v>Septage Transport</v>
      </c>
      <c r="D44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44" s="19">
        <f>SUM(Table2[[#This Row],[Apr-20]:[Mar-21]])</f>
        <v>0</v>
      </c>
    </row>
    <row r="45" spans="3:17">
      <c r="C45" s="19" t="str">
        <f>'Field Values'!$E$3</f>
        <v>Septage Transport</v>
      </c>
      <c r="D45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45" s="19">
        <f>SUM(Table2[[#This Row],[Apr-20]:[Mar-21]])</f>
        <v>0</v>
      </c>
    </row>
    <row r="46" spans="3:17">
      <c r="C46" s="19" t="str">
        <f>'Field Values'!$E$3</f>
        <v>Septage Transport</v>
      </c>
      <c r="D46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46" s="19">
        <f>SUM(Table2[[#This Row],[Apr-20]:[Mar-21]])</f>
        <v>0</v>
      </c>
    </row>
    <row r="47" spans="3:17">
      <c r="C47" s="19" t="str">
        <f>'Field Values'!$E$3</f>
        <v>Septage Transport</v>
      </c>
      <c r="D47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47" s="19">
        <f>SUM(Table2[[#This Row],[Apr-20]:[Mar-21]])</f>
        <v>0</v>
      </c>
    </row>
    <row r="48" spans="3:17">
      <c r="C48" s="19" t="str">
        <f>'Field Values'!$E$3</f>
        <v>Septage Transport</v>
      </c>
      <c r="D48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48" s="19">
        <f>SUM(Table2[[#This Row],[Apr-20]:[Mar-21]])</f>
        <v>0</v>
      </c>
    </row>
    <row r="49" spans="3:17">
      <c r="C49" s="19" t="str">
        <f>'Field Values'!$E$3</f>
        <v>Septage Transport</v>
      </c>
      <c r="D49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49" s="19">
        <f>SUM(Table2[[#This Row],[Apr-20]:[Mar-21]])</f>
        <v>0</v>
      </c>
    </row>
    <row r="50" spans="3:17">
      <c r="C50" s="19" t="str">
        <f>'Field Values'!$E$3</f>
        <v>Septage Transport</v>
      </c>
      <c r="D50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50" s="19">
        <f>SUM(Table2[[#This Row],[Apr-20]:[Mar-21]])</f>
        <v>0</v>
      </c>
    </row>
    <row r="51" spans="3:17">
      <c r="C51" s="19" t="str">
        <f>'Field Values'!$E$3</f>
        <v>Septage Transport</v>
      </c>
      <c r="D51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51" s="19">
        <f>SUM(Table2[[#This Row],[Apr-20]:[Mar-21]])</f>
        <v>0</v>
      </c>
    </row>
    <row r="52" spans="3:17">
      <c r="C52" s="19" t="str">
        <f>'Field Values'!$E$3</f>
        <v>Septage Transport</v>
      </c>
      <c r="D52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52" s="19">
        <f>SUM(Table2[[#This Row],[Apr-20]:[Mar-21]])</f>
        <v>0</v>
      </c>
    </row>
    <row r="53" spans="3:17">
      <c r="C53" s="19" t="str">
        <f>'Field Values'!$E$3</f>
        <v>Septage Transport</v>
      </c>
      <c r="D53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53" s="19">
        <f>SUM(Table2[[#This Row],[Apr-20]:[Mar-21]])</f>
        <v>0</v>
      </c>
    </row>
    <row r="54" spans="3:17">
      <c r="C54" s="19" t="str">
        <f>'Field Values'!$E$3</f>
        <v>Septage Transport</v>
      </c>
      <c r="D54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54" s="19">
        <f>SUM(Table2[[#This Row],[Apr-20]:[Mar-21]])</f>
        <v>0</v>
      </c>
    </row>
    <row r="55" spans="3:17">
      <c r="C55" s="19" t="str">
        <f>'Field Values'!$E$3</f>
        <v>Septage Transport</v>
      </c>
      <c r="D55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55" s="19">
        <f>SUM(Table2[[#This Row],[Apr-20]:[Mar-21]])</f>
        <v>0</v>
      </c>
    </row>
    <row r="56" spans="3:17">
      <c r="C56" s="19" t="str">
        <f>'Field Values'!$E$3</f>
        <v>Septage Transport</v>
      </c>
      <c r="D56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56" s="19">
        <f>SUM(Table2[[#This Row],[Apr-20]:[Mar-21]])</f>
        <v>0</v>
      </c>
    </row>
    <row r="57" spans="3:17">
      <c r="C57" s="19" t="str">
        <f>'Field Values'!$E$3</f>
        <v>Septage Transport</v>
      </c>
      <c r="D57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57" s="19">
        <f>SUM(Table2[[#This Row],[Apr-20]:[Mar-21]])</f>
        <v>0</v>
      </c>
    </row>
    <row r="58" spans="3:17">
      <c r="C58" s="19" t="str">
        <f>'Field Values'!$E$3</f>
        <v>Septage Transport</v>
      </c>
      <c r="D58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58" s="19">
        <f>SUM(Table2[[#This Row],[Apr-20]:[Mar-21]])</f>
        <v>0</v>
      </c>
    </row>
    <row r="59" spans="3:17">
      <c r="C59" s="19" t="str">
        <f>'Field Values'!$E$3</f>
        <v>Septage Transport</v>
      </c>
      <c r="D59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59" s="19">
        <f>SUM(Table2[[#This Row],[Apr-20]:[Mar-21]])</f>
        <v>0</v>
      </c>
    </row>
    <row r="60" spans="3:17">
      <c r="C60" s="19" t="str">
        <f>'Field Values'!$E$3</f>
        <v>Septage Transport</v>
      </c>
      <c r="D60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60" s="19">
        <f>SUM(Table2[[#This Row],[Apr-20]:[Mar-21]])</f>
        <v>0</v>
      </c>
    </row>
    <row r="61" spans="3:17">
      <c r="C61" s="19" t="str">
        <f>'Field Values'!$E$3</f>
        <v>Septage Transport</v>
      </c>
      <c r="D61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61" s="19">
        <f>SUM(Table2[[#This Row],[Apr-20]:[Mar-21]])</f>
        <v>0</v>
      </c>
    </row>
    <row r="62" spans="3:17">
      <c r="C62" s="19" t="str">
        <f>'Field Values'!$E$3</f>
        <v>Septage Transport</v>
      </c>
      <c r="D62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62" s="19">
        <f>SUM(Table2[[#This Row],[Apr-20]:[Mar-21]])</f>
        <v>0</v>
      </c>
    </row>
    <row r="63" spans="3:17">
      <c r="C63" s="19" t="str">
        <f>'Field Values'!$E$3</f>
        <v>Septage Transport</v>
      </c>
      <c r="D63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63" s="19">
        <f>SUM(Table2[[#This Row],[Apr-20]:[Mar-21]])</f>
        <v>0</v>
      </c>
    </row>
    <row r="64" spans="3:17">
      <c r="C64" s="19" t="str">
        <f>'Field Values'!$E$3</f>
        <v>Septage Transport</v>
      </c>
      <c r="D64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64" s="19">
        <f>SUM(Table2[[#This Row],[Apr-20]:[Mar-21]])</f>
        <v>0</v>
      </c>
    </row>
    <row r="65" spans="3:17">
      <c r="C65" s="19" t="str">
        <f>'Field Values'!$E$3</f>
        <v>Septage Transport</v>
      </c>
      <c r="D65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65" s="19">
        <f>SUM(Table2[[#This Row],[Apr-20]:[Mar-21]])</f>
        <v>0</v>
      </c>
    </row>
    <row r="66" spans="3:17">
      <c r="C66" s="19" t="str">
        <f>'Field Values'!$E$3</f>
        <v>Septage Transport</v>
      </c>
      <c r="D66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66" s="19">
        <f>SUM(Table2[[#This Row],[Apr-20]:[Mar-21]])</f>
        <v>0</v>
      </c>
    </row>
    <row r="67" spans="3:17">
      <c r="C67" s="19" t="str">
        <f>'Field Values'!$E$3</f>
        <v>Septage Transport</v>
      </c>
      <c r="D67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67" s="19">
        <f>SUM(Table2[[#This Row],[Apr-20]:[Mar-21]])</f>
        <v>0</v>
      </c>
    </row>
    <row r="68" spans="3:17">
      <c r="C68" s="19" t="str">
        <f>'Field Values'!$E$3</f>
        <v>Septage Transport</v>
      </c>
      <c r="D68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68" s="19">
        <f>SUM(Table2[[#This Row],[Apr-20]:[Mar-21]])</f>
        <v>0</v>
      </c>
    </row>
    <row r="69" spans="3:17">
      <c r="C69" s="19" t="str">
        <f>'Field Values'!$E$3</f>
        <v>Septage Transport</v>
      </c>
      <c r="D69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69" s="19">
        <f>SUM(Table2[[#This Row],[Apr-20]:[Mar-21]])</f>
        <v>0</v>
      </c>
    </row>
    <row r="70" spans="3:17">
      <c r="C70" s="19" t="str">
        <f>'Field Values'!$E$3</f>
        <v>Septage Transport</v>
      </c>
      <c r="D70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70" s="19">
        <f>SUM(Table2[[#This Row],[Apr-20]:[Mar-21]])</f>
        <v>0</v>
      </c>
    </row>
    <row r="71" spans="3:17">
      <c r="C71" s="19" t="str">
        <f>'Field Values'!$E$3</f>
        <v>Septage Transport</v>
      </c>
      <c r="D71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71" s="19">
        <f>SUM(Table2[[#This Row],[Apr-20]:[Mar-21]])</f>
        <v>0</v>
      </c>
    </row>
    <row r="72" spans="3:17">
      <c r="C72" s="19" t="str">
        <f>'Field Values'!$E$3</f>
        <v>Septage Transport</v>
      </c>
      <c r="D72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72" s="19">
        <f>SUM(Table2[[#This Row],[Apr-20]:[Mar-21]])</f>
        <v>0</v>
      </c>
    </row>
    <row r="73" spans="3:17">
      <c r="C73" s="19" t="str">
        <f>'Field Values'!$E$3</f>
        <v>Septage Transport</v>
      </c>
      <c r="D73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73" s="19">
        <f>SUM(Table2[[#This Row],[Apr-20]:[Mar-21]])</f>
        <v>0</v>
      </c>
    </row>
    <row r="74" spans="3:17">
      <c r="C74" s="19" t="str">
        <f>'Field Values'!$E$3</f>
        <v>Septage Transport</v>
      </c>
      <c r="D74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74" s="19">
        <f>SUM(Table2[[#This Row],[Apr-20]:[Mar-21]])</f>
        <v>0</v>
      </c>
    </row>
    <row r="75" spans="3:17">
      <c r="C75" s="19" t="str">
        <f>'Field Values'!$E$3</f>
        <v>Septage Transport</v>
      </c>
      <c r="D75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75" s="19">
        <f>SUM(Table2[[#This Row],[Apr-20]:[Mar-21]])</f>
        <v>0</v>
      </c>
    </row>
    <row r="76" spans="3:17">
      <c r="C76" s="19" t="str">
        <f>'Field Values'!$E$3</f>
        <v>Septage Transport</v>
      </c>
      <c r="D76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76" s="19">
        <f>SUM(Table2[[#This Row],[Apr-20]:[Mar-21]])</f>
        <v>0</v>
      </c>
    </row>
    <row r="77" spans="3:17">
      <c r="C77" s="19" t="str">
        <f>'Field Values'!$E$3</f>
        <v>Septage Transport</v>
      </c>
      <c r="D77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77" s="19">
        <f>SUM(Table2[[#This Row],[Apr-20]:[Mar-21]])</f>
        <v>0</v>
      </c>
    </row>
    <row r="78" spans="3:17">
      <c r="C78" s="19" t="str">
        <f>'Field Values'!$E$3</f>
        <v>Septage Transport</v>
      </c>
      <c r="D78" s="19">
        <f>IF(ISBLANK(Table2[[#This Row],[Name of Employee]]),,IF(Table2[[#This Row],[Employee Type]]="Driver",VLOOKUP(Table2[[#This Row],[Name of Employee]],Table4[],2,0), VLOOKUP(Table2[[#This Row],[Name of Employee]],'Data Registry'!$M$4:$N$53,2,0)))</f>
        <v>0</v>
      </c>
      <c r="Q78" s="19">
        <f>SUM(Table2[[#This Row],[Apr-20]:[Mar-21]])</f>
        <v>0</v>
      </c>
    </row>
  </sheetData>
  <conditionalFormatting sqref="E3:P78">
    <cfRule type="expression" dxfId="387" priority="1">
      <formula>AND(E3&lt;&gt;"",E3&gt;$D3)</formula>
    </cfRule>
    <cfRule type="expression" dxfId="386" priority="2">
      <formula>AND(E3&lt;&gt;"",E3&lt;$D3)</formula>
    </cfRule>
  </conditionalFormatting>
  <dataValidations count="2">
    <dataValidation type="list" allowBlank="1" showInputMessage="1" showErrorMessage="1" sqref="B3:B78" xr:uid="{753B6F2E-143F-4745-8A85-E845F5D6AC4A}">
      <formula1>INDIRECT(A3)</formula1>
    </dataValidation>
    <dataValidation type="list" allowBlank="1" showInputMessage="1" showErrorMessage="1" sqref="A3:A78" xr:uid="{BF341F46-7F9A-B040-BC36-ED35370AF9AF}">
      <formula1>tr_position</formula1>
    </dataValidation>
  </dataValidation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5B756-9820-3942-95BC-F8285BCA4D6E}">
  <sheetPr>
    <tabColor theme="8"/>
  </sheetPr>
  <dimension ref="B2:K256"/>
  <sheetViews>
    <sheetView showGridLines="0" topLeftCell="A2" zoomScale="108" workbookViewId="0">
      <selection activeCell="H16" sqref="H16"/>
    </sheetView>
  </sheetViews>
  <sheetFormatPr baseColWidth="10" defaultColWidth="10.6640625" defaultRowHeight="16"/>
  <cols>
    <col min="2" max="2" width="15" customWidth="1"/>
    <col min="3" max="3" width="8" hidden="1" customWidth="1"/>
    <col min="4" max="4" width="14.83203125" customWidth="1"/>
    <col min="5" max="5" width="13.83203125" customWidth="1"/>
    <col min="6" max="6" width="20.83203125" customWidth="1"/>
    <col min="7" max="7" width="16.5" customWidth="1"/>
    <col min="8" max="8" width="17" customWidth="1"/>
    <col min="9" max="10" width="0" hidden="1" customWidth="1"/>
    <col min="11" max="11" width="19.83203125" bestFit="1" customWidth="1"/>
  </cols>
  <sheetData>
    <row r="2" spans="2:11" ht="37" customHeight="1">
      <c r="B2" s="41" t="s">
        <v>216</v>
      </c>
      <c r="C2" s="41" t="s">
        <v>110</v>
      </c>
      <c r="D2" s="41" t="s">
        <v>217</v>
      </c>
      <c r="E2" s="45" t="s">
        <v>218</v>
      </c>
      <c r="F2" s="41" t="s">
        <v>0</v>
      </c>
      <c r="G2" s="41" t="s">
        <v>219</v>
      </c>
      <c r="H2" s="41" t="s">
        <v>220</v>
      </c>
      <c r="I2" s="41" t="s">
        <v>363</v>
      </c>
      <c r="J2" s="41" t="s">
        <v>365</v>
      </c>
      <c r="K2" s="41" t="s">
        <v>401</v>
      </c>
    </row>
    <row r="3" spans="2:11">
      <c r="B3" s="2">
        <v>43942</v>
      </c>
      <c r="C3" s="19">
        <f>IF(ISBLANK(Table36[[#This Row],[Day ]]),"",MONTH(Table36[[#This Row],[Day ]]))</f>
        <v>4</v>
      </c>
      <c r="E3" t="s">
        <v>221</v>
      </c>
      <c r="H3">
        <v>9000</v>
      </c>
      <c r="I3" s="19">
        <f>IF(Table36[[#This Row],[Volume (in liters)]]&lt;&gt;"",Table36[[#This Row],[Volume (in liters)]]/1000,"")</f>
        <v>9</v>
      </c>
      <c r="J3" s="19">
        <f>'Data Registry'!$V$4</f>
        <v>27</v>
      </c>
      <c r="K3" t="s">
        <v>253</v>
      </c>
    </row>
    <row r="4" spans="2:11">
      <c r="B4" s="2">
        <v>43942</v>
      </c>
      <c r="C4" s="19">
        <f>IF(ISBLANK(Table36[[#This Row],[Day ]]),"",MONTH(Table36[[#This Row],[Day ]]))</f>
        <v>4</v>
      </c>
      <c r="E4" t="s">
        <v>221</v>
      </c>
      <c r="H4">
        <v>6000</v>
      </c>
      <c r="I4" s="19">
        <f>IF(Table36[[#This Row],[Volume (in liters)]]&lt;&gt;"",Table36[[#This Row],[Volume (in liters)]]/1000,"")</f>
        <v>6</v>
      </c>
      <c r="J4" s="19">
        <f>'Data Registry'!$V$4</f>
        <v>27</v>
      </c>
      <c r="K4" t="s">
        <v>253</v>
      </c>
    </row>
    <row r="5" spans="2:11">
      <c r="B5" s="2">
        <v>43942</v>
      </c>
      <c r="C5" s="19">
        <f>IF(ISBLANK(Table36[[#This Row],[Day ]]),"",MONTH(Table36[[#This Row],[Day ]]))</f>
        <v>4</v>
      </c>
      <c r="E5" t="s">
        <v>221</v>
      </c>
      <c r="H5">
        <v>6000</v>
      </c>
      <c r="I5" s="19">
        <f>IF(Table36[[#This Row],[Volume (in liters)]]&lt;&gt;"",Table36[[#This Row],[Volume (in liters)]]/1000,"")</f>
        <v>6</v>
      </c>
      <c r="J5" s="19">
        <f>'Data Registry'!$V$4</f>
        <v>27</v>
      </c>
      <c r="K5" t="s">
        <v>253</v>
      </c>
    </row>
    <row r="6" spans="2:11">
      <c r="B6" s="2">
        <v>43942</v>
      </c>
      <c r="C6" s="19">
        <f>IF(ISBLANK(Table36[[#This Row],[Day ]]),"",MONTH(Table36[[#This Row],[Day ]]))</f>
        <v>4</v>
      </c>
      <c r="E6" t="s">
        <v>221</v>
      </c>
      <c r="H6">
        <v>6000</v>
      </c>
      <c r="I6" s="19">
        <f>IF(Table36[[#This Row],[Volume (in liters)]]&lt;&gt;"",Table36[[#This Row],[Volume (in liters)]]/1000,"")</f>
        <v>6</v>
      </c>
      <c r="J6" s="19">
        <f>'Data Registry'!$V$4</f>
        <v>27</v>
      </c>
      <c r="K6" t="s">
        <v>253</v>
      </c>
    </row>
    <row r="7" spans="2:11">
      <c r="B7" s="2">
        <v>43942</v>
      </c>
      <c r="C7" s="19">
        <f>IF(ISBLANK(Table36[[#This Row],[Day ]]),"",MONTH(Table36[[#This Row],[Day ]]))</f>
        <v>4</v>
      </c>
      <c r="E7" t="s">
        <v>221</v>
      </c>
      <c r="H7">
        <v>6000</v>
      </c>
      <c r="I7" s="19">
        <f>IF(Table36[[#This Row],[Volume (in liters)]]&lt;&gt;"",Table36[[#This Row],[Volume (in liters)]]/1000,"")</f>
        <v>6</v>
      </c>
      <c r="J7" s="19">
        <f>'Data Registry'!$V$4</f>
        <v>27</v>
      </c>
      <c r="K7" t="s">
        <v>253</v>
      </c>
    </row>
    <row r="8" spans="2:11">
      <c r="B8" s="2">
        <v>43943</v>
      </c>
      <c r="C8" s="19">
        <f>IF(ISBLANK(Table36[[#This Row],[Day ]]),"",MONTH(Table36[[#This Row],[Day ]]))</f>
        <v>4</v>
      </c>
      <c r="E8" t="s">
        <v>221</v>
      </c>
      <c r="H8">
        <v>6000</v>
      </c>
      <c r="I8" s="19">
        <f>IF(Table36[[#This Row],[Volume (in liters)]]&lt;&gt;"",Table36[[#This Row],[Volume (in liters)]]/1000,"")</f>
        <v>6</v>
      </c>
      <c r="J8" s="19">
        <f>'Data Registry'!$V$4</f>
        <v>27</v>
      </c>
      <c r="K8" t="s">
        <v>253</v>
      </c>
    </row>
    <row r="9" spans="2:11">
      <c r="B9" s="2">
        <v>43944</v>
      </c>
      <c r="C9" s="19">
        <f>IF(ISBLANK(Table36[[#This Row],[Day ]]),"",MONTH(Table36[[#This Row],[Day ]]))</f>
        <v>4</v>
      </c>
      <c r="E9" t="s">
        <v>221</v>
      </c>
      <c r="H9">
        <v>6000</v>
      </c>
      <c r="I9" s="19">
        <f>IF(Table36[[#This Row],[Volume (in liters)]]&lt;&gt;"",Table36[[#This Row],[Volume (in liters)]]/1000,"")</f>
        <v>6</v>
      </c>
      <c r="J9" s="19">
        <f>'Data Registry'!$V$4</f>
        <v>27</v>
      </c>
      <c r="K9" t="s">
        <v>253</v>
      </c>
    </row>
    <row r="10" spans="2:11">
      <c r="B10" s="2">
        <v>43945</v>
      </c>
      <c r="C10" s="19">
        <f>IF(ISBLANK(Table36[[#This Row],[Day ]]),"",MONTH(Table36[[#This Row],[Day ]]))</f>
        <v>4</v>
      </c>
      <c r="E10" t="s">
        <v>221</v>
      </c>
      <c r="H10">
        <v>6000</v>
      </c>
      <c r="I10" s="19">
        <f>IF(Table36[[#This Row],[Volume (in liters)]]&lt;&gt;"",Table36[[#This Row],[Volume (in liters)]]/1000,"")</f>
        <v>6</v>
      </c>
      <c r="J10" s="19">
        <f>'Data Registry'!$V$4</f>
        <v>27</v>
      </c>
      <c r="K10" t="s">
        <v>253</v>
      </c>
    </row>
    <row r="11" spans="2:11">
      <c r="B11" s="2">
        <v>43945</v>
      </c>
      <c r="C11" s="19">
        <f>IF(ISBLANK(Table36[[#This Row],[Day ]]),"",MONTH(Table36[[#This Row],[Day ]]))</f>
        <v>4</v>
      </c>
      <c r="E11" t="s">
        <v>221</v>
      </c>
      <c r="H11">
        <v>6000</v>
      </c>
      <c r="I11" s="19">
        <f>IF(Table36[[#This Row],[Volume (in liters)]]&lt;&gt;"",Table36[[#This Row],[Volume (in liters)]]/1000,"")</f>
        <v>6</v>
      </c>
      <c r="J11" s="19">
        <f>'Data Registry'!$V$4</f>
        <v>27</v>
      </c>
      <c r="K11" t="s">
        <v>253</v>
      </c>
    </row>
    <row r="12" spans="2:11">
      <c r="B12" s="2">
        <v>43945</v>
      </c>
      <c r="C12" s="19">
        <f>IF(ISBLANK(Table36[[#This Row],[Day ]]),"",MONTH(Table36[[#This Row],[Day ]]))</f>
        <v>4</v>
      </c>
      <c r="E12" t="s">
        <v>221</v>
      </c>
      <c r="H12">
        <v>6000</v>
      </c>
      <c r="I12" s="19">
        <f>IF(Table36[[#This Row],[Volume (in liters)]]&lt;&gt;"",Table36[[#This Row],[Volume (in liters)]]/1000,"")</f>
        <v>6</v>
      </c>
      <c r="J12" s="19">
        <f>'Data Registry'!$V$4</f>
        <v>27</v>
      </c>
      <c r="K12" t="s">
        <v>253</v>
      </c>
    </row>
    <row r="13" spans="2:11">
      <c r="B13" s="2">
        <v>43945</v>
      </c>
      <c r="C13" s="19">
        <f>IF(ISBLANK(Table36[[#This Row],[Day ]]),"",MONTH(Table36[[#This Row],[Day ]]))</f>
        <v>4</v>
      </c>
      <c r="E13" t="s">
        <v>221</v>
      </c>
      <c r="H13">
        <v>9000</v>
      </c>
      <c r="I13" s="19">
        <f>IF(Table36[[#This Row],[Volume (in liters)]]&lt;&gt;"",Table36[[#This Row],[Volume (in liters)]]/1000,"")</f>
        <v>9</v>
      </c>
      <c r="J13" s="19">
        <f>'Data Registry'!$V$4</f>
        <v>27</v>
      </c>
      <c r="K13" t="s">
        <v>253</v>
      </c>
    </row>
    <row r="14" spans="2:11">
      <c r="B14" s="2">
        <v>43945</v>
      </c>
      <c r="C14" s="19">
        <f>IF(ISBLANK(Table36[[#This Row],[Day ]]),"",MONTH(Table36[[#This Row],[Day ]]))</f>
        <v>4</v>
      </c>
      <c r="E14" t="s">
        <v>221</v>
      </c>
      <c r="H14">
        <v>9000</v>
      </c>
      <c r="I14" s="19">
        <f>IF(Table36[[#This Row],[Volume (in liters)]]&lt;&gt;"",Table36[[#This Row],[Volume (in liters)]]/1000,"")</f>
        <v>9</v>
      </c>
      <c r="J14" s="19">
        <f>'Data Registry'!$V$4</f>
        <v>27</v>
      </c>
      <c r="K14" t="s">
        <v>253</v>
      </c>
    </row>
    <row r="15" spans="2:11">
      <c r="B15" s="2">
        <v>43946</v>
      </c>
      <c r="C15" s="19">
        <f>IF(ISBLANK(Table36[[#This Row],[Day ]]),"",MONTH(Table36[[#This Row],[Day ]]))</f>
        <v>4</v>
      </c>
      <c r="E15" t="s">
        <v>221</v>
      </c>
      <c r="H15">
        <v>9000</v>
      </c>
      <c r="I15" s="19">
        <f>IF(Table36[[#This Row],[Volume (in liters)]]&lt;&gt;"",Table36[[#This Row],[Volume (in liters)]]/1000,"")</f>
        <v>9</v>
      </c>
      <c r="J15" s="19">
        <f>'Data Registry'!$V$4</f>
        <v>27</v>
      </c>
      <c r="K15" t="s">
        <v>253</v>
      </c>
    </row>
    <row r="16" spans="2:11">
      <c r="B16" s="2">
        <v>43947</v>
      </c>
      <c r="C16" s="19">
        <f>IF(ISBLANK(Table36[[#This Row],[Day ]]),"",MONTH(Table36[[#This Row],[Day ]]))</f>
        <v>4</v>
      </c>
      <c r="E16" t="s">
        <v>221</v>
      </c>
      <c r="H16">
        <v>9000</v>
      </c>
      <c r="I16" s="19">
        <f>IF(Table36[[#This Row],[Volume (in liters)]]&lt;&gt;"",Table36[[#This Row],[Volume (in liters)]]/1000,"")</f>
        <v>9</v>
      </c>
      <c r="J16" s="19">
        <f>'Data Registry'!$V$4</f>
        <v>27</v>
      </c>
      <c r="K16" t="s">
        <v>253</v>
      </c>
    </row>
    <row r="17" spans="2:11">
      <c r="B17" s="2">
        <v>43948</v>
      </c>
      <c r="C17" s="19">
        <f>IF(ISBLANK(Table36[[#This Row],[Day ]]),"",MONTH(Table36[[#This Row],[Day ]]))</f>
        <v>4</v>
      </c>
      <c r="E17" t="s">
        <v>221</v>
      </c>
      <c r="H17">
        <v>9000</v>
      </c>
      <c r="I17" s="19">
        <f>IF(Table36[[#This Row],[Volume (in liters)]]&lt;&gt;"",Table36[[#This Row],[Volume (in liters)]]/1000,"")</f>
        <v>9</v>
      </c>
      <c r="J17" s="19">
        <f>'Data Registry'!$V$4</f>
        <v>27</v>
      </c>
      <c r="K17" t="s">
        <v>253</v>
      </c>
    </row>
    <row r="18" spans="2:11">
      <c r="B18" s="2">
        <v>43949</v>
      </c>
      <c r="C18" s="19">
        <f>IF(ISBLANK(Table36[[#This Row],[Day ]]),"",MONTH(Table36[[#This Row],[Day ]]))</f>
        <v>4</v>
      </c>
      <c r="E18" t="s">
        <v>221</v>
      </c>
      <c r="H18">
        <v>9000</v>
      </c>
      <c r="I18" s="19">
        <f>IF(Table36[[#This Row],[Volume (in liters)]]&lt;&gt;"",Table36[[#This Row],[Volume (in liters)]]/1000,"")</f>
        <v>9</v>
      </c>
      <c r="J18" s="19">
        <f>'Data Registry'!$V$4</f>
        <v>27</v>
      </c>
      <c r="K18" t="s">
        <v>253</v>
      </c>
    </row>
    <row r="19" spans="2:11">
      <c r="B19" s="2">
        <v>43950</v>
      </c>
      <c r="C19" s="19">
        <f>IF(ISBLANK(Table36[[#This Row],[Day ]]),"",MONTH(Table36[[#This Row],[Day ]]))</f>
        <v>4</v>
      </c>
      <c r="E19" t="s">
        <v>221</v>
      </c>
      <c r="H19">
        <v>9000</v>
      </c>
      <c r="I19" s="19">
        <f>IF(Table36[[#This Row],[Volume (in liters)]]&lt;&gt;"",Table36[[#This Row],[Volume (in liters)]]/1000,"")</f>
        <v>9</v>
      </c>
      <c r="J19" s="19">
        <f>'Data Registry'!$V$4</f>
        <v>27</v>
      </c>
      <c r="K19" t="s">
        <v>253</v>
      </c>
    </row>
    <row r="20" spans="2:11">
      <c r="B20" s="2">
        <v>43951</v>
      </c>
      <c r="C20" s="19">
        <f>IF(ISBLANK(Table36[[#This Row],[Day ]]),"",MONTH(Table36[[#This Row],[Day ]]))</f>
        <v>4</v>
      </c>
      <c r="E20" t="s">
        <v>240</v>
      </c>
      <c r="H20">
        <v>9000</v>
      </c>
      <c r="I20" s="19">
        <f>IF(Table36[[#This Row],[Volume (in liters)]]&lt;&gt;"",Table36[[#This Row],[Volume (in liters)]]/1000,"")</f>
        <v>9</v>
      </c>
      <c r="J20" s="19">
        <f>'Data Registry'!$V$4</f>
        <v>27</v>
      </c>
      <c r="K20" t="s">
        <v>253</v>
      </c>
    </row>
    <row r="21" spans="2:11">
      <c r="B21" s="2">
        <v>43952</v>
      </c>
      <c r="C21" s="19">
        <f>IF(ISBLANK(Table36[[#This Row],[Day ]]),"",MONTH(Table36[[#This Row],[Day ]]))</f>
        <v>5</v>
      </c>
      <c r="E21" t="s">
        <v>222</v>
      </c>
      <c r="H21">
        <v>15000</v>
      </c>
      <c r="I21" s="19">
        <f>IF(Table36[[#This Row],[Volume (in liters)]]&lt;&gt;"",Table36[[#This Row],[Volume (in liters)]]/1000,"")</f>
        <v>15</v>
      </c>
      <c r="J21" s="19">
        <f>'Data Registry'!$V$4</f>
        <v>27</v>
      </c>
      <c r="K21" t="s">
        <v>253</v>
      </c>
    </row>
    <row r="22" spans="2:11">
      <c r="B22" s="2">
        <v>43953</v>
      </c>
      <c r="C22" s="19">
        <f>IF(ISBLANK(Table36[[#This Row],[Day ]]),"",MONTH(Table36[[#This Row],[Day ]]))</f>
        <v>5</v>
      </c>
      <c r="E22" t="s">
        <v>222</v>
      </c>
      <c r="H22">
        <v>15000</v>
      </c>
      <c r="I22" s="19">
        <f>IF(Table36[[#This Row],[Volume (in liters)]]&lt;&gt;"",Table36[[#This Row],[Volume (in liters)]]/1000,"")</f>
        <v>15</v>
      </c>
      <c r="J22" s="19">
        <f>'Data Registry'!$V$4</f>
        <v>27</v>
      </c>
      <c r="K22" t="s">
        <v>319</v>
      </c>
    </row>
    <row r="23" spans="2:11">
      <c r="B23" s="2">
        <v>43954</v>
      </c>
      <c r="C23" s="19">
        <f>IF(ISBLANK(Table36[[#This Row],[Day ]]),"",MONTH(Table36[[#This Row],[Day ]]))</f>
        <v>5</v>
      </c>
      <c r="E23" t="s">
        <v>221</v>
      </c>
      <c r="H23">
        <v>10000</v>
      </c>
      <c r="I23" s="19">
        <f>IF(Table36[[#This Row],[Volume (in liters)]]&lt;&gt;"",Table36[[#This Row],[Volume (in liters)]]/1000,"")</f>
        <v>10</v>
      </c>
      <c r="J23" s="19">
        <f>'Data Registry'!$V$4</f>
        <v>27</v>
      </c>
      <c r="K23" t="s">
        <v>319</v>
      </c>
    </row>
    <row r="24" spans="2:11">
      <c r="B24" s="2">
        <v>43985</v>
      </c>
      <c r="C24" s="19">
        <f>IF(ISBLANK(Table36[[#This Row],[Day ]]),"",MONTH(Table36[[#This Row],[Day ]]))</f>
        <v>6</v>
      </c>
      <c r="E24" t="s">
        <v>221</v>
      </c>
      <c r="H24">
        <v>15000</v>
      </c>
      <c r="I24" s="19">
        <f>IF(Table36[[#This Row],[Volume (in liters)]]&lt;&gt;"",Table36[[#This Row],[Volume (in liters)]]/1000,"")</f>
        <v>15</v>
      </c>
      <c r="J24" s="19">
        <f>'Data Registry'!$V$4</f>
        <v>27</v>
      </c>
      <c r="K24" t="s">
        <v>319</v>
      </c>
    </row>
    <row r="25" spans="2:11">
      <c r="B25" s="2">
        <v>43986</v>
      </c>
      <c r="C25" s="19">
        <f>IF(ISBLANK(Table36[[#This Row],[Day ]]),"",MONTH(Table36[[#This Row],[Day ]]))</f>
        <v>6</v>
      </c>
      <c r="E25" t="s">
        <v>221</v>
      </c>
      <c r="H25">
        <v>9000</v>
      </c>
      <c r="I25" s="19">
        <f>IF(Table36[[#This Row],[Volume (in liters)]]&lt;&gt;"",Table36[[#This Row],[Volume (in liters)]]/1000,"")</f>
        <v>9</v>
      </c>
      <c r="J25" s="19">
        <f>'Data Registry'!$V$4</f>
        <v>27</v>
      </c>
      <c r="K25" t="s">
        <v>319</v>
      </c>
    </row>
    <row r="26" spans="2:11">
      <c r="B26" s="2">
        <v>43987</v>
      </c>
      <c r="C26" s="19">
        <f>IF(ISBLANK(Table36[[#This Row],[Day ]]),"",MONTH(Table36[[#This Row],[Day ]]))</f>
        <v>6</v>
      </c>
      <c r="E26" t="s">
        <v>221</v>
      </c>
      <c r="H26">
        <v>15000</v>
      </c>
      <c r="I26" s="19">
        <f>IF(Table36[[#This Row],[Volume (in liters)]]&lt;&gt;"",Table36[[#This Row],[Volume (in liters)]]/1000,"")</f>
        <v>15</v>
      </c>
      <c r="J26" s="19">
        <f>'Data Registry'!$V$4</f>
        <v>27</v>
      </c>
      <c r="K26" t="s">
        <v>319</v>
      </c>
    </row>
    <row r="27" spans="2:11">
      <c r="B27" s="2">
        <v>43988</v>
      </c>
      <c r="C27" s="19">
        <f>IF(ISBLANK(Table36[[#This Row],[Day ]]),"",MONTH(Table36[[#This Row],[Day ]]))</f>
        <v>6</v>
      </c>
      <c r="E27" t="s">
        <v>221</v>
      </c>
      <c r="H27">
        <v>9000</v>
      </c>
      <c r="I27" s="19">
        <f>IF(Table36[[#This Row],[Volume (in liters)]]&lt;&gt;"",Table36[[#This Row],[Volume (in liters)]]/1000,"")</f>
        <v>9</v>
      </c>
      <c r="J27" s="19">
        <f>'Data Registry'!$V$4</f>
        <v>27</v>
      </c>
      <c r="K27" t="s">
        <v>319</v>
      </c>
    </row>
    <row r="28" spans="2:11">
      <c r="B28" s="2">
        <v>43989</v>
      </c>
      <c r="C28" s="19">
        <f>IF(ISBLANK(Table36[[#This Row],[Day ]]),"",MONTH(Table36[[#This Row],[Day ]]))</f>
        <v>6</v>
      </c>
      <c r="E28" t="s">
        <v>221</v>
      </c>
      <c r="H28">
        <v>9000</v>
      </c>
      <c r="I28" s="19">
        <f>IF(Table36[[#This Row],[Volume (in liters)]]&lt;&gt;"",Table36[[#This Row],[Volume (in liters)]]/1000,"")</f>
        <v>9</v>
      </c>
      <c r="J28" s="19">
        <f>'Data Registry'!$V$4</f>
        <v>27</v>
      </c>
      <c r="K28" t="s">
        <v>318</v>
      </c>
    </row>
    <row r="29" spans="2:11">
      <c r="B29" s="2">
        <v>43990</v>
      </c>
      <c r="C29" s="19">
        <f>IF(ISBLANK(Table36[[#This Row],[Day ]]),"",MONTH(Table36[[#This Row],[Day ]]))</f>
        <v>6</v>
      </c>
      <c r="E29" t="s">
        <v>221</v>
      </c>
      <c r="H29">
        <v>9000</v>
      </c>
      <c r="I29" s="19">
        <f>IF(Table36[[#This Row],[Volume (in liters)]]&lt;&gt;"",Table36[[#This Row],[Volume (in liters)]]/1000,"")</f>
        <v>9</v>
      </c>
      <c r="J29" s="19">
        <f>'Data Registry'!$V$4</f>
        <v>27</v>
      </c>
      <c r="K29" t="s">
        <v>318</v>
      </c>
    </row>
    <row r="30" spans="2:11">
      <c r="B30" s="2">
        <v>43991</v>
      </c>
      <c r="C30" s="19">
        <f>IF(ISBLANK(Table36[[#This Row],[Day ]]),"",MONTH(Table36[[#This Row],[Day ]]))</f>
        <v>6</v>
      </c>
      <c r="E30" t="s">
        <v>221</v>
      </c>
      <c r="H30">
        <v>9000</v>
      </c>
      <c r="I30" s="19">
        <f>IF(Table36[[#This Row],[Volume (in liters)]]&lt;&gt;"",Table36[[#This Row],[Volume (in liters)]]/1000,"")</f>
        <v>9</v>
      </c>
      <c r="J30" s="19">
        <f>'Data Registry'!$V$4</f>
        <v>27</v>
      </c>
      <c r="K30" t="s">
        <v>318</v>
      </c>
    </row>
    <row r="31" spans="2:11">
      <c r="C31" s="19" t="str">
        <f>IF(ISBLANK(Table36[[#This Row],[Day ]]),"",MONTH(Table36[[#This Row],[Day ]]))</f>
        <v/>
      </c>
      <c r="E31" t="s">
        <v>221</v>
      </c>
      <c r="F31" t="s">
        <v>546</v>
      </c>
      <c r="G31" t="s">
        <v>4</v>
      </c>
      <c r="I31" s="19" t="str">
        <f>IF(Table36[[#This Row],[Volume (in liters)]]&lt;&gt;"",Table36[[#This Row],[Volume (in liters)]]/1000,"")</f>
        <v/>
      </c>
      <c r="J31" s="19">
        <f>'Data Registry'!$V$4</f>
        <v>27</v>
      </c>
    </row>
    <row r="32" spans="2:11">
      <c r="C32" s="19" t="str">
        <f>IF(ISBLANK(Table36[[#This Row],[Day ]]),"",MONTH(Table36[[#This Row],[Day ]]))</f>
        <v/>
      </c>
      <c r="I32" s="19" t="str">
        <f>IF(Table36[[#This Row],[Volume (in liters)]]&lt;&gt;"",Table36[[#This Row],[Volume (in liters)]]/1000,"")</f>
        <v/>
      </c>
      <c r="J32" s="19">
        <f>'Data Registry'!$V$4</f>
        <v>27</v>
      </c>
    </row>
    <row r="33" spans="3:10">
      <c r="C33" s="19" t="str">
        <f>IF(ISBLANK(Table36[[#This Row],[Day ]]),"",MONTH(Table36[[#This Row],[Day ]]))</f>
        <v/>
      </c>
      <c r="I33" s="19" t="str">
        <f>IF(Table36[[#This Row],[Volume (in liters)]]&lt;&gt;"",Table36[[#This Row],[Volume (in liters)]]/1000,"")</f>
        <v/>
      </c>
      <c r="J33" s="19">
        <f>'Data Registry'!$V$4</f>
        <v>27</v>
      </c>
    </row>
    <row r="34" spans="3:10">
      <c r="C34" s="19" t="str">
        <f>IF(ISBLANK(Table36[[#This Row],[Day ]]),"",MONTH(Table36[[#This Row],[Day ]]))</f>
        <v/>
      </c>
      <c r="I34" s="19" t="str">
        <f>IF(Table36[[#This Row],[Volume (in liters)]]&lt;&gt;"",Table36[[#This Row],[Volume (in liters)]]/1000,"")</f>
        <v/>
      </c>
      <c r="J34" s="19">
        <f>'Data Registry'!$V$4</f>
        <v>27</v>
      </c>
    </row>
    <row r="35" spans="3:10">
      <c r="C35" s="19" t="str">
        <f>IF(ISBLANK(Table36[[#This Row],[Day ]]),"",MONTH(Table36[[#This Row],[Day ]]))</f>
        <v/>
      </c>
      <c r="I35" s="19" t="str">
        <f>IF(Table36[[#This Row],[Volume (in liters)]]&lt;&gt;"",Table36[[#This Row],[Volume (in liters)]]/1000,"")</f>
        <v/>
      </c>
      <c r="J35" s="19">
        <f>'Data Registry'!$V$4</f>
        <v>27</v>
      </c>
    </row>
    <row r="36" spans="3:10">
      <c r="C36" s="19" t="str">
        <f>IF(ISBLANK(Table36[[#This Row],[Day ]]),"",MONTH(Table36[[#This Row],[Day ]]))</f>
        <v/>
      </c>
      <c r="I36" s="19" t="str">
        <f>IF(Table36[[#This Row],[Volume (in liters)]]&lt;&gt;"",Table36[[#This Row],[Volume (in liters)]]/1000,"")</f>
        <v/>
      </c>
      <c r="J36" s="19">
        <f>'Data Registry'!$V$4</f>
        <v>27</v>
      </c>
    </row>
    <row r="37" spans="3:10">
      <c r="C37" s="19" t="str">
        <f>IF(ISBLANK(Table36[[#This Row],[Day ]]),"",MONTH(Table36[[#This Row],[Day ]]))</f>
        <v/>
      </c>
      <c r="I37" s="19" t="str">
        <f>IF(Table36[[#This Row],[Volume (in liters)]]&lt;&gt;"",Table36[[#This Row],[Volume (in liters)]]/1000,"")</f>
        <v/>
      </c>
      <c r="J37" s="19">
        <f>'Data Registry'!$V$4</f>
        <v>27</v>
      </c>
    </row>
    <row r="38" spans="3:10">
      <c r="C38" s="19" t="str">
        <f>IF(ISBLANK(Table36[[#This Row],[Day ]]),"",MONTH(Table36[[#This Row],[Day ]]))</f>
        <v/>
      </c>
      <c r="I38" s="19" t="str">
        <f>IF(Table36[[#This Row],[Volume (in liters)]]&lt;&gt;"",Table36[[#This Row],[Volume (in liters)]]/1000,"")</f>
        <v/>
      </c>
      <c r="J38" s="19">
        <f>'Data Registry'!$V$4</f>
        <v>27</v>
      </c>
    </row>
    <row r="39" spans="3:10">
      <c r="C39" s="19" t="str">
        <f>IF(ISBLANK(Table36[[#This Row],[Day ]]),"",MONTH(Table36[[#This Row],[Day ]]))</f>
        <v/>
      </c>
      <c r="I39" s="19" t="str">
        <f>IF(Table36[[#This Row],[Volume (in liters)]]&lt;&gt;"",Table36[[#This Row],[Volume (in liters)]]/1000,"")</f>
        <v/>
      </c>
      <c r="J39" s="19">
        <f>'Data Registry'!$V$4</f>
        <v>27</v>
      </c>
    </row>
    <row r="40" spans="3:10">
      <c r="C40" s="19" t="str">
        <f>IF(ISBLANK(Table36[[#This Row],[Day ]]),"",MONTH(Table36[[#This Row],[Day ]]))</f>
        <v/>
      </c>
      <c r="I40" s="19" t="str">
        <f>IF(Table36[[#This Row],[Volume (in liters)]]&lt;&gt;"",Table36[[#This Row],[Volume (in liters)]]/1000,"")</f>
        <v/>
      </c>
      <c r="J40" s="19">
        <f>'Data Registry'!$V$4</f>
        <v>27</v>
      </c>
    </row>
    <row r="41" spans="3:10">
      <c r="C41" s="19" t="str">
        <f>IF(ISBLANK(Table36[[#This Row],[Day ]]),"",MONTH(Table36[[#This Row],[Day ]]))</f>
        <v/>
      </c>
      <c r="I41" s="19" t="str">
        <f>IF(Table36[[#This Row],[Volume (in liters)]]&lt;&gt;"",Table36[[#This Row],[Volume (in liters)]]/1000,"")</f>
        <v/>
      </c>
      <c r="J41" s="19">
        <f>'Data Registry'!$V$4</f>
        <v>27</v>
      </c>
    </row>
    <row r="42" spans="3:10">
      <c r="C42" s="19" t="str">
        <f>IF(ISBLANK(Table36[[#This Row],[Day ]]),"",MONTH(Table36[[#This Row],[Day ]]))</f>
        <v/>
      </c>
      <c r="I42" s="19" t="str">
        <f>IF(Table36[[#This Row],[Volume (in liters)]]&lt;&gt;"",Table36[[#This Row],[Volume (in liters)]]/1000,"")</f>
        <v/>
      </c>
      <c r="J42" s="19">
        <f>'Data Registry'!$V$4</f>
        <v>27</v>
      </c>
    </row>
    <row r="43" spans="3:10">
      <c r="C43" s="19" t="str">
        <f>IF(ISBLANK(Table36[[#This Row],[Day ]]),"",MONTH(Table36[[#This Row],[Day ]]))</f>
        <v/>
      </c>
      <c r="I43" s="19" t="str">
        <f>IF(Table36[[#This Row],[Volume (in liters)]]&lt;&gt;"",Table36[[#This Row],[Volume (in liters)]]/1000,"")</f>
        <v/>
      </c>
      <c r="J43" s="19">
        <f>'Data Registry'!$V$4</f>
        <v>27</v>
      </c>
    </row>
    <row r="44" spans="3:10">
      <c r="C44" s="19" t="str">
        <f>IF(ISBLANK(Table36[[#This Row],[Day ]]),"",MONTH(Table36[[#This Row],[Day ]]))</f>
        <v/>
      </c>
      <c r="I44" s="19" t="str">
        <f>IF(Table36[[#This Row],[Volume (in liters)]]&lt;&gt;"",Table36[[#This Row],[Volume (in liters)]]/1000,"")</f>
        <v/>
      </c>
      <c r="J44" s="19">
        <f>'Data Registry'!$V$4</f>
        <v>27</v>
      </c>
    </row>
    <row r="45" spans="3:10">
      <c r="C45" s="19" t="str">
        <f>IF(ISBLANK(Table36[[#This Row],[Day ]]),"",MONTH(Table36[[#This Row],[Day ]]))</f>
        <v/>
      </c>
      <c r="I45" s="19" t="str">
        <f>IF(Table36[[#This Row],[Volume (in liters)]]&lt;&gt;"",Table36[[#This Row],[Volume (in liters)]]/1000,"")</f>
        <v/>
      </c>
      <c r="J45" s="19">
        <f>'Data Registry'!$V$4</f>
        <v>27</v>
      </c>
    </row>
    <row r="46" spans="3:10">
      <c r="C46" s="19" t="str">
        <f>IF(ISBLANK(Table36[[#This Row],[Day ]]),"",MONTH(Table36[[#This Row],[Day ]]))</f>
        <v/>
      </c>
      <c r="I46" s="19" t="str">
        <f>IF(Table36[[#This Row],[Volume (in liters)]]&lt;&gt;"",Table36[[#This Row],[Volume (in liters)]]/1000,"")</f>
        <v/>
      </c>
      <c r="J46" s="19">
        <f>'Data Registry'!$V$4</f>
        <v>27</v>
      </c>
    </row>
    <row r="47" spans="3:10">
      <c r="C47" s="19" t="str">
        <f>IF(ISBLANK(Table36[[#This Row],[Day ]]),"",MONTH(Table36[[#This Row],[Day ]]))</f>
        <v/>
      </c>
      <c r="I47" s="19" t="str">
        <f>IF(Table36[[#This Row],[Volume (in liters)]]&lt;&gt;"",Table36[[#This Row],[Volume (in liters)]]/1000,"")</f>
        <v/>
      </c>
      <c r="J47" s="19">
        <f>'Data Registry'!$V$4</f>
        <v>27</v>
      </c>
    </row>
    <row r="48" spans="3:10">
      <c r="C48" s="19" t="str">
        <f>IF(ISBLANK(Table36[[#This Row],[Day ]]),"",MONTH(Table36[[#This Row],[Day ]]))</f>
        <v/>
      </c>
      <c r="I48" s="19" t="str">
        <f>IF(Table36[[#This Row],[Volume (in liters)]]&lt;&gt;"",Table36[[#This Row],[Volume (in liters)]]/1000,"")</f>
        <v/>
      </c>
      <c r="J48" s="19">
        <f>'Data Registry'!$V$4</f>
        <v>27</v>
      </c>
    </row>
    <row r="49" spans="3:10">
      <c r="C49" s="19" t="str">
        <f>IF(ISBLANK(Table36[[#This Row],[Day ]]),"",MONTH(Table36[[#This Row],[Day ]]))</f>
        <v/>
      </c>
      <c r="I49" s="19" t="str">
        <f>IF(Table36[[#This Row],[Volume (in liters)]]&lt;&gt;"",Table36[[#This Row],[Volume (in liters)]]/1000,"")</f>
        <v/>
      </c>
      <c r="J49" s="19">
        <f>'Data Registry'!$V$4</f>
        <v>27</v>
      </c>
    </row>
    <row r="50" spans="3:10">
      <c r="C50" s="19" t="str">
        <f>IF(ISBLANK(Table36[[#This Row],[Day ]]),"",MONTH(Table36[[#This Row],[Day ]]))</f>
        <v/>
      </c>
      <c r="I50" s="19" t="str">
        <f>IF(Table36[[#This Row],[Volume (in liters)]]&lt;&gt;"",Table36[[#This Row],[Volume (in liters)]]/1000,"")</f>
        <v/>
      </c>
      <c r="J50" s="19">
        <f>'Data Registry'!$V$4</f>
        <v>27</v>
      </c>
    </row>
    <row r="51" spans="3:10">
      <c r="C51" s="19" t="str">
        <f>IF(ISBLANK(Table36[[#This Row],[Day ]]),"",MONTH(Table36[[#This Row],[Day ]]))</f>
        <v/>
      </c>
      <c r="I51" s="19" t="str">
        <f>IF(Table36[[#This Row],[Volume (in liters)]]&lt;&gt;"",Table36[[#This Row],[Volume (in liters)]]/1000,"")</f>
        <v/>
      </c>
      <c r="J51" s="19">
        <f>'Data Registry'!$V$4</f>
        <v>27</v>
      </c>
    </row>
    <row r="52" spans="3:10">
      <c r="C52" s="19" t="str">
        <f>IF(ISBLANK(Table36[[#This Row],[Day ]]),"",MONTH(Table36[[#This Row],[Day ]]))</f>
        <v/>
      </c>
      <c r="I52" s="19" t="str">
        <f>IF(Table36[[#This Row],[Volume (in liters)]]&lt;&gt;"",Table36[[#This Row],[Volume (in liters)]]/1000,"")</f>
        <v/>
      </c>
      <c r="J52" s="19">
        <f>'Data Registry'!$V$4</f>
        <v>27</v>
      </c>
    </row>
    <row r="53" spans="3:10">
      <c r="C53" s="19" t="str">
        <f>IF(ISBLANK(Table36[[#This Row],[Day ]]),"",MONTH(Table36[[#This Row],[Day ]]))</f>
        <v/>
      </c>
      <c r="I53" s="19" t="str">
        <f>IF(Table36[[#This Row],[Volume (in liters)]]&lt;&gt;"",Table36[[#This Row],[Volume (in liters)]]/1000,"")</f>
        <v/>
      </c>
      <c r="J53" s="19">
        <f>'Data Registry'!$V$4</f>
        <v>27</v>
      </c>
    </row>
    <row r="54" spans="3:10">
      <c r="C54" s="19" t="str">
        <f>IF(ISBLANK(Table36[[#This Row],[Day ]]),"",MONTH(Table36[[#This Row],[Day ]]))</f>
        <v/>
      </c>
      <c r="I54" s="19" t="str">
        <f>IF(Table36[[#This Row],[Volume (in liters)]]&lt;&gt;"",Table36[[#This Row],[Volume (in liters)]]/1000,"")</f>
        <v/>
      </c>
      <c r="J54" s="19">
        <f>'Data Registry'!$V$4</f>
        <v>27</v>
      </c>
    </row>
    <row r="55" spans="3:10">
      <c r="C55" s="19" t="str">
        <f>IF(ISBLANK(Table36[[#This Row],[Day ]]),"",MONTH(Table36[[#This Row],[Day ]]))</f>
        <v/>
      </c>
      <c r="I55" s="19" t="str">
        <f>IF(Table36[[#This Row],[Volume (in liters)]]&lt;&gt;"",Table36[[#This Row],[Volume (in liters)]]/1000,"")</f>
        <v/>
      </c>
      <c r="J55" s="19">
        <f>'Data Registry'!$V$4</f>
        <v>27</v>
      </c>
    </row>
    <row r="56" spans="3:10">
      <c r="C56" s="19" t="str">
        <f>IF(ISBLANK(Table36[[#This Row],[Day ]]),"",MONTH(Table36[[#This Row],[Day ]]))</f>
        <v/>
      </c>
      <c r="I56" s="19" t="str">
        <f>IF(Table36[[#This Row],[Volume (in liters)]]&lt;&gt;"",Table36[[#This Row],[Volume (in liters)]]/1000,"")</f>
        <v/>
      </c>
      <c r="J56" s="19">
        <f>'Data Registry'!$V$4</f>
        <v>27</v>
      </c>
    </row>
    <row r="57" spans="3:10">
      <c r="C57" s="19" t="str">
        <f>IF(ISBLANK(Table36[[#This Row],[Day ]]),"",MONTH(Table36[[#This Row],[Day ]]))</f>
        <v/>
      </c>
      <c r="I57" s="19" t="str">
        <f>IF(Table36[[#This Row],[Volume (in liters)]]&lt;&gt;"",Table36[[#This Row],[Volume (in liters)]]/1000,"")</f>
        <v/>
      </c>
      <c r="J57" s="19">
        <f>'Data Registry'!$V$4</f>
        <v>27</v>
      </c>
    </row>
    <row r="58" spans="3:10">
      <c r="C58" s="19" t="str">
        <f>IF(ISBLANK(Table36[[#This Row],[Day ]]),"",MONTH(Table36[[#This Row],[Day ]]))</f>
        <v/>
      </c>
      <c r="I58" s="19" t="str">
        <f>IF(Table36[[#This Row],[Volume (in liters)]]&lt;&gt;"",Table36[[#This Row],[Volume (in liters)]]/1000,"")</f>
        <v/>
      </c>
      <c r="J58" s="19">
        <f>'Data Registry'!$V$4</f>
        <v>27</v>
      </c>
    </row>
    <row r="59" spans="3:10">
      <c r="C59" s="19" t="str">
        <f>IF(ISBLANK(Table36[[#This Row],[Day ]]),"",MONTH(Table36[[#This Row],[Day ]]))</f>
        <v/>
      </c>
      <c r="I59" s="19" t="str">
        <f>IF(Table36[[#This Row],[Volume (in liters)]]&lt;&gt;"",Table36[[#This Row],[Volume (in liters)]]/1000,"")</f>
        <v/>
      </c>
      <c r="J59" s="19">
        <f>'Data Registry'!$V$4</f>
        <v>27</v>
      </c>
    </row>
    <row r="60" spans="3:10">
      <c r="C60" s="19" t="str">
        <f>IF(ISBLANK(Table36[[#This Row],[Day ]]),"",MONTH(Table36[[#This Row],[Day ]]))</f>
        <v/>
      </c>
      <c r="I60" s="19" t="str">
        <f>IF(Table36[[#This Row],[Volume (in liters)]]&lt;&gt;"",Table36[[#This Row],[Volume (in liters)]]/1000,"")</f>
        <v/>
      </c>
      <c r="J60" s="19">
        <f>'Data Registry'!$V$4</f>
        <v>27</v>
      </c>
    </row>
    <row r="61" spans="3:10">
      <c r="C61" s="19" t="str">
        <f>IF(ISBLANK(Table36[[#This Row],[Day ]]),"",MONTH(Table36[[#This Row],[Day ]]))</f>
        <v/>
      </c>
      <c r="I61" s="19" t="str">
        <f>IF(Table36[[#This Row],[Volume (in liters)]]&lt;&gt;"",Table36[[#This Row],[Volume (in liters)]]/1000,"")</f>
        <v/>
      </c>
      <c r="J61" s="19">
        <f>'Data Registry'!$V$4</f>
        <v>27</v>
      </c>
    </row>
    <row r="62" spans="3:10">
      <c r="C62" s="19" t="str">
        <f>IF(ISBLANK(Table36[[#This Row],[Day ]]),"",MONTH(Table36[[#This Row],[Day ]]))</f>
        <v/>
      </c>
      <c r="I62" s="19" t="str">
        <f>IF(Table36[[#This Row],[Volume (in liters)]]&lt;&gt;"",Table36[[#This Row],[Volume (in liters)]]/1000,"")</f>
        <v/>
      </c>
      <c r="J62" s="19">
        <f>'Data Registry'!$V$4</f>
        <v>27</v>
      </c>
    </row>
    <row r="63" spans="3:10">
      <c r="C63" s="19" t="str">
        <f>IF(ISBLANK(Table36[[#This Row],[Day ]]),"",MONTH(Table36[[#This Row],[Day ]]))</f>
        <v/>
      </c>
      <c r="I63" s="19" t="str">
        <f>IF(Table36[[#This Row],[Volume (in liters)]]&lt;&gt;"",Table36[[#This Row],[Volume (in liters)]]/1000,"")</f>
        <v/>
      </c>
      <c r="J63" s="19">
        <f>'Data Registry'!$V$4</f>
        <v>27</v>
      </c>
    </row>
    <row r="64" spans="3:10">
      <c r="C64" s="19" t="str">
        <f>IF(ISBLANK(Table36[[#This Row],[Day ]]),"",MONTH(Table36[[#This Row],[Day ]]))</f>
        <v/>
      </c>
      <c r="I64" s="19" t="str">
        <f>IF(Table36[[#This Row],[Volume (in liters)]]&lt;&gt;"",Table36[[#This Row],[Volume (in liters)]]/1000,"")</f>
        <v/>
      </c>
      <c r="J64" s="19">
        <f>'Data Registry'!$V$4</f>
        <v>27</v>
      </c>
    </row>
    <row r="65" spans="3:10">
      <c r="C65" s="19" t="str">
        <f>IF(ISBLANK(Table36[[#This Row],[Day ]]),"",MONTH(Table36[[#This Row],[Day ]]))</f>
        <v/>
      </c>
      <c r="I65" s="19" t="str">
        <f>IF(Table36[[#This Row],[Volume (in liters)]]&lt;&gt;"",Table36[[#This Row],[Volume (in liters)]]/1000,"")</f>
        <v/>
      </c>
      <c r="J65" s="19">
        <f>'Data Registry'!$V$4</f>
        <v>27</v>
      </c>
    </row>
    <row r="66" spans="3:10">
      <c r="C66" s="19" t="str">
        <f>IF(ISBLANK(Table36[[#This Row],[Day ]]),"",MONTH(Table36[[#This Row],[Day ]]))</f>
        <v/>
      </c>
      <c r="I66" s="19" t="str">
        <f>IF(Table36[[#This Row],[Volume (in liters)]]&lt;&gt;"",Table36[[#This Row],[Volume (in liters)]]/1000,"")</f>
        <v/>
      </c>
      <c r="J66" s="19">
        <f>'Data Registry'!$V$4</f>
        <v>27</v>
      </c>
    </row>
    <row r="67" spans="3:10">
      <c r="C67" s="19" t="str">
        <f>IF(ISBLANK(Table36[[#This Row],[Day ]]),"",MONTH(Table36[[#This Row],[Day ]]))</f>
        <v/>
      </c>
      <c r="I67" s="19" t="str">
        <f>IF(Table36[[#This Row],[Volume (in liters)]]&lt;&gt;"",Table36[[#This Row],[Volume (in liters)]]/1000,"")</f>
        <v/>
      </c>
      <c r="J67" s="19">
        <f>'Data Registry'!$V$4</f>
        <v>27</v>
      </c>
    </row>
    <row r="68" spans="3:10">
      <c r="C68" s="19" t="str">
        <f>IF(ISBLANK(Table36[[#This Row],[Day ]]),"",MONTH(Table36[[#This Row],[Day ]]))</f>
        <v/>
      </c>
      <c r="I68" s="19" t="str">
        <f>IF(Table36[[#This Row],[Volume (in liters)]]&lt;&gt;"",Table36[[#This Row],[Volume (in liters)]]/1000,"")</f>
        <v/>
      </c>
      <c r="J68" s="19">
        <f>'Data Registry'!$V$4</f>
        <v>27</v>
      </c>
    </row>
    <row r="69" spans="3:10">
      <c r="C69" s="19" t="str">
        <f>IF(ISBLANK(Table36[[#This Row],[Day ]]),"",MONTH(Table36[[#This Row],[Day ]]))</f>
        <v/>
      </c>
      <c r="I69" s="19" t="str">
        <f>IF(Table36[[#This Row],[Volume (in liters)]]&lt;&gt;"",Table36[[#This Row],[Volume (in liters)]]/1000,"")</f>
        <v/>
      </c>
      <c r="J69" s="19">
        <f>'Data Registry'!$V$4</f>
        <v>27</v>
      </c>
    </row>
    <row r="70" spans="3:10">
      <c r="C70" s="19" t="str">
        <f>IF(ISBLANK(Table36[[#This Row],[Day ]]),"",MONTH(Table36[[#This Row],[Day ]]))</f>
        <v/>
      </c>
      <c r="I70" s="19" t="str">
        <f>IF(Table36[[#This Row],[Volume (in liters)]]&lt;&gt;"",Table36[[#This Row],[Volume (in liters)]]/1000,"")</f>
        <v/>
      </c>
      <c r="J70" s="19">
        <f>'Data Registry'!$V$4</f>
        <v>27</v>
      </c>
    </row>
    <row r="71" spans="3:10">
      <c r="C71" s="19" t="str">
        <f>IF(ISBLANK(Table36[[#This Row],[Day ]]),"",MONTH(Table36[[#This Row],[Day ]]))</f>
        <v/>
      </c>
      <c r="I71" s="19" t="str">
        <f>IF(Table36[[#This Row],[Volume (in liters)]]&lt;&gt;"",Table36[[#This Row],[Volume (in liters)]]/1000,"")</f>
        <v/>
      </c>
      <c r="J71" s="19">
        <f>'Data Registry'!$V$4</f>
        <v>27</v>
      </c>
    </row>
    <row r="72" spans="3:10">
      <c r="C72" s="19" t="str">
        <f>IF(ISBLANK(Table36[[#This Row],[Day ]]),"",MONTH(Table36[[#This Row],[Day ]]))</f>
        <v/>
      </c>
      <c r="I72" s="19" t="str">
        <f>IF(Table36[[#This Row],[Volume (in liters)]]&lt;&gt;"",Table36[[#This Row],[Volume (in liters)]]/1000,"")</f>
        <v/>
      </c>
      <c r="J72" s="19">
        <f>'Data Registry'!$V$4</f>
        <v>27</v>
      </c>
    </row>
    <row r="73" spans="3:10">
      <c r="C73" s="19" t="str">
        <f>IF(ISBLANK(Table36[[#This Row],[Day ]]),"",MONTH(Table36[[#This Row],[Day ]]))</f>
        <v/>
      </c>
      <c r="I73" s="19" t="str">
        <f>IF(Table36[[#This Row],[Volume (in liters)]]&lt;&gt;"",Table36[[#This Row],[Volume (in liters)]]/1000,"")</f>
        <v/>
      </c>
      <c r="J73" s="19">
        <f>'Data Registry'!$V$4</f>
        <v>27</v>
      </c>
    </row>
    <row r="74" spans="3:10">
      <c r="C74" s="19" t="str">
        <f>IF(ISBLANK(Table36[[#This Row],[Day ]]),"",MONTH(Table36[[#This Row],[Day ]]))</f>
        <v/>
      </c>
      <c r="I74" s="19" t="str">
        <f>IF(Table36[[#This Row],[Volume (in liters)]]&lt;&gt;"",Table36[[#This Row],[Volume (in liters)]]/1000,"")</f>
        <v/>
      </c>
      <c r="J74" s="19">
        <f>'Data Registry'!$V$4</f>
        <v>27</v>
      </c>
    </row>
    <row r="75" spans="3:10">
      <c r="C75" s="19" t="str">
        <f>IF(ISBLANK(Table36[[#This Row],[Day ]]),"",MONTH(Table36[[#This Row],[Day ]]))</f>
        <v/>
      </c>
      <c r="I75" s="19" t="str">
        <f>IF(Table36[[#This Row],[Volume (in liters)]]&lt;&gt;"",Table36[[#This Row],[Volume (in liters)]]/1000,"")</f>
        <v/>
      </c>
      <c r="J75" s="19">
        <f>'Data Registry'!$V$4</f>
        <v>27</v>
      </c>
    </row>
    <row r="76" spans="3:10">
      <c r="C76" s="19" t="str">
        <f>IF(ISBLANK(Table36[[#This Row],[Day ]]),"",MONTH(Table36[[#This Row],[Day ]]))</f>
        <v/>
      </c>
      <c r="I76" s="19" t="str">
        <f>IF(Table36[[#This Row],[Volume (in liters)]]&lt;&gt;"",Table36[[#This Row],[Volume (in liters)]]/1000,"")</f>
        <v/>
      </c>
      <c r="J76" s="19">
        <f>'Data Registry'!$V$4</f>
        <v>27</v>
      </c>
    </row>
    <row r="77" spans="3:10">
      <c r="C77" s="19" t="str">
        <f>IF(ISBLANK(Table36[[#This Row],[Day ]]),"",MONTH(Table36[[#This Row],[Day ]]))</f>
        <v/>
      </c>
      <c r="I77" s="19" t="str">
        <f>IF(Table36[[#This Row],[Volume (in liters)]]&lt;&gt;"",Table36[[#This Row],[Volume (in liters)]]/1000,"")</f>
        <v/>
      </c>
      <c r="J77" s="19">
        <f>'Data Registry'!$V$4</f>
        <v>27</v>
      </c>
    </row>
    <row r="78" spans="3:10">
      <c r="C78" s="19" t="str">
        <f>IF(ISBLANK(Table36[[#This Row],[Day ]]),"",MONTH(Table36[[#This Row],[Day ]]))</f>
        <v/>
      </c>
      <c r="I78" s="19" t="str">
        <f>IF(Table36[[#This Row],[Volume (in liters)]]&lt;&gt;"",Table36[[#This Row],[Volume (in liters)]]/1000,"")</f>
        <v/>
      </c>
      <c r="J78" s="19">
        <f>'Data Registry'!$V$4</f>
        <v>27</v>
      </c>
    </row>
    <row r="79" spans="3:10">
      <c r="C79" s="19" t="str">
        <f>IF(ISBLANK(Table36[[#This Row],[Day ]]),"",MONTH(Table36[[#This Row],[Day ]]))</f>
        <v/>
      </c>
      <c r="I79" s="19" t="str">
        <f>IF(Table36[[#This Row],[Volume (in liters)]]&lt;&gt;"",Table36[[#This Row],[Volume (in liters)]]/1000,"")</f>
        <v/>
      </c>
      <c r="J79" s="19">
        <f>'Data Registry'!$V$4</f>
        <v>27</v>
      </c>
    </row>
    <row r="80" spans="3:10">
      <c r="C80" s="19" t="str">
        <f>IF(ISBLANK(Table36[[#This Row],[Day ]]),"",MONTH(Table36[[#This Row],[Day ]]))</f>
        <v/>
      </c>
      <c r="I80" s="19" t="str">
        <f>IF(Table36[[#This Row],[Volume (in liters)]]&lt;&gt;"",Table36[[#This Row],[Volume (in liters)]]/1000,"")</f>
        <v/>
      </c>
      <c r="J80" s="19">
        <f>'Data Registry'!$V$4</f>
        <v>27</v>
      </c>
    </row>
    <row r="81" spans="3:10">
      <c r="C81" s="19" t="str">
        <f>IF(ISBLANK(Table36[[#This Row],[Day ]]),"",MONTH(Table36[[#This Row],[Day ]]))</f>
        <v/>
      </c>
      <c r="I81" s="19" t="str">
        <f>IF(Table36[[#This Row],[Volume (in liters)]]&lt;&gt;"",Table36[[#This Row],[Volume (in liters)]]/1000,"")</f>
        <v/>
      </c>
      <c r="J81" s="19">
        <f>'Data Registry'!$V$4</f>
        <v>27</v>
      </c>
    </row>
    <row r="82" spans="3:10">
      <c r="C82" s="19" t="str">
        <f>IF(ISBLANK(Table36[[#This Row],[Day ]]),"",MONTH(Table36[[#This Row],[Day ]]))</f>
        <v/>
      </c>
      <c r="I82" s="19" t="str">
        <f>IF(Table36[[#This Row],[Volume (in liters)]]&lt;&gt;"",Table36[[#This Row],[Volume (in liters)]]/1000,"")</f>
        <v/>
      </c>
      <c r="J82" s="19">
        <f>'Data Registry'!$V$4</f>
        <v>27</v>
      </c>
    </row>
    <row r="83" spans="3:10">
      <c r="C83" s="19" t="str">
        <f>IF(ISBLANK(Table36[[#This Row],[Day ]]),"",MONTH(Table36[[#This Row],[Day ]]))</f>
        <v/>
      </c>
      <c r="I83" s="19" t="str">
        <f>IF(Table36[[#This Row],[Volume (in liters)]]&lt;&gt;"",Table36[[#This Row],[Volume (in liters)]]/1000,"")</f>
        <v/>
      </c>
      <c r="J83" s="19">
        <f>'Data Registry'!$V$4</f>
        <v>27</v>
      </c>
    </row>
    <row r="84" spans="3:10">
      <c r="C84" s="19" t="str">
        <f>IF(ISBLANK(Table36[[#This Row],[Day ]]),"",MONTH(Table36[[#This Row],[Day ]]))</f>
        <v/>
      </c>
      <c r="I84" s="19" t="str">
        <f>IF(Table36[[#This Row],[Volume (in liters)]]&lt;&gt;"",Table36[[#This Row],[Volume (in liters)]]/1000,"")</f>
        <v/>
      </c>
      <c r="J84" s="19">
        <f>'Data Registry'!$V$4</f>
        <v>27</v>
      </c>
    </row>
    <row r="85" spans="3:10">
      <c r="C85" s="19" t="str">
        <f>IF(ISBLANK(Table36[[#This Row],[Day ]]),"",MONTH(Table36[[#This Row],[Day ]]))</f>
        <v/>
      </c>
      <c r="I85" s="19" t="str">
        <f>IF(Table36[[#This Row],[Volume (in liters)]]&lt;&gt;"",Table36[[#This Row],[Volume (in liters)]]/1000,"")</f>
        <v/>
      </c>
      <c r="J85" s="19">
        <f>'Data Registry'!$V$4</f>
        <v>27</v>
      </c>
    </row>
    <row r="86" spans="3:10">
      <c r="C86" s="19" t="str">
        <f>IF(ISBLANK(Table36[[#This Row],[Day ]]),"",MONTH(Table36[[#This Row],[Day ]]))</f>
        <v/>
      </c>
      <c r="I86" s="19" t="str">
        <f>IF(Table36[[#This Row],[Volume (in liters)]]&lt;&gt;"",Table36[[#This Row],[Volume (in liters)]]/1000,"")</f>
        <v/>
      </c>
      <c r="J86" s="19">
        <f>'Data Registry'!$V$4</f>
        <v>27</v>
      </c>
    </row>
    <row r="87" spans="3:10">
      <c r="C87" s="19" t="str">
        <f>IF(ISBLANK(Table36[[#This Row],[Day ]]),"",MONTH(Table36[[#This Row],[Day ]]))</f>
        <v/>
      </c>
      <c r="I87" s="19" t="str">
        <f>IF(Table36[[#This Row],[Volume (in liters)]]&lt;&gt;"",Table36[[#This Row],[Volume (in liters)]]/1000,"")</f>
        <v/>
      </c>
      <c r="J87" s="19">
        <f>'Data Registry'!$V$4</f>
        <v>27</v>
      </c>
    </row>
    <row r="88" spans="3:10">
      <c r="C88" s="19" t="str">
        <f>IF(ISBLANK(Table36[[#This Row],[Day ]]),"",MONTH(Table36[[#This Row],[Day ]]))</f>
        <v/>
      </c>
      <c r="I88" s="19" t="str">
        <f>IF(Table36[[#This Row],[Volume (in liters)]]&lt;&gt;"",Table36[[#This Row],[Volume (in liters)]]/1000,"")</f>
        <v/>
      </c>
      <c r="J88" s="19">
        <f>'Data Registry'!$V$4</f>
        <v>27</v>
      </c>
    </row>
    <row r="89" spans="3:10">
      <c r="C89" s="19" t="str">
        <f>IF(ISBLANK(Table36[[#This Row],[Day ]]),"",MONTH(Table36[[#This Row],[Day ]]))</f>
        <v/>
      </c>
      <c r="I89" s="19" t="str">
        <f>IF(Table36[[#This Row],[Volume (in liters)]]&lt;&gt;"",Table36[[#This Row],[Volume (in liters)]]/1000,"")</f>
        <v/>
      </c>
      <c r="J89" s="19">
        <f>'Data Registry'!$V$4</f>
        <v>27</v>
      </c>
    </row>
    <row r="90" spans="3:10">
      <c r="C90" s="19" t="str">
        <f>IF(ISBLANK(Table36[[#This Row],[Day ]]),"",MONTH(Table36[[#This Row],[Day ]]))</f>
        <v/>
      </c>
      <c r="I90" s="19" t="str">
        <f>IF(Table36[[#This Row],[Volume (in liters)]]&lt;&gt;"",Table36[[#This Row],[Volume (in liters)]]/1000,"")</f>
        <v/>
      </c>
      <c r="J90" s="19">
        <f>'Data Registry'!$V$4</f>
        <v>27</v>
      </c>
    </row>
    <row r="91" spans="3:10">
      <c r="C91" s="19" t="str">
        <f>IF(ISBLANK(Table36[[#This Row],[Day ]]),"",MONTH(Table36[[#This Row],[Day ]]))</f>
        <v/>
      </c>
      <c r="I91" s="19" t="str">
        <f>IF(Table36[[#This Row],[Volume (in liters)]]&lt;&gt;"",Table36[[#This Row],[Volume (in liters)]]/1000,"")</f>
        <v/>
      </c>
      <c r="J91" s="19">
        <f>'Data Registry'!$V$4</f>
        <v>27</v>
      </c>
    </row>
    <row r="92" spans="3:10">
      <c r="C92" s="19" t="str">
        <f>IF(ISBLANK(Table36[[#This Row],[Day ]]),"",MONTH(Table36[[#This Row],[Day ]]))</f>
        <v/>
      </c>
      <c r="I92" s="19" t="str">
        <f>IF(Table36[[#This Row],[Volume (in liters)]]&lt;&gt;"",Table36[[#This Row],[Volume (in liters)]]/1000,"")</f>
        <v/>
      </c>
      <c r="J92" s="19">
        <f>'Data Registry'!$V$4</f>
        <v>27</v>
      </c>
    </row>
    <row r="93" spans="3:10">
      <c r="C93" s="19" t="str">
        <f>IF(ISBLANK(Table36[[#This Row],[Day ]]),"",MONTH(Table36[[#This Row],[Day ]]))</f>
        <v/>
      </c>
      <c r="I93" s="19" t="str">
        <f>IF(Table36[[#This Row],[Volume (in liters)]]&lt;&gt;"",Table36[[#This Row],[Volume (in liters)]]/1000,"")</f>
        <v/>
      </c>
      <c r="J93" s="19">
        <f>'Data Registry'!$V$4</f>
        <v>27</v>
      </c>
    </row>
    <row r="94" spans="3:10">
      <c r="C94" s="19" t="str">
        <f>IF(ISBLANK(Table36[[#This Row],[Day ]]),"",MONTH(Table36[[#This Row],[Day ]]))</f>
        <v/>
      </c>
      <c r="I94" s="19" t="str">
        <f>IF(Table36[[#This Row],[Volume (in liters)]]&lt;&gt;"",Table36[[#This Row],[Volume (in liters)]]/1000,"")</f>
        <v/>
      </c>
      <c r="J94" s="19">
        <f>'Data Registry'!$V$4</f>
        <v>27</v>
      </c>
    </row>
    <row r="95" spans="3:10">
      <c r="C95" s="19" t="str">
        <f>IF(ISBLANK(Table36[[#This Row],[Day ]]),"",MONTH(Table36[[#This Row],[Day ]]))</f>
        <v/>
      </c>
      <c r="I95" s="19" t="str">
        <f>IF(Table36[[#This Row],[Volume (in liters)]]&lt;&gt;"",Table36[[#This Row],[Volume (in liters)]]/1000,"")</f>
        <v/>
      </c>
      <c r="J95" s="19">
        <f>'Data Registry'!$V$4</f>
        <v>27</v>
      </c>
    </row>
    <row r="96" spans="3:10">
      <c r="C96" s="19" t="str">
        <f>IF(ISBLANK(Table36[[#This Row],[Day ]]),"",MONTH(Table36[[#This Row],[Day ]]))</f>
        <v/>
      </c>
      <c r="I96" s="19" t="str">
        <f>IF(Table36[[#This Row],[Volume (in liters)]]&lt;&gt;"",Table36[[#This Row],[Volume (in liters)]]/1000,"")</f>
        <v/>
      </c>
      <c r="J96" s="19">
        <f>'Data Registry'!$V$4</f>
        <v>27</v>
      </c>
    </row>
    <row r="97" spans="3:10">
      <c r="C97" s="19" t="str">
        <f>IF(ISBLANK(Table36[[#This Row],[Day ]]),"",MONTH(Table36[[#This Row],[Day ]]))</f>
        <v/>
      </c>
      <c r="I97" s="19" t="str">
        <f>IF(Table36[[#This Row],[Volume (in liters)]]&lt;&gt;"",Table36[[#This Row],[Volume (in liters)]]/1000,"")</f>
        <v/>
      </c>
      <c r="J97" s="19">
        <f>'Data Registry'!$V$4</f>
        <v>27</v>
      </c>
    </row>
    <row r="98" spans="3:10">
      <c r="C98" s="19" t="str">
        <f>IF(ISBLANK(Table36[[#This Row],[Day ]]),"",MONTH(Table36[[#This Row],[Day ]]))</f>
        <v/>
      </c>
      <c r="I98" s="19" t="str">
        <f>IF(Table36[[#This Row],[Volume (in liters)]]&lt;&gt;"",Table36[[#This Row],[Volume (in liters)]]/1000,"")</f>
        <v/>
      </c>
      <c r="J98" s="19">
        <f>'Data Registry'!$V$4</f>
        <v>27</v>
      </c>
    </row>
    <row r="99" spans="3:10">
      <c r="C99" s="19" t="str">
        <f>IF(ISBLANK(Table36[[#This Row],[Day ]]),"",MONTH(Table36[[#This Row],[Day ]]))</f>
        <v/>
      </c>
      <c r="I99" s="19" t="str">
        <f>IF(Table36[[#This Row],[Volume (in liters)]]&lt;&gt;"",Table36[[#This Row],[Volume (in liters)]]/1000,"")</f>
        <v/>
      </c>
      <c r="J99" s="19">
        <f>'Data Registry'!$V$4</f>
        <v>27</v>
      </c>
    </row>
    <row r="100" spans="3:10">
      <c r="C100" s="19" t="str">
        <f>IF(ISBLANK(Table36[[#This Row],[Day ]]),"",MONTH(Table36[[#This Row],[Day ]]))</f>
        <v/>
      </c>
      <c r="I100" s="19" t="str">
        <f>IF(Table36[[#This Row],[Volume (in liters)]]&lt;&gt;"",Table36[[#This Row],[Volume (in liters)]]/1000,"")</f>
        <v/>
      </c>
      <c r="J100" s="19">
        <f>'Data Registry'!$V$4</f>
        <v>27</v>
      </c>
    </row>
    <row r="101" spans="3:10">
      <c r="C101" s="19" t="str">
        <f>IF(ISBLANK(Table36[[#This Row],[Day ]]),"",MONTH(Table36[[#This Row],[Day ]]))</f>
        <v/>
      </c>
      <c r="I101" s="19" t="str">
        <f>IF(Table36[[#This Row],[Volume (in liters)]]&lt;&gt;"",Table36[[#This Row],[Volume (in liters)]]/1000,"")</f>
        <v/>
      </c>
      <c r="J101" s="19">
        <f>'Data Registry'!$V$4</f>
        <v>27</v>
      </c>
    </row>
    <row r="102" spans="3:10">
      <c r="C102" s="19" t="str">
        <f>IF(ISBLANK(Table36[[#This Row],[Day ]]),"",MONTH(Table36[[#This Row],[Day ]]))</f>
        <v/>
      </c>
      <c r="I102" s="19" t="str">
        <f>IF(Table36[[#This Row],[Volume (in liters)]]&lt;&gt;"",Table36[[#This Row],[Volume (in liters)]]/1000,"")</f>
        <v/>
      </c>
      <c r="J102" s="19">
        <f>'Data Registry'!$V$4</f>
        <v>27</v>
      </c>
    </row>
    <row r="103" spans="3:10">
      <c r="C103" s="19" t="str">
        <f>IF(ISBLANK(Table36[[#This Row],[Day ]]),"",MONTH(Table36[[#This Row],[Day ]]))</f>
        <v/>
      </c>
      <c r="I103" s="19" t="str">
        <f>IF(Table36[[#This Row],[Volume (in liters)]]&lt;&gt;"",Table36[[#This Row],[Volume (in liters)]]/1000,"")</f>
        <v/>
      </c>
      <c r="J103" s="19">
        <f>'Data Registry'!$V$4</f>
        <v>27</v>
      </c>
    </row>
    <row r="104" spans="3:10">
      <c r="C104" s="19" t="str">
        <f>IF(ISBLANK(Table36[[#This Row],[Day ]]),"",MONTH(Table36[[#This Row],[Day ]]))</f>
        <v/>
      </c>
      <c r="I104" s="19" t="str">
        <f>IF(Table36[[#This Row],[Volume (in liters)]]&lt;&gt;"",Table36[[#This Row],[Volume (in liters)]]/1000,"")</f>
        <v/>
      </c>
      <c r="J104" s="19">
        <f>'Data Registry'!$V$4</f>
        <v>27</v>
      </c>
    </row>
    <row r="105" spans="3:10">
      <c r="C105" s="19" t="str">
        <f>IF(ISBLANK(Table36[[#This Row],[Day ]]),"",MONTH(Table36[[#This Row],[Day ]]))</f>
        <v/>
      </c>
      <c r="I105" s="19" t="str">
        <f>IF(Table36[[#This Row],[Volume (in liters)]]&lt;&gt;"",Table36[[#This Row],[Volume (in liters)]]/1000,"")</f>
        <v/>
      </c>
      <c r="J105" s="19">
        <f>'Data Registry'!$V$4</f>
        <v>27</v>
      </c>
    </row>
    <row r="106" spans="3:10">
      <c r="C106" s="19" t="str">
        <f>IF(ISBLANK(Table36[[#This Row],[Day ]]),"",MONTH(Table36[[#This Row],[Day ]]))</f>
        <v/>
      </c>
      <c r="I106" s="19" t="str">
        <f>IF(Table36[[#This Row],[Volume (in liters)]]&lt;&gt;"",Table36[[#This Row],[Volume (in liters)]]/1000,"")</f>
        <v/>
      </c>
      <c r="J106" s="19">
        <f>'Data Registry'!$V$4</f>
        <v>27</v>
      </c>
    </row>
    <row r="107" spans="3:10">
      <c r="C107" s="19" t="str">
        <f>IF(ISBLANK(Table36[[#This Row],[Day ]]),"",MONTH(Table36[[#This Row],[Day ]]))</f>
        <v/>
      </c>
      <c r="I107" s="19" t="str">
        <f>IF(Table36[[#This Row],[Volume (in liters)]]&lt;&gt;"",Table36[[#This Row],[Volume (in liters)]]/1000,"")</f>
        <v/>
      </c>
      <c r="J107" s="19">
        <f>'Data Registry'!$V$4</f>
        <v>27</v>
      </c>
    </row>
    <row r="108" spans="3:10">
      <c r="C108" s="19" t="str">
        <f>IF(ISBLANK(Table36[[#This Row],[Day ]]),"",MONTH(Table36[[#This Row],[Day ]]))</f>
        <v/>
      </c>
      <c r="I108" s="19" t="str">
        <f>IF(Table36[[#This Row],[Volume (in liters)]]&lt;&gt;"",Table36[[#This Row],[Volume (in liters)]]/1000,"")</f>
        <v/>
      </c>
      <c r="J108" s="19">
        <f>'Data Registry'!$V$4</f>
        <v>27</v>
      </c>
    </row>
    <row r="109" spans="3:10">
      <c r="C109" s="19" t="str">
        <f>IF(ISBLANK(Table36[[#This Row],[Day ]]),"",MONTH(Table36[[#This Row],[Day ]]))</f>
        <v/>
      </c>
      <c r="I109" s="19" t="str">
        <f>IF(Table36[[#This Row],[Volume (in liters)]]&lt;&gt;"",Table36[[#This Row],[Volume (in liters)]]/1000,"")</f>
        <v/>
      </c>
      <c r="J109" s="19">
        <f>'Data Registry'!$V$4</f>
        <v>27</v>
      </c>
    </row>
    <row r="110" spans="3:10">
      <c r="C110" s="19" t="str">
        <f>IF(ISBLANK(Table36[[#This Row],[Day ]]),"",MONTH(Table36[[#This Row],[Day ]]))</f>
        <v/>
      </c>
      <c r="I110" s="19" t="str">
        <f>IF(Table36[[#This Row],[Volume (in liters)]]&lt;&gt;"",Table36[[#This Row],[Volume (in liters)]]/1000,"")</f>
        <v/>
      </c>
      <c r="J110" s="19">
        <f>'Data Registry'!$V$4</f>
        <v>27</v>
      </c>
    </row>
    <row r="111" spans="3:10">
      <c r="C111" s="19" t="str">
        <f>IF(ISBLANK(Table36[[#This Row],[Day ]]),"",MONTH(Table36[[#This Row],[Day ]]))</f>
        <v/>
      </c>
      <c r="I111" s="19" t="str">
        <f>IF(Table36[[#This Row],[Volume (in liters)]]&lt;&gt;"",Table36[[#This Row],[Volume (in liters)]]/1000,"")</f>
        <v/>
      </c>
      <c r="J111" s="19">
        <f>'Data Registry'!$V$4</f>
        <v>27</v>
      </c>
    </row>
    <row r="112" spans="3:10">
      <c r="C112" s="19" t="str">
        <f>IF(ISBLANK(Table36[[#This Row],[Day ]]),"",MONTH(Table36[[#This Row],[Day ]]))</f>
        <v/>
      </c>
      <c r="I112" s="19" t="str">
        <f>IF(Table36[[#This Row],[Volume (in liters)]]&lt;&gt;"",Table36[[#This Row],[Volume (in liters)]]/1000,"")</f>
        <v/>
      </c>
      <c r="J112" s="19">
        <f>'Data Registry'!$V$4</f>
        <v>27</v>
      </c>
    </row>
    <row r="113" spans="3:10">
      <c r="C113" s="19" t="str">
        <f>IF(ISBLANK(Table36[[#This Row],[Day ]]),"",MONTH(Table36[[#This Row],[Day ]]))</f>
        <v/>
      </c>
      <c r="I113" s="19" t="str">
        <f>IF(Table36[[#This Row],[Volume (in liters)]]&lt;&gt;"",Table36[[#This Row],[Volume (in liters)]]/1000,"")</f>
        <v/>
      </c>
      <c r="J113" s="19">
        <f>'Data Registry'!$V$4</f>
        <v>27</v>
      </c>
    </row>
    <row r="114" spans="3:10">
      <c r="C114" s="19" t="str">
        <f>IF(ISBLANK(Table36[[#This Row],[Day ]]),"",MONTH(Table36[[#This Row],[Day ]]))</f>
        <v/>
      </c>
      <c r="I114" s="19" t="str">
        <f>IF(Table36[[#This Row],[Volume (in liters)]]&lt;&gt;"",Table36[[#This Row],[Volume (in liters)]]/1000,"")</f>
        <v/>
      </c>
      <c r="J114" s="19">
        <f>'Data Registry'!$V$4</f>
        <v>27</v>
      </c>
    </row>
    <row r="115" spans="3:10">
      <c r="C115" s="19" t="str">
        <f>IF(ISBLANK(Table36[[#This Row],[Day ]]),"",MONTH(Table36[[#This Row],[Day ]]))</f>
        <v/>
      </c>
      <c r="I115" s="19" t="str">
        <f>IF(Table36[[#This Row],[Volume (in liters)]]&lt;&gt;"",Table36[[#This Row],[Volume (in liters)]]/1000,"")</f>
        <v/>
      </c>
      <c r="J115" s="19">
        <f>'Data Registry'!$V$4</f>
        <v>27</v>
      </c>
    </row>
    <row r="116" spans="3:10">
      <c r="C116" s="19" t="str">
        <f>IF(ISBLANK(Table36[[#This Row],[Day ]]),"",MONTH(Table36[[#This Row],[Day ]]))</f>
        <v/>
      </c>
      <c r="I116" s="19" t="str">
        <f>IF(Table36[[#This Row],[Volume (in liters)]]&lt;&gt;"",Table36[[#This Row],[Volume (in liters)]]/1000,"")</f>
        <v/>
      </c>
      <c r="J116" s="19">
        <f>'Data Registry'!$V$4</f>
        <v>27</v>
      </c>
    </row>
    <row r="117" spans="3:10">
      <c r="C117" s="19" t="str">
        <f>IF(ISBLANK(Table36[[#This Row],[Day ]]),"",MONTH(Table36[[#This Row],[Day ]]))</f>
        <v/>
      </c>
      <c r="I117" s="19" t="str">
        <f>IF(Table36[[#This Row],[Volume (in liters)]]&lt;&gt;"",Table36[[#This Row],[Volume (in liters)]]/1000,"")</f>
        <v/>
      </c>
      <c r="J117" s="19">
        <f>'Data Registry'!$V$4</f>
        <v>27</v>
      </c>
    </row>
    <row r="118" spans="3:10">
      <c r="C118" s="19" t="str">
        <f>IF(ISBLANK(Table36[[#This Row],[Day ]]),"",MONTH(Table36[[#This Row],[Day ]]))</f>
        <v/>
      </c>
      <c r="I118" s="19" t="str">
        <f>IF(Table36[[#This Row],[Volume (in liters)]]&lt;&gt;"",Table36[[#This Row],[Volume (in liters)]]/1000,"")</f>
        <v/>
      </c>
      <c r="J118" s="19">
        <f>'Data Registry'!$V$4</f>
        <v>27</v>
      </c>
    </row>
    <row r="119" spans="3:10">
      <c r="C119" s="19" t="str">
        <f>IF(ISBLANK(Table36[[#This Row],[Day ]]),"",MONTH(Table36[[#This Row],[Day ]]))</f>
        <v/>
      </c>
      <c r="I119" s="19" t="str">
        <f>IF(Table36[[#This Row],[Volume (in liters)]]&lt;&gt;"",Table36[[#This Row],[Volume (in liters)]]/1000,"")</f>
        <v/>
      </c>
      <c r="J119" s="19">
        <f>'Data Registry'!$V$4</f>
        <v>27</v>
      </c>
    </row>
    <row r="120" spans="3:10">
      <c r="C120" s="19" t="str">
        <f>IF(ISBLANK(Table36[[#This Row],[Day ]]),"",MONTH(Table36[[#This Row],[Day ]]))</f>
        <v/>
      </c>
      <c r="I120" s="19" t="str">
        <f>IF(Table36[[#This Row],[Volume (in liters)]]&lt;&gt;"",Table36[[#This Row],[Volume (in liters)]]/1000,"")</f>
        <v/>
      </c>
      <c r="J120" s="19">
        <f>'Data Registry'!$V$4</f>
        <v>27</v>
      </c>
    </row>
    <row r="121" spans="3:10">
      <c r="C121" s="19" t="str">
        <f>IF(ISBLANK(Table36[[#This Row],[Day ]]),"",MONTH(Table36[[#This Row],[Day ]]))</f>
        <v/>
      </c>
      <c r="I121" s="19" t="str">
        <f>IF(Table36[[#This Row],[Volume (in liters)]]&lt;&gt;"",Table36[[#This Row],[Volume (in liters)]]/1000,"")</f>
        <v/>
      </c>
      <c r="J121" s="19">
        <f>'Data Registry'!$V$4</f>
        <v>27</v>
      </c>
    </row>
    <row r="122" spans="3:10">
      <c r="C122" s="19" t="str">
        <f>IF(ISBLANK(Table36[[#This Row],[Day ]]),"",MONTH(Table36[[#This Row],[Day ]]))</f>
        <v/>
      </c>
      <c r="I122" s="19" t="str">
        <f>IF(Table36[[#This Row],[Volume (in liters)]]&lt;&gt;"",Table36[[#This Row],[Volume (in liters)]]/1000,"")</f>
        <v/>
      </c>
      <c r="J122" s="19">
        <f>'Data Registry'!$V$4</f>
        <v>27</v>
      </c>
    </row>
    <row r="123" spans="3:10">
      <c r="C123" s="19" t="str">
        <f>IF(ISBLANK(Table36[[#This Row],[Day ]]),"",MONTH(Table36[[#This Row],[Day ]]))</f>
        <v/>
      </c>
      <c r="I123" s="19" t="str">
        <f>IF(Table36[[#This Row],[Volume (in liters)]]&lt;&gt;"",Table36[[#This Row],[Volume (in liters)]]/1000,"")</f>
        <v/>
      </c>
      <c r="J123" s="19">
        <f>'Data Registry'!$V$4</f>
        <v>27</v>
      </c>
    </row>
    <row r="124" spans="3:10">
      <c r="C124" s="19" t="str">
        <f>IF(ISBLANK(Table36[[#This Row],[Day ]]),"",MONTH(Table36[[#This Row],[Day ]]))</f>
        <v/>
      </c>
      <c r="I124" s="19" t="str">
        <f>IF(Table36[[#This Row],[Volume (in liters)]]&lt;&gt;"",Table36[[#This Row],[Volume (in liters)]]/1000,"")</f>
        <v/>
      </c>
      <c r="J124" s="19">
        <f>'Data Registry'!$V$4</f>
        <v>27</v>
      </c>
    </row>
    <row r="125" spans="3:10">
      <c r="C125" s="19" t="str">
        <f>IF(ISBLANK(Table36[[#This Row],[Day ]]),"",MONTH(Table36[[#This Row],[Day ]]))</f>
        <v/>
      </c>
      <c r="I125" s="19" t="str">
        <f>IF(Table36[[#This Row],[Volume (in liters)]]&lt;&gt;"",Table36[[#This Row],[Volume (in liters)]]/1000,"")</f>
        <v/>
      </c>
      <c r="J125" s="19">
        <f>'Data Registry'!$V$4</f>
        <v>27</v>
      </c>
    </row>
    <row r="126" spans="3:10">
      <c r="C126" s="19" t="str">
        <f>IF(ISBLANK(Table36[[#This Row],[Day ]]),"",MONTH(Table36[[#This Row],[Day ]]))</f>
        <v/>
      </c>
      <c r="I126" s="19" t="str">
        <f>IF(Table36[[#This Row],[Volume (in liters)]]&lt;&gt;"",Table36[[#This Row],[Volume (in liters)]]/1000,"")</f>
        <v/>
      </c>
      <c r="J126" s="19">
        <f>'Data Registry'!$V$4</f>
        <v>27</v>
      </c>
    </row>
    <row r="127" spans="3:10">
      <c r="C127" s="19" t="str">
        <f>IF(ISBLANK(Table36[[#This Row],[Day ]]),"",MONTH(Table36[[#This Row],[Day ]]))</f>
        <v/>
      </c>
      <c r="I127" s="19" t="str">
        <f>IF(Table36[[#This Row],[Volume (in liters)]]&lt;&gt;"",Table36[[#This Row],[Volume (in liters)]]/1000,"")</f>
        <v/>
      </c>
      <c r="J127" s="19">
        <f>'Data Registry'!$V$4</f>
        <v>27</v>
      </c>
    </row>
    <row r="128" spans="3:10">
      <c r="C128" s="19" t="str">
        <f>IF(ISBLANK(Table36[[#This Row],[Day ]]),"",MONTH(Table36[[#This Row],[Day ]]))</f>
        <v/>
      </c>
      <c r="I128" s="19" t="str">
        <f>IF(Table36[[#This Row],[Volume (in liters)]]&lt;&gt;"",Table36[[#This Row],[Volume (in liters)]]/1000,"")</f>
        <v/>
      </c>
      <c r="J128" s="19">
        <f>'Data Registry'!$V$4</f>
        <v>27</v>
      </c>
    </row>
    <row r="129" spans="3:10">
      <c r="C129" s="19" t="str">
        <f>IF(ISBLANK(Table36[[#This Row],[Day ]]),"",MONTH(Table36[[#This Row],[Day ]]))</f>
        <v/>
      </c>
      <c r="I129" s="19" t="str">
        <f>IF(Table36[[#This Row],[Volume (in liters)]]&lt;&gt;"",Table36[[#This Row],[Volume (in liters)]]/1000,"")</f>
        <v/>
      </c>
      <c r="J129" s="19">
        <f>'Data Registry'!$V$4</f>
        <v>27</v>
      </c>
    </row>
    <row r="130" spans="3:10">
      <c r="C130" s="19" t="str">
        <f>IF(ISBLANK(Table36[[#This Row],[Day ]]),"",MONTH(Table36[[#This Row],[Day ]]))</f>
        <v/>
      </c>
      <c r="I130" s="19" t="str">
        <f>IF(Table36[[#This Row],[Volume (in liters)]]&lt;&gt;"",Table36[[#This Row],[Volume (in liters)]]/1000,"")</f>
        <v/>
      </c>
      <c r="J130" s="19">
        <f>'Data Registry'!$V$4</f>
        <v>27</v>
      </c>
    </row>
    <row r="131" spans="3:10">
      <c r="C131" s="19" t="str">
        <f>IF(ISBLANK(Table36[[#This Row],[Day ]]),"",MONTH(Table36[[#This Row],[Day ]]))</f>
        <v/>
      </c>
      <c r="I131" s="19" t="str">
        <f>IF(Table36[[#This Row],[Volume (in liters)]]&lt;&gt;"",Table36[[#This Row],[Volume (in liters)]]/1000,"")</f>
        <v/>
      </c>
      <c r="J131" s="19">
        <f>'Data Registry'!$V$4</f>
        <v>27</v>
      </c>
    </row>
    <row r="132" spans="3:10">
      <c r="C132" s="19" t="str">
        <f>IF(ISBLANK(Table36[[#This Row],[Day ]]),"",MONTH(Table36[[#This Row],[Day ]]))</f>
        <v/>
      </c>
      <c r="I132" s="19" t="str">
        <f>IF(Table36[[#This Row],[Volume (in liters)]]&lt;&gt;"",Table36[[#This Row],[Volume (in liters)]]/1000,"")</f>
        <v/>
      </c>
      <c r="J132" s="19">
        <f>'Data Registry'!$V$4</f>
        <v>27</v>
      </c>
    </row>
    <row r="133" spans="3:10">
      <c r="C133" s="19" t="str">
        <f>IF(ISBLANK(Table36[[#This Row],[Day ]]),"",MONTH(Table36[[#This Row],[Day ]]))</f>
        <v/>
      </c>
      <c r="I133" s="19" t="str">
        <f>IF(Table36[[#This Row],[Volume (in liters)]]&lt;&gt;"",Table36[[#This Row],[Volume (in liters)]]/1000,"")</f>
        <v/>
      </c>
      <c r="J133" s="19">
        <f>'Data Registry'!$V$4</f>
        <v>27</v>
      </c>
    </row>
    <row r="134" spans="3:10">
      <c r="C134" s="19" t="str">
        <f>IF(ISBLANK(Table36[[#This Row],[Day ]]),"",MONTH(Table36[[#This Row],[Day ]]))</f>
        <v/>
      </c>
      <c r="I134" s="19" t="str">
        <f>IF(Table36[[#This Row],[Volume (in liters)]]&lt;&gt;"",Table36[[#This Row],[Volume (in liters)]]/1000,"")</f>
        <v/>
      </c>
      <c r="J134" s="19">
        <f>'Data Registry'!$V$4</f>
        <v>27</v>
      </c>
    </row>
    <row r="135" spans="3:10">
      <c r="C135" s="19" t="str">
        <f>IF(ISBLANK(Table36[[#This Row],[Day ]]),"",MONTH(Table36[[#This Row],[Day ]]))</f>
        <v/>
      </c>
      <c r="I135" s="19" t="str">
        <f>IF(Table36[[#This Row],[Volume (in liters)]]&lt;&gt;"",Table36[[#This Row],[Volume (in liters)]]/1000,"")</f>
        <v/>
      </c>
      <c r="J135" s="19">
        <f>'Data Registry'!$V$4</f>
        <v>27</v>
      </c>
    </row>
    <row r="136" spans="3:10">
      <c r="C136" s="19" t="str">
        <f>IF(ISBLANK(Table36[[#This Row],[Day ]]),"",MONTH(Table36[[#This Row],[Day ]]))</f>
        <v/>
      </c>
      <c r="I136" s="19" t="str">
        <f>IF(Table36[[#This Row],[Volume (in liters)]]&lt;&gt;"",Table36[[#This Row],[Volume (in liters)]]/1000,"")</f>
        <v/>
      </c>
      <c r="J136" s="19">
        <f>'Data Registry'!$V$4</f>
        <v>27</v>
      </c>
    </row>
    <row r="137" spans="3:10">
      <c r="C137" s="19" t="str">
        <f>IF(ISBLANK(Table36[[#This Row],[Day ]]),"",MONTH(Table36[[#This Row],[Day ]]))</f>
        <v/>
      </c>
      <c r="I137" s="19" t="str">
        <f>IF(Table36[[#This Row],[Volume (in liters)]]&lt;&gt;"",Table36[[#This Row],[Volume (in liters)]]/1000,"")</f>
        <v/>
      </c>
      <c r="J137" s="19">
        <f>'Data Registry'!$V$4</f>
        <v>27</v>
      </c>
    </row>
    <row r="138" spans="3:10">
      <c r="C138" s="19" t="str">
        <f>IF(ISBLANK(Table36[[#This Row],[Day ]]),"",MONTH(Table36[[#This Row],[Day ]]))</f>
        <v/>
      </c>
      <c r="I138" s="19" t="str">
        <f>IF(Table36[[#This Row],[Volume (in liters)]]&lt;&gt;"",Table36[[#This Row],[Volume (in liters)]]/1000,"")</f>
        <v/>
      </c>
      <c r="J138" s="19">
        <f>'Data Registry'!$V$4</f>
        <v>27</v>
      </c>
    </row>
    <row r="139" spans="3:10">
      <c r="C139" s="19" t="str">
        <f>IF(ISBLANK(Table36[[#This Row],[Day ]]),"",MONTH(Table36[[#This Row],[Day ]]))</f>
        <v/>
      </c>
      <c r="I139" s="19" t="str">
        <f>IF(Table36[[#This Row],[Volume (in liters)]]&lt;&gt;"",Table36[[#This Row],[Volume (in liters)]]/1000,"")</f>
        <v/>
      </c>
      <c r="J139" s="19">
        <f>'Data Registry'!$V$4</f>
        <v>27</v>
      </c>
    </row>
    <row r="140" spans="3:10">
      <c r="C140" s="19" t="str">
        <f>IF(ISBLANK(Table36[[#This Row],[Day ]]),"",MONTH(Table36[[#This Row],[Day ]]))</f>
        <v/>
      </c>
      <c r="I140" s="19" t="str">
        <f>IF(Table36[[#This Row],[Volume (in liters)]]&lt;&gt;"",Table36[[#This Row],[Volume (in liters)]]/1000,"")</f>
        <v/>
      </c>
      <c r="J140" s="19">
        <f>'Data Registry'!$V$4</f>
        <v>27</v>
      </c>
    </row>
    <row r="141" spans="3:10">
      <c r="C141" s="19" t="str">
        <f>IF(ISBLANK(Table36[[#This Row],[Day ]]),"",MONTH(Table36[[#This Row],[Day ]]))</f>
        <v/>
      </c>
      <c r="I141" s="19" t="str">
        <f>IF(Table36[[#This Row],[Volume (in liters)]]&lt;&gt;"",Table36[[#This Row],[Volume (in liters)]]/1000,"")</f>
        <v/>
      </c>
      <c r="J141" s="19">
        <f>'Data Registry'!$V$4</f>
        <v>27</v>
      </c>
    </row>
    <row r="142" spans="3:10">
      <c r="C142" s="19" t="str">
        <f>IF(ISBLANK(Table36[[#This Row],[Day ]]),"",MONTH(Table36[[#This Row],[Day ]]))</f>
        <v/>
      </c>
      <c r="I142" s="19" t="str">
        <f>IF(Table36[[#This Row],[Volume (in liters)]]&lt;&gt;"",Table36[[#This Row],[Volume (in liters)]]/1000,"")</f>
        <v/>
      </c>
      <c r="J142" s="19">
        <f>'Data Registry'!$V$4</f>
        <v>27</v>
      </c>
    </row>
    <row r="143" spans="3:10">
      <c r="C143" s="19" t="str">
        <f>IF(ISBLANK(Table36[[#This Row],[Day ]]),"",MONTH(Table36[[#This Row],[Day ]]))</f>
        <v/>
      </c>
      <c r="I143" s="19" t="str">
        <f>IF(Table36[[#This Row],[Volume (in liters)]]&lt;&gt;"",Table36[[#This Row],[Volume (in liters)]]/1000,"")</f>
        <v/>
      </c>
      <c r="J143" s="19">
        <f>'Data Registry'!$V$4</f>
        <v>27</v>
      </c>
    </row>
    <row r="144" spans="3:10">
      <c r="C144" s="19" t="str">
        <f>IF(ISBLANK(Table36[[#This Row],[Day ]]),"",MONTH(Table36[[#This Row],[Day ]]))</f>
        <v/>
      </c>
      <c r="I144" s="19" t="str">
        <f>IF(Table36[[#This Row],[Volume (in liters)]]&lt;&gt;"",Table36[[#This Row],[Volume (in liters)]]/1000,"")</f>
        <v/>
      </c>
      <c r="J144" s="19">
        <f>'Data Registry'!$V$4</f>
        <v>27</v>
      </c>
    </row>
    <row r="145" spans="3:10">
      <c r="C145" s="19" t="str">
        <f>IF(ISBLANK(Table36[[#This Row],[Day ]]),"",MONTH(Table36[[#This Row],[Day ]]))</f>
        <v/>
      </c>
      <c r="I145" s="19" t="str">
        <f>IF(Table36[[#This Row],[Volume (in liters)]]&lt;&gt;"",Table36[[#This Row],[Volume (in liters)]]/1000,"")</f>
        <v/>
      </c>
      <c r="J145" s="19">
        <f>'Data Registry'!$V$4</f>
        <v>27</v>
      </c>
    </row>
    <row r="146" spans="3:10">
      <c r="C146" s="19" t="str">
        <f>IF(ISBLANK(Table36[[#This Row],[Day ]]),"",MONTH(Table36[[#This Row],[Day ]]))</f>
        <v/>
      </c>
      <c r="I146" s="19" t="str">
        <f>IF(Table36[[#This Row],[Volume (in liters)]]&lt;&gt;"",Table36[[#This Row],[Volume (in liters)]]/1000,"")</f>
        <v/>
      </c>
      <c r="J146" s="19">
        <f>'Data Registry'!$V$4</f>
        <v>27</v>
      </c>
    </row>
    <row r="147" spans="3:10">
      <c r="C147" s="19" t="str">
        <f>IF(ISBLANK(Table36[[#This Row],[Day ]]),"",MONTH(Table36[[#This Row],[Day ]]))</f>
        <v/>
      </c>
      <c r="I147" s="19" t="str">
        <f>IF(Table36[[#This Row],[Volume (in liters)]]&lt;&gt;"",Table36[[#This Row],[Volume (in liters)]]/1000,"")</f>
        <v/>
      </c>
      <c r="J147" s="19">
        <f>'Data Registry'!$V$4</f>
        <v>27</v>
      </c>
    </row>
    <row r="148" spans="3:10">
      <c r="C148" s="19" t="str">
        <f>IF(ISBLANK(Table36[[#This Row],[Day ]]),"",MONTH(Table36[[#This Row],[Day ]]))</f>
        <v/>
      </c>
      <c r="I148" s="19" t="str">
        <f>IF(Table36[[#This Row],[Volume (in liters)]]&lt;&gt;"",Table36[[#This Row],[Volume (in liters)]]/1000,"")</f>
        <v/>
      </c>
      <c r="J148" s="19">
        <f>'Data Registry'!$V$4</f>
        <v>27</v>
      </c>
    </row>
    <row r="149" spans="3:10">
      <c r="C149" s="19" t="str">
        <f>IF(ISBLANK(Table36[[#This Row],[Day ]]),"",MONTH(Table36[[#This Row],[Day ]]))</f>
        <v/>
      </c>
      <c r="I149" s="19" t="str">
        <f>IF(Table36[[#This Row],[Volume (in liters)]]&lt;&gt;"",Table36[[#This Row],[Volume (in liters)]]/1000,"")</f>
        <v/>
      </c>
      <c r="J149" s="19">
        <f>'Data Registry'!$V$4</f>
        <v>27</v>
      </c>
    </row>
    <row r="150" spans="3:10">
      <c r="C150" s="19" t="str">
        <f>IF(ISBLANK(Table36[[#This Row],[Day ]]),"",MONTH(Table36[[#This Row],[Day ]]))</f>
        <v/>
      </c>
      <c r="I150" s="19" t="str">
        <f>IF(Table36[[#This Row],[Volume (in liters)]]&lt;&gt;"",Table36[[#This Row],[Volume (in liters)]]/1000,"")</f>
        <v/>
      </c>
      <c r="J150" s="19">
        <f>'Data Registry'!$V$4</f>
        <v>27</v>
      </c>
    </row>
    <row r="151" spans="3:10">
      <c r="C151" s="19" t="str">
        <f>IF(ISBLANK(Table36[[#This Row],[Day ]]),"",MONTH(Table36[[#This Row],[Day ]]))</f>
        <v/>
      </c>
      <c r="I151" s="19" t="str">
        <f>IF(Table36[[#This Row],[Volume (in liters)]]&lt;&gt;"",Table36[[#This Row],[Volume (in liters)]]/1000,"")</f>
        <v/>
      </c>
      <c r="J151" s="19">
        <f>'Data Registry'!$V$4</f>
        <v>27</v>
      </c>
    </row>
    <row r="152" spans="3:10">
      <c r="C152" s="19" t="str">
        <f>IF(ISBLANK(Table36[[#This Row],[Day ]]),"",MONTH(Table36[[#This Row],[Day ]]))</f>
        <v/>
      </c>
      <c r="I152" s="19" t="str">
        <f>IF(Table36[[#This Row],[Volume (in liters)]]&lt;&gt;"",Table36[[#This Row],[Volume (in liters)]]/1000,"")</f>
        <v/>
      </c>
      <c r="J152" s="19">
        <f>'Data Registry'!$V$4</f>
        <v>27</v>
      </c>
    </row>
    <row r="153" spans="3:10">
      <c r="C153" s="19" t="str">
        <f>IF(ISBLANK(Table36[[#This Row],[Day ]]),"",MONTH(Table36[[#This Row],[Day ]]))</f>
        <v/>
      </c>
      <c r="I153" s="19" t="str">
        <f>IF(Table36[[#This Row],[Volume (in liters)]]&lt;&gt;"",Table36[[#This Row],[Volume (in liters)]]/1000,"")</f>
        <v/>
      </c>
      <c r="J153" s="19">
        <f>'Data Registry'!$V$4</f>
        <v>27</v>
      </c>
    </row>
    <row r="154" spans="3:10">
      <c r="C154" s="19" t="str">
        <f>IF(ISBLANK(Table36[[#This Row],[Day ]]),"",MONTH(Table36[[#This Row],[Day ]]))</f>
        <v/>
      </c>
      <c r="I154" s="19" t="str">
        <f>IF(Table36[[#This Row],[Volume (in liters)]]&lt;&gt;"",Table36[[#This Row],[Volume (in liters)]]/1000,"")</f>
        <v/>
      </c>
      <c r="J154" s="19">
        <f>'Data Registry'!$V$4</f>
        <v>27</v>
      </c>
    </row>
    <row r="155" spans="3:10">
      <c r="C155" s="19" t="str">
        <f>IF(ISBLANK(Table36[[#This Row],[Day ]]),"",MONTH(Table36[[#This Row],[Day ]]))</f>
        <v/>
      </c>
      <c r="I155" s="19" t="str">
        <f>IF(Table36[[#This Row],[Volume (in liters)]]&lt;&gt;"",Table36[[#This Row],[Volume (in liters)]]/1000,"")</f>
        <v/>
      </c>
      <c r="J155" s="19">
        <f>'Data Registry'!$V$4</f>
        <v>27</v>
      </c>
    </row>
    <row r="156" spans="3:10">
      <c r="C156" s="19" t="str">
        <f>IF(ISBLANK(Table36[[#This Row],[Day ]]),"",MONTH(Table36[[#This Row],[Day ]]))</f>
        <v/>
      </c>
      <c r="I156" s="19" t="str">
        <f>IF(Table36[[#This Row],[Volume (in liters)]]&lt;&gt;"",Table36[[#This Row],[Volume (in liters)]]/1000,"")</f>
        <v/>
      </c>
      <c r="J156" s="19">
        <f>'Data Registry'!$V$4</f>
        <v>27</v>
      </c>
    </row>
    <row r="157" spans="3:10">
      <c r="C157" s="19" t="str">
        <f>IF(ISBLANK(Table36[[#This Row],[Day ]]),"",MONTH(Table36[[#This Row],[Day ]]))</f>
        <v/>
      </c>
      <c r="I157" s="19" t="str">
        <f>IF(Table36[[#This Row],[Volume (in liters)]]&lt;&gt;"",Table36[[#This Row],[Volume (in liters)]]/1000,"")</f>
        <v/>
      </c>
      <c r="J157" s="19">
        <f>'Data Registry'!$V$4</f>
        <v>27</v>
      </c>
    </row>
    <row r="158" spans="3:10">
      <c r="C158" s="19" t="str">
        <f>IF(ISBLANK(Table36[[#This Row],[Day ]]),"",MONTH(Table36[[#This Row],[Day ]]))</f>
        <v/>
      </c>
      <c r="I158" s="19" t="str">
        <f>IF(Table36[[#This Row],[Volume (in liters)]]&lt;&gt;"",Table36[[#This Row],[Volume (in liters)]]/1000,"")</f>
        <v/>
      </c>
      <c r="J158" s="19">
        <f>'Data Registry'!$V$4</f>
        <v>27</v>
      </c>
    </row>
    <row r="159" spans="3:10">
      <c r="C159" s="19" t="str">
        <f>IF(ISBLANK(Table36[[#This Row],[Day ]]),"",MONTH(Table36[[#This Row],[Day ]]))</f>
        <v/>
      </c>
      <c r="I159" s="19" t="str">
        <f>IF(Table36[[#This Row],[Volume (in liters)]]&lt;&gt;"",Table36[[#This Row],[Volume (in liters)]]/1000,"")</f>
        <v/>
      </c>
      <c r="J159" s="19">
        <f>'Data Registry'!$V$4</f>
        <v>27</v>
      </c>
    </row>
    <row r="160" spans="3:10">
      <c r="C160" s="19" t="str">
        <f>IF(ISBLANK(Table36[[#This Row],[Day ]]),"",MONTH(Table36[[#This Row],[Day ]]))</f>
        <v/>
      </c>
      <c r="I160" s="19" t="str">
        <f>IF(Table36[[#This Row],[Volume (in liters)]]&lt;&gt;"",Table36[[#This Row],[Volume (in liters)]]/1000,"")</f>
        <v/>
      </c>
      <c r="J160" s="19">
        <f>'Data Registry'!$V$4</f>
        <v>27</v>
      </c>
    </row>
    <row r="161" spans="3:10">
      <c r="C161" s="19" t="str">
        <f>IF(ISBLANK(Table36[[#This Row],[Day ]]),"",MONTH(Table36[[#This Row],[Day ]]))</f>
        <v/>
      </c>
      <c r="I161" s="19" t="str">
        <f>IF(Table36[[#This Row],[Volume (in liters)]]&lt;&gt;"",Table36[[#This Row],[Volume (in liters)]]/1000,"")</f>
        <v/>
      </c>
      <c r="J161" s="19">
        <f>'Data Registry'!$V$4</f>
        <v>27</v>
      </c>
    </row>
    <row r="162" spans="3:10">
      <c r="C162" s="19" t="str">
        <f>IF(ISBLANK(Table36[[#This Row],[Day ]]),"",MONTH(Table36[[#This Row],[Day ]]))</f>
        <v/>
      </c>
      <c r="I162" s="19" t="str">
        <f>IF(Table36[[#This Row],[Volume (in liters)]]&lt;&gt;"",Table36[[#This Row],[Volume (in liters)]]/1000,"")</f>
        <v/>
      </c>
      <c r="J162" s="19">
        <f>'Data Registry'!$V$4</f>
        <v>27</v>
      </c>
    </row>
    <row r="163" spans="3:10">
      <c r="C163" s="19" t="str">
        <f>IF(ISBLANK(Table36[[#This Row],[Day ]]),"",MONTH(Table36[[#This Row],[Day ]]))</f>
        <v/>
      </c>
      <c r="I163" s="19" t="str">
        <f>IF(Table36[[#This Row],[Volume (in liters)]]&lt;&gt;"",Table36[[#This Row],[Volume (in liters)]]/1000,"")</f>
        <v/>
      </c>
      <c r="J163" s="19">
        <f>'Data Registry'!$V$4</f>
        <v>27</v>
      </c>
    </row>
    <row r="164" spans="3:10">
      <c r="C164" s="19" t="str">
        <f>IF(ISBLANK(Table36[[#This Row],[Day ]]),"",MONTH(Table36[[#This Row],[Day ]]))</f>
        <v/>
      </c>
      <c r="I164" s="19" t="str">
        <f>IF(Table36[[#This Row],[Volume (in liters)]]&lt;&gt;"",Table36[[#This Row],[Volume (in liters)]]/1000,"")</f>
        <v/>
      </c>
      <c r="J164" s="19">
        <f>'Data Registry'!$V$4</f>
        <v>27</v>
      </c>
    </row>
    <row r="165" spans="3:10">
      <c r="C165" s="19" t="str">
        <f>IF(ISBLANK(Table36[[#This Row],[Day ]]),"",MONTH(Table36[[#This Row],[Day ]]))</f>
        <v/>
      </c>
      <c r="I165" s="19" t="str">
        <f>IF(Table36[[#This Row],[Volume (in liters)]]&lt;&gt;"",Table36[[#This Row],[Volume (in liters)]]/1000,"")</f>
        <v/>
      </c>
      <c r="J165" s="19">
        <f>'Data Registry'!$V$4</f>
        <v>27</v>
      </c>
    </row>
    <row r="166" spans="3:10">
      <c r="C166" s="19" t="str">
        <f>IF(ISBLANK(Table36[[#This Row],[Day ]]),"",MONTH(Table36[[#This Row],[Day ]]))</f>
        <v/>
      </c>
      <c r="I166" s="19" t="str">
        <f>IF(Table36[[#This Row],[Volume (in liters)]]&lt;&gt;"",Table36[[#This Row],[Volume (in liters)]]/1000,"")</f>
        <v/>
      </c>
      <c r="J166" s="19">
        <f>'Data Registry'!$V$4</f>
        <v>27</v>
      </c>
    </row>
    <row r="167" spans="3:10">
      <c r="C167" s="19" t="str">
        <f>IF(ISBLANK(Table36[[#This Row],[Day ]]),"",MONTH(Table36[[#This Row],[Day ]]))</f>
        <v/>
      </c>
      <c r="I167" s="19" t="str">
        <f>IF(Table36[[#This Row],[Volume (in liters)]]&lt;&gt;"",Table36[[#This Row],[Volume (in liters)]]/1000,"")</f>
        <v/>
      </c>
      <c r="J167" s="19">
        <f>'Data Registry'!$V$4</f>
        <v>27</v>
      </c>
    </row>
    <row r="168" spans="3:10">
      <c r="C168" s="19" t="str">
        <f>IF(ISBLANK(Table36[[#This Row],[Day ]]),"",MONTH(Table36[[#This Row],[Day ]]))</f>
        <v/>
      </c>
      <c r="I168" s="19" t="str">
        <f>IF(Table36[[#This Row],[Volume (in liters)]]&lt;&gt;"",Table36[[#This Row],[Volume (in liters)]]/1000,"")</f>
        <v/>
      </c>
      <c r="J168" s="19">
        <f>'Data Registry'!$V$4</f>
        <v>27</v>
      </c>
    </row>
    <row r="169" spans="3:10">
      <c r="C169" s="19" t="str">
        <f>IF(ISBLANK(Table36[[#This Row],[Day ]]),"",MONTH(Table36[[#This Row],[Day ]]))</f>
        <v/>
      </c>
      <c r="I169" s="19" t="str">
        <f>IF(Table36[[#This Row],[Volume (in liters)]]&lt;&gt;"",Table36[[#This Row],[Volume (in liters)]]/1000,"")</f>
        <v/>
      </c>
      <c r="J169" s="19">
        <f>'Data Registry'!$V$4</f>
        <v>27</v>
      </c>
    </row>
    <row r="170" spans="3:10">
      <c r="C170" s="19" t="str">
        <f>IF(ISBLANK(Table36[[#This Row],[Day ]]),"",MONTH(Table36[[#This Row],[Day ]]))</f>
        <v/>
      </c>
      <c r="I170" s="19" t="str">
        <f>IF(Table36[[#This Row],[Volume (in liters)]]&lt;&gt;"",Table36[[#This Row],[Volume (in liters)]]/1000,"")</f>
        <v/>
      </c>
      <c r="J170" s="19">
        <f>'Data Registry'!$V$4</f>
        <v>27</v>
      </c>
    </row>
    <row r="171" spans="3:10">
      <c r="C171" s="19" t="str">
        <f>IF(ISBLANK(Table36[[#This Row],[Day ]]),"",MONTH(Table36[[#This Row],[Day ]]))</f>
        <v/>
      </c>
      <c r="I171" s="19" t="str">
        <f>IF(Table36[[#This Row],[Volume (in liters)]]&lt;&gt;"",Table36[[#This Row],[Volume (in liters)]]/1000,"")</f>
        <v/>
      </c>
      <c r="J171" s="19">
        <f>'Data Registry'!$V$4</f>
        <v>27</v>
      </c>
    </row>
    <row r="172" spans="3:10">
      <c r="C172" s="19" t="str">
        <f>IF(ISBLANK(Table36[[#This Row],[Day ]]),"",MONTH(Table36[[#This Row],[Day ]]))</f>
        <v/>
      </c>
      <c r="I172" s="19" t="str">
        <f>IF(Table36[[#This Row],[Volume (in liters)]]&lt;&gt;"",Table36[[#This Row],[Volume (in liters)]]/1000,"")</f>
        <v/>
      </c>
      <c r="J172" s="19">
        <f>'Data Registry'!$V$4</f>
        <v>27</v>
      </c>
    </row>
    <row r="173" spans="3:10">
      <c r="C173" s="19" t="str">
        <f>IF(ISBLANK(Table36[[#This Row],[Day ]]),"",MONTH(Table36[[#This Row],[Day ]]))</f>
        <v/>
      </c>
      <c r="I173" s="19" t="str">
        <f>IF(Table36[[#This Row],[Volume (in liters)]]&lt;&gt;"",Table36[[#This Row],[Volume (in liters)]]/1000,"")</f>
        <v/>
      </c>
      <c r="J173" s="19">
        <f>'Data Registry'!$V$4</f>
        <v>27</v>
      </c>
    </row>
    <row r="174" spans="3:10">
      <c r="C174" s="19" t="str">
        <f>IF(ISBLANK(Table36[[#This Row],[Day ]]),"",MONTH(Table36[[#This Row],[Day ]]))</f>
        <v/>
      </c>
      <c r="I174" s="19" t="str">
        <f>IF(Table36[[#This Row],[Volume (in liters)]]&lt;&gt;"",Table36[[#This Row],[Volume (in liters)]]/1000,"")</f>
        <v/>
      </c>
      <c r="J174" s="19">
        <f>'Data Registry'!$V$4</f>
        <v>27</v>
      </c>
    </row>
    <row r="175" spans="3:10">
      <c r="C175" s="19" t="str">
        <f>IF(ISBLANK(Table36[[#This Row],[Day ]]),"",MONTH(Table36[[#This Row],[Day ]]))</f>
        <v/>
      </c>
      <c r="I175" s="19" t="str">
        <f>IF(Table36[[#This Row],[Volume (in liters)]]&lt;&gt;"",Table36[[#This Row],[Volume (in liters)]]/1000,"")</f>
        <v/>
      </c>
      <c r="J175" s="19">
        <f>'Data Registry'!$V$4</f>
        <v>27</v>
      </c>
    </row>
    <row r="176" spans="3:10">
      <c r="C176" s="19" t="str">
        <f>IF(ISBLANK(Table36[[#This Row],[Day ]]),"",MONTH(Table36[[#This Row],[Day ]]))</f>
        <v/>
      </c>
      <c r="I176" s="19" t="str">
        <f>IF(Table36[[#This Row],[Volume (in liters)]]&lt;&gt;"",Table36[[#This Row],[Volume (in liters)]]/1000,"")</f>
        <v/>
      </c>
      <c r="J176" s="19">
        <f>'Data Registry'!$V$4</f>
        <v>27</v>
      </c>
    </row>
    <row r="177" spans="3:10">
      <c r="C177" s="19" t="str">
        <f>IF(ISBLANK(Table36[[#This Row],[Day ]]),"",MONTH(Table36[[#This Row],[Day ]]))</f>
        <v/>
      </c>
      <c r="I177" s="19" t="str">
        <f>IF(Table36[[#This Row],[Volume (in liters)]]&lt;&gt;"",Table36[[#This Row],[Volume (in liters)]]/1000,"")</f>
        <v/>
      </c>
      <c r="J177" s="19">
        <f>'Data Registry'!$V$4</f>
        <v>27</v>
      </c>
    </row>
    <row r="178" spans="3:10">
      <c r="C178" s="19" t="str">
        <f>IF(ISBLANK(Table36[[#This Row],[Day ]]),"",MONTH(Table36[[#This Row],[Day ]]))</f>
        <v/>
      </c>
      <c r="I178" s="19" t="str">
        <f>IF(Table36[[#This Row],[Volume (in liters)]]&lt;&gt;"",Table36[[#This Row],[Volume (in liters)]]/1000,"")</f>
        <v/>
      </c>
      <c r="J178" s="19">
        <f>'Data Registry'!$V$4</f>
        <v>27</v>
      </c>
    </row>
    <row r="179" spans="3:10">
      <c r="C179" s="19" t="str">
        <f>IF(ISBLANK(Table36[[#This Row],[Day ]]),"",MONTH(Table36[[#This Row],[Day ]]))</f>
        <v/>
      </c>
      <c r="I179" s="19" t="str">
        <f>IF(Table36[[#This Row],[Volume (in liters)]]&lt;&gt;"",Table36[[#This Row],[Volume (in liters)]]/1000,"")</f>
        <v/>
      </c>
      <c r="J179" s="19">
        <f>'Data Registry'!$V$4</f>
        <v>27</v>
      </c>
    </row>
    <row r="180" spans="3:10">
      <c r="C180" s="19" t="str">
        <f>IF(ISBLANK(Table36[[#This Row],[Day ]]),"",MONTH(Table36[[#This Row],[Day ]]))</f>
        <v/>
      </c>
      <c r="I180" s="19" t="str">
        <f>IF(Table36[[#This Row],[Volume (in liters)]]&lt;&gt;"",Table36[[#This Row],[Volume (in liters)]]/1000,"")</f>
        <v/>
      </c>
      <c r="J180" s="19">
        <f>'Data Registry'!$V$4</f>
        <v>27</v>
      </c>
    </row>
    <row r="181" spans="3:10">
      <c r="C181" s="19" t="str">
        <f>IF(ISBLANK(Table36[[#This Row],[Day ]]),"",MONTH(Table36[[#This Row],[Day ]]))</f>
        <v/>
      </c>
      <c r="I181" s="19" t="str">
        <f>IF(Table36[[#This Row],[Volume (in liters)]]&lt;&gt;"",Table36[[#This Row],[Volume (in liters)]]/1000,"")</f>
        <v/>
      </c>
      <c r="J181" s="19">
        <f>'Data Registry'!$V$4</f>
        <v>27</v>
      </c>
    </row>
    <row r="182" spans="3:10">
      <c r="C182" s="19" t="str">
        <f>IF(ISBLANK(Table36[[#This Row],[Day ]]),"",MONTH(Table36[[#This Row],[Day ]]))</f>
        <v/>
      </c>
      <c r="I182" s="19" t="str">
        <f>IF(Table36[[#This Row],[Volume (in liters)]]&lt;&gt;"",Table36[[#This Row],[Volume (in liters)]]/1000,"")</f>
        <v/>
      </c>
      <c r="J182" s="19">
        <f>'Data Registry'!$V$4</f>
        <v>27</v>
      </c>
    </row>
    <row r="183" spans="3:10">
      <c r="C183" s="19" t="str">
        <f>IF(ISBLANK(Table36[[#This Row],[Day ]]),"",MONTH(Table36[[#This Row],[Day ]]))</f>
        <v/>
      </c>
      <c r="I183" s="19" t="str">
        <f>IF(Table36[[#This Row],[Volume (in liters)]]&lt;&gt;"",Table36[[#This Row],[Volume (in liters)]]/1000,"")</f>
        <v/>
      </c>
      <c r="J183" s="19">
        <f>'Data Registry'!$V$4</f>
        <v>27</v>
      </c>
    </row>
    <row r="184" spans="3:10">
      <c r="C184" s="19" t="str">
        <f>IF(ISBLANK(Table36[[#This Row],[Day ]]),"",MONTH(Table36[[#This Row],[Day ]]))</f>
        <v/>
      </c>
      <c r="I184" s="19" t="str">
        <f>IF(Table36[[#This Row],[Volume (in liters)]]&lt;&gt;"",Table36[[#This Row],[Volume (in liters)]]/1000,"")</f>
        <v/>
      </c>
      <c r="J184" s="19">
        <f>'Data Registry'!$V$4</f>
        <v>27</v>
      </c>
    </row>
    <row r="185" spans="3:10">
      <c r="C185" s="19" t="str">
        <f>IF(ISBLANK(Table36[[#This Row],[Day ]]),"",MONTH(Table36[[#This Row],[Day ]]))</f>
        <v/>
      </c>
      <c r="I185" s="19" t="str">
        <f>IF(Table36[[#This Row],[Volume (in liters)]]&lt;&gt;"",Table36[[#This Row],[Volume (in liters)]]/1000,"")</f>
        <v/>
      </c>
      <c r="J185" s="19">
        <f>'Data Registry'!$V$4</f>
        <v>27</v>
      </c>
    </row>
    <row r="186" spans="3:10">
      <c r="C186" s="19" t="str">
        <f>IF(ISBLANK(Table36[[#This Row],[Day ]]),"",MONTH(Table36[[#This Row],[Day ]]))</f>
        <v/>
      </c>
      <c r="I186" s="19" t="str">
        <f>IF(Table36[[#This Row],[Volume (in liters)]]&lt;&gt;"",Table36[[#This Row],[Volume (in liters)]]/1000,"")</f>
        <v/>
      </c>
      <c r="J186" s="19">
        <f>'Data Registry'!$V$4</f>
        <v>27</v>
      </c>
    </row>
    <row r="187" spans="3:10">
      <c r="C187" s="19" t="str">
        <f>IF(ISBLANK(Table36[[#This Row],[Day ]]),"",MONTH(Table36[[#This Row],[Day ]]))</f>
        <v/>
      </c>
      <c r="I187" s="19" t="str">
        <f>IF(Table36[[#This Row],[Volume (in liters)]]&lt;&gt;"",Table36[[#This Row],[Volume (in liters)]]/1000,"")</f>
        <v/>
      </c>
      <c r="J187" s="19">
        <f>'Data Registry'!$V$4</f>
        <v>27</v>
      </c>
    </row>
    <row r="188" spans="3:10">
      <c r="C188" s="19" t="str">
        <f>IF(ISBLANK(Table36[[#This Row],[Day ]]),"",MONTH(Table36[[#This Row],[Day ]]))</f>
        <v/>
      </c>
      <c r="I188" s="19" t="str">
        <f>IF(Table36[[#This Row],[Volume (in liters)]]&lt;&gt;"",Table36[[#This Row],[Volume (in liters)]]/1000,"")</f>
        <v/>
      </c>
      <c r="J188" s="19">
        <f>'Data Registry'!$V$4</f>
        <v>27</v>
      </c>
    </row>
    <row r="189" spans="3:10">
      <c r="C189" s="19" t="str">
        <f>IF(ISBLANK(Table36[[#This Row],[Day ]]),"",MONTH(Table36[[#This Row],[Day ]]))</f>
        <v/>
      </c>
      <c r="I189" s="19" t="str">
        <f>IF(Table36[[#This Row],[Volume (in liters)]]&lt;&gt;"",Table36[[#This Row],[Volume (in liters)]]/1000,"")</f>
        <v/>
      </c>
      <c r="J189" s="19">
        <f>'Data Registry'!$V$4</f>
        <v>27</v>
      </c>
    </row>
    <row r="190" spans="3:10">
      <c r="C190" s="19" t="str">
        <f>IF(ISBLANK(Table36[[#This Row],[Day ]]),"",MONTH(Table36[[#This Row],[Day ]]))</f>
        <v/>
      </c>
      <c r="I190" s="19" t="str">
        <f>IF(Table36[[#This Row],[Volume (in liters)]]&lt;&gt;"",Table36[[#This Row],[Volume (in liters)]]/1000,"")</f>
        <v/>
      </c>
      <c r="J190" s="19">
        <f>'Data Registry'!$V$4</f>
        <v>27</v>
      </c>
    </row>
    <row r="191" spans="3:10">
      <c r="C191" s="19" t="str">
        <f>IF(ISBLANK(Table36[[#This Row],[Day ]]),"",MONTH(Table36[[#This Row],[Day ]]))</f>
        <v/>
      </c>
      <c r="I191" s="19" t="str">
        <f>IF(Table36[[#This Row],[Volume (in liters)]]&lt;&gt;"",Table36[[#This Row],[Volume (in liters)]]/1000,"")</f>
        <v/>
      </c>
      <c r="J191" s="19">
        <f>'Data Registry'!$V$4</f>
        <v>27</v>
      </c>
    </row>
    <row r="192" spans="3:10">
      <c r="C192" s="19" t="str">
        <f>IF(ISBLANK(Table36[[#This Row],[Day ]]),"",MONTH(Table36[[#This Row],[Day ]]))</f>
        <v/>
      </c>
      <c r="I192" s="19" t="str">
        <f>IF(Table36[[#This Row],[Volume (in liters)]]&lt;&gt;"",Table36[[#This Row],[Volume (in liters)]]/1000,"")</f>
        <v/>
      </c>
      <c r="J192" s="19">
        <f>'Data Registry'!$V$4</f>
        <v>27</v>
      </c>
    </row>
    <row r="193" spans="3:10">
      <c r="C193" s="19" t="str">
        <f>IF(ISBLANK(Table36[[#This Row],[Day ]]),"",MONTH(Table36[[#This Row],[Day ]]))</f>
        <v/>
      </c>
      <c r="I193" s="19" t="str">
        <f>IF(Table36[[#This Row],[Volume (in liters)]]&lt;&gt;"",Table36[[#This Row],[Volume (in liters)]]/1000,"")</f>
        <v/>
      </c>
      <c r="J193" s="19">
        <f>'Data Registry'!$V$4</f>
        <v>27</v>
      </c>
    </row>
    <row r="194" spans="3:10">
      <c r="C194" s="19" t="str">
        <f>IF(ISBLANK(Table36[[#This Row],[Day ]]),"",MONTH(Table36[[#This Row],[Day ]]))</f>
        <v/>
      </c>
      <c r="I194" s="19" t="str">
        <f>IF(Table36[[#This Row],[Volume (in liters)]]&lt;&gt;"",Table36[[#This Row],[Volume (in liters)]]/1000,"")</f>
        <v/>
      </c>
      <c r="J194" s="19">
        <f>'Data Registry'!$V$4</f>
        <v>27</v>
      </c>
    </row>
    <row r="195" spans="3:10">
      <c r="C195" s="19" t="str">
        <f>IF(ISBLANK(Table36[[#This Row],[Day ]]),"",MONTH(Table36[[#This Row],[Day ]]))</f>
        <v/>
      </c>
      <c r="I195" s="19" t="str">
        <f>IF(Table36[[#This Row],[Volume (in liters)]]&lt;&gt;"",Table36[[#This Row],[Volume (in liters)]]/1000,"")</f>
        <v/>
      </c>
      <c r="J195" s="19">
        <f>'Data Registry'!$V$4</f>
        <v>27</v>
      </c>
    </row>
    <row r="196" spans="3:10">
      <c r="C196" s="19" t="str">
        <f>IF(ISBLANK(Table36[[#This Row],[Day ]]),"",MONTH(Table36[[#This Row],[Day ]]))</f>
        <v/>
      </c>
      <c r="I196" s="19" t="str">
        <f>IF(Table36[[#This Row],[Volume (in liters)]]&lt;&gt;"",Table36[[#This Row],[Volume (in liters)]]/1000,"")</f>
        <v/>
      </c>
      <c r="J196" s="19">
        <f>'Data Registry'!$V$4</f>
        <v>27</v>
      </c>
    </row>
    <row r="197" spans="3:10">
      <c r="C197" s="19" t="str">
        <f>IF(ISBLANK(Table36[[#This Row],[Day ]]),"",MONTH(Table36[[#This Row],[Day ]]))</f>
        <v/>
      </c>
      <c r="I197" s="19" t="str">
        <f>IF(Table36[[#This Row],[Volume (in liters)]]&lt;&gt;"",Table36[[#This Row],[Volume (in liters)]]/1000,"")</f>
        <v/>
      </c>
      <c r="J197" s="19">
        <f>'Data Registry'!$V$4</f>
        <v>27</v>
      </c>
    </row>
    <row r="198" spans="3:10">
      <c r="C198" s="19" t="str">
        <f>IF(ISBLANK(Table36[[#This Row],[Day ]]),"",MONTH(Table36[[#This Row],[Day ]]))</f>
        <v/>
      </c>
      <c r="I198" s="19" t="str">
        <f>IF(Table36[[#This Row],[Volume (in liters)]]&lt;&gt;"",Table36[[#This Row],[Volume (in liters)]]/1000,"")</f>
        <v/>
      </c>
      <c r="J198" s="19">
        <f>'Data Registry'!$V$4</f>
        <v>27</v>
      </c>
    </row>
    <row r="199" spans="3:10">
      <c r="C199" s="19" t="str">
        <f>IF(ISBLANK(Table36[[#This Row],[Day ]]),"",MONTH(Table36[[#This Row],[Day ]]))</f>
        <v/>
      </c>
      <c r="I199" s="19" t="str">
        <f>IF(Table36[[#This Row],[Volume (in liters)]]&lt;&gt;"",Table36[[#This Row],[Volume (in liters)]]/1000,"")</f>
        <v/>
      </c>
      <c r="J199" s="19">
        <f>'Data Registry'!$V$4</f>
        <v>27</v>
      </c>
    </row>
    <row r="200" spans="3:10">
      <c r="C200" s="19" t="str">
        <f>IF(ISBLANK(Table36[[#This Row],[Day ]]),"",MONTH(Table36[[#This Row],[Day ]]))</f>
        <v/>
      </c>
      <c r="I200" s="19" t="str">
        <f>IF(Table36[[#This Row],[Volume (in liters)]]&lt;&gt;"",Table36[[#This Row],[Volume (in liters)]]/1000,"")</f>
        <v/>
      </c>
      <c r="J200" s="19">
        <f>'Data Registry'!$V$4</f>
        <v>27</v>
      </c>
    </row>
    <row r="201" spans="3:10">
      <c r="C201" s="19" t="str">
        <f>IF(ISBLANK(Table36[[#This Row],[Day ]]),"",MONTH(Table36[[#This Row],[Day ]]))</f>
        <v/>
      </c>
      <c r="I201" s="19" t="str">
        <f>IF(Table36[[#This Row],[Volume (in liters)]]&lt;&gt;"",Table36[[#This Row],[Volume (in liters)]]/1000,"")</f>
        <v/>
      </c>
      <c r="J201" s="19">
        <f>'Data Registry'!$V$4</f>
        <v>27</v>
      </c>
    </row>
    <row r="202" spans="3:10">
      <c r="C202" s="19" t="str">
        <f>IF(ISBLANK(Table36[[#This Row],[Day ]]),"",MONTH(Table36[[#This Row],[Day ]]))</f>
        <v/>
      </c>
      <c r="I202" s="19" t="str">
        <f>IF(Table36[[#This Row],[Volume (in liters)]]&lt;&gt;"",Table36[[#This Row],[Volume (in liters)]]/1000,"")</f>
        <v/>
      </c>
      <c r="J202" s="19">
        <f>'Data Registry'!$V$4</f>
        <v>27</v>
      </c>
    </row>
    <row r="203" spans="3:10">
      <c r="C203" s="19" t="str">
        <f>IF(ISBLANK(Table36[[#This Row],[Day ]]),"",MONTH(Table36[[#This Row],[Day ]]))</f>
        <v/>
      </c>
      <c r="I203" s="19" t="str">
        <f>IF(Table36[[#This Row],[Volume (in liters)]]&lt;&gt;"",Table36[[#This Row],[Volume (in liters)]]/1000,"")</f>
        <v/>
      </c>
      <c r="J203" s="19">
        <f>'Data Registry'!$V$4</f>
        <v>27</v>
      </c>
    </row>
    <row r="204" spans="3:10">
      <c r="C204" s="19" t="str">
        <f>IF(ISBLANK(Table36[[#This Row],[Day ]]),"",MONTH(Table36[[#This Row],[Day ]]))</f>
        <v/>
      </c>
      <c r="I204" s="19" t="str">
        <f>IF(Table36[[#This Row],[Volume (in liters)]]&lt;&gt;"",Table36[[#This Row],[Volume (in liters)]]/1000,"")</f>
        <v/>
      </c>
      <c r="J204" s="19">
        <f>'Data Registry'!$V$4</f>
        <v>27</v>
      </c>
    </row>
    <row r="205" spans="3:10">
      <c r="C205" s="19" t="str">
        <f>IF(ISBLANK(Table36[[#This Row],[Day ]]),"",MONTH(Table36[[#This Row],[Day ]]))</f>
        <v/>
      </c>
      <c r="I205" s="19" t="str">
        <f>IF(Table36[[#This Row],[Volume (in liters)]]&lt;&gt;"",Table36[[#This Row],[Volume (in liters)]]/1000,"")</f>
        <v/>
      </c>
      <c r="J205" s="19">
        <f>'Data Registry'!$V$4</f>
        <v>27</v>
      </c>
    </row>
    <row r="206" spans="3:10">
      <c r="C206" s="19" t="str">
        <f>IF(ISBLANK(Table36[[#This Row],[Day ]]),"",MONTH(Table36[[#This Row],[Day ]]))</f>
        <v/>
      </c>
      <c r="I206" s="19" t="str">
        <f>IF(Table36[[#This Row],[Volume (in liters)]]&lt;&gt;"",Table36[[#This Row],[Volume (in liters)]]/1000,"")</f>
        <v/>
      </c>
      <c r="J206" s="19">
        <f>'Data Registry'!$V$4</f>
        <v>27</v>
      </c>
    </row>
    <row r="207" spans="3:10">
      <c r="C207" s="19" t="str">
        <f>IF(ISBLANK(Table36[[#This Row],[Day ]]),"",MONTH(Table36[[#This Row],[Day ]]))</f>
        <v/>
      </c>
      <c r="I207" s="19" t="str">
        <f>IF(Table36[[#This Row],[Volume (in liters)]]&lt;&gt;"",Table36[[#This Row],[Volume (in liters)]]/1000,"")</f>
        <v/>
      </c>
      <c r="J207" s="19">
        <f>'Data Registry'!$V$4</f>
        <v>27</v>
      </c>
    </row>
    <row r="208" spans="3:10">
      <c r="C208" s="19" t="str">
        <f>IF(ISBLANK(Table36[[#This Row],[Day ]]),"",MONTH(Table36[[#This Row],[Day ]]))</f>
        <v/>
      </c>
      <c r="I208" s="19" t="str">
        <f>IF(Table36[[#This Row],[Volume (in liters)]]&lt;&gt;"",Table36[[#This Row],[Volume (in liters)]]/1000,"")</f>
        <v/>
      </c>
      <c r="J208" s="19">
        <f>'Data Registry'!$V$4</f>
        <v>27</v>
      </c>
    </row>
    <row r="209" spans="3:10">
      <c r="C209" s="19" t="str">
        <f>IF(ISBLANK(Table36[[#This Row],[Day ]]),"",MONTH(Table36[[#This Row],[Day ]]))</f>
        <v/>
      </c>
      <c r="I209" s="19" t="str">
        <f>IF(Table36[[#This Row],[Volume (in liters)]]&lt;&gt;"",Table36[[#This Row],[Volume (in liters)]]/1000,"")</f>
        <v/>
      </c>
      <c r="J209" s="19">
        <f>'Data Registry'!$V$4</f>
        <v>27</v>
      </c>
    </row>
    <row r="210" spans="3:10">
      <c r="C210" s="19" t="str">
        <f>IF(ISBLANK(Table36[[#This Row],[Day ]]),"",MONTH(Table36[[#This Row],[Day ]]))</f>
        <v/>
      </c>
      <c r="I210" s="19" t="str">
        <f>IF(Table36[[#This Row],[Volume (in liters)]]&lt;&gt;"",Table36[[#This Row],[Volume (in liters)]]/1000,"")</f>
        <v/>
      </c>
      <c r="J210" s="19">
        <f>'Data Registry'!$V$4</f>
        <v>27</v>
      </c>
    </row>
    <row r="211" spans="3:10">
      <c r="C211" s="19" t="str">
        <f>IF(ISBLANK(Table36[[#This Row],[Day ]]),"",MONTH(Table36[[#This Row],[Day ]]))</f>
        <v/>
      </c>
      <c r="I211" s="19" t="str">
        <f>IF(Table36[[#This Row],[Volume (in liters)]]&lt;&gt;"",Table36[[#This Row],[Volume (in liters)]]/1000,"")</f>
        <v/>
      </c>
      <c r="J211" s="19">
        <f>'Data Registry'!$V$4</f>
        <v>27</v>
      </c>
    </row>
    <row r="212" spans="3:10">
      <c r="C212" s="19" t="str">
        <f>IF(ISBLANK(Table36[[#This Row],[Day ]]),"",MONTH(Table36[[#This Row],[Day ]]))</f>
        <v/>
      </c>
      <c r="I212" s="19" t="str">
        <f>IF(Table36[[#This Row],[Volume (in liters)]]&lt;&gt;"",Table36[[#This Row],[Volume (in liters)]]/1000,"")</f>
        <v/>
      </c>
      <c r="J212" s="19">
        <f>'Data Registry'!$V$4</f>
        <v>27</v>
      </c>
    </row>
    <row r="213" spans="3:10">
      <c r="C213" s="19" t="str">
        <f>IF(ISBLANK(Table36[[#This Row],[Day ]]),"",MONTH(Table36[[#This Row],[Day ]]))</f>
        <v/>
      </c>
      <c r="I213" s="19" t="str">
        <f>IF(Table36[[#This Row],[Volume (in liters)]]&lt;&gt;"",Table36[[#This Row],[Volume (in liters)]]/1000,"")</f>
        <v/>
      </c>
      <c r="J213" s="19">
        <f>'Data Registry'!$V$4</f>
        <v>27</v>
      </c>
    </row>
    <row r="214" spans="3:10">
      <c r="C214" s="19" t="str">
        <f>IF(ISBLANK(Table36[[#This Row],[Day ]]),"",MONTH(Table36[[#This Row],[Day ]]))</f>
        <v/>
      </c>
      <c r="I214" s="19" t="str">
        <f>IF(Table36[[#This Row],[Volume (in liters)]]&lt;&gt;"",Table36[[#This Row],[Volume (in liters)]]/1000,"")</f>
        <v/>
      </c>
      <c r="J214" s="19">
        <f>'Data Registry'!$V$4</f>
        <v>27</v>
      </c>
    </row>
    <row r="215" spans="3:10">
      <c r="C215" s="19" t="str">
        <f>IF(ISBLANK(Table36[[#This Row],[Day ]]),"",MONTH(Table36[[#This Row],[Day ]]))</f>
        <v/>
      </c>
      <c r="I215" s="19" t="str">
        <f>IF(Table36[[#This Row],[Volume (in liters)]]&lt;&gt;"",Table36[[#This Row],[Volume (in liters)]]/1000,"")</f>
        <v/>
      </c>
      <c r="J215" s="19">
        <f>'Data Registry'!$V$4</f>
        <v>27</v>
      </c>
    </row>
    <row r="216" spans="3:10">
      <c r="C216" s="19" t="str">
        <f>IF(ISBLANK(Table36[[#This Row],[Day ]]),"",MONTH(Table36[[#This Row],[Day ]]))</f>
        <v/>
      </c>
      <c r="I216" s="19" t="str">
        <f>IF(Table36[[#This Row],[Volume (in liters)]]&lt;&gt;"",Table36[[#This Row],[Volume (in liters)]]/1000,"")</f>
        <v/>
      </c>
      <c r="J216" s="19">
        <f>'Data Registry'!$V$4</f>
        <v>27</v>
      </c>
    </row>
    <row r="217" spans="3:10">
      <c r="C217" s="19" t="str">
        <f>IF(ISBLANK(Table36[[#This Row],[Day ]]),"",MONTH(Table36[[#This Row],[Day ]]))</f>
        <v/>
      </c>
      <c r="I217" s="19" t="str">
        <f>IF(Table36[[#This Row],[Volume (in liters)]]&lt;&gt;"",Table36[[#This Row],[Volume (in liters)]]/1000,"")</f>
        <v/>
      </c>
      <c r="J217" s="19">
        <f>'Data Registry'!$V$4</f>
        <v>27</v>
      </c>
    </row>
    <row r="218" spans="3:10">
      <c r="C218" s="19" t="str">
        <f>IF(ISBLANK(Table36[[#This Row],[Day ]]),"",MONTH(Table36[[#This Row],[Day ]]))</f>
        <v/>
      </c>
      <c r="I218" s="19" t="str">
        <f>IF(Table36[[#This Row],[Volume (in liters)]]&lt;&gt;"",Table36[[#This Row],[Volume (in liters)]]/1000,"")</f>
        <v/>
      </c>
      <c r="J218" s="19">
        <f>'Data Registry'!$V$4</f>
        <v>27</v>
      </c>
    </row>
    <row r="219" spans="3:10">
      <c r="C219" s="19" t="str">
        <f>IF(ISBLANK(Table36[[#This Row],[Day ]]),"",MONTH(Table36[[#This Row],[Day ]]))</f>
        <v/>
      </c>
      <c r="I219" s="19" t="str">
        <f>IF(Table36[[#This Row],[Volume (in liters)]]&lt;&gt;"",Table36[[#This Row],[Volume (in liters)]]/1000,"")</f>
        <v/>
      </c>
      <c r="J219" s="19">
        <f>'Data Registry'!$V$4</f>
        <v>27</v>
      </c>
    </row>
    <row r="220" spans="3:10">
      <c r="C220" s="19" t="str">
        <f>IF(ISBLANK(Table36[[#This Row],[Day ]]),"",MONTH(Table36[[#This Row],[Day ]]))</f>
        <v/>
      </c>
      <c r="I220" s="19" t="str">
        <f>IF(Table36[[#This Row],[Volume (in liters)]]&lt;&gt;"",Table36[[#This Row],[Volume (in liters)]]/1000,"")</f>
        <v/>
      </c>
      <c r="J220" s="19">
        <f>'Data Registry'!$V$4</f>
        <v>27</v>
      </c>
    </row>
    <row r="221" spans="3:10">
      <c r="C221" s="19" t="str">
        <f>IF(ISBLANK(Table36[[#This Row],[Day ]]),"",MONTH(Table36[[#This Row],[Day ]]))</f>
        <v/>
      </c>
      <c r="I221" s="19" t="str">
        <f>IF(Table36[[#This Row],[Volume (in liters)]]&lt;&gt;"",Table36[[#This Row],[Volume (in liters)]]/1000,"")</f>
        <v/>
      </c>
      <c r="J221" s="19">
        <f>'Data Registry'!$V$4</f>
        <v>27</v>
      </c>
    </row>
    <row r="222" spans="3:10">
      <c r="C222" s="19" t="str">
        <f>IF(ISBLANK(Table36[[#This Row],[Day ]]),"",MONTH(Table36[[#This Row],[Day ]]))</f>
        <v/>
      </c>
      <c r="I222" s="19" t="str">
        <f>IF(Table36[[#This Row],[Volume (in liters)]]&lt;&gt;"",Table36[[#This Row],[Volume (in liters)]]/1000,"")</f>
        <v/>
      </c>
      <c r="J222" s="19">
        <f>'Data Registry'!$V$4</f>
        <v>27</v>
      </c>
    </row>
    <row r="223" spans="3:10">
      <c r="C223" s="19" t="str">
        <f>IF(ISBLANK(Table36[[#This Row],[Day ]]),"",MONTH(Table36[[#This Row],[Day ]]))</f>
        <v/>
      </c>
      <c r="I223" s="19" t="str">
        <f>IF(Table36[[#This Row],[Volume (in liters)]]&lt;&gt;"",Table36[[#This Row],[Volume (in liters)]]/1000,"")</f>
        <v/>
      </c>
      <c r="J223" s="19">
        <f>'Data Registry'!$V$4</f>
        <v>27</v>
      </c>
    </row>
    <row r="224" spans="3:10">
      <c r="C224" s="19" t="str">
        <f>IF(ISBLANK(Table36[[#This Row],[Day ]]),"",MONTH(Table36[[#This Row],[Day ]]))</f>
        <v/>
      </c>
      <c r="I224" s="19" t="str">
        <f>IF(Table36[[#This Row],[Volume (in liters)]]&lt;&gt;"",Table36[[#This Row],[Volume (in liters)]]/1000,"")</f>
        <v/>
      </c>
      <c r="J224" s="19">
        <f>'Data Registry'!$V$4</f>
        <v>27</v>
      </c>
    </row>
    <row r="225" spans="3:10">
      <c r="C225" s="19" t="str">
        <f>IF(ISBLANK(Table36[[#This Row],[Day ]]),"",MONTH(Table36[[#This Row],[Day ]]))</f>
        <v/>
      </c>
      <c r="I225" s="19" t="str">
        <f>IF(Table36[[#This Row],[Volume (in liters)]]&lt;&gt;"",Table36[[#This Row],[Volume (in liters)]]/1000,"")</f>
        <v/>
      </c>
      <c r="J225" s="19">
        <f>'Data Registry'!$V$4</f>
        <v>27</v>
      </c>
    </row>
    <row r="226" spans="3:10">
      <c r="C226" s="19" t="str">
        <f>IF(ISBLANK(Table36[[#This Row],[Day ]]),"",MONTH(Table36[[#This Row],[Day ]]))</f>
        <v/>
      </c>
      <c r="I226" s="19" t="str">
        <f>IF(Table36[[#This Row],[Volume (in liters)]]&lt;&gt;"",Table36[[#This Row],[Volume (in liters)]]/1000,"")</f>
        <v/>
      </c>
      <c r="J226" s="19">
        <f>'Data Registry'!$V$4</f>
        <v>27</v>
      </c>
    </row>
    <row r="227" spans="3:10">
      <c r="C227" s="19" t="str">
        <f>IF(ISBLANK(Table36[[#This Row],[Day ]]),"",MONTH(Table36[[#This Row],[Day ]]))</f>
        <v/>
      </c>
      <c r="I227" s="19" t="str">
        <f>IF(Table36[[#This Row],[Volume (in liters)]]&lt;&gt;"",Table36[[#This Row],[Volume (in liters)]]/1000,"")</f>
        <v/>
      </c>
      <c r="J227" s="19">
        <f>'Data Registry'!$V$4</f>
        <v>27</v>
      </c>
    </row>
    <row r="228" spans="3:10">
      <c r="C228" s="19" t="str">
        <f>IF(ISBLANK(Table36[[#This Row],[Day ]]),"",MONTH(Table36[[#This Row],[Day ]]))</f>
        <v/>
      </c>
      <c r="I228" s="19" t="str">
        <f>IF(Table36[[#This Row],[Volume (in liters)]]&lt;&gt;"",Table36[[#This Row],[Volume (in liters)]]/1000,"")</f>
        <v/>
      </c>
      <c r="J228" s="19">
        <f>'Data Registry'!$V$4</f>
        <v>27</v>
      </c>
    </row>
    <row r="229" spans="3:10">
      <c r="C229" s="19" t="str">
        <f>IF(ISBLANK(Table36[[#This Row],[Day ]]),"",MONTH(Table36[[#This Row],[Day ]]))</f>
        <v/>
      </c>
      <c r="I229" s="19" t="str">
        <f>IF(Table36[[#This Row],[Volume (in liters)]]&lt;&gt;"",Table36[[#This Row],[Volume (in liters)]]/1000,"")</f>
        <v/>
      </c>
      <c r="J229" s="19">
        <f>'Data Registry'!$V$4</f>
        <v>27</v>
      </c>
    </row>
    <row r="230" spans="3:10">
      <c r="C230" s="19" t="str">
        <f>IF(ISBLANK(Table36[[#This Row],[Day ]]),"",MONTH(Table36[[#This Row],[Day ]]))</f>
        <v/>
      </c>
      <c r="I230" s="19" t="str">
        <f>IF(Table36[[#This Row],[Volume (in liters)]]&lt;&gt;"",Table36[[#This Row],[Volume (in liters)]]/1000,"")</f>
        <v/>
      </c>
      <c r="J230" s="19">
        <f>'Data Registry'!$V$4</f>
        <v>27</v>
      </c>
    </row>
    <row r="231" spans="3:10">
      <c r="C231" s="19" t="str">
        <f>IF(ISBLANK(Table36[[#This Row],[Day ]]),"",MONTH(Table36[[#This Row],[Day ]]))</f>
        <v/>
      </c>
      <c r="I231" s="19" t="str">
        <f>IF(Table36[[#This Row],[Volume (in liters)]]&lt;&gt;"",Table36[[#This Row],[Volume (in liters)]]/1000,"")</f>
        <v/>
      </c>
      <c r="J231" s="19">
        <f>'Data Registry'!$V$4</f>
        <v>27</v>
      </c>
    </row>
    <row r="232" spans="3:10">
      <c r="C232" s="19" t="str">
        <f>IF(ISBLANK(Table36[[#This Row],[Day ]]),"",MONTH(Table36[[#This Row],[Day ]]))</f>
        <v/>
      </c>
      <c r="I232" s="19" t="str">
        <f>IF(Table36[[#This Row],[Volume (in liters)]]&lt;&gt;"",Table36[[#This Row],[Volume (in liters)]]/1000,"")</f>
        <v/>
      </c>
      <c r="J232" s="19">
        <f>'Data Registry'!$V$4</f>
        <v>27</v>
      </c>
    </row>
    <row r="233" spans="3:10">
      <c r="C233" s="19" t="str">
        <f>IF(ISBLANK(Table36[[#This Row],[Day ]]),"",MONTH(Table36[[#This Row],[Day ]]))</f>
        <v/>
      </c>
      <c r="I233" s="19" t="str">
        <f>IF(Table36[[#This Row],[Volume (in liters)]]&lt;&gt;"",Table36[[#This Row],[Volume (in liters)]]/1000,"")</f>
        <v/>
      </c>
      <c r="J233" s="19">
        <f>'Data Registry'!$V$4</f>
        <v>27</v>
      </c>
    </row>
    <row r="234" spans="3:10">
      <c r="C234" s="19" t="str">
        <f>IF(ISBLANK(Table36[[#This Row],[Day ]]),"",MONTH(Table36[[#This Row],[Day ]]))</f>
        <v/>
      </c>
      <c r="I234" s="19" t="str">
        <f>IF(Table36[[#This Row],[Volume (in liters)]]&lt;&gt;"",Table36[[#This Row],[Volume (in liters)]]/1000,"")</f>
        <v/>
      </c>
      <c r="J234" s="19">
        <f>'Data Registry'!$V$4</f>
        <v>27</v>
      </c>
    </row>
    <row r="235" spans="3:10">
      <c r="C235" s="19" t="str">
        <f>IF(ISBLANK(Table36[[#This Row],[Day ]]),"",MONTH(Table36[[#This Row],[Day ]]))</f>
        <v/>
      </c>
      <c r="I235" s="19" t="str">
        <f>IF(Table36[[#This Row],[Volume (in liters)]]&lt;&gt;"",Table36[[#This Row],[Volume (in liters)]]/1000,"")</f>
        <v/>
      </c>
      <c r="J235" s="19">
        <f>'Data Registry'!$V$4</f>
        <v>27</v>
      </c>
    </row>
    <row r="236" spans="3:10">
      <c r="C236" s="19" t="str">
        <f>IF(ISBLANK(Table36[[#This Row],[Day ]]),"",MONTH(Table36[[#This Row],[Day ]]))</f>
        <v/>
      </c>
      <c r="I236" s="19" t="str">
        <f>IF(Table36[[#This Row],[Volume (in liters)]]&lt;&gt;"",Table36[[#This Row],[Volume (in liters)]]/1000,"")</f>
        <v/>
      </c>
      <c r="J236" s="19">
        <f>'Data Registry'!$V$4</f>
        <v>27</v>
      </c>
    </row>
    <row r="237" spans="3:10">
      <c r="C237" s="19" t="str">
        <f>IF(ISBLANK(Table36[[#This Row],[Day ]]),"",MONTH(Table36[[#This Row],[Day ]]))</f>
        <v/>
      </c>
      <c r="I237" s="19" t="str">
        <f>IF(Table36[[#This Row],[Volume (in liters)]]&lt;&gt;"",Table36[[#This Row],[Volume (in liters)]]/1000,"")</f>
        <v/>
      </c>
      <c r="J237" s="19">
        <f>'Data Registry'!$V$4</f>
        <v>27</v>
      </c>
    </row>
    <row r="238" spans="3:10">
      <c r="C238" s="19" t="str">
        <f>IF(ISBLANK(Table36[[#This Row],[Day ]]),"",MONTH(Table36[[#This Row],[Day ]]))</f>
        <v/>
      </c>
      <c r="I238" s="19" t="str">
        <f>IF(Table36[[#This Row],[Volume (in liters)]]&lt;&gt;"",Table36[[#This Row],[Volume (in liters)]]/1000,"")</f>
        <v/>
      </c>
      <c r="J238" s="19">
        <f>'Data Registry'!$V$4</f>
        <v>27</v>
      </c>
    </row>
    <row r="239" spans="3:10">
      <c r="C239" s="19" t="str">
        <f>IF(ISBLANK(Table36[[#This Row],[Day ]]),"",MONTH(Table36[[#This Row],[Day ]]))</f>
        <v/>
      </c>
      <c r="I239" s="19" t="str">
        <f>IF(Table36[[#This Row],[Volume (in liters)]]&lt;&gt;"",Table36[[#This Row],[Volume (in liters)]]/1000,"")</f>
        <v/>
      </c>
      <c r="J239" s="19">
        <f>'Data Registry'!$V$4</f>
        <v>27</v>
      </c>
    </row>
    <row r="240" spans="3:10">
      <c r="C240" s="19" t="str">
        <f>IF(ISBLANK(Table36[[#This Row],[Day ]]),"",MONTH(Table36[[#This Row],[Day ]]))</f>
        <v/>
      </c>
      <c r="I240" s="19" t="str">
        <f>IF(Table36[[#This Row],[Volume (in liters)]]&lt;&gt;"",Table36[[#This Row],[Volume (in liters)]]/1000,"")</f>
        <v/>
      </c>
      <c r="J240" s="19">
        <f>'Data Registry'!$V$4</f>
        <v>27</v>
      </c>
    </row>
    <row r="241" spans="3:10">
      <c r="C241" s="19" t="str">
        <f>IF(ISBLANK(Table36[[#This Row],[Day ]]),"",MONTH(Table36[[#This Row],[Day ]]))</f>
        <v/>
      </c>
      <c r="I241" s="19" t="str">
        <f>IF(Table36[[#This Row],[Volume (in liters)]]&lt;&gt;"",Table36[[#This Row],[Volume (in liters)]]/1000,"")</f>
        <v/>
      </c>
      <c r="J241" s="19">
        <f>'Data Registry'!$V$4</f>
        <v>27</v>
      </c>
    </row>
    <row r="242" spans="3:10">
      <c r="C242" s="19" t="str">
        <f>IF(ISBLANK(Table36[[#This Row],[Day ]]),"",MONTH(Table36[[#This Row],[Day ]]))</f>
        <v/>
      </c>
      <c r="I242" s="19" t="str">
        <f>IF(Table36[[#This Row],[Volume (in liters)]]&lt;&gt;"",Table36[[#This Row],[Volume (in liters)]]/1000,"")</f>
        <v/>
      </c>
      <c r="J242" s="19">
        <f>'Data Registry'!$V$4</f>
        <v>27</v>
      </c>
    </row>
    <row r="243" spans="3:10">
      <c r="C243" s="19" t="str">
        <f>IF(ISBLANK(Table36[[#This Row],[Day ]]),"",MONTH(Table36[[#This Row],[Day ]]))</f>
        <v/>
      </c>
      <c r="I243" s="19" t="str">
        <f>IF(Table36[[#This Row],[Volume (in liters)]]&lt;&gt;"",Table36[[#This Row],[Volume (in liters)]]/1000,"")</f>
        <v/>
      </c>
      <c r="J243" s="19">
        <f>'Data Registry'!$V$4</f>
        <v>27</v>
      </c>
    </row>
    <row r="244" spans="3:10">
      <c r="C244" s="19" t="str">
        <f>IF(ISBLANK(Table36[[#This Row],[Day ]]),"",MONTH(Table36[[#This Row],[Day ]]))</f>
        <v/>
      </c>
      <c r="I244" s="19" t="str">
        <f>IF(Table36[[#This Row],[Volume (in liters)]]&lt;&gt;"",Table36[[#This Row],[Volume (in liters)]]/1000,"")</f>
        <v/>
      </c>
      <c r="J244" s="19">
        <f>'Data Registry'!$V$4</f>
        <v>27</v>
      </c>
    </row>
    <row r="245" spans="3:10">
      <c r="C245" s="19" t="str">
        <f>IF(ISBLANK(Table36[[#This Row],[Day ]]),"",MONTH(Table36[[#This Row],[Day ]]))</f>
        <v/>
      </c>
      <c r="I245" s="19" t="str">
        <f>IF(Table36[[#This Row],[Volume (in liters)]]&lt;&gt;"",Table36[[#This Row],[Volume (in liters)]]/1000,"")</f>
        <v/>
      </c>
      <c r="J245" s="19">
        <f>'Data Registry'!$V$4</f>
        <v>27</v>
      </c>
    </row>
    <row r="246" spans="3:10">
      <c r="C246" s="19" t="str">
        <f>IF(ISBLANK(Table36[[#This Row],[Day ]]),"",MONTH(Table36[[#This Row],[Day ]]))</f>
        <v/>
      </c>
      <c r="I246" s="19" t="str">
        <f>IF(Table36[[#This Row],[Volume (in liters)]]&lt;&gt;"",Table36[[#This Row],[Volume (in liters)]]/1000,"")</f>
        <v/>
      </c>
      <c r="J246" s="19">
        <f>'Data Registry'!$V$4</f>
        <v>27</v>
      </c>
    </row>
    <row r="247" spans="3:10">
      <c r="C247" s="19" t="str">
        <f>IF(ISBLANK(Table36[[#This Row],[Day ]]),"",MONTH(Table36[[#This Row],[Day ]]))</f>
        <v/>
      </c>
      <c r="I247" s="19" t="str">
        <f>IF(Table36[[#This Row],[Volume (in liters)]]&lt;&gt;"",Table36[[#This Row],[Volume (in liters)]]/1000,"")</f>
        <v/>
      </c>
      <c r="J247" s="19">
        <f>'Data Registry'!$V$4</f>
        <v>27</v>
      </c>
    </row>
    <row r="248" spans="3:10">
      <c r="C248" s="19" t="str">
        <f>IF(ISBLANK(Table36[[#This Row],[Day ]]),"",MONTH(Table36[[#This Row],[Day ]]))</f>
        <v/>
      </c>
      <c r="I248" s="19" t="str">
        <f>IF(Table36[[#This Row],[Volume (in liters)]]&lt;&gt;"",Table36[[#This Row],[Volume (in liters)]]/1000,"")</f>
        <v/>
      </c>
      <c r="J248" s="19">
        <f>'Data Registry'!$V$4</f>
        <v>27</v>
      </c>
    </row>
    <row r="249" spans="3:10">
      <c r="C249" s="19" t="str">
        <f>IF(ISBLANK(Table36[[#This Row],[Day ]]),"",MONTH(Table36[[#This Row],[Day ]]))</f>
        <v/>
      </c>
      <c r="I249" s="19" t="str">
        <f>IF(Table36[[#This Row],[Volume (in liters)]]&lt;&gt;"",Table36[[#This Row],[Volume (in liters)]]/1000,"")</f>
        <v/>
      </c>
      <c r="J249" s="19">
        <f>'Data Registry'!$V$4</f>
        <v>27</v>
      </c>
    </row>
    <row r="250" spans="3:10">
      <c r="C250" s="19" t="str">
        <f>IF(ISBLANK(Table36[[#This Row],[Day ]]),"",MONTH(Table36[[#This Row],[Day ]]))</f>
        <v/>
      </c>
      <c r="I250" s="19" t="str">
        <f>IF(Table36[[#This Row],[Volume (in liters)]]&lt;&gt;"",Table36[[#This Row],[Volume (in liters)]]/1000,"")</f>
        <v/>
      </c>
      <c r="J250" s="19">
        <f>'Data Registry'!$V$4</f>
        <v>27</v>
      </c>
    </row>
    <row r="251" spans="3:10">
      <c r="C251" s="19" t="str">
        <f>IF(ISBLANK(Table36[[#This Row],[Day ]]),"",MONTH(Table36[[#This Row],[Day ]]))</f>
        <v/>
      </c>
      <c r="I251" s="19" t="str">
        <f>IF(Table36[[#This Row],[Volume (in liters)]]&lt;&gt;"",Table36[[#This Row],[Volume (in liters)]]/1000,"")</f>
        <v/>
      </c>
      <c r="J251" s="19">
        <f>'Data Registry'!$V$4</f>
        <v>27</v>
      </c>
    </row>
    <row r="252" spans="3:10">
      <c r="C252" s="19" t="str">
        <f>IF(ISBLANK(Table36[[#This Row],[Day ]]),"",MONTH(Table36[[#This Row],[Day ]]))</f>
        <v/>
      </c>
      <c r="I252" s="19" t="str">
        <f>IF(Table36[[#This Row],[Volume (in liters)]]&lt;&gt;"",Table36[[#This Row],[Volume (in liters)]]/1000,"")</f>
        <v/>
      </c>
      <c r="J252" s="19">
        <f>'Data Registry'!$V$4</f>
        <v>27</v>
      </c>
    </row>
    <row r="253" spans="3:10">
      <c r="C253" s="19" t="str">
        <f>IF(ISBLANK(Table36[[#This Row],[Day ]]),"",MONTH(Table36[[#This Row],[Day ]]))</f>
        <v/>
      </c>
      <c r="I253" s="19" t="str">
        <f>IF(Table36[[#This Row],[Volume (in liters)]]&lt;&gt;"",Table36[[#This Row],[Volume (in liters)]]/1000,"")</f>
        <v/>
      </c>
      <c r="J253" s="19">
        <f>'Data Registry'!$V$4</f>
        <v>27</v>
      </c>
    </row>
    <row r="254" spans="3:10">
      <c r="C254" s="19" t="str">
        <f>IF(ISBLANK(Table36[[#This Row],[Day ]]),"",MONTH(Table36[[#This Row],[Day ]]))</f>
        <v/>
      </c>
      <c r="I254" s="19" t="str">
        <f>IF(Table36[[#This Row],[Volume (in liters)]]&lt;&gt;"",Table36[[#This Row],[Volume (in liters)]]/1000,"")</f>
        <v/>
      </c>
      <c r="J254" s="19">
        <f>'Data Registry'!$V$4</f>
        <v>27</v>
      </c>
    </row>
    <row r="255" spans="3:10">
      <c r="C255" s="19" t="str">
        <f>IF(ISBLANK(Table36[[#This Row],[Day ]]),"",MONTH(Table36[[#This Row],[Day ]]))</f>
        <v/>
      </c>
      <c r="I255" s="19" t="str">
        <f>IF(Table36[[#This Row],[Volume (in liters)]]&lt;&gt;"",Table36[[#This Row],[Volume (in liters)]]/1000,"")</f>
        <v/>
      </c>
      <c r="J255" s="19">
        <f>'Data Registry'!$V$4</f>
        <v>27</v>
      </c>
    </row>
    <row r="256" spans="3:10">
      <c r="C256" s="19" t="str">
        <f>IF(ISBLANK(Table36[[#This Row],[Day ]]),"",MONTH(Table36[[#This Row],[Day ]]))</f>
        <v/>
      </c>
      <c r="I256" s="19" t="str">
        <f>IF(Table36[[#This Row],[Volume (in liters)]]&lt;&gt;"",Table36[[#This Row],[Volume (in liters)]]/1000,"")</f>
        <v/>
      </c>
      <c r="J256" s="19">
        <f>'Data Registry'!$V$4</f>
        <v>27</v>
      </c>
    </row>
  </sheetData>
  <dataValidations count="6">
    <dataValidation type="date" allowBlank="1" showInputMessage="1" showErrorMessage="1" sqref="B3:B256" xr:uid="{B24D8B6F-A3E0-9642-A427-4D414CCE794C}">
      <formula1>43922</formula1>
      <formula2>44286</formula2>
    </dataValidation>
    <dataValidation type="time" allowBlank="1" showInputMessage="1" showErrorMessage="1" sqref="D3:D256" xr:uid="{CB30DFA3-9EAF-3849-BA12-A376207B06E0}">
      <formula1>0.291666666666667</formula1>
      <formula2>0.833333333333333</formula2>
    </dataValidation>
    <dataValidation type="whole" allowBlank="1" showInputMessage="1" showErrorMessage="1" sqref="H3:H256" xr:uid="{05A72A92-8D38-4947-9111-69E54DCF83EE}">
      <formula1>0</formula1>
      <formula2>15000</formula2>
    </dataValidation>
    <dataValidation type="list" allowBlank="1" showInputMessage="1" showErrorMessage="1" sqref="E3:E256" xr:uid="{3C6C7FF2-631C-844A-94B2-03E9550E7EED}">
      <formula1>vehicle_type</formula1>
    </dataValidation>
    <dataValidation type="list" allowBlank="1" showInputMessage="1" showErrorMessage="1" sqref="F3:F256" xr:uid="{C1E77B3D-F361-8143-86A7-834E6EF078AE}">
      <formula1>all_dv</formula1>
    </dataValidation>
    <dataValidation type="list" allowBlank="1" showInputMessage="1" showErrorMessage="1" sqref="G3:G256" xr:uid="{A9ED6A46-A08D-FE41-BE85-9EF7544F1B65}">
      <formula1>Driver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DBBC526-BF37-8946-A1C5-DD736D498628}">
          <x14:formula1>
            <xm:f>'Field Values'!$Q$3:$Q$5</xm:f>
          </x14:formula1>
          <xm:sqref>K3:K256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7BD31-844B-F94F-8E47-1051ABFF8FD9}">
  <sheetPr>
    <tabColor theme="8"/>
  </sheetPr>
  <dimension ref="B1:K367"/>
  <sheetViews>
    <sheetView showGridLines="0" workbookViewId="0">
      <selection activeCell="H41" sqref="H41"/>
    </sheetView>
  </sheetViews>
  <sheetFormatPr baseColWidth="10" defaultColWidth="10.6640625" defaultRowHeight="16"/>
  <cols>
    <col min="1" max="1" width="2.33203125" customWidth="1"/>
    <col min="3" max="3" width="0" hidden="1" customWidth="1"/>
    <col min="4" max="4" width="20.5" customWidth="1"/>
    <col min="5" max="5" width="24.6640625" customWidth="1"/>
    <col min="6" max="6" width="22.6640625" customWidth="1"/>
    <col min="7" max="7" width="22.33203125" customWidth="1"/>
    <col min="8" max="8" width="16" customWidth="1"/>
    <col min="9" max="10" width="15.6640625" bestFit="1" customWidth="1"/>
    <col min="11" max="11" width="24" customWidth="1"/>
  </cols>
  <sheetData>
    <row r="1" spans="2:11" ht="7" customHeight="1"/>
    <row r="2" spans="2:11" ht="34">
      <c r="B2" s="130" t="s">
        <v>216</v>
      </c>
      <c r="C2" s="130" t="s">
        <v>110</v>
      </c>
      <c r="D2" s="130" t="s">
        <v>79</v>
      </c>
      <c r="E2" s="130" t="s">
        <v>482</v>
      </c>
      <c r="F2" s="130" t="s">
        <v>483</v>
      </c>
      <c r="G2" s="130" t="s">
        <v>484</v>
      </c>
      <c r="H2" s="130" t="s">
        <v>492</v>
      </c>
      <c r="I2" s="130" t="s">
        <v>493</v>
      </c>
      <c r="J2" s="130" t="s">
        <v>494</v>
      </c>
      <c r="K2" s="130" t="s">
        <v>495</v>
      </c>
    </row>
    <row r="3" spans="2:11">
      <c r="B3" s="62">
        <v>43922</v>
      </c>
      <c r="C3" s="19">
        <f>MONTH(Table55[[#This Row],[Day ]])</f>
        <v>4</v>
      </c>
      <c r="D3" t="s">
        <v>487</v>
      </c>
      <c r="E3">
        <v>8</v>
      </c>
      <c r="F3">
        <v>20</v>
      </c>
      <c r="G3">
        <v>1074</v>
      </c>
      <c r="H3" s="19" t="str">
        <f>IF(ISBLANK(Table55[[#This Row],[Biochemical Oxygen Demand (mg/l) ]]), "", IF(Table55[[#This Row],[Biochemical Oxygen Demand (mg/l) ]]&gt;'Data Registry'!$AY$4, "Overlimit", "Met"))</f>
        <v>Met</v>
      </c>
      <c r="I3" s="19" t="str">
        <f>IF(ISBLANK(Table55[[#This Row],[Total Suspended Solids (mg/l)]]), "", IF(Table55[[#This Row],[Total Suspended Solids (mg/l)]]&gt;'Data Registry'!$AY$5, "Overlimit", "Met"))</f>
        <v>Met</v>
      </c>
      <c r="J3" s="19" t="str">
        <f>IF(ISBLANK(Table55[[#This Row],[Faecal Coliform (MPN per 100 ml)]]), "", IF(Table55[[#This Row],[Faecal Coliform (MPN per 100 ml)]]&gt;'Data Registry'!$AY$6, "Overlimit", "Met"))</f>
        <v>Overlimit</v>
      </c>
      <c r="K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4" spans="2:11">
      <c r="B4" s="62">
        <v>43923</v>
      </c>
      <c r="C4" s="19">
        <f>MONTH(Table55[[#This Row],[Day ]])</f>
        <v>4</v>
      </c>
      <c r="D4" t="s">
        <v>487</v>
      </c>
      <c r="E4">
        <v>3</v>
      </c>
      <c r="F4">
        <v>49</v>
      </c>
      <c r="G4">
        <v>1028</v>
      </c>
      <c r="H4" s="19" t="str">
        <f>IF(ISBLANK(Table55[[#This Row],[Biochemical Oxygen Demand (mg/l) ]]), "", IF(Table55[[#This Row],[Biochemical Oxygen Demand (mg/l) ]]&gt;'Data Registry'!$AY$4, "Overlimit", "Met"))</f>
        <v>Met</v>
      </c>
      <c r="I4" s="19" t="str">
        <f>IF(ISBLANK(Table55[[#This Row],[Total Suspended Solids (mg/l)]]), "", IF(Table55[[#This Row],[Total Suspended Solids (mg/l)]]&gt;'Data Registry'!$AY$5, "Overlimit", "Met"))</f>
        <v>Met</v>
      </c>
      <c r="J4" s="19" t="str">
        <f>IF(ISBLANK(Table55[[#This Row],[Faecal Coliform (MPN per 100 ml)]]), "", IF(Table55[[#This Row],[Faecal Coliform (MPN per 100 ml)]]&gt;'Data Registry'!$AY$6, "Overlimit", "Met"))</f>
        <v>Overlimit</v>
      </c>
      <c r="K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5" spans="2:11">
      <c r="B5" s="62">
        <v>43924</v>
      </c>
      <c r="C5" s="19">
        <f>MONTH(Table55[[#This Row],[Day ]])</f>
        <v>4</v>
      </c>
      <c r="D5" t="s">
        <v>487</v>
      </c>
      <c r="E5">
        <v>29</v>
      </c>
      <c r="F5">
        <v>24</v>
      </c>
      <c r="G5">
        <v>867</v>
      </c>
      <c r="H5" s="19" t="str">
        <f>IF(ISBLANK(Table55[[#This Row],[Biochemical Oxygen Demand (mg/l) ]]), "", IF(Table55[[#This Row],[Biochemical Oxygen Demand (mg/l) ]]&gt;'Data Registry'!$AY$4, "Overlimit", "Met"))</f>
        <v>Met</v>
      </c>
      <c r="I5" s="19" t="str">
        <f>IF(ISBLANK(Table55[[#This Row],[Total Suspended Solids (mg/l)]]), "", IF(Table55[[#This Row],[Total Suspended Solids (mg/l)]]&gt;'Data Registry'!$AY$5, "Overlimit", "Met"))</f>
        <v>Met</v>
      </c>
      <c r="J5" s="19" t="str">
        <f>IF(ISBLANK(Table55[[#This Row],[Faecal Coliform (MPN per 100 ml)]]), "", IF(Table55[[#This Row],[Faecal Coliform (MPN per 100 ml)]]&gt;'Data Registry'!$AY$6, "Overlimit", "Met"))</f>
        <v>Met</v>
      </c>
      <c r="K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6" spans="2:11">
      <c r="B6" s="62">
        <v>43925</v>
      </c>
      <c r="C6" s="19">
        <f>MONTH(Table55[[#This Row],[Day ]])</f>
        <v>4</v>
      </c>
      <c r="D6" t="s">
        <v>487</v>
      </c>
      <c r="E6">
        <v>20</v>
      </c>
      <c r="F6">
        <v>13</v>
      </c>
      <c r="G6">
        <v>997</v>
      </c>
      <c r="H6" s="19" t="str">
        <f>IF(ISBLANK(Table55[[#This Row],[Biochemical Oxygen Demand (mg/l) ]]), "", IF(Table55[[#This Row],[Biochemical Oxygen Demand (mg/l) ]]&gt;'Data Registry'!$AY$4, "Overlimit", "Met"))</f>
        <v>Met</v>
      </c>
      <c r="I6" s="19" t="str">
        <f>IF(ISBLANK(Table55[[#This Row],[Total Suspended Solids (mg/l)]]), "", IF(Table55[[#This Row],[Total Suspended Solids (mg/l)]]&gt;'Data Registry'!$AY$5, "Overlimit", "Met"))</f>
        <v>Met</v>
      </c>
      <c r="J6" s="19" t="str">
        <f>IF(ISBLANK(Table55[[#This Row],[Faecal Coliform (MPN per 100 ml)]]), "", IF(Table55[[#This Row],[Faecal Coliform (MPN per 100 ml)]]&gt;'Data Registry'!$AY$6, "Overlimit", "Met"))</f>
        <v>Met</v>
      </c>
      <c r="K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7" spans="2:11">
      <c r="B7" s="62">
        <v>43926</v>
      </c>
      <c r="C7" s="19">
        <f>MONTH(Table55[[#This Row],[Day ]])</f>
        <v>4</v>
      </c>
      <c r="D7" t="s">
        <v>487</v>
      </c>
      <c r="E7">
        <v>21</v>
      </c>
      <c r="F7">
        <v>25</v>
      </c>
      <c r="G7">
        <v>941</v>
      </c>
      <c r="H7" s="19" t="str">
        <f>IF(ISBLANK(Table55[[#This Row],[Biochemical Oxygen Demand (mg/l) ]]), "", IF(Table55[[#This Row],[Biochemical Oxygen Demand (mg/l) ]]&gt;'Data Registry'!$AY$4, "Overlimit", "Met"))</f>
        <v>Met</v>
      </c>
      <c r="I7" s="19" t="str">
        <f>IF(ISBLANK(Table55[[#This Row],[Total Suspended Solids (mg/l)]]), "", IF(Table55[[#This Row],[Total Suspended Solids (mg/l)]]&gt;'Data Registry'!$AY$5, "Overlimit", "Met"))</f>
        <v>Met</v>
      </c>
      <c r="J7" s="19" t="str">
        <f>IF(ISBLANK(Table55[[#This Row],[Faecal Coliform (MPN per 100 ml)]]), "", IF(Table55[[#This Row],[Faecal Coliform (MPN per 100 ml)]]&gt;'Data Registry'!$AY$6, "Overlimit", "Met"))</f>
        <v>Met</v>
      </c>
      <c r="K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8" spans="2:11">
      <c r="B8" s="62">
        <v>43927</v>
      </c>
      <c r="C8" s="19">
        <f>MONTH(Table55[[#This Row],[Day ]])</f>
        <v>4</v>
      </c>
      <c r="D8" t="s">
        <v>487</v>
      </c>
      <c r="E8">
        <v>3</v>
      </c>
      <c r="F8">
        <v>90</v>
      </c>
      <c r="G8">
        <v>815</v>
      </c>
      <c r="H8" s="19" t="str">
        <f>IF(ISBLANK(Table55[[#This Row],[Biochemical Oxygen Demand (mg/l) ]]), "", IF(Table55[[#This Row],[Biochemical Oxygen Demand (mg/l) ]]&gt;'Data Registry'!$AY$4, "Overlimit", "Met"))</f>
        <v>Met</v>
      </c>
      <c r="I8" s="19" t="str">
        <f>IF(ISBLANK(Table55[[#This Row],[Total Suspended Solids (mg/l)]]), "", IF(Table55[[#This Row],[Total Suspended Solids (mg/l)]]&gt;'Data Registry'!$AY$5, "Overlimit", "Met"))</f>
        <v>Met</v>
      </c>
      <c r="J8" s="19" t="str">
        <f>IF(ISBLANK(Table55[[#This Row],[Faecal Coliform (MPN per 100 ml)]]), "", IF(Table55[[#This Row],[Faecal Coliform (MPN per 100 ml)]]&gt;'Data Registry'!$AY$6, "Overlimit", "Met"))</f>
        <v>Met</v>
      </c>
      <c r="K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9" spans="2:11">
      <c r="B9" s="62">
        <v>43928</v>
      </c>
      <c r="C9" s="19">
        <f>MONTH(Table55[[#This Row],[Day ]])</f>
        <v>4</v>
      </c>
      <c r="D9" t="s">
        <v>487</v>
      </c>
      <c r="E9">
        <v>34</v>
      </c>
      <c r="F9">
        <v>90</v>
      </c>
      <c r="G9">
        <v>1005</v>
      </c>
      <c r="H9" s="19" t="str">
        <f>IF(ISBLANK(Table55[[#This Row],[Biochemical Oxygen Demand (mg/l) ]]), "", IF(Table55[[#This Row],[Biochemical Oxygen Demand (mg/l) ]]&gt;'Data Registry'!$AY$4, "Overlimit", "Met"))</f>
        <v>Overlimit</v>
      </c>
      <c r="I9" s="19" t="str">
        <f>IF(ISBLANK(Table55[[#This Row],[Total Suspended Solids (mg/l)]]), "", IF(Table55[[#This Row],[Total Suspended Solids (mg/l)]]&gt;'Data Registry'!$AY$5, "Overlimit", "Met"))</f>
        <v>Met</v>
      </c>
      <c r="J9" s="19" t="str">
        <f>IF(ISBLANK(Table55[[#This Row],[Faecal Coliform (MPN per 100 ml)]]), "", IF(Table55[[#This Row],[Faecal Coliform (MPN per 100 ml)]]&gt;'Data Registry'!$AY$6, "Overlimit", "Met"))</f>
        <v>Overlimit</v>
      </c>
      <c r="K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10" spans="2:11">
      <c r="B10" s="62">
        <v>43929</v>
      </c>
      <c r="C10" s="19">
        <f>MONTH(Table55[[#This Row],[Day ]])</f>
        <v>4</v>
      </c>
      <c r="D10" t="s">
        <v>487</v>
      </c>
      <c r="E10">
        <v>1</v>
      </c>
      <c r="F10">
        <v>90</v>
      </c>
      <c r="G10">
        <v>908</v>
      </c>
      <c r="H10" s="19" t="str">
        <f>IF(ISBLANK(Table55[[#This Row],[Biochemical Oxygen Demand (mg/l) ]]), "", IF(Table55[[#This Row],[Biochemical Oxygen Demand (mg/l) ]]&gt;'Data Registry'!$AY$4, "Overlimit", "Met"))</f>
        <v>Met</v>
      </c>
      <c r="I10" s="19" t="str">
        <f>IF(ISBLANK(Table55[[#This Row],[Total Suspended Solids (mg/l)]]), "", IF(Table55[[#This Row],[Total Suspended Solids (mg/l)]]&gt;'Data Registry'!$AY$5, "Overlimit", "Met"))</f>
        <v>Met</v>
      </c>
      <c r="J10" s="19" t="str">
        <f>IF(ISBLANK(Table55[[#This Row],[Faecal Coliform (MPN per 100 ml)]]), "", IF(Table55[[#This Row],[Faecal Coliform (MPN per 100 ml)]]&gt;'Data Registry'!$AY$6, "Overlimit", "Met"))</f>
        <v>Met</v>
      </c>
      <c r="K1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1" spans="2:11">
      <c r="B11" s="62">
        <v>43930</v>
      </c>
      <c r="C11" s="19">
        <f>MONTH(Table55[[#This Row],[Day ]])</f>
        <v>4</v>
      </c>
      <c r="D11" t="s">
        <v>487</v>
      </c>
      <c r="E11">
        <v>17</v>
      </c>
      <c r="F11">
        <v>90</v>
      </c>
      <c r="G11">
        <v>819</v>
      </c>
      <c r="H11" s="19" t="str">
        <f>IF(ISBLANK(Table55[[#This Row],[Biochemical Oxygen Demand (mg/l) ]]), "", IF(Table55[[#This Row],[Biochemical Oxygen Demand (mg/l) ]]&gt;'Data Registry'!$AY$4, "Overlimit", "Met"))</f>
        <v>Met</v>
      </c>
      <c r="I11" s="19" t="str">
        <f>IF(ISBLANK(Table55[[#This Row],[Total Suspended Solids (mg/l)]]), "", IF(Table55[[#This Row],[Total Suspended Solids (mg/l)]]&gt;'Data Registry'!$AY$5, "Overlimit", "Met"))</f>
        <v>Met</v>
      </c>
      <c r="J11" s="19" t="str">
        <f>IF(ISBLANK(Table55[[#This Row],[Faecal Coliform (MPN per 100 ml)]]), "", IF(Table55[[#This Row],[Faecal Coliform (MPN per 100 ml)]]&gt;'Data Registry'!$AY$6, "Overlimit", "Met"))</f>
        <v>Met</v>
      </c>
      <c r="K1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2" spans="2:11">
      <c r="B12" s="62">
        <v>43931</v>
      </c>
      <c r="C12" s="19">
        <f>MONTH(Table55[[#This Row],[Day ]])</f>
        <v>4</v>
      </c>
      <c r="D12" t="s">
        <v>487</v>
      </c>
      <c r="E12">
        <v>16</v>
      </c>
      <c r="F12">
        <v>90</v>
      </c>
      <c r="G12">
        <v>849</v>
      </c>
      <c r="H12" s="19" t="str">
        <f>IF(ISBLANK(Table55[[#This Row],[Biochemical Oxygen Demand (mg/l) ]]), "", IF(Table55[[#This Row],[Biochemical Oxygen Demand (mg/l) ]]&gt;'Data Registry'!$AY$4, "Overlimit", "Met"))</f>
        <v>Met</v>
      </c>
      <c r="I12" s="19" t="str">
        <f>IF(ISBLANK(Table55[[#This Row],[Total Suspended Solids (mg/l)]]), "", IF(Table55[[#This Row],[Total Suspended Solids (mg/l)]]&gt;'Data Registry'!$AY$5, "Overlimit", "Met"))</f>
        <v>Met</v>
      </c>
      <c r="J12" s="19" t="str">
        <f>IF(ISBLANK(Table55[[#This Row],[Faecal Coliform (MPN per 100 ml)]]), "", IF(Table55[[#This Row],[Faecal Coliform (MPN per 100 ml)]]&gt;'Data Registry'!$AY$6, "Overlimit", "Met"))</f>
        <v>Met</v>
      </c>
      <c r="K1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3" spans="2:11">
      <c r="B13" s="62">
        <v>43932</v>
      </c>
      <c r="C13" s="19">
        <f>MONTH(Table55[[#This Row],[Day ]])</f>
        <v>4</v>
      </c>
      <c r="D13" t="s">
        <v>487</v>
      </c>
      <c r="E13">
        <v>32</v>
      </c>
      <c r="F13">
        <v>90</v>
      </c>
      <c r="G13">
        <v>868</v>
      </c>
      <c r="H13" s="19" t="str">
        <f>IF(ISBLANK(Table55[[#This Row],[Biochemical Oxygen Demand (mg/l) ]]), "", IF(Table55[[#This Row],[Biochemical Oxygen Demand (mg/l) ]]&gt;'Data Registry'!$AY$4, "Overlimit", "Met"))</f>
        <v>Overlimit</v>
      </c>
      <c r="I13" s="19" t="str">
        <f>IF(ISBLANK(Table55[[#This Row],[Total Suspended Solids (mg/l)]]), "", IF(Table55[[#This Row],[Total Suspended Solids (mg/l)]]&gt;'Data Registry'!$AY$5, "Overlimit", "Met"))</f>
        <v>Met</v>
      </c>
      <c r="J13" s="19" t="str">
        <f>IF(ISBLANK(Table55[[#This Row],[Faecal Coliform (MPN per 100 ml)]]), "", IF(Table55[[#This Row],[Faecal Coliform (MPN per 100 ml)]]&gt;'Data Registry'!$AY$6, "Overlimit", "Met"))</f>
        <v>Met</v>
      </c>
      <c r="K1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14" spans="2:11">
      <c r="B14" s="62">
        <v>43933</v>
      </c>
      <c r="C14" s="19">
        <f>MONTH(Table55[[#This Row],[Day ]])</f>
        <v>4</v>
      </c>
      <c r="D14" t="s">
        <v>489</v>
      </c>
      <c r="E14">
        <v>19</v>
      </c>
      <c r="F14">
        <v>90</v>
      </c>
      <c r="G14">
        <v>847</v>
      </c>
      <c r="H14" s="19" t="str">
        <f>IF(ISBLANK(Table55[[#This Row],[Biochemical Oxygen Demand (mg/l) ]]), "", IF(Table55[[#This Row],[Biochemical Oxygen Demand (mg/l) ]]&gt;'Data Registry'!$AY$4, "Overlimit", "Met"))</f>
        <v>Met</v>
      </c>
      <c r="I14" s="19" t="str">
        <f>IF(ISBLANK(Table55[[#This Row],[Total Suspended Solids (mg/l)]]), "", IF(Table55[[#This Row],[Total Suspended Solids (mg/l)]]&gt;'Data Registry'!$AY$5, "Overlimit", "Met"))</f>
        <v>Met</v>
      </c>
      <c r="J14" s="19" t="str">
        <f>IF(ISBLANK(Table55[[#This Row],[Faecal Coliform (MPN per 100 ml)]]), "", IF(Table55[[#This Row],[Faecal Coliform (MPN per 100 ml)]]&gt;'Data Registry'!$AY$6, "Overlimit", "Met"))</f>
        <v>Met</v>
      </c>
      <c r="K1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5" spans="2:11">
      <c r="B15" s="62">
        <v>43934</v>
      </c>
      <c r="C15" s="19">
        <f>MONTH(Table55[[#This Row],[Day ]])</f>
        <v>4</v>
      </c>
      <c r="D15" t="s">
        <v>489</v>
      </c>
      <c r="E15">
        <v>29</v>
      </c>
      <c r="F15">
        <v>90</v>
      </c>
      <c r="G15">
        <v>830</v>
      </c>
      <c r="H15" s="19" t="str">
        <f>IF(ISBLANK(Table55[[#This Row],[Biochemical Oxygen Demand (mg/l) ]]), "", IF(Table55[[#This Row],[Biochemical Oxygen Demand (mg/l) ]]&gt;'Data Registry'!$AY$4, "Overlimit", "Met"))</f>
        <v>Met</v>
      </c>
      <c r="I15" s="19" t="str">
        <f>IF(ISBLANK(Table55[[#This Row],[Total Suspended Solids (mg/l)]]), "", IF(Table55[[#This Row],[Total Suspended Solids (mg/l)]]&gt;'Data Registry'!$AY$5, "Overlimit", "Met"))</f>
        <v>Met</v>
      </c>
      <c r="J15" s="19" t="str">
        <f>IF(ISBLANK(Table55[[#This Row],[Faecal Coliform (MPN per 100 ml)]]), "", IF(Table55[[#This Row],[Faecal Coliform (MPN per 100 ml)]]&gt;'Data Registry'!$AY$6, "Overlimit", "Met"))</f>
        <v>Met</v>
      </c>
      <c r="K1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6" spans="2:11">
      <c r="B16" s="62">
        <v>43935</v>
      </c>
      <c r="C16" s="19">
        <f>MONTH(Table55[[#This Row],[Day ]])</f>
        <v>4</v>
      </c>
      <c r="D16" t="s">
        <v>489</v>
      </c>
      <c r="E16">
        <v>1</v>
      </c>
      <c r="F16">
        <v>90</v>
      </c>
      <c r="G16">
        <v>926</v>
      </c>
      <c r="H16" s="19" t="str">
        <f>IF(ISBLANK(Table55[[#This Row],[Biochemical Oxygen Demand (mg/l) ]]), "", IF(Table55[[#This Row],[Biochemical Oxygen Demand (mg/l) ]]&gt;'Data Registry'!$AY$4, "Overlimit", "Met"))</f>
        <v>Met</v>
      </c>
      <c r="I16" s="19" t="str">
        <f>IF(ISBLANK(Table55[[#This Row],[Total Suspended Solids (mg/l)]]), "", IF(Table55[[#This Row],[Total Suspended Solids (mg/l)]]&gt;'Data Registry'!$AY$5, "Overlimit", "Met"))</f>
        <v>Met</v>
      </c>
      <c r="J16" s="19" t="str">
        <f>IF(ISBLANK(Table55[[#This Row],[Faecal Coliform (MPN per 100 ml)]]), "", IF(Table55[[#This Row],[Faecal Coliform (MPN per 100 ml)]]&gt;'Data Registry'!$AY$6, "Overlimit", "Met"))</f>
        <v>Met</v>
      </c>
      <c r="K1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7" spans="2:11">
      <c r="B17" s="62">
        <v>43936</v>
      </c>
      <c r="C17" s="19">
        <f>MONTH(Table55[[#This Row],[Day ]])</f>
        <v>4</v>
      </c>
      <c r="D17" t="s">
        <v>489</v>
      </c>
      <c r="E17">
        <v>34</v>
      </c>
      <c r="F17">
        <v>40</v>
      </c>
      <c r="G17">
        <v>920</v>
      </c>
      <c r="H17" s="19" t="str">
        <f>IF(ISBLANK(Table55[[#This Row],[Biochemical Oxygen Demand (mg/l) ]]), "", IF(Table55[[#This Row],[Biochemical Oxygen Demand (mg/l) ]]&gt;'Data Registry'!$AY$4, "Overlimit", "Met"))</f>
        <v>Overlimit</v>
      </c>
      <c r="I17" s="19" t="str">
        <f>IF(ISBLANK(Table55[[#This Row],[Total Suspended Solids (mg/l)]]), "", IF(Table55[[#This Row],[Total Suspended Solids (mg/l)]]&gt;'Data Registry'!$AY$5, "Overlimit", "Met"))</f>
        <v>Met</v>
      </c>
      <c r="J17" s="19" t="str">
        <f>IF(ISBLANK(Table55[[#This Row],[Faecal Coliform (MPN per 100 ml)]]), "", IF(Table55[[#This Row],[Faecal Coliform (MPN per 100 ml)]]&gt;'Data Registry'!$AY$6, "Overlimit", "Met"))</f>
        <v>Met</v>
      </c>
      <c r="K1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18" spans="2:11">
      <c r="B18" s="62">
        <v>43937</v>
      </c>
      <c r="C18" s="19">
        <f>MONTH(Table55[[#This Row],[Day ]])</f>
        <v>4</v>
      </c>
      <c r="D18" t="s">
        <v>487</v>
      </c>
      <c r="E18">
        <v>22</v>
      </c>
      <c r="F18">
        <v>40</v>
      </c>
      <c r="G18">
        <v>818</v>
      </c>
      <c r="H18" s="19" t="str">
        <f>IF(ISBLANK(Table55[[#This Row],[Biochemical Oxygen Demand (mg/l) ]]), "", IF(Table55[[#This Row],[Biochemical Oxygen Demand (mg/l) ]]&gt;'Data Registry'!$AY$4, "Overlimit", "Met"))</f>
        <v>Met</v>
      </c>
      <c r="I18" s="19" t="str">
        <f>IF(ISBLANK(Table55[[#This Row],[Total Suspended Solids (mg/l)]]), "", IF(Table55[[#This Row],[Total Suspended Solids (mg/l)]]&gt;'Data Registry'!$AY$5, "Overlimit", "Met"))</f>
        <v>Met</v>
      </c>
      <c r="J18" s="19" t="str">
        <f>IF(ISBLANK(Table55[[#This Row],[Faecal Coliform (MPN per 100 ml)]]), "", IF(Table55[[#This Row],[Faecal Coliform (MPN per 100 ml)]]&gt;'Data Registry'!$AY$6, "Overlimit", "Met"))</f>
        <v>Met</v>
      </c>
      <c r="K1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9" spans="2:11">
      <c r="B19" s="62">
        <v>43938</v>
      </c>
      <c r="C19" s="19">
        <f>MONTH(Table55[[#This Row],[Day ]])</f>
        <v>4</v>
      </c>
      <c r="D19" t="s">
        <v>487</v>
      </c>
      <c r="E19">
        <v>35</v>
      </c>
      <c r="F19">
        <v>40</v>
      </c>
      <c r="G19">
        <v>953</v>
      </c>
      <c r="H19" s="19" t="str">
        <f>IF(ISBLANK(Table55[[#This Row],[Biochemical Oxygen Demand (mg/l) ]]), "", IF(Table55[[#This Row],[Biochemical Oxygen Demand (mg/l) ]]&gt;'Data Registry'!$AY$4, "Overlimit", "Met"))</f>
        <v>Overlimit</v>
      </c>
      <c r="I19" s="19" t="str">
        <f>IF(ISBLANK(Table55[[#This Row],[Total Suspended Solids (mg/l)]]), "", IF(Table55[[#This Row],[Total Suspended Solids (mg/l)]]&gt;'Data Registry'!$AY$5, "Overlimit", "Met"))</f>
        <v>Met</v>
      </c>
      <c r="J19" s="19" t="str">
        <f>IF(ISBLANK(Table55[[#This Row],[Faecal Coliform (MPN per 100 ml)]]), "", IF(Table55[[#This Row],[Faecal Coliform (MPN per 100 ml)]]&gt;'Data Registry'!$AY$6, "Overlimit", "Met"))</f>
        <v>Met</v>
      </c>
      <c r="K1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20" spans="2:11">
      <c r="B20" s="62">
        <v>43939</v>
      </c>
      <c r="C20" s="19">
        <f>MONTH(Table55[[#This Row],[Day ]])</f>
        <v>4</v>
      </c>
      <c r="D20" t="s">
        <v>487</v>
      </c>
      <c r="E20">
        <v>7</v>
      </c>
      <c r="F20">
        <v>40</v>
      </c>
      <c r="G20">
        <v>828</v>
      </c>
      <c r="H20" s="19" t="str">
        <f>IF(ISBLANK(Table55[[#This Row],[Biochemical Oxygen Demand (mg/l) ]]), "", IF(Table55[[#This Row],[Biochemical Oxygen Demand (mg/l) ]]&gt;'Data Registry'!$AY$4, "Overlimit", "Met"))</f>
        <v>Met</v>
      </c>
      <c r="I20" s="19" t="str">
        <f>IF(ISBLANK(Table55[[#This Row],[Total Suspended Solids (mg/l)]]), "", IF(Table55[[#This Row],[Total Suspended Solids (mg/l)]]&gt;'Data Registry'!$AY$5, "Overlimit", "Met"))</f>
        <v>Met</v>
      </c>
      <c r="J20" s="19" t="str">
        <f>IF(ISBLANK(Table55[[#This Row],[Faecal Coliform (MPN per 100 ml)]]), "", IF(Table55[[#This Row],[Faecal Coliform (MPN per 100 ml)]]&gt;'Data Registry'!$AY$6, "Overlimit", "Met"))</f>
        <v>Met</v>
      </c>
      <c r="K2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1" spans="2:11">
      <c r="B21" s="62">
        <v>43940</v>
      </c>
      <c r="C21" s="19">
        <f>MONTH(Table55[[#This Row],[Day ]])</f>
        <v>4</v>
      </c>
      <c r="D21" t="s">
        <v>487</v>
      </c>
      <c r="E21">
        <v>14</v>
      </c>
      <c r="F21">
        <v>40</v>
      </c>
      <c r="G21">
        <v>949</v>
      </c>
      <c r="H21" s="19" t="str">
        <f>IF(ISBLANK(Table55[[#This Row],[Biochemical Oxygen Demand (mg/l) ]]), "", IF(Table55[[#This Row],[Biochemical Oxygen Demand (mg/l) ]]&gt;'Data Registry'!$AY$4, "Overlimit", "Met"))</f>
        <v>Met</v>
      </c>
      <c r="I21" s="19" t="str">
        <f>IF(ISBLANK(Table55[[#This Row],[Total Suspended Solids (mg/l)]]), "", IF(Table55[[#This Row],[Total Suspended Solids (mg/l)]]&gt;'Data Registry'!$AY$5, "Overlimit", "Met"))</f>
        <v>Met</v>
      </c>
      <c r="J21" s="19" t="str">
        <f>IF(ISBLANK(Table55[[#This Row],[Faecal Coliform (MPN per 100 ml)]]), "", IF(Table55[[#This Row],[Faecal Coliform (MPN per 100 ml)]]&gt;'Data Registry'!$AY$6, "Overlimit", "Met"))</f>
        <v>Met</v>
      </c>
      <c r="K2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2" spans="2:11">
      <c r="B22" s="62">
        <v>43941</v>
      </c>
      <c r="C22" s="19">
        <f>MONTH(Table55[[#This Row],[Day ]])</f>
        <v>4</v>
      </c>
      <c r="D22" t="s">
        <v>487</v>
      </c>
      <c r="E22">
        <v>10</v>
      </c>
      <c r="F22">
        <v>40</v>
      </c>
      <c r="G22">
        <v>845</v>
      </c>
      <c r="H22" s="19" t="str">
        <f>IF(ISBLANK(Table55[[#This Row],[Biochemical Oxygen Demand (mg/l) ]]), "", IF(Table55[[#This Row],[Biochemical Oxygen Demand (mg/l) ]]&gt;'Data Registry'!$AY$4, "Overlimit", "Met"))</f>
        <v>Met</v>
      </c>
      <c r="I22" s="19" t="str">
        <f>IF(ISBLANK(Table55[[#This Row],[Total Suspended Solids (mg/l)]]), "", IF(Table55[[#This Row],[Total Suspended Solids (mg/l)]]&gt;'Data Registry'!$AY$5, "Overlimit", "Met"))</f>
        <v>Met</v>
      </c>
      <c r="J22" s="19" t="str">
        <f>IF(ISBLANK(Table55[[#This Row],[Faecal Coliform (MPN per 100 ml)]]), "", IF(Table55[[#This Row],[Faecal Coliform (MPN per 100 ml)]]&gt;'Data Registry'!$AY$6, "Overlimit", "Met"))</f>
        <v>Met</v>
      </c>
      <c r="K2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3" spans="2:11">
      <c r="B23" s="62">
        <v>43942</v>
      </c>
      <c r="C23" s="19">
        <f>MONTH(Table55[[#This Row],[Day ]])</f>
        <v>4</v>
      </c>
      <c r="D23" t="s">
        <v>487</v>
      </c>
      <c r="E23">
        <v>38</v>
      </c>
      <c r="F23">
        <v>40</v>
      </c>
      <c r="G23">
        <v>892</v>
      </c>
      <c r="H23" s="19" t="str">
        <f>IF(ISBLANK(Table55[[#This Row],[Biochemical Oxygen Demand (mg/l) ]]), "", IF(Table55[[#This Row],[Biochemical Oxygen Demand (mg/l) ]]&gt;'Data Registry'!$AY$4, "Overlimit", "Met"))</f>
        <v>Overlimit</v>
      </c>
      <c r="I23" s="19" t="str">
        <f>IF(ISBLANK(Table55[[#This Row],[Total Suspended Solids (mg/l)]]), "", IF(Table55[[#This Row],[Total Suspended Solids (mg/l)]]&gt;'Data Registry'!$AY$5, "Overlimit", "Met"))</f>
        <v>Met</v>
      </c>
      <c r="J23" s="19" t="str">
        <f>IF(ISBLANK(Table55[[#This Row],[Faecal Coliform (MPN per 100 ml)]]), "", IF(Table55[[#This Row],[Faecal Coliform (MPN per 100 ml)]]&gt;'Data Registry'!$AY$6, "Overlimit", "Met"))</f>
        <v>Met</v>
      </c>
      <c r="K2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24" spans="2:11">
      <c r="B24" s="62">
        <v>43943</v>
      </c>
      <c r="C24" s="19">
        <f>MONTH(Table55[[#This Row],[Day ]])</f>
        <v>4</v>
      </c>
      <c r="D24" t="s">
        <v>487</v>
      </c>
      <c r="E24">
        <v>39</v>
      </c>
      <c r="F24">
        <v>40</v>
      </c>
      <c r="G24">
        <v>1005</v>
      </c>
      <c r="H24" s="19" t="str">
        <f>IF(ISBLANK(Table55[[#This Row],[Biochemical Oxygen Demand (mg/l) ]]), "", IF(Table55[[#This Row],[Biochemical Oxygen Demand (mg/l) ]]&gt;'Data Registry'!$AY$4, "Overlimit", "Met"))</f>
        <v>Overlimit</v>
      </c>
      <c r="I24" s="19" t="str">
        <f>IF(ISBLANK(Table55[[#This Row],[Total Suspended Solids (mg/l)]]), "", IF(Table55[[#This Row],[Total Suspended Solids (mg/l)]]&gt;'Data Registry'!$AY$5, "Overlimit", "Met"))</f>
        <v>Met</v>
      </c>
      <c r="J24" s="19" t="str">
        <f>IF(ISBLANK(Table55[[#This Row],[Faecal Coliform (MPN per 100 ml)]]), "", IF(Table55[[#This Row],[Faecal Coliform (MPN per 100 ml)]]&gt;'Data Registry'!$AY$6, "Overlimit", "Met"))</f>
        <v>Overlimit</v>
      </c>
      <c r="K2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25" spans="2:11">
      <c r="B25" s="62">
        <v>43944</v>
      </c>
      <c r="C25" s="19">
        <f>MONTH(Table55[[#This Row],[Day ]])</f>
        <v>4</v>
      </c>
      <c r="D25" t="s">
        <v>487</v>
      </c>
      <c r="E25">
        <v>11</v>
      </c>
      <c r="F25">
        <v>90</v>
      </c>
      <c r="G25">
        <v>1005</v>
      </c>
      <c r="H25" s="19" t="str">
        <f>IF(ISBLANK(Table55[[#This Row],[Biochemical Oxygen Demand (mg/l) ]]), "", IF(Table55[[#This Row],[Biochemical Oxygen Demand (mg/l) ]]&gt;'Data Registry'!$AY$4, "Overlimit", "Met"))</f>
        <v>Met</v>
      </c>
      <c r="I25" s="19" t="str">
        <f>IF(ISBLANK(Table55[[#This Row],[Total Suspended Solids (mg/l)]]), "", IF(Table55[[#This Row],[Total Suspended Solids (mg/l)]]&gt;'Data Registry'!$AY$5, "Overlimit", "Met"))</f>
        <v>Met</v>
      </c>
      <c r="J25" s="19" t="str">
        <f>IF(ISBLANK(Table55[[#This Row],[Faecal Coliform (MPN per 100 ml)]]), "", IF(Table55[[#This Row],[Faecal Coliform (MPN per 100 ml)]]&gt;'Data Registry'!$AY$6, "Overlimit", "Met"))</f>
        <v>Overlimit</v>
      </c>
      <c r="K2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26" spans="2:11">
      <c r="B26" s="62">
        <v>43945</v>
      </c>
      <c r="C26" s="19">
        <f>MONTH(Table55[[#This Row],[Day ]])</f>
        <v>4</v>
      </c>
      <c r="D26" t="s">
        <v>487</v>
      </c>
      <c r="E26">
        <v>60</v>
      </c>
      <c r="F26">
        <v>90</v>
      </c>
      <c r="G26">
        <v>1005</v>
      </c>
      <c r="H26" s="19" t="str">
        <f>IF(ISBLANK(Table55[[#This Row],[Biochemical Oxygen Demand (mg/l) ]]), "", IF(Table55[[#This Row],[Biochemical Oxygen Demand (mg/l) ]]&gt;'Data Registry'!$AY$4, "Overlimit", "Met"))</f>
        <v>Overlimit</v>
      </c>
      <c r="I26" s="19" t="str">
        <f>IF(ISBLANK(Table55[[#This Row],[Total Suspended Solids (mg/l)]]), "", IF(Table55[[#This Row],[Total Suspended Solids (mg/l)]]&gt;'Data Registry'!$AY$5, "Overlimit", "Met"))</f>
        <v>Met</v>
      </c>
      <c r="J26" s="19" t="str">
        <f>IF(ISBLANK(Table55[[#This Row],[Faecal Coliform (MPN per 100 ml)]]), "", IF(Table55[[#This Row],[Faecal Coliform (MPN per 100 ml)]]&gt;'Data Registry'!$AY$6, "Overlimit", "Met"))</f>
        <v>Overlimit</v>
      </c>
      <c r="K2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27" spans="2:11">
      <c r="B27" s="62">
        <v>43946</v>
      </c>
      <c r="C27" s="19">
        <f>MONTH(Table55[[#This Row],[Day ]])</f>
        <v>4</v>
      </c>
      <c r="D27" t="s">
        <v>487</v>
      </c>
      <c r="E27">
        <v>60</v>
      </c>
      <c r="F27">
        <v>90</v>
      </c>
      <c r="G27">
        <v>1005</v>
      </c>
      <c r="H27" s="19" t="str">
        <f>IF(ISBLANK(Table55[[#This Row],[Biochemical Oxygen Demand (mg/l) ]]), "", IF(Table55[[#This Row],[Biochemical Oxygen Demand (mg/l) ]]&gt;'Data Registry'!$AY$4, "Overlimit", "Met"))</f>
        <v>Overlimit</v>
      </c>
      <c r="I27" s="19" t="str">
        <f>IF(ISBLANK(Table55[[#This Row],[Total Suspended Solids (mg/l)]]), "", IF(Table55[[#This Row],[Total Suspended Solids (mg/l)]]&gt;'Data Registry'!$AY$5, "Overlimit", "Met"))</f>
        <v>Met</v>
      </c>
      <c r="J27" s="19" t="str">
        <f>IF(ISBLANK(Table55[[#This Row],[Faecal Coliform (MPN per 100 ml)]]), "", IF(Table55[[#This Row],[Faecal Coliform (MPN per 100 ml)]]&gt;'Data Registry'!$AY$6, "Overlimit", "Met"))</f>
        <v>Overlimit</v>
      </c>
      <c r="K2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28" spans="2:11">
      <c r="B28" s="62">
        <v>43947</v>
      </c>
      <c r="C28" s="19">
        <f>MONTH(Table55[[#This Row],[Day ]])</f>
        <v>4</v>
      </c>
      <c r="D28" t="s">
        <v>487</v>
      </c>
      <c r="E28">
        <v>60</v>
      </c>
      <c r="F28">
        <v>90</v>
      </c>
      <c r="G28">
        <v>1005</v>
      </c>
      <c r="H28" s="19" t="str">
        <f>IF(ISBLANK(Table55[[#This Row],[Biochemical Oxygen Demand (mg/l) ]]), "", IF(Table55[[#This Row],[Biochemical Oxygen Demand (mg/l) ]]&gt;'Data Registry'!$AY$4, "Overlimit", "Met"))</f>
        <v>Overlimit</v>
      </c>
      <c r="I28" s="19" t="str">
        <f>IF(ISBLANK(Table55[[#This Row],[Total Suspended Solids (mg/l)]]), "", IF(Table55[[#This Row],[Total Suspended Solids (mg/l)]]&gt;'Data Registry'!$AY$5, "Overlimit", "Met"))</f>
        <v>Met</v>
      </c>
      <c r="J28" s="19" t="str">
        <f>IF(ISBLANK(Table55[[#This Row],[Faecal Coliform (MPN per 100 ml)]]), "", IF(Table55[[#This Row],[Faecal Coliform (MPN per 100 ml)]]&gt;'Data Registry'!$AY$6, "Overlimit", "Met"))</f>
        <v>Overlimit</v>
      </c>
      <c r="K2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29" spans="2:11">
      <c r="B29" s="62">
        <v>43948</v>
      </c>
      <c r="C29" s="19">
        <f>MONTH(Table55[[#This Row],[Day ]])</f>
        <v>4</v>
      </c>
      <c r="D29" t="s">
        <v>487</v>
      </c>
      <c r="E29">
        <v>60</v>
      </c>
      <c r="F29">
        <v>40</v>
      </c>
      <c r="G29">
        <v>938</v>
      </c>
      <c r="H29" s="19" t="str">
        <f>IF(ISBLANK(Table55[[#This Row],[Biochemical Oxygen Demand (mg/l) ]]), "", IF(Table55[[#This Row],[Biochemical Oxygen Demand (mg/l) ]]&gt;'Data Registry'!$AY$4, "Overlimit", "Met"))</f>
        <v>Overlimit</v>
      </c>
      <c r="I29" s="19" t="str">
        <f>IF(ISBLANK(Table55[[#This Row],[Total Suspended Solids (mg/l)]]), "", IF(Table55[[#This Row],[Total Suspended Solids (mg/l)]]&gt;'Data Registry'!$AY$5, "Overlimit", "Met"))</f>
        <v>Met</v>
      </c>
      <c r="J29" s="19" t="str">
        <f>IF(ISBLANK(Table55[[#This Row],[Faecal Coliform (MPN per 100 ml)]]), "", IF(Table55[[#This Row],[Faecal Coliform (MPN per 100 ml)]]&gt;'Data Registry'!$AY$6, "Overlimit", "Met"))</f>
        <v>Met</v>
      </c>
      <c r="K2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30" spans="2:11">
      <c r="B30" s="62">
        <v>43949</v>
      </c>
      <c r="C30" s="19">
        <f>MONTH(Table55[[#This Row],[Day ]])</f>
        <v>4</v>
      </c>
      <c r="D30" t="s">
        <v>487</v>
      </c>
      <c r="E30">
        <v>60</v>
      </c>
      <c r="F30">
        <v>40</v>
      </c>
      <c r="G30">
        <v>968</v>
      </c>
      <c r="H30" s="19" t="str">
        <f>IF(ISBLANK(Table55[[#This Row],[Biochemical Oxygen Demand (mg/l) ]]), "", IF(Table55[[#This Row],[Biochemical Oxygen Demand (mg/l) ]]&gt;'Data Registry'!$AY$4, "Overlimit", "Met"))</f>
        <v>Overlimit</v>
      </c>
      <c r="I30" s="19" t="str">
        <f>IF(ISBLANK(Table55[[#This Row],[Total Suspended Solids (mg/l)]]), "", IF(Table55[[#This Row],[Total Suspended Solids (mg/l)]]&gt;'Data Registry'!$AY$5, "Overlimit", "Met"))</f>
        <v>Met</v>
      </c>
      <c r="J30" s="19" t="str">
        <f>IF(ISBLANK(Table55[[#This Row],[Faecal Coliform (MPN per 100 ml)]]), "", IF(Table55[[#This Row],[Faecal Coliform (MPN per 100 ml)]]&gt;'Data Registry'!$AY$6, "Overlimit", "Met"))</f>
        <v>Met</v>
      </c>
      <c r="K3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31" spans="2:11">
      <c r="B31" s="62">
        <v>43950</v>
      </c>
      <c r="C31" s="19">
        <f>MONTH(Table55[[#This Row],[Day ]])</f>
        <v>4</v>
      </c>
      <c r="D31" t="s">
        <v>487</v>
      </c>
      <c r="E31">
        <v>6</v>
      </c>
      <c r="F31">
        <v>40</v>
      </c>
      <c r="G31">
        <v>895</v>
      </c>
      <c r="H31" s="19" t="str">
        <f>IF(ISBLANK(Table55[[#This Row],[Biochemical Oxygen Demand (mg/l) ]]), "", IF(Table55[[#This Row],[Biochemical Oxygen Demand (mg/l) ]]&gt;'Data Registry'!$AY$4, "Overlimit", "Met"))</f>
        <v>Met</v>
      </c>
      <c r="I31" s="19" t="str">
        <f>IF(ISBLANK(Table55[[#This Row],[Total Suspended Solids (mg/l)]]), "", IF(Table55[[#This Row],[Total Suspended Solids (mg/l)]]&gt;'Data Registry'!$AY$5, "Overlimit", "Met"))</f>
        <v>Met</v>
      </c>
      <c r="J31" s="19" t="str">
        <f>IF(ISBLANK(Table55[[#This Row],[Faecal Coliform (MPN per 100 ml)]]), "", IF(Table55[[#This Row],[Faecal Coliform (MPN per 100 ml)]]&gt;'Data Registry'!$AY$6, "Overlimit", "Met"))</f>
        <v>Met</v>
      </c>
      <c r="K3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2" spans="2:11">
      <c r="B32" s="62">
        <v>43951</v>
      </c>
      <c r="C32" s="19">
        <f>MONTH(Table55[[#This Row],[Day ]])</f>
        <v>4</v>
      </c>
      <c r="D32" t="s">
        <v>487</v>
      </c>
      <c r="E32">
        <v>32</v>
      </c>
      <c r="F32">
        <v>40</v>
      </c>
      <c r="G32">
        <v>835</v>
      </c>
      <c r="H32" s="19" t="str">
        <f>IF(ISBLANK(Table55[[#This Row],[Biochemical Oxygen Demand (mg/l) ]]), "", IF(Table55[[#This Row],[Biochemical Oxygen Demand (mg/l) ]]&gt;'Data Registry'!$AY$4, "Overlimit", "Met"))</f>
        <v>Overlimit</v>
      </c>
      <c r="I32" s="19" t="str">
        <f>IF(ISBLANK(Table55[[#This Row],[Total Suspended Solids (mg/l)]]), "", IF(Table55[[#This Row],[Total Suspended Solids (mg/l)]]&gt;'Data Registry'!$AY$5, "Overlimit", "Met"))</f>
        <v>Met</v>
      </c>
      <c r="J32" s="19" t="str">
        <f>IF(ISBLANK(Table55[[#This Row],[Faecal Coliform (MPN per 100 ml)]]), "", IF(Table55[[#This Row],[Faecal Coliform (MPN per 100 ml)]]&gt;'Data Registry'!$AY$6, "Overlimit", "Met"))</f>
        <v>Met</v>
      </c>
      <c r="K3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33" spans="2:11">
      <c r="B33" s="62">
        <v>43952</v>
      </c>
      <c r="C33" s="19">
        <f>MONTH(Table55[[#This Row],[Day ]])</f>
        <v>5</v>
      </c>
      <c r="D33" t="s">
        <v>487</v>
      </c>
      <c r="E33">
        <v>16</v>
      </c>
      <c r="F33">
        <v>40</v>
      </c>
      <c r="G33">
        <v>974</v>
      </c>
      <c r="H33" s="19" t="str">
        <f>IF(ISBLANK(Table55[[#This Row],[Biochemical Oxygen Demand (mg/l) ]]), "", IF(Table55[[#This Row],[Biochemical Oxygen Demand (mg/l) ]]&gt;'Data Registry'!$AY$4, "Overlimit", "Met"))</f>
        <v>Met</v>
      </c>
      <c r="I33" s="19" t="str">
        <f>IF(ISBLANK(Table55[[#This Row],[Total Suspended Solids (mg/l)]]), "", IF(Table55[[#This Row],[Total Suspended Solids (mg/l)]]&gt;'Data Registry'!$AY$5, "Overlimit", "Met"))</f>
        <v>Met</v>
      </c>
      <c r="J33" s="19" t="str">
        <f>IF(ISBLANK(Table55[[#This Row],[Faecal Coliform (MPN per 100 ml)]]), "", IF(Table55[[#This Row],[Faecal Coliform (MPN per 100 ml)]]&gt;'Data Registry'!$AY$6, "Overlimit", "Met"))</f>
        <v>Met</v>
      </c>
      <c r="K3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4" spans="2:11">
      <c r="B34" s="62">
        <v>43953</v>
      </c>
      <c r="C34" s="19">
        <f>MONTH(Table55[[#This Row],[Day ]])</f>
        <v>5</v>
      </c>
      <c r="D34" t="s">
        <v>487</v>
      </c>
      <c r="E34">
        <v>15</v>
      </c>
      <c r="F34">
        <v>40</v>
      </c>
      <c r="G34">
        <v>963</v>
      </c>
      <c r="H34" s="19" t="str">
        <f>IF(ISBLANK(Table55[[#This Row],[Biochemical Oxygen Demand (mg/l) ]]), "", IF(Table55[[#This Row],[Biochemical Oxygen Demand (mg/l) ]]&gt;'Data Registry'!$AY$4, "Overlimit", "Met"))</f>
        <v>Met</v>
      </c>
      <c r="I34" s="19" t="str">
        <f>IF(ISBLANK(Table55[[#This Row],[Total Suspended Solids (mg/l)]]), "", IF(Table55[[#This Row],[Total Suspended Solids (mg/l)]]&gt;'Data Registry'!$AY$5, "Overlimit", "Met"))</f>
        <v>Met</v>
      </c>
      <c r="J34" s="19" t="str">
        <f>IF(ISBLANK(Table55[[#This Row],[Faecal Coliform (MPN per 100 ml)]]), "", IF(Table55[[#This Row],[Faecal Coliform (MPN per 100 ml)]]&gt;'Data Registry'!$AY$6, "Overlimit", "Met"))</f>
        <v>Met</v>
      </c>
      <c r="K3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5" spans="2:11">
      <c r="B35" s="62">
        <v>43954</v>
      </c>
      <c r="C35" s="19">
        <f>MONTH(Table55[[#This Row],[Day ]])</f>
        <v>5</v>
      </c>
      <c r="D35" t="s">
        <v>487</v>
      </c>
      <c r="E35">
        <v>39</v>
      </c>
      <c r="F35">
        <v>40</v>
      </c>
      <c r="G35">
        <v>932</v>
      </c>
      <c r="H35" s="19" t="str">
        <f>IF(ISBLANK(Table55[[#This Row],[Biochemical Oxygen Demand (mg/l) ]]), "", IF(Table55[[#This Row],[Biochemical Oxygen Demand (mg/l) ]]&gt;'Data Registry'!$AY$4, "Overlimit", "Met"))</f>
        <v>Overlimit</v>
      </c>
      <c r="I35" s="19" t="str">
        <f>IF(ISBLANK(Table55[[#This Row],[Total Suspended Solids (mg/l)]]), "", IF(Table55[[#This Row],[Total Suspended Solids (mg/l)]]&gt;'Data Registry'!$AY$5, "Overlimit", "Met"))</f>
        <v>Met</v>
      </c>
      <c r="J35" s="19" t="str">
        <f>IF(ISBLANK(Table55[[#This Row],[Faecal Coliform (MPN per 100 ml)]]), "", IF(Table55[[#This Row],[Faecal Coliform (MPN per 100 ml)]]&gt;'Data Registry'!$AY$6, "Overlimit", "Met"))</f>
        <v>Met</v>
      </c>
      <c r="K3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36" spans="2:11">
      <c r="B36" s="62">
        <v>43955</v>
      </c>
      <c r="C36" s="19">
        <f>MONTH(Table55[[#This Row],[Day ]])</f>
        <v>5</v>
      </c>
      <c r="D36" t="s">
        <v>487</v>
      </c>
      <c r="E36">
        <v>19</v>
      </c>
      <c r="F36">
        <v>40</v>
      </c>
      <c r="G36">
        <v>935</v>
      </c>
      <c r="H36" s="19" t="str">
        <f>IF(ISBLANK(Table55[[#This Row],[Biochemical Oxygen Demand (mg/l) ]]), "", IF(Table55[[#This Row],[Biochemical Oxygen Demand (mg/l) ]]&gt;'Data Registry'!$AY$4, "Overlimit", "Met"))</f>
        <v>Met</v>
      </c>
      <c r="I36" s="19" t="str">
        <f>IF(ISBLANK(Table55[[#This Row],[Total Suspended Solids (mg/l)]]), "", IF(Table55[[#This Row],[Total Suspended Solids (mg/l)]]&gt;'Data Registry'!$AY$5, "Overlimit", "Met"))</f>
        <v>Met</v>
      </c>
      <c r="J36" s="19" t="str">
        <f>IF(ISBLANK(Table55[[#This Row],[Faecal Coliform (MPN per 100 ml)]]), "", IF(Table55[[#This Row],[Faecal Coliform (MPN per 100 ml)]]&gt;'Data Registry'!$AY$6, "Overlimit", "Met"))</f>
        <v>Met</v>
      </c>
      <c r="K3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7" spans="2:11">
      <c r="B37" s="62">
        <v>43956</v>
      </c>
      <c r="C37" s="19">
        <f>MONTH(Table55[[#This Row],[Day ]])</f>
        <v>5</v>
      </c>
      <c r="D37" t="s">
        <v>487</v>
      </c>
      <c r="E37">
        <v>33</v>
      </c>
      <c r="F37">
        <f>40</f>
        <v>40</v>
      </c>
      <c r="G37">
        <v>896</v>
      </c>
      <c r="H37" s="19" t="str">
        <f>IF(ISBLANK(Table55[[#This Row],[Biochemical Oxygen Demand (mg/l) ]]), "", IF(Table55[[#This Row],[Biochemical Oxygen Demand (mg/l) ]]&gt;'Data Registry'!$AY$4, "Overlimit", "Met"))</f>
        <v>Overlimit</v>
      </c>
      <c r="I37" s="19" t="str">
        <f>IF(ISBLANK(Table55[[#This Row],[Total Suspended Solids (mg/l)]]), "", IF(Table55[[#This Row],[Total Suspended Solids (mg/l)]]&gt;'Data Registry'!$AY$5, "Overlimit", "Met"))</f>
        <v>Met</v>
      </c>
      <c r="J37" s="19" t="str">
        <f>IF(ISBLANK(Table55[[#This Row],[Faecal Coliform (MPN per 100 ml)]]), "", IF(Table55[[#This Row],[Faecal Coliform (MPN per 100 ml)]]&gt;'Data Registry'!$AY$6, "Overlimit", "Met"))</f>
        <v>Met</v>
      </c>
      <c r="K3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38" spans="2:11">
      <c r="B38" s="62">
        <v>43957</v>
      </c>
      <c r="C38" s="19">
        <f>MONTH(Table55[[#This Row],[Day ]])</f>
        <v>5</v>
      </c>
      <c r="D38" t="s">
        <v>487</v>
      </c>
      <c r="E38">
        <v>26</v>
      </c>
      <c r="F38">
        <v>105</v>
      </c>
      <c r="G38">
        <v>995</v>
      </c>
      <c r="H38" s="19" t="str">
        <f>IF(ISBLANK(Table55[[#This Row],[Biochemical Oxygen Demand (mg/l) ]]), "", IF(Table55[[#This Row],[Biochemical Oxygen Demand (mg/l) ]]&gt;'Data Registry'!$AY$4, "Overlimit", "Met"))</f>
        <v>Met</v>
      </c>
      <c r="I38" s="19" t="str">
        <f>IF(ISBLANK(Table55[[#This Row],[Total Suspended Solids (mg/l)]]), "", IF(Table55[[#This Row],[Total Suspended Solids (mg/l)]]&gt;'Data Registry'!$AY$5, "Overlimit", "Met"))</f>
        <v>Overlimit</v>
      </c>
      <c r="J38" s="19" t="str">
        <f>IF(ISBLANK(Table55[[#This Row],[Faecal Coliform (MPN per 100 ml)]]), "", IF(Table55[[#This Row],[Faecal Coliform (MPN per 100 ml)]]&gt;'Data Registry'!$AY$6, "Overlimit", "Met"))</f>
        <v>Met</v>
      </c>
      <c r="K3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39" spans="2:11">
      <c r="B39" s="62">
        <v>43958</v>
      </c>
      <c r="C39" s="19">
        <f>MONTH(Table55[[#This Row],[Day ]])</f>
        <v>5</v>
      </c>
      <c r="D39" t="s">
        <v>487</v>
      </c>
      <c r="E39">
        <v>12</v>
      </c>
      <c r="F39">
        <v>90</v>
      </c>
      <c r="G39">
        <v>949</v>
      </c>
      <c r="H39" s="19" t="str">
        <f>IF(ISBLANK(Table55[[#This Row],[Biochemical Oxygen Demand (mg/l) ]]), "", IF(Table55[[#This Row],[Biochemical Oxygen Demand (mg/l) ]]&gt;'Data Registry'!$AY$4, "Overlimit", "Met"))</f>
        <v>Met</v>
      </c>
      <c r="I39" s="19" t="str">
        <f>IF(ISBLANK(Table55[[#This Row],[Total Suspended Solids (mg/l)]]), "", IF(Table55[[#This Row],[Total Suspended Solids (mg/l)]]&gt;'Data Registry'!$AY$5, "Overlimit", "Met"))</f>
        <v>Met</v>
      </c>
      <c r="J39" s="19" t="str">
        <f>IF(ISBLANK(Table55[[#This Row],[Faecal Coliform (MPN per 100 ml)]]), "", IF(Table55[[#This Row],[Faecal Coliform (MPN per 100 ml)]]&gt;'Data Registry'!$AY$6, "Overlimit", "Met"))</f>
        <v>Met</v>
      </c>
      <c r="K3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40" spans="2:11">
      <c r="B40" s="62">
        <v>43959</v>
      </c>
      <c r="C40" s="19">
        <f>MONTH(Table55[[#This Row],[Day ]])</f>
        <v>5</v>
      </c>
      <c r="D40" t="s">
        <v>487</v>
      </c>
      <c r="E40">
        <v>40</v>
      </c>
      <c r="F40">
        <v>90</v>
      </c>
      <c r="G40">
        <v>897</v>
      </c>
      <c r="H40" s="19" t="str">
        <f>IF(ISBLANK(Table55[[#This Row],[Biochemical Oxygen Demand (mg/l) ]]), "", IF(Table55[[#This Row],[Biochemical Oxygen Demand (mg/l) ]]&gt;'Data Registry'!$AY$4, "Overlimit", "Met"))</f>
        <v>Overlimit</v>
      </c>
      <c r="I40" s="19" t="str">
        <f>IF(ISBLANK(Table55[[#This Row],[Total Suspended Solids (mg/l)]]), "", IF(Table55[[#This Row],[Total Suspended Solids (mg/l)]]&gt;'Data Registry'!$AY$5, "Overlimit", "Met"))</f>
        <v>Met</v>
      </c>
      <c r="J40" s="19" t="str">
        <f>IF(ISBLANK(Table55[[#This Row],[Faecal Coliform (MPN per 100 ml)]]), "", IF(Table55[[#This Row],[Faecal Coliform (MPN per 100 ml)]]&gt;'Data Registry'!$AY$6, "Overlimit", "Met"))</f>
        <v>Met</v>
      </c>
      <c r="K4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41" spans="2:11">
      <c r="B41" s="62">
        <v>43960</v>
      </c>
      <c r="C41" s="19">
        <f>MONTH(Table55[[#This Row],[Day ]])</f>
        <v>5</v>
      </c>
      <c r="D41" t="s">
        <v>487</v>
      </c>
      <c r="E41">
        <v>3</v>
      </c>
      <c r="F41">
        <v>90</v>
      </c>
      <c r="G41">
        <v>913</v>
      </c>
      <c r="H41" s="19" t="str">
        <f>IF(ISBLANK(Table55[[#This Row],[Biochemical Oxygen Demand (mg/l) ]]), "", IF(Table55[[#This Row],[Biochemical Oxygen Demand (mg/l) ]]&gt;'Data Registry'!$AY$4, "Overlimit", "Met"))</f>
        <v>Met</v>
      </c>
      <c r="I41" s="19" t="str">
        <f>IF(ISBLANK(Table55[[#This Row],[Total Suspended Solids (mg/l)]]), "", IF(Table55[[#This Row],[Total Suspended Solids (mg/l)]]&gt;'Data Registry'!$AY$5, "Overlimit", "Met"))</f>
        <v>Met</v>
      </c>
      <c r="J41" s="19" t="str">
        <f>IF(ISBLANK(Table55[[#This Row],[Faecal Coliform (MPN per 100 ml)]]), "", IF(Table55[[#This Row],[Faecal Coliform (MPN per 100 ml)]]&gt;'Data Registry'!$AY$6, "Overlimit", "Met"))</f>
        <v>Met</v>
      </c>
      <c r="K4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42" spans="2:11">
      <c r="B42" s="62">
        <v>43961</v>
      </c>
      <c r="C42" s="19">
        <f>MONTH(Table55[[#This Row],[Day ]])</f>
        <v>5</v>
      </c>
      <c r="D42" t="s">
        <v>487</v>
      </c>
      <c r="E42">
        <v>33</v>
      </c>
      <c r="F42">
        <v>90</v>
      </c>
      <c r="G42">
        <v>858</v>
      </c>
      <c r="H42" s="19" t="str">
        <f>IF(ISBLANK(Table55[[#This Row],[Biochemical Oxygen Demand (mg/l) ]]), "", IF(Table55[[#This Row],[Biochemical Oxygen Demand (mg/l) ]]&gt;'Data Registry'!$AY$4, "Overlimit", "Met"))</f>
        <v>Overlimit</v>
      </c>
      <c r="I42" s="19" t="str">
        <f>IF(ISBLANK(Table55[[#This Row],[Total Suspended Solids (mg/l)]]), "", IF(Table55[[#This Row],[Total Suspended Solids (mg/l)]]&gt;'Data Registry'!$AY$5, "Overlimit", "Met"))</f>
        <v>Met</v>
      </c>
      <c r="J42" s="19" t="str">
        <f>IF(ISBLANK(Table55[[#This Row],[Faecal Coliform (MPN per 100 ml)]]), "", IF(Table55[[#This Row],[Faecal Coliform (MPN per 100 ml)]]&gt;'Data Registry'!$AY$6, "Overlimit", "Met"))</f>
        <v>Met</v>
      </c>
      <c r="K4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43" spans="2:11">
      <c r="B43" s="62">
        <v>43962</v>
      </c>
      <c r="C43" s="19">
        <f>MONTH(Table55[[#This Row],[Day ]])</f>
        <v>5</v>
      </c>
      <c r="D43" t="s">
        <v>487</v>
      </c>
      <c r="E43">
        <v>31</v>
      </c>
      <c r="F43">
        <v>90</v>
      </c>
      <c r="G43">
        <v>1005</v>
      </c>
      <c r="H43" s="19" t="str">
        <f>IF(ISBLANK(Table55[[#This Row],[Biochemical Oxygen Demand (mg/l) ]]), "", IF(Table55[[#This Row],[Biochemical Oxygen Demand (mg/l) ]]&gt;'Data Registry'!$AY$4, "Overlimit", "Met"))</f>
        <v>Overlimit</v>
      </c>
      <c r="I43" s="19" t="str">
        <f>IF(ISBLANK(Table55[[#This Row],[Total Suspended Solids (mg/l)]]), "", IF(Table55[[#This Row],[Total Suspended Solids (mg/l)]]&gt;'Data Registry'!$AY$5, "Overlimit", "Met"))</f>
        <v>Met</v>
      </c>
      <c r="J43" s="19" t="str">
        <f>IF(ISBLANK(Table55[[#This Row],[Faecal Coliform (MPN per 100 ml)]]), "", IF(Table55[[#This Row],[Faecal Coliform (MPN per 100 ml)]]&gt;'Data Registry'!$AY$6, "Overlimit", "Met"))</f>
        <v>Overlimit</v>
      </c>
      <c r="K4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44" spans="2:11">
      <c r="B44" s="62">
        <v>43963</v>
      </c>
      <c r="C44" s="19">
        <f>MONTH(Table55[[#This Row],[Day ]])</f>
        <v>5</v>
      </c>
      <c r="D44" t="s">
        <v>487</v>
      </c>
      <c r="E44">
        <v>7</v>
      </c>
      <c r="F44">
        <v>90</v>
      </c>
      <c r="G44">
        <v>860</v>
      </c>
      <c r="H44" s="19" t="str">
        <f>IF(ISBLANK(Table55[[#This Row],[Biochemical Oxygen Demand (mg/l) ]]), "", IF(Table55[[#This Row],[Biochemical Oxygen Demand (mg/l) ]]&gt;'Data Registry'!$AY$4, "Overlimit", "Met"))</f>
        <v>Met</v>
      </c>
      <c r="I44" s="19" t="str">
        <f>IF(ISBLANK(Table55[[#This Row],[Total Suspended Solids (mg/l)]]), "", IF(Table55[[#This Row],[Total Suspended Solids (mg/l)]]&gt;'Data Registry'!$AY$5, "Overlimit", "Met"))</f>
        <v>Met</v>
      </c>
      <c r="J44" s="19" t="str">
        <f>IF(ISBLANK(Table55[[#This Row],[Faecal Coliform (MPN per 100 ml)]]), "", IF(Table55[[#This Row],[Faecal Coliform (MPN per 100 ml)]]&gt;'Data Registry'!$AY$6, "Overlimit", "Met"))</f>
        <v>Met</v>
      </c>
      <c r="K4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45" spans="2:11">
      <c r="B45" s="62">
        <v>43964</v>
      </c>
      <c r="C45" s="19">
        <f>MONTH(Table55[[#This Row],[Day ]])</f>
        <v>5</v>
      </c>
      <c r="D45" t="s">
        <v>487</v>
      </c>
      <c r="E45">
        <v>3</v>
      </c>
      <c r="F45">
        <v>90</v>
      </c>
      <c r="G45">
        <v>970</v>
      </c>
      <c r="H45" s="19" t="str">
        <f>IF(ISBLANK(Table55[[#This Row],[Biochemical Oxygen Demand (mg/l) ]]), "", IF(Table55[[#This Row],[Biochemical Oxygen Demand (mg/l) ]]&gt;'Data Registry'!$AY$4, "Overlimit", "Met"))</f>
        <v>Met</v>
      </c>
      <c r="I45" s="19" t="str">
        <f>IF(ISBLANK(Table55[[#This Row],[Total Suspended Solids (mg/l)]]), "", IF(Table55[[#This Row],[Total Suspended Solids (mg/l)]]&gt;'Data Registry'!$AY$5, "Overlimit", "Met"))</f>
        <v>Met</v>
      </c>
      <c r="J45" s="19" t="str">
        <f>IF(ISBLANK(Table55[[#This Row],[Faecal Coliform (MPN per 100 ml)]]), "", IF(Table55[[#This Row],[Faecal Coliform (MPN per 100 ml)]]&gt;'Data Registry'!$AY$6, "Overlimit", "Met"))</f>
        <v>Met</v>
      </c>
      <c r="K4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46" spans="2:11">
      <c r="B46" s="62">
        <v>43965</v>
      </c>
      <c r="C46" s="19">
        <f>MONTH(Table55[[#This Row],[Day ]])</f>
        <v>5</v>
      </c>
      <c r="D46" t="s">
        <v>487</v>
      </c>
      <c r="E46">
        <v>30</v>
      </c>
      <c r="F46">
        <v>90</v>
      </c>
      <c r="G46">
        <v>860</v>
      </c>
      <c r="H46" s="19" t="str">
        <f>IF(ISBLANK(Table55[[#This Row],[Biochemical Oxygen Demand (mg/l) ]]), "", IF(Table55[[#This Row],[Biochemical Oxygen Demand (mg/l) ]]&gt;'Data Registry'!$AY$4, "Overlimit", "Met"))</f>
        <v>Met</v>
      </c>
      <c r="I46" s="19" t="str">
        <f>IF(ISBLANK(Table55[[#This Row],[Total Suspended Solids (mg/l)]]), "", IF(Table55[[#This Row],[Total Suspended Solids (mg/l)]]&gt;'Data Registry'!$AY$5, "Overlimit", "Met"))</f>
        <v>Met</v>
      </c>
      <c r="J46" s="19" t="str">
        <f>IF(ISBLANK(Table55[[#This Row],[Faecal Coliform (MPN per 100 ml)]]), "", IF(Table55[[#This Row],[Faecal Coliform (MPN per 100 ml)]]&gt;'Data Registry'!$AY$6, "Overlimit", "Met"))</f>
        <v>Met</v>
      </c>
      <c r="K4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47" spans="2:11">
      <c r="B47" s="62">
        <v>43966</v>
      </c>
      <c r="C47" s="19">
        <f>MONTH(Table55[[#This Row],[Day ]])</f>
        <v>5</v>
      </c>
      <c r="D47" t="s">
        <v>487</v>
      </c>
      <c r="E47">
        <v>29</v>
      </c>
      <c r="F47">
        <v>90</v>
      </c>
      <c r="G47">
        <v>901</v>
      </c>
      <c r="H47" s="19" t="str">
        <f>IF(ISBLANK(Table55[[#This Row],[Biochemical Oxygen Demand (mg/l) ]]), "", IF(Table55[[#This Row],[Biochemical Oxygen Demand (mg/l) ]]&gt;'Data Registry'!$AY$4, "Overlimit", "Met"))</f>
        <v>Met</v>
      </c>
      <c r="I47" s="19" t="str">
        <f>IF(ISBLANK(Table55[[#This Row],[Total Suspended Solids (mg/l)]]), "", IF(Table55[[#This Row],[Total Suspended Solids (mg/l)]]&gt;'Data Registry'!$AY$5, "Overlimit", "Met"))</f>
        <v>Met</v>
      </c>
      <c r="J47" s="19" t="str">
        <f>IF(ISBLANK(Table55[[#This Row],[Faecal Coliform (MPN per 100 ml)]]), "", IF(Table55[[#This Row],[Faecal Coliform (MPN per 100 ml)]]&gt;'Data Registry'!$AY$6, "Overlimit", "Met"))</f>
        <v>Met</v>
      </c>
      <c r="K4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48" spans="2:11">
      <c r="B48" s="62">
        <v>43967</v>
      </c>
      <c r="C48" s="19">
        <f>MONTH(Table55[[#This Row],[Day ]])</f>
        <v>5</v>
      </c>
      <c r="D48" t="s">
        <v>487</v>
      </c>
      <c r="E48">
        <v>0</v>
      </c>
      <c r="F48">
        <v>90</v>
      </c>
      <c r="G48">
        <v>933</v>
      </c>
      <c r="H48" s="19" t="str">
        <f>IF(ISBLANK(Table55[[#This Row],[Biochemical Oxygen Demand (mg/l) ]]), "", IF(Table55[[#This Row],[Biochemical Oxygen Demand (mg/l) ]]&gt;'Data Registry'!$AY$4, "Overlimit", "Met"))</f>
        <v>Met</v>
      </c>
      <c r="I48" s="19" t="str">
        <f>IF(ISBLANK(Table55[[#This Row],[Total Suspended Solids (mg/l)]]), "", IF(Table55[[#This Row],[Total Suspended Solids (mg/l)]]&gt;'Data Registry'!$AY$5, "Overlimit", "Met"))</f>
        <v>Met</v>
      </c>
      <c r="J48" s="19" t="str">
        <f>IF(ISBLANK(Table55[[#This Row],[Faecal Coliform (MPN per 100 ml)]]), "", IF(Table55[[#This Row],[Faecal Coliform (MPN per 100 ml)]]&gt;'Data Registry'!$AY$6, "Overlimit", "Met"))</f>
        <v>Met</v>
      </c>
      <c r="K4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49" spans="2:11">
      <c r="B49" s="62">
        <v>43968</v>
      </c>
      <c r="C49" s="19">
        <f>MONTH(Table55[[#This Row],[Day ]])</f>
        <v>5</v>
      </c>
      <c r="D49" t="s">
        <v>487</v>
      </c>
      <c r="E49">
        <v>29</v>
      </c>
      <c r="F49">
        <v>90</v>
      </c>
      <c r="G49">
        <v>808</v>
      </c>
      <c r="H49" s="19" t="str">
        <f>IF(ISBLANK(Table55[[#This Row],[Biochemical Oxygen Demand (mg/l) ]]), "", IF(Table55[[#This Row],[Biochemical Oxygen Demand (mg/l) ]]&gt;'Data Registry'!$AY$4, "Overlimit", "Met"))</f>
        <v>Met</v>
      </c>
      <c r="I49" s="19" t="str">
        <f>IF(ISBLANK(Table55[[#This Row],[Total Suspended Solids (mg/l)]]), "", IF(Table55[[#This Row],[Total Suspended Solids (mg/l)]]&gt;'Data Registry'!$AY$5, "Overlimit", "Met"))</f>
        <v>Met</v>
      </c>
      <c r="J49" s="19" t="str">
        <f>IF(ISBLANK(Table55[[#This Row],[Faecal Coliform (MPN per 100 ml)]]), "", IF(Table55[[#This Row],[Faecal Coliform (MPN per 100 ml)]]&gt;'Data Registry'!$AY$6, "Overlimit", "Met"))</f>
        <v>Met</v>
      </c>
      <c r="K4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50" spans="2:11">
      <c r="B50" s="62">
        <v>43969</v>
      </c>
      <c r="C50" s="19">
        <f>MONTH(Table55[[#This Row],[Day ]])</f>
        <v>5</v>
      </c>
      <c r="D50" t="s">
        <v>487</v>
      </c>
      <c r="E50">
        <v>5</v>
      </c>
      <c r="F50">
        <v>90</v>
      </c>
      <c r="G50">
        <v>977</v>
      </c>
      <c r="H50" s="19" t="str">
        <f>IF(ISBLANK(Table55[[#This Row],[Biochemical Oxygen Demand (mg/l) ]]), "", IF(Table55[[#This Row],[Biochemical Oxygen Demand (mg/l) ]]&gt;'Data Registry'!$AY$4, "Overlimit", "Met"))</f>
        <v>Met</v>
      </c>
      <c r="I50" s="19" t="str">
        <f>IF(ISBLANK(Table55[[#This Row],[Total Suspended Solids (mg/l)]]), "", IF(Table55[[#This Row],[Total Suspended Solids (mg/l)]]&gt;'Data Registry'!$AY$5, "Overlimit", "Met"))</f>
        <v>Met</v>
      </c>
      <c r="J50" s="19" t="str">
        <f>IF(ISBLANK(Table55[[#This Row],[Faecal Coliform (MPN per 100 ml)]]), "", IF(Table55[[#This Row],[Faecal Coliform (MPN per 100 ml)]]&gt;'Data Registry'!$AY$6, "Overlimit", "Met"))</f>
        <v>Met</v>
      </c>
      <c r="K5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51" spans="2:11">
      <c r="B51" s="62">
        <v>43970</v>
      </c>
      <c r="C51" s="19">
        <f>MONTH(Table55[[#This Row],[Day ]])</f>
        <v>5</v>
      </c>
      <c r="D51" t="s">
        <v>487</v>
      </c>
      <c r="E51">
        <v>8</v>
      </c>
      <c r="F51">
        <v>40</v>
      </c>
      <c r="G51">
        <v>897</v>
      </c>
      <c r="H51" s="19" t="str">
        <f>IF(ISBLANK(Table55[[#This Row],[Biochemical Oxygen Demand (mg/l) ]]), "", IF(Table55[[#This Row],[Biochemical Oxygen Demand (mg/l) ]]&gt;'Data Registry'!$AY$4, "Overlimit", "Met"))</f>
        <v>Met</v>
      </c>
      <c r="I51" s="19" t="str">
        <f>IF(ISBLANK(Table55[[#This Row],[Total Suspended Solids (mg/l)]]), "", IF(Table55[[#This Row],[Total Suspended Solids (mg/l)]]&gt;'Data Registry'!$AY$5, "Overlimit", "Met"))</f>
        <v>Met</v>
      </c>
      <c r="J51" s="19" t="str">
        <f>IF(ISBLANK(Table55[[#This Row],[Faecal Coliform (MPN per 100 ml)]]), "", IF(Table55[[#This Row],[Faecal Coliform (MPN per 100 ml)]]&gt;'Data Registry'!$AY$6, "Overlimit", "Met"))</f>
        <v>Met</v>
      </c>
      <c r="K5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52" spans="2:11">
      <c r="B52" s="62">
        <v>43971</v>
      </c>
      <c r="C52" s="19">
        <f>MONTH(Table55[[#This Row],[Day ]])</f>
        <v>5</v>
      </c>
      <c r="D52" t="s">
        <v>487</v>
      </c>
      <c r="E52">
        <v>5</v>
      </c>
      <c r="F52">
        <v>40</v>
      </c>
      <c r="G52">
        <v>878</v>
      </c>
      <c r="H52" s="19" t="str">
        <f>IF(ISBLANK(Table55[[#This Row],[Biochemical Oxygen Demand (mg/l) ]]), "", IF(Table55[[#This Row],[Biochemical Oxygen Demand (mg/l) ]]&gt;'Data Registry'!$AY$4, "Overlimit", "Met"))</f>
        <v>Met</v>
      </c>
      <c r="I52" s="19" t="str">
        <f>IF(ISBLANK(Table55[[#This Row],[Total Suspended Solids (mg/l)]]), "", IF(Table55[[#This Row],[Total Suspended Solids (mg/l)]]&gt;'Data Registry'!$AY$5, "Overlimit", "Met"))</f>
        <v>Met</v>
      </c>
      <c r="J52" s="19" t="str">
        <f>IF(ISBLANK(Table55[[#This Row],[Faecal Coliform (MPN per 100 ml)]]), "", IF(Table55[[#This Row],[Faecal Coliform (MPN per 100 ml)]]&gt;'Data Registry'!$AY$6, "Overlimit", "Met"))</f>
        <v>Met</v>
      </c>
      <c r="K5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53" spans="2:11">
      <c r="B53" s="62">
        <v>43972</v>
      </c>
      <c r="C53" s="19">
        <f>MONTH(Table55[[#This Row],[Day ]])</f>
        <v>5</v>
      </c>
      <c r="D53" t="s">
        <v>487</v>
      </c>
      <c r="E53">
        <v>9</v>
      </c>
      <c r="F53">
        <v>40</v>
      </c>
      <c r="G53">
        <v>929</v>
      </c>
      <c r="H53" s="19" t="str">
        <f>IF(ISBLANK(Table55[[#This Row],[Biochemical Oxygen Demand (mg/l) ]]), "", IF(Table55[[#This Row],[Biochemical Oxygen Demand (mg/l) ]]&gt;'Data Registry'!$AY$4, "Overlimit", "Met"))</f>
        <v>Met</v>
      </c>
      <c r="I53" s="19" t="str">
        <f>IF(ISBLANK(Table55[[#This Row],[Total Suspended Solids (mg/l)]]), "", IF(Table55[[#This Row],[Total Suspended Solids (mg/l)]]&gt;'Data Registry'!$AY$5, "Overlimit", "Met"))</f>
        <v>Met</v>
      </c>
      <c r="J53" s="19" t="str">
        <f>IF(ISBLANK(Table55[[#This Row],[Faecal Coliform (MPN per 100 ml)]]), "", IF(Table55[[#This Row],[Faecal Coliform (MPN per 100 ml)]]&gt;'Data Registry'!$AY$6, "Overlimit", "Met"))</f>
        <v>Met</v>
      </c>
      <c r="K5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54" spans="2:11">
      <c r="B54" s="62">
        <v>43973</v>
      </c>
      <c r="C54" s="19">
        <f>MONTH(Table55[[#This Row],[Day ]])</f>
        <v>5</v>
      </c>
      <c r="D54" t="s">
        <v>487</v>
      </c>
      <c r="E54">
        <v>26</v>
      </c>
      <c r="F54">
        <v>40</v>
      </c>
      <c r="G54">
        <v>838</v>
      </c>
      <c r="H54" s="19" t="str">
        <f>IF(ISBLANK(Table55[[#This Row],[Biochemical Oxygen Demand (mg/l) ]]), "", IF(Table55[[#This Row],[Biochemical Oxygen Demand (mg/l) ]]&gt;'Data Registry'!$AY$4, "Overlimit", "Met"))</f>
        <v>Met</v>
      </c>
      <c r="I54" s="19" t="str">
        <f>IF(ISBLANK(Table55[[#This Row],[Total Suspended Solids (mg/l)]]), "", IF(Table55[[#This Row],[Total Suspended Solids (mg/l)]]&gt;'Data Registry'!$AY$5, "Overlimit", "Met"))</f>
        <v>Met</v>
      </c>
      <c r="J54" s="19" t="str">
        <f>IF(ISBLANK(Table55[[#This Row],[Faecal Coliform (MPN per 100 ml)]]), "", IF(Table55[[#This Row],[Faecal Coliform (MPN per 100 ml)]]&gt;'Data Registry'!$AY$6, "Overlimit", "Met"))</f>
        <v>Met</v>
      </c>
      <c r="K5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55" spans="2:11">
      <c r="B55" s="62">
        <v>43974</v>
      </c>
      <c r="C55" s="19">
        <f>MONTH(Table55[[#This Row],[Day ]])</f>
        <v>5</v>
      </c>
      <c r="D55" t="s">
        <v>487</v>
      </c>
      <c r="E55">
        <v>40</v>
      </c>
      <c r="F55">
        <v>40</v>
      </c>
      <c r="G55">
        <v>926</v>
      </c>
      <c r="H55" s="19" t="str">
        <f>IF(ISBLANK(Table55[[#This Row],[Biochemical Oxygen Demand (mg/l) ]]), "", IF(Table55[[#This Row],[Biochemical Oxygen Demand (mg/l) ]]&gt;'Data Registry'!$AY$4, "Overlimit", "Met"))</f>
        <v>Overlimit</v>
      </c>
      <c r="I55" s="19" t="str">
        <f>IF(ISBLANK(Table55[[#This Row],[Total Suspended Solids (mg/l)]]), "", IF(Table55[[#This Row],[Total Suspended Solids (mg/l)]]&gt;'Data Registry'!$AY$5, "Overlimit", "Met"))</f>
        <v>Met</v>
      </c>
      <c r="J55" s="19" t="str">
        <f>IF(ISBLANK(Table55[[#This Row],[Faecal Coliform (MPN per 100 ml)]]), "", IF(Table55[[#This Row],[Faecal Coliform (MPN per 100 ml)]]&gt;'Data Registry'!$AY$6, "Overlimit", "Met"))</f>
        <v>Met</v>
      </c>
      <c r="K5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56" spans="2:11">
      <c r="B56" s="62">
        <v>43975</v>
      </c>
      <c r="C56" s="19">
        <f>MONTH(Table55[[#This Row],[Day ]])</f>
        <v>5</v>
      </c>
      <c r="D56" t="s">
        <v>487</v>
      </c>
      <c r="E56">
        <v>20</v>
      </c>
      <c r="F56">
        <v>40</v>
      </c>
      <c r="G56">
        <v>936</v>
      </c>
      <c r="H56" s="19" t="str">
        <f>IF(ISBLANK(Table55[[#This Row],[Biochemical Oxygen Demand (mg/l) ]]), "", IF(Table55[[#This Row],[Biochemical Oxygen Demand (mg/l) ]]&gt;'Data Registry'!$AY$4, "Overlimit", "Met"))</f>
        <v>Met</v>
      </c>
      <c r="I56" s="19" t="str">
        <f>IF(ISBLANK(Table55[[#This Row],[Total Suspended Solids (mg/l)]]), "", IF(Table55[[#This Row],[Total Suspended Solids (mg/l)]]&gt;'Data Registry'!$AY$5, "Overlimit", "Met"))</f>
        <v>Met</v>
      </c>
      <c r="J56" s="19" t="str">
        <f>IF(ISBLANK(Table55[[#This Row],[Faecal Coliform (MPN per 100 ml)]]), "", IF(Table55[[#This Row],[Faecal Coliform (MPN per 100 ml)]]&gt;'Data Registry'!$AY$6, "Overlimit", "Met"))</f>
        <v>Met</v>
      </c>
      <c r="K5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57" spans="2:11">
      <c r="B57" s="62">
        <v>43976</v>
      </c>
      <c r="C57" s="19">
        <f>MONTH(Table55[[#This Row],[Day ]])</f>
        <v>5</v>
      </c>
      <c r="D57" t="s">
        <v>487</v>
      </c>
      <c r="E57">
        <v>4</v>
      </c>
      <c r="F57">
        <v>40</v>
      </c>
      <c r="G57">
        <v>938</v>
      </c>
      <c r="H57" s="19" t="str">
        <f>IF(ISBLANK(Table55[[#This Row],[Biochemical Oxygen Demand (mg/l) ]]), "", IF(Table55[[#This Row],[Biochemical Oxygen Demand (mg/l) ]]&gt;'Data Registry'!$AY$4, "Overlimit", "Met"))</f>
        <v>Met</v>
      </c>
      <c r="I57" s="19" t="str">
        <f>IF(ISBLANK(Table55[[#This Row],[Total Suspended Solids (mg/l)]]), "", IF(Table55[[#This Row],[Total Suspended Solids (mg/l)]]&gt;'Data Registry'!$AY$5, "Overlimit", "Met"))</f>
        <v>Met</v>
      </c>
      <c r="J57" s="19" t="str">
        <f>IF(ISBLANK(Table55[[#This Row],[Faecal Coliform (MPN per 100 ml)]]), "", IF(Table55[[#This Row],[Faecal Coliform (MPN per 100 ml)]]&gt;'Data Registry'!$AY$6, "Overlimit", "Met"))</f>
        <v>Met</v>
      </c>
      <c r="K5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58" spans="2:11">
      <c r="B58" s="62">
        <v>43977</v>
      </c>
      <c r="C58" s="19">
        <f>MONTH(Table55[[#This Row],[Day ]])</f>
        <v>5</v>
      </c>
      <c r="D58" t="s">
        <v>487</v>
      </c>
      <c r="E58">
        <v>1</v>
      </c>
      <c r="F58">
        <v>40</v>
      </c>
      <c r="G58">
        <v>977</v>
      </c>
      <c r="H58" s="19" t="str">
        <f>IF(ISBLANK(Table55[[#This Row],[Biochemical Oxygen Demand (mg/l) ]]), "", IF(Table55[[#This Row],[Biochemical Oxygen Demand (mg/l) ]]&gt;'Data Registry'!$AY$4, "Overlimit", "Met"))</f>
        <v>Met</v>
      </c>
      <c r="I58" s="19" t="str">
        <f>IF(ISBLANK(Table55[[#This Row],[Total Suspended Solids (mg/l)]]), "", IF(Table55[[#This Row],[Total Suspended Solids (mg/l)]]&gt;'Data Registry'!$AY$5, "Overlimit", "Met"))</f>
        <v>Met</v>
      </c>
      <c r="J58" s="19" t="str">
        <f>IF(ISBLANK(Table55[[#This Row],[Faecal Coliform (MPN per 100 ml)]]), "", IF(Table55[[#This Row],[Faecal Coliform (MPN per 100 ml)]]&gt;'Data Registry'!$AY$6, "Overlimit", "Met"))</f>
        <v>Met</v>
      </c>
      <c r="K5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59" spans="2:11">
      <c r="B59" s="62">
        <v>43978</v>
      </c>
      <c r="C59" s="19">
        <f>MONTH(Table55[[#This Row],[Day ]])</f>
        <v>5</v>
      </c>
      <c r="D59" t="s">
        <v>487</v>
      </c>
      <c r="E59">
        <v>11</v>
      </c>
      <c r="F59">
        <v>40</v>
      </c>
      <c r="G59">
        <v>905</v>
      </c>
      <c r="H59" s="19" t="str">
        <f>IF(ISBLANK(Table55[[#This Row],[Biochemical Oxygen Demand (mg/l) ]]), "", IF(Table55[[#This Row],[Biochemical Oxygen Demand (mg/l) ]]&gt;'Data Registry'!$AY$4, "Overlimit", "Met"))</f>
        <v>Met</v>
      </c>
      <c r="I59" s="19" t="str">
        <f>IF(ISBLANK(Table55[[#This Row],[Total Suspended Solids (mg/l)]]), "", IF(Table55[[#This Row],[Total Suspended Solids (mg/l)]]&gt;'Data Registry'!$AY$5, "Overlimit", "Met"))</f>
        <v>Met</v>
      </c>
      <c r="J59" s="19" t="str">
        <f>IF(ISBLANK(Table55[[#This Row],[Faecal Coliform (MPN per 100 ml)]]), "", IF(Table55[[#This Row],[Faecal Coliform (MPN per 100 ml)]]&gt;'Data Registry'!$AY$6, "Overlimit", "Met"))</f>
        <v>Met</v>
      </c>
      <c r="K5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60" spans="2:11">
      <c r="B60" s="62">
        <v>43979</v>
      </c>
      <c r="C60" s="19">
        <f>MONTH(Table55[[#This Row],[Day ]])</f>
        <v>5</v>
      </c>
      <c r="D60" t="s">
        <v>487</v>
      </c>
      <c r="E60">
        <v>3</v>
      </c>
      <c r="F60">
        <v>40</v>
      </c>
      <c r="G60">
        <v>896</v>
      </c>
      <c r="H60" s="19" t="str">
        <f>IF(ISBLANK(Table55[[#This Row],[Biochemical Oxygen Demand (mg/l) ]]), "", IF(Table55[[#This Row],[Biochemical Oxygen Demand (mg/l) ]]&gt;'Data Registry'!$AY$4, "Overlimit", "Met"))</f>
        <v>Met</v>
      </c>
      <c r="I60" s="19" t="str">
        <f>IF(ISBLANK(Table55[[#This Row],[Total Suspended Solids (mg/l)]]), "", IF(Table55[[#This Row],[Total Suspended Solids (mg/l)]]&gt;'Data Registry'!$AY$5, "Overlimit", "Met"))</f>
        <v>Met</v>
      </c>
      <c r="J60" s="19" t="str">
        <f>IF(ISBLANK(Table55[[#This Row],[Faecal Coliform (MPN per 100 ml)]]), "", IF(Table55[[#This Row],[Faecal Coliform (MPN per 100 ml)]]&gt;'Data Registry'!$AY$6, "Overlimit", "Met"))</f>
        <v>Met</v>
      </c>
      <c r="K6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61" spans="2:11">
      <c r="B61" s="62">
        <v>43980</v>
      </c>
      <c r="C61" s="19">
        <f>MONTH(Table55[[#This Row],[Day ]])</f>
        <v>5</v>
      </c>
      <c r="D61" t="s">
        <v>489</v>
      </c>
      <c r="E61">
        <v>13</v>
      </c>
      <c r="F61">
        <v>40</v>
      </c>
      <c r="G61">
        <v>940</v>
      </c>
      <c r="H61" s="19" t="str">
        <f>IF(ISBLANK(Table55[[#This Row],[Biochemical Oxygen Demand (mg/l) ]]), "", IF(Table55[[#This Row],[Biochemical Oxygen Demand (mg/l) ]]&gt;'Data Registry'!$AY$4, "Overlimit", "Met"))</f>
        <v>Met</v>
      </c>
      <c r="I61" s="19" t="str">
        <f>IF(ISBLANK(Table55[[#This Row],[Total Suspended Solids (mg/l)]]), "", IF(Table55[[#This Row],[Total Suspended Solids (mg/l)]]&gt;'Data Registry'!$AY$5, "Overlimit", "Met"))</f>
        <v>Met</v>
      </c>
      <c r="J61" s="19" t="str">
        <f>IF(ISBLANK(Table55[[#This Row],[Faecal Coliform (MPN per 100 ml)]]), "", IF(Table55[[#This Row],[Faecal Coliform (MPN per 100 ml)]]&gt;'Data Registry'!$AY$6, "Overlimit", "Met"))</f>
        <v>Met</v>
      </c>
      <c r="K6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62" spans="2:11">
      <c r="B62" s="62">
        <v>43981</v>
      </c>
      <c r="C62" s="19">
        <f>MONTH(Table55[[#This Row],[Day ]])</f>
        <v>5</v>
      </c>
      <c r="D62" t="s">
        <v>489</v>
      </c>
      <c r="E62">
        <v>0</v>
      </c>
      <c r="F62">
        <v>40</v>
      </c>
      <c r="G62">
        <v>856</v>
      </c>
      <c r="H62" s="19" t="str">
        <f>IF(ISBLANK(Table55[[#This Row],[Biochemical Oxygen Demand (mg/l) ]]), "", IF(Table55[[#This Row],[Biochemical Oxygen Demand (mg/l) ]]&gt;'Data Registry'!$AY$4, "Overlimit", "Met"))</f>
        <v>Met</v>
      </c>
      <c r="I62" s="19" t="str">
        <f>IF(ISBLANK(Table55[[#This Row],[Total Suspended Solids (mg/l)]]), "", IF(Table55[[#This Row],[Total Suspended Solids (mg/l)]]&gt;'Data Registry'!$AY$5, "Overlimit", "Met"))</f>
        <v>Met</v>
      </c>
      <c r="J62" s="19" t="str">
        <f>IF(ISBLANK(Table55[[#This Row],[Faecal Coliform (MPN per 100 ml)]]), "", IF(Table55[[#This Row],[Faecal Coliform (MPN per 100 ml)]]&gt;'Data Registry'!$AY$6, "Overlimit", "Met"))</f>
        <v>Met</v>
      </c>
      <c r="K6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63" spans="2:11">
      <c r="B63" s="62">
        <v>43982</v>
      </c>
      <c r="C63" s="19">
        <f>MONTH(Table55[[#This Row],[Day ]])</f>
        <v>5</v>
      </c>
      <c r="D63" t="s">
        <v>489</v>
      </c>
      <c r="E63">
        <v>17</v>
      </c>
      <c r="F63">
        <v>104</v>
      </c>
      <c r="G63">
        <v>978</v>
      </c>
      <c r="H63" s="19" t="str">
        <f>IF(ISBLANK(Table55[[#This Row],[Biochemical Oxygen Demand (mg/l) ]]), "", IF(Table55[[#This Row],[Biochemical Oxygen Demand (mg/l) ]]&gt;'Data Registry'!$AY$4, "Overlimit", "Met"))</f>
        <v>Met</v>
      </c>
      <c r="I63" s="19" t="str">
        <f>IF(ISBLANK(Table55[[#This Row],[Total Suspended Solids (mg/l)]]), "", IF(Table55[[#This Row],[Total Suspended Solids (mg/l)]]&gt;'Data Registry'!$AY$5, "Overlimit", "Met"))</f>
        <v>Overlimit</v>
      </c>
      <c r="J63" s="19" t="str">
        <f>IF(ISBLANK(Table55[[#This Row],[Faecal Coliform (MPN per 100 ml)]]), "", IF(Table55[[#This Row],[Faecal Coliform (MPN per 100 ml)]]&gt;'Data Registry'!$AY$6, "Overlimit", "Met"))</f>
        <v>Met</v>
      </c>
      <c r="K6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64" spans="2:11">
      <c r="B64" s="62">
        <v>43983</v>
      </c>
      <c r="C64" s="19">
        <f>MONTH(Table55[[#This Row],[Day ]])</f>
        <v>6</v>
      </c>
      <c r="D64" t="s">
        <v>489</v>
      </c>
      <c r="E64">
        <v>33</v>
      </c>
      <c r="F64">
        <f>40</f>
        <v>40</v>
      </c>
      <c r="G64">
        <v>917</v>
      </c>
      <c r="H64" s="19" t="str">
        <f>IF(ISBLANK(Table55[[#This Row],[Biochemical Oxygen Demand (mg/l) ]]), "", IF(Table55[[#This Row],[Biochemical Oxygen Demand (mg/l) ]]&gt;'Data Registry'!$AY$4, "Overlimit", "Met"))</f>
        <v>Overlimit</v>
      </c>
      <c r="I64" s="19" t="str">
        <f>IF(ISBLANK(Table55[[#This Row],[Total Suspended Solids (mg/l)]]), "", IF(Table55[[#This Row],[Total Suspended Solids (mg/l)]]&gt;'Data Registry'!$AY$5, "Overlimit", "Met"))</f>
        <v>Met</v>
      </c>
      <c r="J64" s="19" t="str">
        <f>IF(ISBLANK(Table55[[#This Row],[Faecal Coliform (MPN per 100 ml)]]), "", IF(Table55[[#This Row],[Faecal Coliform (MPN per 100 ml)]]&gt;'Data Registry'!$AY$6, "Overlimit", "Met"))</f>
        <v>Met</v>
      </c>
      <c r="K6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65" spans="2:11">
      <c r="B65" s="62">
        <v>43984</v>
      </c>
      <c r="C65" s="19">
        <f>MONTH(Table55[[#This Row],[Day ]])</f>
        <v>6</v>
      </c>
      <c r="D65" t="s">
        <v>487</v>
      </c>
      <c r="E65">
        <v>3</v>
      </c>
      <c r="F65">
        <v>40</v>
      </c>
      <c r="G65">
        <v>923</v>
      </c>
      <c r="H65" s="19" t="str">
        <f>IF(ISBLANK(Table55[[#This Row],[Biochemical Oxygen Demand (mg/l) ]]), "", IF(Table55[[#This Row],[Biochemical Oxygen Demand (mg/l) ]]&gt;'Data Registry'!$AY$4, "Overlimit", "Met"))</f>
        <v>Met</v>
      </c>
      <c r="I65" s="19" t="str">
        <f>IF(ISBLANK(Table55[[#This Row],[Total Suspended Solids (mg/l)]]), "", IF(Table55[[#This Row],[Total Suspended Solids (mg/l)]]&gt;'Data Registry'!$AY$5, "Overlimit", "Met"))</f>
        <v>Met</v>
      </c>
      <c r="J65" s="19" t="str">
        <f>IF(ISBLANK(Table55[[#This Row],[Faecal Coliform (MPN per 100 ml)]]), "", IF(Table55[[#This Row],[Faecal Coliform (MPN per 100 ml)]]&gt;'Data Registry'!$AY$6, "Overlimit", "Met"))</f>
        <v>Met</v>
      </c>
      <c r="K6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66" spans="2:11">
      <c r="B66" s="62">
        <v>43985</v>
      </c>
      <c r="C66" s="19">
        <f>MONTH(Table55[[#This Row],[Day ]])</f>
        <v>6</v>
      </c>
      <c r="D66" t="s">
        <v>487</v>
      </c>
      <c r="E66">
        <v>13</v>
      </c>
      <c r="F66">
        <v>16</v>
      </c>
      <c r="G66">
        <v>855</v>
      </c>
      <c r="H66" s="19" t="str">
        <f>IF(ISBLANK(Table55[[#This Row],[Biochemical Oxygen Demand (mg/l) ]]), "", IF(Table55[[#This Row],[Biochemical Oxygen Demand (mg/l) ]]&gt;'Data Registry'!$AY$4, "Overlimit", "Met"))</f>
        <v>Met</v>
      </c>
      <c r="I66" s="19" t="str">
        <f>IF(ISBLANK(Table55[[#This Row],[Total Suspended Solids (mg/l)]]), "", IF(Table55[[#This Row],[Total Suspended Solids (mg/l)]]&gt;'Data Registry'!$AY$5, "Overlimit", "Met"))</f>
        <v>Met</v>
      </c>
      <c r="J66" s="19" t="str">
        <f>IF(ISBLANK(Table55[[#This Row],[Faecal Coliform (MPN per 100 ml)]]), "", IF(Table55[[#This Row],[Faecal Coliform (MPN per 100 ml)]]&gt;'Data Registry'!$AY$6, "Overlimit", "Met"))</f>
        <v>Met</v>
      </c>
      <c r="K6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67" spans="2:11">
      <c r="B67" s="62">
        <v>43986</v>
      </c>
      <c r="C67" s="19">
        <f>MONTH(Table55[[#This Row],[Day ]])</f>
        <v>6</v>
      </c>
      <c r="D67" t="s">
        <v>487</v>
      </c>
      <c r="E67">
        <v>23</v>
      </c>
      <c r="F67">
        <v>19</v>
      </c>
      <c r="G67">
        <v>839</v>
      </c>
      <c r="H67" s="19" t="str">
        <f>IF(ISBLANK(Table55[[#This Row],[Biochemical Oxygen Demand (mg/l) ]]), "", IF(Table55[[#This Row],[Biochemical Oxygen Demand (mg/l) ]]&gt;'Data Registry'!$AY$4, "Overlimit", "Met"))</f>
        <v>Met</v>
      </c>
      <c r="I67" s="19" t="str">
        <f>IF(ISBLANK(Table55[[#This Row],[Total Suspended Solids (mg/l)]]), "", IF(Table55[[#This Row],[Total Suspended Solids (mg/l)]]&gt;'Data Registry'!$AY$5, "Overlimit", "Met"))</f>
        <v>Met</v>
      </c>
      <c r="J67" s="19" t="str">
        <f>IF(ISBLANK(Table55[[#This Row],[Faecal Coliform (MPN per 100 ml)]]), "", IF(Table55[[#This Row],[Faecal Coliform (MPN per 100 ml)]]&gt;'Data Registry'!$AY$6, "Overlimit", "Met"))</f>
        <v>Met</v>
      </c>
      <c r="K6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68" spans="2:11">
      <c r="B68" s="62">
        <v>43987</v>
      </c>
      <c r="C68" s="19">
        <f>MONTH(Table55[[#This Row],[Day ]])</f>
        <v>6</v>
      </c>
      <c r="D68" t="s">
        <v>487</v>
      </c>
      <c r="E68">
        <v>9</v>
      </c>
      <c r="F68">
        <v>54</v>
      </c>
      <c r="G68">
        <v>912</v>
      </c>
      <c r="H68" s="19" t="str">
        <f>IF(ISBLANK(Table55[[#This Row],[Biochemical Oxygen Demand (mg/l) ]]), "", IF(Table55[[#This Row],[Biochemical Oxygen Demand (mg/l) ]]&gt;'Data Registry'!$AY$4, "Overlimit", "Met"))</f>
        <v>Met</v>
      </c>
      <c r="I68" s="19" t="str">
        <f>IF(ISBLANK(Table55[[#This Row],[Total Suspended Solids (mg/l)]]), "", IF(Table55[[#This Row],[Total Suspended Solids (mg/l)]]&gt;'Data Registry'!$AY$5, "Overlimit", "Met"))</f>
        <v>Met</v>
      </c>
      <c r="J68" s="19" t="str">
        <f>IF(ISBLANK(Table55[[#This Row],[Faecal Coliform (MPN per 100 ml)]]), "", IF(Table55[[#This Row],[Faecal Coliform (MPN per 100 ml)]]&gt;'Data Registry'!$AY$6, "Overlimit", "Met"))</f>
        <v>Met</v>
      </c>
      <c r="K6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69" spans="2:11">
      <c r="B69" s="62">
        <v>43988</v>
      </c>
      <c r="C69" s="19">
        <f>MONTH(Table55[[#This Row],[Day ]])</f>
        <v>6</v>
      </c>
      <c r="D69" t="s">
        <v>487</v>
      </c>
      <c r="E69">
        <v>39</v>
      </c>
      <c r="F69">
        <v>36</v>
      </c>
      <c r="G69">
        <v>894</v>
      </c>
      <c r="H69" s="19" t="str">
        <f>IF(ISBLANK(Table55[[#This Row],[Biochemical Oxygen Demand (mg/l) ]]), "", IF(Table55[[#This Row],[Biochemical Oxygen Demand (mg/l) ]]&gt;'Data Registry'!$AY$4, "Overlimit", "Met"))</f>
        <v>Overlimit</v>
      </c>
      <c r="I69" s="19" t="str">
        <f>IF(ISBLANK(Table55[[#This Row],[Total Suspended Solids (mg/l)]]), "", IF(Table55[[#This Row],[Total Suspended Solids (mg/l)]]&gt;'Data Registry'!$AY$5, "Overlimit", "Met"))</f>
        <v>Met</v>
      </c>
      <c r="J69" s="19" t="str">
        <f>IF(ISBLANK(Table55[[#This Row],[Faecal Coliform (MPN per 100 ml)]]), "", IF(Table55[[#This Row],[Faecal Coliform (MPN per 100 ml)]]&gt;'Data Registry'!$AY$6, "Overlimit", "Met"))</f>
        <v>Met</v>
      </c>
      <c r="K6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70" spans="2:11">
      <c r="B70" s="62">
        <v>43989</v>
      </c>
      <c r="C70" s="19">
        <f>MONTH(Table55[[#This Row],[Day ]])</f>
        <v>6</v>
      </c>
      <c r="D70" t="s">
        <v>487</v>
      </c>
      <c r="E70">
        <v>22</v>
      </c>
      <c r="F70">
        <v>27</v>
      </c>
      <c r="G70">
        <v>961</v>
      </c>
      <c r="H70" s="19" t="str">
        <f>IF(ISBLANK(Table55[[#This Row],[Biochemical Oxygen Demand (mg/l) ]]), "", IF(Table55[[#This Row],[Biochemical Oxygen Demand (mg/l) ]]&gt;'Data Registry'!$AY$4, "Overlimit", "Met"))</f>
        <v>Met</v>
      </c>
      <c r="I70" s="19" t="str">
        <f>IF(ISBLANK(Table55[[#This Row],[Total Suspended Solids (mg/l)]]), "", IF(Table55[[#This Row],[Total Suspended Solids (mg/l)]]&gt;'Data Registry'!$AY$5, "Overlimit", "Met"))</f>
        <v>Met</v>
      </c>
      <c r="J70" s="19" t="str">
        <f>IF(ISBLANK(Table55[[#This Row],[Faecal Coliform (MPN per 100 ml)]]), "", IF(Table55[[#This Row],[Faecal Coliform (MPN per 100 ml)]]&gt;'Data Registry'!$AY$6, "Overlimit", "Met"))</f>
        <v>Met</v>
      </c>
      <c r="K7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71" spans="2:11">
      <c r="B71" s="62">
        <v>43990</v>
      </c>
      <c r="C71" s="19">
        <f>MONTH(Table55[[#This Row],[Day ]])</f>
        <v>6</v>
      </c>
      <c r="D71" t="s">
        <v>487</v>
      </c>
      <c r="E71">
        <v>37</v>
      </c>
      <c r="F71">
        <v>50</v>
      </c>
      <c r="G71">
        <v>890</v>
      </c>
      <c r="H71" s="19" t="str">
        <f>IF(ISBLANK(Table55[[#This Row],[Biochemical Oxygen Demand (mg/l) ]]), "", IF(Table55[[#This Row],[Biochemical Oxygen Demand (mg/l) ]]&gt;'Data Registry'!$AY$4, "Overlimit", "Met"))</f>
        <v>Overlimit</v>
      </c>
      <c r="I71" s="19" t="str">
        <f>IF(ISBLANK(Table55[[#This Row],[Total Suspended Solids (mg/l)]]), "", IF(Table55[[#This Row],[Total Suspended Solids (mg/l)]]&gt;'Data Registry'!$AY$5, "Overlimit", "Met"))</f>
        <v>Met</v>
      </c>
      <c r="J71" s="19" t="str">
        <f>IF(ISBLANK(Table55[[#This Row],[Faecal Coliform (MPN per 100 ml)]]), "", IF(Table55[[#This Row],[Faecal Coliform (MPN per 100 ml)]]&gt;'Data Registry'!$AY$6, "Overlimit", "Met"))</f>
        <v>Met</v>
      </c>
      <c r="K7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72" spans="2:11">
      <c r="B72" s="62">
        <v>43991</v>
      </c>
      <c r="C72" s="19">
        <f>MONTH(Table55[[#This Row],[Day ]])</f>
        <v>6</v>
      </c>
      <c r="D72" t="s">
        <v>487</v>
      </c>
      <c r="E72">
        <v>39</v>
      </c>
      <c r="F72">
        <v>54</v>
      </c>
      <c r="G72">
        <v>932</v>
      </c>
      <c r="H72" s="19" t="str">
        <f>IF(ISBLANK(Table55[[#This Row],[Biochemical Oxygen Demand (mg/l) ]]), "", IF(Table55[[#This Row],[Biochemical Oxygen Demand (mg/l) ]]&gt;'Data Registry'!$AY$4, "Overlimit", "Met"))</f>
        <v>Overlimit</v>
      </c>
      <c r="I72" s="19" t="str">
        <f>IF(ISBLANK(Table55[[#This Row],[Total Suspended Solids (mg/l)]]), "", IF(Table55[[#This Row],[Total Suspended Solids (mg/l)]]&gt;'Data Registry'!$AY$5, "Overlimit", "Met"))</f>
        <v>Met</v>
      </c>
      <c r="J72" s="19" t="str">
        <f>IF(ISBLANK(Table55[[#This Row],[Faecal Coliform (MPN per 100 ml)]]), "", IF(Table55[[#This Row],[Faecal Coliform (MPN per 100 ml)]]&gt;'Data Registry'!$AY$6, "Overlimit", "Met"))</f>
        <v>Met</v>
      </c>
      <c r="K7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73" spans="2:11">
      <c r="B73" s="62">
        <v>43992</v>
      </c>
      <c r="C73" s="19">
        <f>MONTH(Table55[[#This Row],[Day ]])</f>
        <v>6</v>
      </c>
      <c r="D73" t="s">
        <v>487</v>
      </c>
      <c r="E73">
        <v>39</v>
      </c>
      <c r="F73">
        <v>55</v>
      </c>
      <c r="G73">
        <v>851</v>
      </c>
      <c r="H73" s="19" t="str">
        <f>IF(ISBLANK(Table55[[#This Row],[Biochemical Oxygen Demand (mg/l) ]]), "", IF(Table55[[#This Row],[Biochemical Oxygen Demand (mg/l) ]]&gt;'Data Registry'!$AY$4, "Overlimit", "Met"))</f>
        <v>Overlimit</v>
      </c>
      <c r="I73" s="19" t="str">
        <f>IF(ISBLANK(Table55[[#This Row],[Total Suspended Solids (mg/l)]]), "", IF(Table55[[#This Row],[Total Suspended Solids (mg/l)]]&gt;'Data Registry'!$AY$5, "Overlimit", "Met"))</f>
        <v>Met</v>
      </c>
      <c r="J73" s="19" t="str">
        <f>IF(ISBLANK(Table55[[#This Row],[Faecal Coliform (MPN per 100 ml)]]), "", IF(Table55[[#This Row],[Faecal Coliform (MPN per 100 ml)]]&gt;'Data Registry'!$AY$6, "Overlimit", "Met"))</f>
        <v>Met</v>
      </c>
      <c r="K7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74" spans="2:11">
      <c r="B74" s="62">
        <v>43993</v>
      </c>
      <c r="C74" s="19">
        <f>MONTH(Table55[[#This Row],[Day ]])</f>
        <v>6</v>
      </c>
      <c r="D74" t="s">
        <v>487</v>
      </c>
      <c r="E74">
        <v>14</v>
      </c>
      <c r="F74">
        <v>31</v>
      </c>
      <c r="G74">
        <v>907</v>
      </c>
      <c r="H74" s="19" t="str">
        <f>IF(ISBLANK(Table55[[#This Row],[Biochemical Oxygen Demand (mg/l) ]]), "", IF(Table55[[#This Row],[Biochemical Oxygen Demand (mg/l) ]]&gt;'Data Registry'!$AY$4, "Overlimit", "Met"))</f>
        <v>Met</v>
      </c>
      <c r="I74" s="19" t="str">
        <f>IF(ISBLANK(Table55[[#This Row],[Total Suspended Solids (mg/l)]]), "", IF(Table55[[#This Row],[Total Suspended Solids (mg/l)]]&gt;'Data Registry'!$AY$5, "Overlimit", "Met"))</f>
        <v>Met</v>
      </c>
      <c r="J74" s="19" t="str">
        <f>IF(ISBLANK(Table55[[#This Row],[Faecal Coliform (MPN per 100 ml)]]), "", IF(Table55[[#This Row],[Faecal Coliform (MPN per 100 ml)]]&gt;'Data Registry'!$AY$6, "Overlimit", "Met"))</f>
        <v>Met</v>
      </c>
      <c r="K7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75" spans="2:11">
      <c r="B75" s="62">
        <v>43994</v>
      </c>
      <c r="C75" s="19">
        <f>MONTH(Table55[[#This Row],[Day ]])</f>
        <v>6</v>
      </c>
      <c r="D75" t="s">
        <v>487</v>
      </c>
      <c r="E75">
        <v>29</v>
      </c>
      <c r="F75">
        <v>38</v>
      </c>
      <c r="G75">
        <v>808</v>
      </c>
      <c r="H75" s="19" t="str">
        <f>IF(ISBLANK(Table55[[#This Row],[Biochemical Oxygen Demand (mg/l) ]]), "", IF(Table55[[#This Row],[Biochemical Oxygen Demand (mg/l) ]]&gt;'Data Registry'!$AY$4, "Overlimit", "Met"))</f>
        <v>Met</v>
      </c>
      <c r="I75" s="19" t="str">
        <f>IF(ISBLANK(Table55[[#This Row],[Total Suspended Solids (mg/l)]]), "", IF(Table55[[#This Row],[Total Suspended Solids (mg/l)]]&gt;'Data Registry'!$AY$5, "Overlimit", "Met"))</f>
        <v>Met</v>
      </c>
      <c r="J75" s="19" t="str">
        <f>IF(ISBLANK(Table55[[#This Row],[Faecal Coliform (MPN per 100 ml)]]), "", IF(Table55[[#This Row],[Faecal Coliform (MPN per 100 ml)]]&gt;'Data Registry'!$AY$6, "Overlimit", "Met"))</f>
        <v>Met</v>
      </c>
      <c r="K7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76" spans="2:11">
      <c r="B76" s="62">
        <v>43995</v>
      </c>
      <c r="C76" s="19">
        <f>MONTH(Table55[[#This Row],[Day ]])</f>
        <v>6</v>
      </c>
      <c r="D76" t="s">
        <v>487</v>
      </c>
      <c r="E76">
        <v>11</v>
      </c>
      <c r="F76">
        <v>53</v>
      </c>
      <c r="G76">
        <v>820</v>
      </c>
      <c r="H76" s="19" t="str">
        <f>IF(ISBLANK(Table55[[#This Row],[Biochemical Oxygen Demand (mg/l) ]]), "", IF(Table55[[#This Row],[Biochemical Oxygen Demand (mg/l) ]]&gt;'Data Registry'!$AY$4, "Overlimit", "Met"))</f>
        <v>Met</v>
      </c>
      <c r="I76" s="19" t="str">
        <f>IF(ISBLANK(Table55[[#This Row],[Total Suspended Solids (mg/l)]]), "", IF(Table55[[#This Row],[Total Suspended Solids (mg/l)]]&gt;'Data Registry'!$AY$5, "Overlimit", "Met"))</f>
        <v>Met</v>
      </c>
      <c r="J76" s="19" t="str">
        <f>IF(ISBLANK(Table55[[#This Row],[Faecal Coliform (MPN per 100 ml)]]), "", IF(Table55[[#This Row],[Faecal Coliform (MPN per 100 ml)]]&gt;'Data Registry'!$AY$6, "Overlimit", "Met"))</f>
        <v>Met</v>
      </c>
      <c r="K7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77" spans="2:11">
      <c r="B77" s="62">
        <v>43996</v>
      </c>
      <c r="C77" s="19">
        <f>MONTH(Table55[[#This Row],[Day ]])</f>
        <v>6</v>
      </c>
      <c r="D77" t="s">
        <v>487</v>
      </c>
      <c r="E77">
        <v>0</v>
      </c>
      <c r="F77">
        <v>51</v>
      </c>
      <c r="G77">
        <v>809</v>
      </c>
      <c r="H77" s="19" t="str">
        <f>IF(ISBLANK(Table55[[#This Row],[Biochemical Oxygen Demand (mg/l) ]]), "", IF(Table55[[#This Row],[Biochemical Oxygen Demand (mg/l) ]]&gt;'Data Registry'!$AY$4, "Overlimit", "Met"))</f>
        <v>Met</v>
      </c>
      <c r="I77" s="19" t="str">
        <f>IF(ISBLANK(Table55[[#This Row],[Total Suspended Solids (mg/l)]]), "", IF(Table55[[#This Row],[Total Suspended Solids (mg/l)]]&gt;'Data Registry'!$AY$5, "Overlimit", "Met"))</f>
        <v>Met</v>
      </c>
      <c r="J77" s="19" t="str">
        <f>IF(ISBLANK(Table55[[#This Row],[Faecal Coliform (MPN per 100 ml)]]), "", IF(Table55[[#This Row],[Faecal Coliform (MPN per 100 ml)]]&gt;'Data Registry'!$AY$6, "Overlimit", "Met"))</f>
        <v>Met</v>
      </c>
      <c r="K7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78" spans="2:11">
      <c r="B78" s="62">
        <v>43997</v>
      </c>
      <c r="C78" s="19">
        <f>MONTH(Table55[[#This Row],[Day ]])</f>
        <v>6</v>
      </c>
      <c r="D78" t="s">
        <v>487</v>
      </c>
      <c r="E78">
        <v>18</v>
      </c>
      <c r="F78">
        <v>42</v>
      </c>
      <c r="G78">
        <v>862</v>
      </c>
      <c r="H78" s="19" t="str">
        <f>IF(ISBLANK(Table55[[#This Row],[Biochemical Oxygen Demand (mg/l) ]]), "", IF(Table55[[#This Row],[Biochemical Oxygen Demand (mg/l) ]]&gt;'Data Registry'!$AY$4, "Overlimit", "Met"))</f>
        <v>Met</v>
      </c>
      <c r="I78" s="19" t="str">
        <f>IF(ISBLANK(Table55[[#This Row],[Total Suspended Solids (mg/l)]]), "", IF(Table55[[#This Row],[Total Suspended Solids (mg/l)]]&gt;'Data Registry'!$AY$5, "Overlimit", "Met"))</f>
        <v>Met</v>
      </c>
      <c r="J78" s="19" t="str">
        <f>IF(ISBLANK(Table55[[#This Row],[Faecal Coliform (MPN per 100 ml)]]), "", IF(Table55[[#This Row],[Faecal Coliform (MPN per 100 ml)]]&gt;'Data Registry'!$AY$6, "Overlimit", "Met"))</f>
        <v>Met</v>
      </c>
      <c r="K7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79" spans="2:11">
      <c r="B79" s="62">
        <v>43998</v>
      </c>
      <c r="C79" s="19">
        <f>MONTH(Table55[[#This Row],[Day ]])</f>
        <v>6</v>
      </c>
      <c r="D79" t="s">
        <v>487</v>
      </c>
      <c r="E79">
        <v>32</v>
      </c>
      <c r="F79">
        <v>40</v>
      </c>
      <c r="G79">
        <v>997</v>
      </c>
      <c r="H79" s="19" t="str">
        <f>IF(ISBLANK(Table55[[#This Row],[Biochemical Oxygen Demand (mg/l) ]]), "", IF(Table55[[#This Row],[Biochemical Oxygen Demand (mg/l) ]]&gt;'Data Registry'!$AY$4, "Overlimit", "Met"))</f>
        <v>Overlimit</v>
      </c>
      <c r="I79" s="19" t="str">
        <f>IF(ISBLANK(Table55[[#This Row],[Total Suspended Solids (mg/l)]]), "", IF(Table55[[#This Row],[Total Suspended Solids (mg/l)]]&gt;'Data Registry'!$AY$5, "Overlimit", "Met"))</f>
        <v>Met</v>
      </c>
      <c r="J79" s="19" t="str">
        <f>IF(ISBLANK(Table55[[#This Row],[Faecal Coliform (MPN per 100 ml)]]), "", IF(Table55[[#This Row],[Faecal Coliform (MPN per 100 ml)]]&gt;'Data Registry'!$AY$6, "Overlimit", "Met"))</f>
        <v>Met</v>
      </c>
      <c r="K7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80" spans="2:11">
      <c r="B80" s="62">
        <v>43999</v>
      </c>
      <c r="C80" s="19">
        <f>MONTH(Table55[[#This Row],[Day ]])</f>
        <v>6</v>
      </c>
      <c r="D80" t="s">
        <v>487</v>
      </c>
      <c r="E80">
        <v>31</v>
      </c>
      <c r="F80">
        <v>27</v>
      </c>
      <c r="G80">
        <v>818</v>
      </c>
      <c r="H80" s="19" t="str">
        <f>IF(ISBLANK(Table55[[#This Row],[Biochemical Oxygen Demand (mg/l) ]]), "", IF(Table55[[#This Row],[Biochemical Oxygen Demand (mg/l) ]]&gt;'Data Registry'!$AY$4, "Overlimit", "Met"))</f>
        <v>Overlimit</v>
      </c>
      <c r="I80" s="19" t="str">
        <f>IF(ISBLANK(Table55[[#This Row],[Total Suspended Solids (mg/l)]]), "", IF(Table55[[#This Row],[Total Suspended Solids (mg/l)]]&gt;'Data Registry'!$AY$5, "Overlimit", "Met"))</f>
        <v>Met</v>
      </c>
      <c r="J80" s="19" t="str">
        <f>IF(ISBLANK(Table55[[#This Row],[Faecal Coliform (MPN per 100 ml)]]), "", IF(Table55[[#This Row],[Faecal Coliform (MPN per 100 ml)]]&gt;'Data Registry'!$AY$6, "Overlimit", "Met"))</f>
        <v>Met</v>
      </c>
      <c r="K8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81" spans="2:11">
      <c r="B81" s="62">
        <v>44000</v>
      </c>
      <c r="C81" s="19">
        <f>MONTH(Table55[[#This Row],[Day ]])</f>
        <v>6</v>
      </c>
      <c r="D81" t="s">
        <v>487</v>
      </c>
      <c r="E81">
        <v>4</v>
      </c>
      <c r="F81">
        <v>20</v>
      </c>
      <c r="G81">
        <v>851</v>
      </c>
      <c r="H81" s="19" t="str">
        <f>IF(ISBLANK(Table55[[#This Row],[Biochemical Oxygen Demand (mg/l) ]]), "", IF(Table55[[#This Row],[Biochemical Oxygen Demand (mg/l) ]]&gt;'Data Registry'!$AY$4, "Overlimit", "Met"))</f>
        <v>Met</v>
      </c>
      <c r="I81" s="19" t="str">
        <f>IF(ISBLANK(Table55[[#This Row],[Total Suspended Solids (mg/l)]]), "", IF(Table55[[#This Row],[Total Suspended Solids (mg/l)]]&gt;'Data Registry'!$AY$5, "Overlimit", "Met"))</f>
        <v>Met</v>
      </c>
      <c r="J81" s="19" t="str">
        <f>IF(ISBLANK(Table55[[#This Row],[Faecal Coliform (MPN per 100 ml)]]), "", IF(Table55[[#This Row],[Faecal Coliform (MPN per 100 ml)]]&gt;'Data Registry'!$AY$6, "Overlimit", "Met"))</f>
        <v>Met</v>
      </c>
      <c r="K8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82" spans="2:11">
      <c r="B82" s="62">
        <v>44001</v>
      </c>
      <c r="C82" s="19">
        <f>MONTH(Table55[[#This Row],[Day ]])</f>
        <v>6</v>
      </c>
      <c r="D82" t="s">
        <v>487</v>
      </c>
      <c r="E82">
        <v>20</v>
      </c>
      <c r="F82">
        <v>24</v>
      </c>
      <c r="G82">
        <v>971</v>
      </c>
      <c r="H82" s="19" t="str">
        <f>IF(ISBLANK(Table55[[#This Row],[Biochemical Oxygen Demand (mg/l) ]]), "", IF(Table55[[#This Row],[Biochemical Oxygen Demand (mg/l) ]]&gt;'Data Registry'!$AY$4, "Overlimit", "Met"))</f>
        <v>Met</v>
      </c>
      <c r="I82" s="19" t="str">
        <f>IF(ISBLANK(Table55[[#This Row],[Total Suspended Solids (mg/l)]]), "", IF(Table55[[#This Row],[Total Suspended Solids (mg/l)]]&gt;'Data Registry'!$AY$5, "Overlimit", "Met"))</f>
        <v>Met</v>
      </c>
      <c r="J82" s="19" t="str">
        <f>IF(ISBLANK(Table55[[#This Row],[Faecal Coliform (MPN per 100 ml)]]), "", IF(Table55[[#This Row],[Faecal Coliform (MPN per 100 ml)]]&gt;'Data Registry'!$AY$6, "Overlimit", "Met"))</f>
        <v>Met</v>
      </c>
      <c r="K8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83" spans="2:11">
      <c r="B83" s="62">
        <v>44002</v>
      </c>
      <c r="C83" s="19">
        <f>MONTH(Table55[[#This Row],[Day ]])</f>
        <v>6</v>
      </c>
      <c r="D83" t="s">
        <v>487</v>
      </c>
      <c r="E83">
        <v>31</v>
      </c>
      <c r="F83">
        <v>105</v>
      </c>
      <c r="G83">
        <v>1005</v>
      </c>
      <c r="H83" s="19" t="str">
        <f>IF(ISBLANK(Table55[[#This Row],[Biochemical Oxygen Demand (mg/l) ]]), "", IF(Table55[[#This Row],[Biochemical Oxygen Demand (mg/l) ]]&gt;'Data Registry'!$AY$4, "Overlimit", "Met"))</f>
        <v>Overlimit</v>
      </c>
      <c r="I83" s="19" t="str">
        <f>IF(ISBLANK(Table55[[#This Row],[Total Suspended Solids (mg/l)]]), "", IF(Table55[[#This Row],[Total Suspended Solids (mg/l)]]&gt;'Data Registry'!$AY$5, "Overlimit", "Met"))</f>
        <v>Overlimit</v>
      </c>
      <c r="J83" s="19" t="str">
        <f>IF(ISBLANK(Table55[[#This Row],[Faecal Coliform (MPN per 100 ml)]]), "", IF(Table55[[#This Row],[Faecal Coliform (MPN per 100 ml)]]&gt;'Data Registry'!$AY$6, "Overlimit", "Met"))</f>
        <v>Overlimit</v>
      </c>
      <c r="K8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Unmet</v>
      </c>
    </row>
    <row r="84" spans="2:11">
      <c r="B84" s="62">
        <v>44003</v>
      </c>
      <c r="C84" s="19">
        <f>MONTH(Table55[[#This Row],[Day ]])</f>
        <v>6</v>
      </c>
      <c r="D84" t="s">
        <v>487</v>
      </c>
      <c r="E84">
        <v>31</v>
      </c>
      <c r="F84">
        <v>105</v>
      </c>
      <c r="G84">
        <v>1005</v>
      </c>
      <c r="H84" s="19" t="str">
        <f>IF(ISBLANK(Table55[[#This Row],[Biochemical Oxygen Demand (mg/l) ]]), "", IF(Table55[[#This Row],[Biochemical Oxygen Demand (mg/l) ]]&gt;'Data Registry'!$AY$4, "Overlimit", "Met"))</f>
        <v>Overlimit</v>
      </c>
      <c r="I84" s="19" t="str">
        <f>IF(ISBLANK(Table55[[#This Row],[Total Suspended Solids (mg/l)]]), "", IF(Table55[[#This Row],[Total Suspended Solids (mg/l)]]&gt;'Data Registry'!$AY$5, "Overlimit", "Met"))</f>
        <v>Overlimit</v>
      </c>
      <c r="J84" s="19" t="str">
        <f>IF(ISBLANK(Table55[[#This Row],[Faecal Coliform (MPN per 100 ml)]]), "", IF(Table55[[#This Row],[Faecal Coliform (MPN per 100 ml)]]&gt;'Data Registry'!$AY$6, "Overlimit", "Met"))</f>
        <v>Overlimit</v>
      </c>
      <c r="K8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Unmet</v>
      </c>
    </row>
    <row r="85" spans="2:11">
      <c r="B85" s="62">
        <v>44004</v>
      </c>
      <c r="C85" s="19">
        <f>MONTH(Table55[[#This Row],[Day ]])</f>
        <v>6</v>
      </c>
      <c r="D85" t="s">
        <v>487</v>
      </c>
      <c r="E85">
        <v>13</v>
      </c>
      <c r="F85">
        <v>27</v>
      </c>
      <c r="G85">
        <v>800</v>
      </c>
      <c r="H85" s="19" t="str">
        <f>IF(ISBLANK(Table55[[#This Row],[Biochemical Oxygen Demand (mg/l) ]]), "", IF(Table55[[#This Row],[Biochemical Oxygen Demand (mg/l) ]]&gt;'Data Registry'!$AY$4, "Overlimit", "Met"))</f>
        <v>Met</v>
      </c>
      <c r="I85" s="19" t="str">
        <f>IF(ISBLANK(Table55[[#This Row],[Total Suspended Solids (mg/l)]]), "", IF(Table55[[#This Row],[Total Suspended Solids (mg/l)]]&gt;'Data Registry'!$AY$5, "Overlimit", "Met"))</f>
        <v>Met</v>
      </c>
      <c r="J85" s="19" t="str">
        <f>IF(ISBLANK(Table55[[#This Row],[Faecal Coliform (MPN per 100 ml)]]), "", IF(Table55[[#This Row],[Faecal Coliform (MPN per 100 ml)]]&gt;'Data Registry'!$AY$6, "Overlimit", "Met"))</f>
        <v>Met</v>
      </c>
      <c r="K8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86" spans="2:11">
      <c r="B86" s="62">
        <v>44005</v>
      </c>
      <c r="C86" s="19">
        <f>MONTH(Table55[[#This Row],[Day ]])</f>
        <v>6</v>
      </c>
      <c r="D86" t="s">
        <v>487</v>
      </c>
      <c r="E86">
        <v>9</v>
      </c>
      <c r="F86">
        <v>104</v>
      </c>
      <c r="G86">
        <v>916</v>
      </c>
      <c r="H86" s="19" t="str">
        <f>IF(ISBLANK(Table55[[#This Row],[Biochemical Oxygen Demand (mg/l) ]]), "", IF(Table55[[#This Row],[Biochemical Oxygen Demand (mg/l) ]]&gt;'Data Registry'!$AY$4, "Overlimit", "Met"))</f>
        <v>Met</v>
      </c>
      <c r="I86" s="19" t="str">
        <f>IF(ISBLANK(Table55[[#This Row],[Total Suspended Solids (mg/l)]]), "", IF(Table55[[#This Row],[Total Suspended Solids (mg/l)]]&gt;'Data Registry'!$AY$5, "Overlimit", "Met"))</f>
        <v>Overlimit</v>
      </c>
      <c r="J86" s="19" t="str">
        <f>IF(ISBLANK(Table55[[#This Row],[Faecal Coliform (MPN per 100 ml)]]), "", IF(Table55[[#This Row],[Faecal Coliform (MPN per 100 ml)]]&gt;'Data Registry'!$AY$6, "Overlimit", "Met"))</f>
        <v>Met</v>
      </c>
      <c r="K8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87" spans="2:11">
      <c r="B87" s="62">
        <v>44006</v>
      </c>
      <c r="C87" s="19">
        <f>MONTH(Table55[[#This Row],[Day ]])</f>
        <v>6</v>
      </c>
      <c r="D87" t="s">
        <v>487</v>
      </c>
      <c r="E87">
        <v>14</v>
      </c>
      <c r="F87">
        <v>104</v>
      </c>
      <c r="G87">
        <v>807</v>
      </c>
      <c r="H87" s="19" t="str">
        <f>IF(ISBLANK(Table55[[#This Row],[Biochemical Oxygen Demand (mg/l) ]]), "", IF(Table55[[#This Row],[Biochemical Oxygen Demand (mg/l) ]]&gt;'Data Registry'!$AY$4, "Overlimit", "Met"))</f>
        <v>Met</v>
      </c>
      <c r="I87" s="19" t="str">
        <f>IF(ISBLANK(Table55[[#This Row],[Total Suspended Solids (mg/l)]]), "", IF(Table55[[#This Row],[Total Suspended Solids (mg/l)]]&gt;'Data Registry'!$AY$5, "Overlimit", "Met"))</f>
        <v>Overlimit</v>
      </c>
      <c r="J87" s="19" t="str">
        <f>IF(ISBLANK(Table55[[#This Row],[Faecal Coliform (MPN per 100 ml)]]), "", IF(Table55[[#This Row],[Faecal Coliform (MPN per 100 ml)]]&gt;'Data Registry'!$AY$6, "Overlimit", "Met"))</f>
        <v>Met</v>
      </c>
      <c r="K8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88" spans="2:11">
      <c r="B88" s="62">
        <v>44007</v>
      </c>
      <c r="C88" s="19">
        <f>MONTH(Table55[[#This Row],[Day ]])</f>
        <v>6</v>
      </c>
      <c r="D88" t="s">
        <v>487</v>
      </c>
      <c r="E88">
        <v>29</v>
      </c>
      <c r="F88">
        <v>104</v>
      </c>
      <c r="G88">
        <v>812</v>
      </c>
      <c r="H88" s="19" t="str">
        <f>IF(ISBLANK(Table55[[#This Row],[Biochemical Oxygen Demand (mg/l) ]]), "", IF(Table55[[#This Row],[Biochemical Oxygen Demand (mg/l) ]]&gt;'Data Registry'!$AY$4, "Overlimit", "Met"))</f>
        <v>Met</v>
      </c>
      <c r="I88" s="19" t="str">
        <f>IF(ISBLANK(Table55[[#This Row],[Total Suspended Solids (mg/l)]]), "", IF(Table55[[#This Row],[Total Suspended Solids (mg/l)]]&gt;'Data Registry'!$AY$5, "Overlimit", "Met"))</f>
        <v>Overlimit</v>
      </c>
      <c r="J88" s="19" t="str">
        <f>IF(ISBLANK(Table55[[#This Row],[Faecal Coliform (MPN per 100 ml)]]), "", IF(Table55[[#This Row],[Faecal Coliform (MPN per 100 ml)]]&gt;'Data Registry'!$AY$6, "Overlimit", "Met"))</f>
        <v>Met</v>
      </c>
      <c r="K8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89" spans="2:11">
      <c r="B89" s="62">
        <v>44008</v>
      </c>
      <c r="C89" s="19">
        <f>MONTH(Table55[[#This Row],[Day ]])</f>
        <v>6</v>
      </c>
      <c r="D89" t="s">
        <v>487</v>
      </c>
      <c r="E89">
        <v>2</v>
      </c>
      <c r="F89">
        <v>104</v>
      </c>
      <c r="G89">
        <v>873</v>
      </c>
      <c r="H89" s="19" t="str">
        <f>IF(ISBLANK(Table55[[#This Row],[Biochemical Oxygen Demand (mg/l) ]]), "", IF(Table55[[#This Row],[Biochemical Oxygen Demand (mg/l) ]]&gt;'Data Registry'!$AY$4, "Overlimit", "Met"))</f>
        <v>Met</v>
      </c>
      <c r="I89" s="19" t="str">
        <f>IF(ISBLANK(Table55[[#This Row],[Total Suspended Solids (mg/l)]]), "", IF(Table55[[#This Row],[Total Suspended Solids (mg/l)]]&gt;'Data Registry'!$AY$5, "Overlimit", "Met"))</f>
        <v>Overlimit</v>
      </c>
      <c r="J89" s="19" t="str">
        <f>IF(ISBLANK(Table55[[#This Row],[Faecal Coliform (MPN per 100 ml)]]), "", IF(Table55[[#This Row],[Faecal Coliform (MPN per 100 ml)]]&gt;'Data Registry'!$AY$6, "Overlimit", "Met"))</f>
        <v>Met</v>
      </c>
      <c r="K8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90" spans="2:11">
      <c r="B90" s="62">
        <v>44009</v>
      </c>
      <c r="C90" s="19">
        <f>MONTH(Table55[[#This Row],[Day ]])</f>
        <v>6</v>
      </c>
      <c r="D90" t="s">
        <v>487</v>
      </c>
      <c r="E90">
        <v>3</v>
      </c>
      <c r="F90">
        <v>44</v>
      </c>
      <c r="G90">
        <v>814</v>
      </c>
      <c r="H90" s="19" t="str">
        <f>IF(ISBLANK(Table55[[#This Row],[Biochemical Oxygen Demand (mg/l) ]]), "", IF(Table55[[#This Row],[Biochemical Oxygen Demand (mg/l) ]]&gt;'Data Registry'!$AY$4, "Overlimit", "Met"))</f>
        <v>Met</v>
      </c>
      <c r="I90" s="19" t="str">
        <f>IF(ISBLANK(Table55[[#This Row],[Total Suspended Solids (mg/l)]]), "", IF(Table55[[#This Row],[Total Suspended Solids (mg/l)]]&gt;'Data Registry'!$AY$5, "Overlimit", "Met"))</f>
        <v>Met</v>
      </c>
      <c r="J90" s="19" t="str">
        <f>IF(ISBLANK(Table55[[#This Row],[Faecal Coliform (MPN per 100 ml)]]), "", IF(Table55[[#This Row],[Faecal Coliform (MPN per 100 ml)]]&gt;'Data Registry'!$AY$6, "Overlimit", "Met"))</f>
        <v>Met</v>
      </c>
      <c r="K9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91" spans="2:11">
      <c r="B91" s="62">
        <v>44010</v>
      </c>
      <c r="C91" s="19">
        <f>MONTH(Table55[[#This Row],[Day ]])</f>
        <v>6</v>
      </c>
      <c r="D91" t="s">
        <v>487</v>
      </c>
      <c r="E91">
        <v>17</v>
      </c>
      <c r="F91">
        <v>10</v>
      </c>
      <c r="G91">
        <v>886</v>
      </c>
      <c r="H91" s="19" t="str">
        <f>IF(ISBLANK(Table55[[#This Row],[Biochemical Oxygen Demand (mg/l) ]]), "", IF(Table55[[#This Row],[Biochemical Oxygen Demand (mg/l) ]]&gt;'Data Registry'!$AY$4, "Overlimit", "Met"))</f>
        <v>Met</v>
      </c>
      <c r="I91" s="19" t="str">
        <f>IF(ISBLANK(Table55[[#This Row],[Total Suspended Solids (mg/l)]]), "", IF(Table55[[#This Row],[Total Suspended Solids (mg/l)]]&gt;'Data Registry'!$AY$5, "Overlimit", "Met"))</f>
        <v>Met</v>
      </c>
      <c r="J91" s="19" t="str">
        <f>IF(ISBLANK(Table55[[#This Row],[Faecal Coliform (MPN per 100 ml)]]), "", IF(Table55[[#This Row],[Faecal Coliform (MPN per 100 ml)]]&gt;'Data Registry'!$AY$6, "Overlimit", "Met"))</f>
        <v>Met</v>
      </c>
      <c r="K9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92" spans="2:11">
      <c r="B92" s="62">
        <v>44011</v>
      </c>
      <c r="C92" s="19">
        <f>MONTH(Table55[[#This Row],[Day ]])</f>
        <v>6</v>
      </c>
      <c r="D92" t="s">
        <v>487</v>
      </c>
      <c r="E92">
        <v>5</v>
      </c>
      <c r="F92">
        <v>32</v>
      </c>
      <c r="G92">
        <v>813</v>
      </c>
      <c r="H92" s="19" t="str">
        <f>IF(ISBLANK(Table55[[#This Row],[Biochemical Oxygen Demand (mg/l) ]]), "", IF(Table55[[#This Row],[Biochemical Oxygen Demand (mg/l) ]]&gt;'Data Registry'!$AY$4, "Overlimit", "Met"))</f>
        <v>Met</v>
      </c>
      <c r="I92" s="19" t="str">
        <f>IF(ISBLANK(Table55[[#This Row],[Total Suspended Solids (mg/l)]]), "", IF(Table55[[#This Row],[Total Suspended Solids (mg/l)]]&gt;'Data Registry'!$AY$5, "Overlimit", "Met"))</f>
        <v>Met</v>
      </c>
      <c r="J92" s="19" t="str">
        <f>IF(ISBLANK(Table55[[#This Row],[Faecal Coliform (MPN per 100 ml)]]), "", IF(Table55[[#This Row],[Faecal Coliform (MPN per 100 ml)]]&gt;'Data Registry'!$AY$6, "Overlimit", "Met"))</f>
        <v>Met</v>
      </c>
      <c r="K9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93" spans="2:11">
      <c r="B93" s="62">
        <v>44012</v>
      </c>
      <c r="C93" s="19">
        <f>MONTH(Table55[[#This Row],[Day ]])</f>
        <v>6</v>
      </c>
      <c r="D93" t="s">
        <v>489</v>
      </c>
      <c r="E93">
        <v>6</v>
      </c>
      <c r="F93">
        <v>50</v>
      </c>
      <c r="G93">
        <v>952</v>
      </c>
      <c r="H93" s="19" t="str">
        <f>IF(ISBLANK(Table55[[#This Row],[Biochemical Oxygen Demand (mg/l) ]]), "", IF(Table55[[#This Row],[Biochemical Oxygen Demand (mg/l) ]]&gt;'Data Registry'!$AY$4, "Overlimit", "Met"))</f>
        <v>Met</v>
      </c>
      <c r="I93" s="19" t="str">
        <f>IF(ISBLANK(Table55[[#This Row],[Total Suspended Solids (mg/l)]]), "", IF(Table55[[#This Row],[Total Suspended Solids (mg/l)]]&gt;'Data Registry'!$AY$5, "Overlimit", "Met"))</f>
        <v>Met</v>
      </c>
      <c r="J93" s="19" t="str">
        <f>IF(ISBLANK(Table55[[#This Row],[Faecal Coliform (MPN per 100 ml)]]), "", IF(Table55[[#This Row],[Faecal Coliform (MPN per 100 ml)]]&gt;'Data Registry'!$AY$6, "Overlimit", "Met"))</f>
        <v>Met</v>
      </c>
      <c r="K9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94" spans="2:11">
      <c r="B94" s="62">
        <v>44013</v>
      </c>
      <c r="C94" s="19">
        <f>MONTH(Table55[[#This Row],[Day ]])</f>
        <v>7</v>
      </c>
      <c r="D94" t="s">
        <v>489</v>
      </c>
      <c r="E94">
        <v>25</v>
      </c>
      <c r="F94">
        <v>55</v>
      </c>
      <c r="G94">
        <v>854</v>
      </c>
      <c r="H94" s="19" t="str">
        <f>IF(ISBLANK(Table55[[#This Row],[Biochemical Oxygen Demand (mg/l) ]]), "", IF(Table55[[#This Row],[Biochemical Oxygen Demand (mg/l) ]]&gt;'Data Registry'!$AY$4, "Overlimit", "Met"))</f>
        <v>Met</v>
      </c>
      <c r="I94" s="19" t="str">
        <f>IF(ISBLANK(Table55[[#This Row],[Total Suspended Solids (mg/l)]]), "", IF(Table55[[#This Row],[Total Suspended Solids (mg/l)]]&gt;'Data Registry'!$AY$5, "Overlimit", "Met"))</f>
        <v>Met</v>
      </c>
      <c r="J94" s="19" t="str">
        <f>IF(ISBLANK(Table55[[#This Row],[Faecal Coliform (MPN per 100 ml)]]), "", IF(Table55[[#This Row],[Faecal Coliform (MPN per 100 ml)]]&gt;'Data Registry'!$AY$6, "Overlimit", "Met"))</f>
        <v>Met</v>
      </c>
      <c r="K9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95" spans="2:11">
      <c r="B95" s="62">
        <v>44014</v>
      </c>
      <c r="C95" s="19">
        <f>MONTH(Table55[[#This Row],[Day ]])</f>
        <v>7</v>
      </c>
      <c r="D95" t="s">
        <v>489</v>
      </c>
      <c r="E95">
        <v>40</v>
      </c>
      <c r="F95">
        <v>54</v>
      </c>
      <c r="G95">
        <v>896</v>
      </c>
      <c r="H95" s="19" t="str">
        <f>IF(ISBLANK(Table55[[#This Row],[Biochemical Oxygen Demand (mg/l) ]]), "", IF(Table55[[#This Row],[Biochemical Oxygen Demand (mg/l) ]]&gt;'Data Registry'!$AY$4, "Overlimit", "Met"))</f>
        <v>Overlimit</v>
      </c>
      <c r="I95" s="19" t="str">
        <f>IF(ISBLANK(Table55[[#This Row],[Total Suspended Solids (mg/l)]]), "", IF(Table55[[#This Row],[Total Suspended Solids (mg/l)]]&gt;'Data Registry'!$AY$5, "Overlimit", "Met"))</f>
        <v>Met</v>
      </c>
      <c r="J95" s="19" t="str">
        <f>IF(ISBLANK(Table55[[#This Row],[Faecal Coliform (MPN per 100 ml)]]), "", IF(Table55[[#This Row],[Faecal Coliform (MPN per 100 ml)]]&gt;'Data Registry'!$AY$6, "Overlimit", "Met"))</f>
        <v>Met</v>
      </c>
      <c r="K9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96" spans="2:11">
      <c r="B96" s="62">
        <v>44015</v>
      </c>
      <c r="C96" s="19">
        <f>MONTH(Table55[[#This Row],[Day ]])</f>
        <v>7</v>
      </c>
      <c r="D96" t="s">
        <v>487</v>
      </c>
      <c r="E96">
        <v>3</v>
      </c>
      <c r="F96">
        <v>11</v>
      </c>
      <c r="G96">
        <v>834</v>
      </c>
      <c r="H96" s="19" t="str">
        <f>IF(ISBLANK(Table55[[#This Row],[Biochemical Oxygen Demand (mg/l) ]]), "", IF(Table55[[#This Row],[Biochemical Oxygen Demand (mg/l) ]]&gt;'Data Registry'!$AY$4, "Overlimit", "Met"))</f>
        <v>Met</v>
      </c>
      <c r="I96" s="19" t="str">
        <f>IF(ISBLANK(Table55[[#This Row],[Total Suspended Solids (mg/l)]]), "", IF(Table55[[#This Row],[Total Suspended Solids (mg/l)]]&gt;'Data Registry'!$AY$5, "Overlimit", "Met"))</f>
        <v>Met</v>
      </c>
      <c r="J96" s="19" t="str">
        <f>IF(ISBLANK(Table55[[#This Row],[Faecal Coliform (MPN per 100 ml)]]), "", IF(Table55[[#This Row],[Faecal Coliform (MPN per 100 ml)]]&gt;'Data Registry'!$AY$6, "Overlimit", "Met"))</f>
        <v>Met</v>
      </c>
      <c r="K9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97" spans="2:11">
      <c r="B97" s="62">
        <v>44016</v>
      </c>
      <c r="C97" s="19">
        <f>MONTH(Table55[[#This Row],[Day ]])</f>
        <v>7</v>
      </c>
      <c r="D97" t="s">
        <v>487</v>
      </c>
      <c r="E97">
        <v>25</v>
      </c>
      <c r="F97">
        <v>41</v>
      </c>
      <c r="G97">
        <v>978</v>
      </c>
      <c r="H97" s="19" t="str">
        <f>IF(ISBLANK(Table55[[#This Row],[Biochemical Oxygen Demand (mg/l) ]]), "", IF(Table55[[#This Row],[Biochemical Oxygen Demand (mg/l) ]]&gt;'Data Registry'!$AY$4, "Overlimit", "Met"))</f>
        <v>Met</v>
      </c>
      <c r="I97" s="19" t="str">
        <f>IF(ISBLANK(Table55[[#This Row],[Total Suspended Solids (mg/l)]]), "", IF(Table55[[#This Row],[Total Suspended Solids (mg/l)]]&gt;'Data Registry'!$AY$5, "Overlimit", "Met"))</f>
        <v>Met</v>
      </c>
      <c r="J97" s="19" t="str">
        <f>IF(ISBLANK(Table55[[#This Row],[Faecal Coliform (MPN per 100 ml)]]), "", IF(Table55[[#This Row],[Faecal Coliform (MPN per 100 ml)]]&gt;'Data Registry'!$AY$6, "Overlimit", "Met"))</f>
        <v>Met</v>
      </c>
      <c r="K9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98" spans="2:11">
      <c r="B98" s="62">
        <v>44017</v>
      </c>
      <c r="C98" s="19">
        <f>MONTH(Table55[[#This Row],[Day ]])</f>
        <v>7</v>
      </c>
      <c r="D98" t="s">
        <v>487</v>
      </c>
      <c r="E98">
        <v>26</v>
      </c>
      <c r="F98">
        <v>59</v>
      </c>
      <c r="G98">
        <v>961</v>
      </c>
      <c r="H98" s="19" t="str">
        <f>IF(ISBLANK(Table55[[#This Row],[Biochemical Oxygen Demand (mg/l) ]]), "", IF(Table55[[#This Row],[Biochemical Oxygen Demand (mg/l) ]]&gt;'Data Registry'!$AY$4, "Overlimit", "Met"))</f>
        <v>Met</v>
      </c>
      <c r="I98" s="19" t="str">
        <f>IF(ISBLANK(Table55[[#This Row],[Total Suspended Solids (mg/l)]]), "", IF(Table55[[#This Row],[Total Suspended Solids (mg/l)]]&gt;'Data Registry'!$AY$5, "Overlimit", "Met"))</f>
        <v>Met</v>
      </c>
      <c r="J98" s="19" t="str">
        <f>IF(ISBLANK(Table55[[#This Row],[Faecal Coliform (MPN per 100 ml)]]), "", IF(Table55[[#This Row],[Faecal Coliform (MPN per 100 ml)]]&gt;'Data Registry'!$AY$6, "Overlimit", "Met"))</f>
        <v>Met</v>
      </c>
      <c r="K9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99" spans="2:11">
      <c r="B99" s="62">
        <v>44018</v>
      </c>
      <c r="C99" s="19">
        <f>MONTH(Table55[[#This Row],[Day ]])</f>
        <v>7</v>
      </c>
      <c r="D99" t="s">
        <v>487</v>
      </c>
      <c r="E99">
        <v>33</v>
      </c>
      <c r="F99">
        <v>37</v>
      </c>
      <c r="G99">
        <v>869</v>
      </c>
      <c r="H99" s="19" t="str">
        <f>IF(ISBLANK(Table55[[#This Row],[Biochemical Oxygen Demand (mg/l) ]]), "", IF(Table55[[#This Row],[Biochemical Oxygen Demand (mg/l) ]]&gt;'Data Registry'!$AY$4, "Overlimit", "Met"))</f>
        <v>Overlimit</v>
      </c>
      <c r="I99" s="19" t="str">
        <f>IF(ISBLANK(Table55[[#This Row],[Total Suspended Solids (mg/l)]]), "", IF(Table55[[#This Row],[Total Suspended Solids (mg/l)]]&gt;'Data Registry'!$AY$5, "Overlimit", "Met"))</f>
        <v>Met</v>
      </c>
      <c r="J99" s="19" t="str">
        <f>IF(ISBLANK(Table55[[#This Row],[Faecal Coliform (MPN per 100 ml)]]), "", IF(Table55[[#This Row],[Faecal Coliform (MPN per 100 ml)]]&gt;'Data Registry'!$AY$6, "Overlimit", "Met"))</f>
        <v>Met</v>
      </c>
      <c r="K9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100" spans="2:11">
      <c r="B100" s="62">
        <v>44019</v>
      </c>
      <c r="C100" s="19">
        <f>MONTH(Table55[[#This Row],[Day ]])</f>
        <v>7</v>
      </c>
      <c r="D100" t="s">
        <v>487</v>
      </c>
      <c r="E100">
        <v>7</v>
      </c>
      <c r="F100">
        <v>57</v>
      </c>
      <c r="G100">
        <v>886</v>
      </c>
      <c r="H100" s="19" t="str">
        <f>IF(ISBLANK(Table55[[#This Row],[Biochemical Oxygen Demand (mg/l) ]]), "", IF(Table55[[#This Row],[Biochemical Oxygen Demand (mg/l) ]]&gt;'Data Registry'!$AY$4, "Overlimit", "Met"))</f>
        <v>Met</v>
      </c>
      <c r="I100" s="19" t="str">
        <f>IF(ISBLANK(Table55[[#This Row],[Total Suspended Solids (mg/l)]]), "", IF(Table55[[#This Row],[Total Suspended Solids (mg/l)]]&gt;'Data Registry'!$AY$5, "Overlimit", "Met"))</f>
        <v>Met</v>
      </c>
      <c r="J100" s="19" t="str">
        <f>IF(ISBLANK(Table55[[#This Row],[Faecal Coliform (MPN per 100 ml)]]), "", IF(Table55[[#This Row],[Faecal Coliform (MPN per 100 ml)]]&gt;'Data Registry'!$AY$6, "Overlimit", "Met"))</f>
        <v>Met</v>
      </c>
      <c r="K10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01" spans="2:11">
      <c r="B101" s="62">
        <v>44020</v>
      </c>
      <c r="C101" s="19">
        <f>MONTH(Table55[[#This Row],[Day ]])</f>
        <v>7</v>
      </c>
      <c r="D101" t="s">
        <v>487</v>
      </c>
      <c r="E101">
        <v>37</v>
      </c>
      <c r="F101">
        <v>14</v>
      </c>
      <c r="G101">
        <v>805</v>
      </c>
      <c r="H101" s="19" t="str">
        <f>IF(ISBLANK(Table55[[#This Row],[Biochemical Oxygen Demand (mg/l) ]]), "", IF(Table55[[#This Row],[Biochemical Oxygen Demand (mg/l) ]]&gt;'Data Registry'!$AY$4, "Overlimit", "Met"))</f>
        <v>Overlimit</v>
      </c>
      <c r="I101" s="19" t="str">
        <f>IF(ISBLANK(Table55[[#This Row],[Total Suspended Solids (mg/l)]]), "", IF(Table55[[#This Row],[Total Suspended Solids (mg/l)]]&gt;'Data Registry'!$AY$5, "Overlimit", "Met"))</f>
        <v>Met</v>
      </c>
      <c r="J101" s="19" t="str">
        <f>IF(ISBLANK(Table55[[#This Row],[Faecal Coliform (MPN per 100 ml)]]), "", IF(Table55[[#This Row],[Faecal Coliform (MPN per 100 ml)]]&gt;'Data Registry'!$AY$6, "Overlimit", "Met"))</f>
        <v>Met</v>
      </c>
      <c r="K10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102" spans="2:11">
      <c r="B102" s="62">
        <v>44021</v>
      </c>
      <c r="C102" s="19">
        <f>MONTH(Table55[[#This Row],[Day ]])</f>
        <v>7</v>
      </c>
      <c r="D102" t="s">
        <v>487</v>
      </c>
      <c r="E102">
        <v>23</v>
      </c>
      <c r="F102">
        <v>26</v>
      </c>
      <c r="G102">
        <v>851</v>
      </c>
      <c r="H102" s="19" t="str">
        <f>IF(ISBLANK(Table55[[#This Row],[Biochemical Oxygen Demand (mg/l) ]]), "", IF(Table55[[#This Row],[Biochemical Oxygen Demand (mg/l) ]]&gt;'Data Registry'!$AY$4, "Overlimit", "Met"))</f>
        <v>Met</v>
      </c>
      <c r="I102" s="19" t="str">
        <f>IF(ISBLANK(Table55[[#This Row],[Total Suspended Solids (mg/l)]]), "", IF(Table55[[#This Row],[Total Suspended Solids (mg/l)]]&gt;'Data Registry'!$AY$5, "Overlimit", "Met"))</f>
        <v>Met</v>
      </c>
      <c r="J102" s="19" t="str">
        <f>IF(ISBLANK(Table55[[#This Row],[Faecal Coliform (MPN per 100 ml)]]), "", IF(Table55[[#This Row],[Faecal Coliform (MPN per 100 ml)]]&gt;'Data Registry'!$AY$6, "Overlimit", "Met"))</f>
        <v>Met</v>
      </c>
      <c r="K10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03" spans="2:11">
      <c r="B103" s="62">
        <v>44022</v>
      </c>
      <c r="C103" s="19">
        <f>MONTH(Table55[[#This Row],[Day ]])</f>
        <v>7</v>
      </c>
      <c r="D103" t="s">
        <v>487</v>
      </c>
      <c r="E103">
        <v>10</v>
      </c>
      <c r="F103">
        <v>52</v>
      </c>
      <c r="G103">
        <v>802</v>
      </c>
      <c r="H103" s="19" t="str">
        <f>IF(ISBLANK(Table55[[#This Row],[Biochemical Oxygen Demand (mg/l) ]]), "", IF(Table55[[#This Row],[Biochemical Oxygen Demand (mg/l) ]]&gt;'Data Registry'!$AY$4, "Overlimit", "Met"))</f>
        <v>Met</v>
      </c>
      <c r="I103" s="19" t="str">
        <f>IF(ISBLANK(Table55[[#This Row],[Total Suspended Solids (mg/l)]]), "", IF(Table55[[#This Row],[Total Suspended Solids (mg/l)]]&gt;'Data Registry'!$AY$5, "Overlimit", "Met"))</f>
        <v>Met</v>
      </c>
      <c r="J103" s="19" t="str">
        <f>IF(ISBLANK(Table55[[#This Row],[Faecal Coliform (MPN per 100 ml)]]), "", IF(Table55[[#This Row],[Faecal Coliform (MPN per 100 ml)]]&gt;'Data Registry'!$AY$6, "Overlimit", "Met"))</f>
        <v>Met</v>
      </c>
      <c r="K10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04" spans="2:11">
      <c r="B104" s="62">
        <v>44023</v>
      </c>
      <c r="C104" s="19">
        <f>MONTH(Table55[[#This Row],[Day ]])</f>
        <v>7</v>
      </c>
      <c r="D104" t="s">
        <v>487</v>
      </c>
      <c r="E104">
        <v>2</v>
      </c>
      <c r="F104">
        <v>48</v>
      </c>
      <c r="G104">
        <v>920</v>
      </c>
      <c r="H104" s="19" t="str">
        <f>IF(ISBLANK(Table55[[#This Row],[Biochemical Oxygen Demand (mg/l) ]]), "", IF(Table55[[#This Row],[Biochemical Oxygen Demand (mg/l) ]]&gt;'Data Registry'!$AY$4, "Overlimit", "Met"))</f>
        <v>Met</v>
      </c>
      <c r="I104" s="19" t="str">
        <f>IF(ISBLANK(Table55[[#This Row],[Total Suspended Solids (mg/l)]]), "", IF(Table55[[#This Row],[Total Suspended Solids (mg/l)]]&gt;'Data Registry'!$AY$5, "Overlimit", "Met"))</f>
        <v>Met</v>
      </c>
      <c r="J104" s="19" t="str">
        <f>IF(ISBLANK(Table55[[#This Row],[Faecal Coliform (MPN per 100 ml)]]), "", IF(Table55[[#This Row],[Faecal Coliform (MPN per 100 ml)]]&gt;'Data Registry'!$AY$6, "Overlimit", "Met"))</f>
        <v>Met</v>
      </c>
      <c r="K10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05" spans="2:11">
      <c r="B105" s="62">
        <v>44024</v>
      </c>
      <c r="C105" s="19">
        <f>MONTH(Table55[[#This Row],[Day ]])</f>
        <v>7</v>
      </c>
      <c r="D105" t="s">
        <v>487</v>
      </c>
      <c r="E105">
        <v>12</v>
      </c>
      <c r="F105">
        <v>18</v>
      </c>
      <c r="G105">
        <v>853</v>
      </c>
      <c r="H105" s="19" t="str">
        <f>IF(ISBLANK(Table55[[#This Row],[Biochemical Oxygen Demand (mg/l) ]]), "", IF(Table55[[#This Row],[Biochemical Oxygen Demand (mg/l) ]]&gt;'Data Registry'!$AY$4, "Overlimit", "Met"))</f>
        <v>Met</v>
      </c>
      <c r="I105" s="19" t="str">
        <f>IF(ISBLANK(Table55[[#This Row],[Total Suspended Solids (mg/l)]]), "", IF(Table55[[#This Row],[Total Suspended Solids (mg/l)]]&gt;'Data Registry'!$AY$5, "Overlimit", "Met"))</f>
        <v>Met</v>
      </c>
      <c r="J105" s="19" t="str">
        <f>IF(ISBLANK(Table55[[#This Row],[Faecal Coliform (MPN per 100 ml)]]), "", IF(Table55[[#This Row],[Faecal Coliform (MPN per 100 ml)]]&gt;'Data Registry'!$AY$6, "Overlimit", "Met"))</f>
        <v>Met</v>
      </c>
      <c r="K10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06" spans="2:11">
      <c r="B106" s="62">
        <v>44025</v>
      </c>
      <c r="C106" s="19">
        <f>MONTH(Table55[[#This Row],[Day ]])</f>
        <v>7</v>
      </c>
      <c r="D106" t="s">
        <v>487</v>
      </c>
      <c r="E106">
        <v>19</v>
      </c>
      <c r="F106">
        <v>22</v>
      </c>
      <c r="G106">
        <v>883</v>
      </c>
      <c r="H106" s="19" t="str">
        <f>IF(ISBLANK(Table55[[#This Row],[Biochemical Oxygen Demand (mg/l) ]]), "", IF(Table55[[#This Row],[Biochemical Oxygen Demand (mg/l) ]]&gt;'Data Registry'!$AY$4, "Overlimit", "Met"))</f>
        <v>Met</v>
      </c>
      <c r="I106" s="19" t="str">
        <f>IF(ISBLANK(Table55[[#This Row],[Total Suspended Solids (mg/l)]]), "", IF(Table55[[#This Row],[Total Suspended Solids (mg/l)]]&gt;'Data Registry'!$AY$5, "Overlimit", "Met"))</f>
        <v>Met</v>
      </c>
      <c r="J106" s="19" t="str">
        <f>IF(ISBLANK(Table55[[#This Row],[Faecal Coliform (MPN per 100 ml)]]), "", IF(Table55[[#This Row],[Faecal Coliform (MPN per 100 ml)]]&gt;'Data Registry'!$AY$6, "Overlimit", "Met"))</f>
        <v>Met</v>
      </c>
      <c r="K10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07" spans="2:11">
      <c r="B107" s="62">
        <v>44026</v>
      </c>
      <c r="C107" s="19">
        <f>MONTH(Table55[[#This Row],[Day ]])</f>
        <v>7</v>
      </c>
      <c r="D107" t="s">
        <v>487</v>
      </c>
      <c r="E107">
        <v>23</v>
      </c>
      <c r="F107">
        <v>36</v>
      </c>
      <c r="G107">
        <v>971</v>
      </c>
      <c r="H107" s="19" t="str">
        <f>IF(ISBLANK(Table55[[#This Row],[Biochemical Oxygen Demand (mg/l) ]]), "", IF(Table55[[#This Row],[Biochemical Oxygen Demand (mg/l) ]]&gt;'Data Registry'!$AY$4, "Overlimit", "Met"))</f>
        <v>Met</v>
      </c>
      <c r="I107" s="19" t="str">
        <f>IF(ISBLANK(Table55[[#This Row],[Total Suspended Solids (mg/l)]]), "", IF(Table55[[#This Row],[Total Suspended Solids (mg/l)]]&gt;'Data Registry'!$AY$5, "Overlimit", "Met"))</f>
        <v>Met</v>
      </c>
      <c r="J107" s="19" t="str">
        <f>IF(ISBLANK(Table55[[#This Row],[Faecal Coliform (MPN per 100 ml)]]), "", IF(Table55[[#This Row],[Faecal Coliform (MPN per 100 ml)]]&gt;'Data Registry'!$AY$6, "Overlimit", "Met"))</f>
        <v>Met</v>
      </c>
      <c r="K10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08" spans="2:11">
      <c r="B108" s="62">
        <v>44027</v>
      </c>
      <c r="C108" s="19">
        <f>MONTH(Table55[[#This Row],[Day ]])</f>
        <v>7</v>
      </c>
      <c r="D108" t="s">
        <v>487</v>
      </c>
      <c r="E108">
        <v>29</v>
      </c>
      <c r="F108">
        <v>54</v>
      </c>
      <c r="G108">
        <v>806</v>
      </c>
      <c r="H108" s="19" t="str">
        <f>IF(ISBLANK(Table55[[#This Row],[Biochemical Oxygen Demand (mg/l) ]]), "", IF(Table55[[#This Row],[Biochemical Oxygen Demand (mg/l) ]]&gt;'Data Registry'!$AY$4, "Overlimit", "Met"))</f>
        <v>Met</v>
      </c>
      <c r="I108" s="19" t="str">
        <f>IF(ISBLANK(Table55[[#This Row],[Total Suspended Solids (mg/l)]]), "", IF(Table55[[#This Row],[Total Suspended Solids (mg/l)]]&gt;'Data Registry'!$AY$5, "Overlimit", "Met"))</f>
        <v>Met</v>
      </c>
      <c r="J108" s="19" t="str">
        <f>IF(ISBLANK(Table55[[#This Row],[Faecal Coliform (MPN per 100 ml)]]), "", IF(Table55[[#This Row],[Faecal Coliform (MPN per 100 ml)]]&gt;'Data Registry'!$AY$6, "Overlimit", "Met"))</f>
        <v>Met</v>
      </c>
      <c r="K10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09" spans="2:11">
      <c r="B109" s="62">
        <v>44028</v>
      </c>
      <c r="C109" s="19">
        <f>MONTH(Table55[[#This Row],[Day ]])</f>
        <v>7</v>
      </c>
      <c r="D109" t="s">
        <v>487</v>
      </c>
      <c r="E109">
        <v>6</v>
      </c>
      <c r="F109">
        <v>40</v>
      </c>
      <c r="G109">
        <v>929</v>
      </c>
      <c r="H109" s="19" t="str">
        <f>IF(ISBLANK(Table55[[#This Row],[Biochemical Oxygen Demand (mg/l) ]]), "", IF(Table55[[#This Row],[Biochemical Oxygen Demand (mg/l) ]]&gt;'Data Registry'!$AY$4, "Overlimit", "Met"))</f>
        <v>Met</v>
      </c>
      <c r="I109" s="19" t="str">
        <f>IF(ISBLANK(Table55[[#This Row],[Total Suspended Solids (mg/l)]]), "", IF(Table55[[#This Row],[Total Suspended Solids (mg/l)]]&gt;'Data Registry'!$AY$5, "Overlimit", "Met"))</f>
        <v>Met</v>
      </c>
      <c r="J109" s="19" t="str">
        <f>IF(ISBLANK(Table55[[#This Row],[Faecal Coliform (MPN per 100 ml)]]), "", IF(Table55[[#This Row],[Faecal Coliform (MPN per 100 ml)]]&gt;'Data Registry'!$AY$6, "Overlimit", "Met"))</f>
        <v>Met</v>
      </c>
      <c r="K10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10" spans="2:11">
      <c r="B110" s="62">
        <v>44029</v>
      </c>
      <c r="C110" s="19">
        <f>MONTH(Table55[[#This Row],[Day ]])</f>
        <v>7</v>
      </c>
      <c r="D110" t="s">
        <v>487</v>
      </c>
      <c r="E110">
        <v>13</v>
      </c>
      <c r="F110">
        <v>28</v>
      </c>
      <c r="G110">
        <v>825</v>
      </c>
      <c r="H110" s="19" t="str">
        <f>IF(ISBLANK(Table55[[#This Row],[Biochemical Oxygen Demand (mg/l) ]]), "", IF(Table55[[#This Row],[Biochemical Oxygen Demand (mg/l) ]]&gt;'Data Registry'!$AY$4, "Overlimit", "Met"))</f>
        <v>Met</v>
      </c>
      <c r="I110" s="19" t="str">
        <f>IF(ISBLANK(Table55[[#This Row],[Total Suspended Solids (mg/l)]]), "", IF(Table55[[#This Row],[Total Suspended Solids (mg/l)]]&gt;'Data Registry'!$AY$5, "Overlimit", "Met"))</f>
        <v>Met</v>
      </c>
      <c r="J110" s="19" t="str">
        <f>IF(ISBLANK(Table55[[#This Row],[Faecal Coliform (MPN per 100 ml)]]), "", IF(Table55[[#This Row],[Faecal Coliform (MPN per 100 ml)]]&gt;'Data Registry'!$AY$6, "Overlimit", "Met"))</f>
        <v>Met</v>
      </c>
      <c r="K11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11" spans="2:11">
      <c r="B111" s="62">
        <v>44030</v>
      </c>
      <c r="C111" s="19">
        <f>MONTH(Table55[[#This Row],[Day ]])</f>
        <v>7</v>
      </c>
      <c r="D111" t="s">
        <v>487</v>
      </c>
      <c r="E111">
        <v>17</v>
      </c>
      <c r="F111">
        <v>55</v>
      </c>
      <c r="G111">
        <v>954</v>
      </c>
      <c r="H111" s="19" t="str">
        <f>IF(ISBLANK(Table55[[#This Row],[Biochemical Oxygen Demand (mg/l) ]]), "", IF(Table55[[#This Row],[Biochemical Oxygen Demand (mg/l) ]]&gt;'Data Registry'!$AY$4, "Overlimit", "Met"))</f>
        <v>Met</v>
      </c>
      <c r="I111" s="19" t="str">
        <f>IF(ISBLANK(Table55[[#This Row],[Total Suspended Solids (mg/l)]]), "", IF(Table55[[#This Row],[Total Suspended Solids (mg/l)]]&gt;'Data Registry'!$AY$5, "Overlimit", "Met"))</f>
        <v>Met</v>
      </c>
      <c r="J111" s="19" t="str">
        <f>IF(ISBLANK(Table55[[#This Row],[Faecal Coliform (MPN per 100 ml)]]), "", IF(Table55[[#This Row],[Faecal Coliform (MPN per 100 ml)]]&gt;'Data Registry'!$AY$6, "Overlimit", "Met"))</f>
        <v>Met</v>
      </c>
      <c r="K11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12" spans="2:11">
      <c r="B112" s="62">
        <v>44031</v>
      </c>
      <c r="C112" s="19">
        <f>MONTH(Table55[[#This Row],[Day ]])</f>
        <v>7</v>
      </c>
      <c r="D112" t="s">
        <v>487</v>
      </c>
      <c r="E112">
        <v>31</v>
      </c>
      <c r="F112">
        <v>24</v>
      </c>
      <c r="G112">
        <v>815</v>
      </c>
      <c r="H112" s="19" t="str">
        <f>IF(ISBLANK(Table55[[#This Row],[Biochemical Oxygen Demand (mg/l) ]]), "", IF(Table55[[#This Row],[Biochemical Oxygen Demand (mg/l) ]]&gt;'Data Registry'!$AY$4, "Overlimit", "Met"))</f>
        <v>Overlimit</v>
      </c>
      <c r="I112" s="19" t="str">
        <f>IF(ISBLANK(Table55[[#This Row],[Total Suspended Solids (mg/l)]]), "", IF(Table55[[#This Row],[Total Suspended Solids (mg/l)]]&gt;'Data Registry'!$AY$5, "Overlimit", "Met"))</f>
        <v>Met</v>
      </c>
      <c r="J112" s="19" t="str">
        <f>IF(ISBLANK(Table55[[#This Row],[Faecal Coliform (MPN per 100 ml)]]), "", IF(Table55[[#This Row],[Faecal Coliform (MPN per 100 ml)]]&gt;'Data Registry'!$AY$6, "Overlimit", "Met"))</f>
        <v>Met</v>
      </c>
      <c r="K11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113" spans="2:11">
      <c r="B113" s="62">
        <v>44032</v>
      </c>
      <c r="C113" s="19">
        <f>MONTH(Table55[[#This Row],[Day ]])</f>
        <v>7</v>
      </c>
      <c r="D113" t="s">
        <v>487</v>
      </c>
      <c r="E113">
        <v>8</v>
      </c>
      <c r="F113">
        <v>54</v>
      </c>
      <c r="G113">
        <v>900</v>
      </c>
      <c r="H113" s="19" t="str">
        <f>IF(ISBLANK(Table55[[#This Row],[Biochemical Oxygen Demand (mg/l) ]]), "", IF(Table55[[#This Row],[Biochemical Oxygen Demand (mg/l) ]]&gt;'Data Registry'!$AY$4, "Overlimit", "Met"))</f>
        <v>Met</v>
      </c>
      <c r="I113" s="19" t="str">
        <f>IF(ISBLANK(Table55[[#This Row],[Total Suspended Solids (mg/l)]]), "", IF(Table55[[#This Row],[Total Suspended Solids (mg/l)]]&gt;'Data Registry'!$AY$5, "Overlimit", "Met"))</f>
        <v>Met</v>
      </c>
      <c r="J113" s="19" t="str">
        <f>IF(ISBLANK(Table55[[#This Row],[Faecal Coliform (MPN per 100 ml)]]), "", IF(Table55[[#This Row],[Faecal Coliform (MPN per 100 ml)]]&gt;'Data Registry'!$AY$6, "Overlimit", "Met"))</f>
        <v>Met</v>
      </c>
      <c r="K11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14" spans="2:11">
      <c r="B114" s="62">
        <v>44033</v>
      </c>
      <c r="C114" s="19">
        <f>MONTH(Table55[[#This Row],[Day ]])</f>
        <v>7</v>
      </c>
      <c r="D114" t="s">
        <v>489</v>
      </c>
      <c r="E114">
        <v>16</v>
      </c>
      <c r="F114">
        <v>50</v>
      </c>
      <c r="G114">
        <v>918</v>
      </c>
      <c r="H114" s="19" t="str">
        <f>IF(ISBLANK(Table55[[#This Row],[Biochemical Oxygen Demand (mg/l) ]]), "", IF(Table55[[#This Row],[Biochemical Oxygen Demand (mg/l) ]]&gt;'Data Registry'!$AY$4, "Overlimit", "Met"))</f>
        <v>Met</v>
      </c>
      <c r="I114" s="19" t="str">
        <f>IF(ISBLANK(Table55[[#This Row],[Total Suspended Solids (mg/l)]]), "", IF(Table55[[#This Row],[Total Suspended Solids (mg/l)]]&gt;'Data Registry'!$AY$5, "Overlimit", "Met"))</f>
        <v>Met</v>
      </c>
      <c r="J114" s="19" t="str">
        <f>IF(ISBLANK(Table55[[#This Row],[Faecal Coliform (MPN per 100 ml)]]), "", IF(Table55[[#This Row],[Faecal Coliform (MPN per 100 ml)]]&gt;'Data Registry'!$AY$6, "Overlimit", "Met"))</f>
        <v>Met</v>
      </c>
      <c r="K11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15" spans="2:11">
      <c r="B115" s="62">
        <v>44034</v>
      </c>
      <c r="C115" s="19">
        <f>MONTH(Table55[[#This Row],[Day ]])</f>
        <v>7</v>
      </c>
      <c r="D115" t="s">
        <v>487</v>
      </c>
      <c r="E115">
        <v>29</v>
      </c>
      <c r="F115">
        <v>14</v>
      </c>
      <c r="G115">
        <v>880</v>
      </c>
      <c r="H115" s="19" t="str">
        <f>IF(ISBLANK(Table55[[#This Row],[Biochemical Oxygen Demand (mg/l) ]]), "", IF(Table55[[#This Row],[Biochemical Oxygen Demand (mg/l) ]]&gt;'Data Registry'!$AY$4, "Overlimit", "Met"))</f>
        <v>Met</v>
      </c>
      <c r="I115" s="19" t="str">
        <f>IF(ISBLANK(Table55[[#This Row],[Total Suspended Solids (mg/l)]]), "", IF(Table55[[#This Row],[Total Suspended Solids (mg/l)]]&gt;'Data Registry'!$AY$5, "Overlimit", "Met"))</f>
        <v>Met</v>
      </c>
      <c r="J115" s="19" t="str">
        <f>IF(ISBLANK(Table55[[#This Row],[Faecal Coliform (MPN per 100 ml)]]), "", IF(Table55[[#This Row],[Faecal Coliform (MPN per 100 ml)]]&gt;'Data Registry'!$AY$6, "Overlimit", "Met"))</f>
        <v>Met</v>
      </c>
      <c r="K11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16" spans="2:11">
      <c r="B116" s="62">
        <v>44035</v>
      </c>
      <c r="C116" s="19">
        <f>MONTH(Table55[[#This Row],[Day ]])</f>
        <v>7</v>
      </c>
      <c r="D116" t="s">
        <v>487</v>
      </c>
      <c r="E116">
        <v>25</v>
      </c>
      <c r="F116">
        <v>104</v>
      </c>
      <c r="G116">
        <v>933</v>
      </c>
      <c r="H116" s="19" t="str">
        <f>IF(ISBLANK(Table55[[#This Row],[Biochemical Oxygen Demand (mg/l) ]]), "", IF(Table55[[#This Row],[Biochemical Oxygen Demand (mg/l) ]]&gt;'Data Registry'!$AY$4, "Overlimit", "Met"))</f>
        <v>Met</v>
      </c>
      <c r="I116" s="19" t="str">
        <f>IF(ISBLANK(Table55[[#This Row],[Total Suspended Solids (mg/l)]]), "", IF(Table55[[#This Row],[Total Suspended Solids (mg/l)]]&gt;'Data Registry'!$AY$5, "Overlimit", "Met"))</f>
        <v>Overlimit</v>
      </c>
      <c r="J116" s="19" t="str">
        <f>IF(ISBLANK(Table55[[#This Row],[Faecal Coliform (MPN per 100 ml)]]), "", IF(Table55[[#This Row],[Faecal Coliform (MPN per 100 ml)]]&gt;'Data Registry'!$AY$6, "Overlimit", "Met"))</f>
        <v>Met</v>
      </c>
      <c r="K11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117" spans="2:11">
      <c r="B117" s="62">
        <v>44036</v>
      </c>
      <c r="C117" s="19">
        <f>MONTH(Table55[[#This Row],[Day ]])</f>
        <v>7</v>
      </c>
      <c r="D117" t="s">
        <v>487</v>
      </c>
      <c r="E117">
        <v>23</v>
      </c>
      <c r="F117">
        <v>104</v>
      </c>
      <c r="G117">
        <v>856</v>
      </c>
      <c r="H117" s="19" t="str">
        <f>IF(ISBLANK(Table55[[#This Row],[Biochemical Oxygen Demand (mg/l) ]]), "", IF(Table55[[#This Row],[Biochemical Oxygen Demand (mg/l) ]]&gt;'Data Registry'!$AY$4, "Overlimit", "Met"))</f>
        <v>Met</v>
      </c>
      <c r="I117" s="19" t="str">
        <f>IF(ISBLANK(Table55[[#This Row],[Total Suspended Solids (mg/l)]]), "", IF(Table55[[#This Row],[Total Suspended Solids (mg/l)]]&gt;'Data Registry'!$AY$5, "Overlimit", "Met"))</f>
        <v>Overlimit</v>
      </c>
      <c r="J117" s="19" t="str">
        <f>IF(ISBLANK(Table55[[#This Row],[Faecal Coliform (MPN per 100 ml)]]), "", IF(Table55[[#This Row],[Faecal Coliform (MPN per 100 ml)]]&gt;'Data Registry'!$AY$6, "Overlimit", "Met"))</f>
        <v>Met</v>
      </c>
      <c r="K11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118" spans="2:11">
      <c r="B118" s="62">
        <v>44037</v>
      </c>
      <c r="C118" s="19">
        <f>MONTH(Table55[[#This Row],[Day ]])</f>
        <v>7</v>
      </c>
      <c r="D118" t="s">
        <v>487</v>
      </c>
      <c r="E118">
        <v>14</v>
      </c>
      <c r="F118">
        <v>104</v>
      </c>
      <c r="G118">
        <v>815</v>
      </c>
      <c r="H118" s="19" t="str">
        <f>IF(ISBLANK(Table55[[#This Row],[Biochemical Oxygen Demand (mg/l) ]]), "", IF(Table55[[#This Row],[Biochemical Oxygen Demand (mg/l) ]]&gt;'Data Registry'!$AY$4, "Overlimit", "Met"))</f>
        <v>Met</v>
      </c>
      <c r="I118" s="19" t="str">
        <f>IF(ISBLANK(Table55[[#This Row],[Total Suspended Solids (mg/l)]]), "", IF(Table55[[#This Row],[Total Suspended Solids (mg/l)]]&gt;'Data Registry'!$AY$5, "Overlimit", "Met"))</f>
        <v>Overlimit</v>
      </c>
      <c r="J118" s="19" t="str">
        <f>IF(ISBLANK(Table55[[#This Row],[Faecal Coliform (MPN per 100 ml)]]), "", IF(Table55[[#This Row],[Faecal Coliform (MPN per 100 ml)]]&gt;'Data Registry'!$AY$6, "Overlimit", "Met"))</f>
        <v>Met</v>
      </c>
      <c r="K11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119" spans="2:11">
      <c r="B119" s="62">
        <v>44038</v>
      </c>
      <c r="C119" s="19">
        <f>MONTH(Table55[[#This Row],[Day ]])</f>
        <v>7</v>
      </c>
      <c r="D119" t="s">
        <v>487</v>
      </c>
      <c r="E119">
        <v>10</v>
      </c>
      <c r="F119">
        <v>104</v>
      </c>
      <c r="G119">
        <v>853</v>
      </c>
      <c r="H119" s="19" t="str">
        <f>IF(ISBLANK(Table55[[#This Row],[Biochemical Oxygen Demand (mg/l) ]]), "", IF(Table55[[#This Row],[Biochemical Oxygen Demand (mg/l) ]]&gt;'Data Registry'!$AY$4, "Overlimit", "Met"))</f>
        <v>Met</v>
      </c>
      <c r="I119" s="19" t="str">
        <f>IF(ISBLANK(Table55[[#This Row],[Total Suspended Solids (mg/l)]]), "", IF(Table55[[#This Row],[Total Suspended Solids (mg/l)]]&gt;'Data Registry'!$AY$5, "Overlimit", "Met"))</f>
        <v>Overlimit</v>
      </c>
      <c r="J119" s="19" t="str">
        <f>IF(ISBLANK(Table55[[#This Row],[Faecal Coliform (MPN per 100 ml)]]), "", IF(Table55[[#This Row],[Faecal Coliform (MPN per 100 ml)]]&gt;'Data Registry'!$AY$6, "Overlimit", "Met"))</f>
        <v>Met</v>
      </c>
      <c r="K11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120" spans="2:11">
      <c r="B120" s="62">
        <v>44039</v>
      </c>
      <c r="C120" s="19">
        <f>MONTH(Table55[[#This Row],[Day ]])</f>
        <v>7</v>
      </c>
      <c r="D120" t="s">
        <v>487</v>
      </c>
      <c r="E120">
        <v>19</v>
      </c>
      <c r="F120">
        <v>14</v>
      </c>
      <c r="G120">
        <v>946</v>
      </c>
      <c r="H120" s="19" t="str">
        <f>IF(ISBLANK(Table55[[#This Row],[Biochemical Oxygen Demand (mg/l) ]]), "", IF(Table55[[#This Row],[Biochemical Oxygen Demand (mg/l) ]]&gt;'Data Registry'!$AY$4, "Overlimit", "Met"))</f>
        <v>Met</v>
      </c>
      <c r="I120" s="19" t="str">
        <f>IF(ISBLANK(Table55[[#This Row],[Total Suspended Solids (mg/l)]]), "", IF(Table55[[#This Row],[Total Suspended Solids (mg/l)]]&gt;'Data Registry'!$AY$5, "Overlimit", "Met"))</f>
        <v>Met</v>
      </c>
      <c r="J120" s="19" t="str">
        <f>IF(ISBLANK(Table55[[#This Row],[Faecal Coliform (MPN per 100 ml)]]), "", IF(Table55[[#This Row],[Faecal Coliform (MPN per 100 ml)]]&gt;'Data Registry'!$AY$6, "Overlimit", "Met"))</f>
        <v>Met</v>
      </c>
      <c r="K12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21" spans="2:11">
      <c r="B121" s="62">
        <v>44040</v>
      </c>
      <c r="C121" s="19">
        <f>MONTH(Table55[[#This Row],[Day ]])</f>
        <v>7</v>
      </c>
      <c r="D121" t="s">
        <v>487</v>
      </c>
      <c r="E121">
        <v>26</v>
      </c>
      <c r="F121">
        <v>57</v>
      </c>
      <c r="G121">
        <v>862</v>
      </c>
      <c r="H121" s="19" t="str">
        <f>IF(ISBLANK(Table55[[#This Row],[Biochemical Oxygen Demand (mg/l) ]]), "", IF(Table55[[#This Row],[Biochemical Oxygen Demand (mg/l) ]]&gt;'Data Registry'!$AY$4, "Overlimit", "Met"))</f>
        <v>Met</v>
      </c>
      <c r="I121" s="19" t="str">
        <f>IF(ISBLANK(Table55[[#This Row],[Total Suspended Solids (mg/l)]]), "", IF(Table55[[#This Row],[Total Suspended Solids (mg/l)]]&gt;'Data Registry'!$AY$5, "Overlimit", "Met"))</f>
        <v>Met</v>
      </c>
      <c r="J121" s="19" t="str">
        <f>IF(ISBLANK(Table55[[#This Row],[Faecal Coliform (MPN per 100 ml)]]), "", IF(Table55[[#This Row],[Faecal Coliform (MPN per 100 ml)]]&gt;'Data Registry'!$AY$6, "Overlimit", "Met"))</f>
        <v>Met</v>
      </c>
      <c r="K12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22" spans="2:11">
      <c r="B122" s="62">
        <v>44041</v>
      </c>
      <c r="C122" s="19">
        <f>MONTH(Table55[[#This Row],[Day ]])</f>
        <v>7</v>
      </c>
      <c r="D122" t="s">
        <v>487</v>
      </c>
      <c r="E122">
        <v>18</v>
      </c>
      <c r="F122">
        <v>20</v>
      </c>
      <c r="G122">
        <v>1000</v>
      </c>
      <c r="H122" s="19" t="str">
        <f>IF(ISBLANK(Table55[[#This Row],[Biochemical Oxygen Demand (mg/l) ]]), "", IF(Table55[[#This Row],[Biochemical Oxygen Demand (mg/l) ]]&gt;'Data Registry'!$AY$4, "Overlimit", "Met"))</f>
        <v>Met</v>
      </c>
      <c r="I122" s="19" t="str">
        <f>IF(ISBLANK(Table55[[#This Row],[Total Suspended Solids (mg/l)]]), "", IF(Table55[[#This Row],[Total Suspended Solids (mg/l)]]&gt;'Data Registry'!$AY$5, "Overlimit", "Met"))</f>
        <v>Met</v>
      </c>
      <c r="J122" s="19" t="str">
        <f>IF(ISBLANK(Table55[[#This Row],[Faecal Coliform (MPN per 100 ml)]]), "", IF(Table55[[#This Row],[Faecal Coliform (MPN per 100 ml)]]&gt;'Data Registry'!$AY$6, "Overlimit", "Met"))</f>
        <v>Met</v>
      </c>
      <c r="K12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23" spans="2:11">
      <c r="B123" s="62">
        <v>44042</v>
      </c>
      <c r="C123" s="19">
        <f>MONTH(Table55[[#This Row],[Day ]])</f>
        <v>7</v>
      </c>
      <c r="D123" t="s">
        <v>487</v>
      </c>
      <c r="E123">
        <v>28</v>
      </c>
      <c r="F123">
        <v>19</v>
      </c>
      <c r="G123">
        <v>954</v>
      </c>
      <c r="H123" s="19" t="str">
        <f>IF(ISBLANK(Table55[[#This Row],[Biochemical Oxygen Demand (mg/l) ]]), "", IF(Table55[[#This Row],[Biochemical Oxygen Demand (mg/l) ]]&gt;'Data Registry'!$AY$4, "Overlimit", "Met"))</f>
        <v>Met</v>
      </c>
      <c r="I123" s="19" t="str">
        <f>IF(ISBLANK(Table55[[#This Row],[Total Suspended Solids (mg/l)]]), "", IF(Table55[[#This Row],[Total Suspended Solids (mg/l)]]&gt;'Data Registry'!$AY$5, "Overlimit", "Met"))</f>
        <v>Met</v>
      </c>
      <c r="J123" s="19" t="str">
        <f>IF(ISBLANK(Table55[[#This Row],[Faecal Coliform (MPN per 100 ml)]]), "", IF(Table55[[#This Row],[Faecal Coliform (MPN per 100 ml)]]&gt;'Data Registry'!$AY$6, "Overlimit", "Met"))</f>
        <v>Met</v>
      </c>
      <c r="K12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24" spans="2:11">
      <c r="B124" s="62">
        <v>44043</v>
      </c>
      <c r="C124" s="19">
        <f>MONTH(Table55[[#This Row],[Day ]])</f>
        <v>7</v>
      </c>
      <c r="D124" t="s">
        <v>487</v>
      </c>
      <c r="E124">
        <v>3</v>
      </c>
      <c r="F124">
        <v>53</v>
      </c>
      <c r="G124">
        <v>824</v>
      </c>
      <c r="H124" s="19" t="str">
        <f>IF(ISBLANK(Table55[[#This Row],[Biochemical Oxygen Demand (mg/l) ]]), "", IF(Table55[[#This Row],[Biochemical Oxygen Demand (mg/l) ]]&gt;'Data Registry'!$AY$4, "Overlimit", "Met"))</f>
        <v>Met</v>
      </c>
      <c r="I124" s="19" t="str">
        <f>IF(ISBLANK(Table55[[#This Row],[Total Suspended Solids (mg/l)]]), "", IF(Table55[[#This Row],[Total Suspended Solids (mg/l)]]&gt;'Data Registry'!$AY$5, "Overlimit", "Met"))</f>
        <v>Met</v>
      </c>
      <c r="J124" s="19" t="str">
        <f>IF(ISBLANK(Table55[[#This Row],[Faecal Coliform (MPN per 100 ml)]]), "", IF(Table55[[#This Row],[Faecal Coliform (MPN per 100 ml)]]&gt;'Data Registry'!$AY$6, "Overlimit", "Met"))</f>
        <v>Met</v>
      </c>
      <c r="K12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25" spans="2:11">
      <c r="B125" s="62">
        <v>44044</v>
      </c>
      <c r="C125" s="19">
        <f>MONTH(Table55[[#This Row],[Day ]])</f>
        <v>8</v>
      </c>
      <c r="D125" t="s">
        <v>487</v>
      </c>
      <c r="E125">
        <v>6</v>
      </c>
      <c r="F125">
        <v>11</v>
      </c>
      <c r="G125">
        <v>825</v>
      </c>
      <c r="H125" s="19" t="str">
        <f>IF(ISBLANK(Table55[[#This Row],[Biochemical Oxygen Demand (mg/l) ]]), "", IF(Table55[[#This Row],[Biochemical Oxygen Demand (mg/l) ]]&gt;'Data Registry'!$AY$4, "Overlimit", "Met"))</f>
        <v>Met</v>
      </c>
      <c r="I125" s="19" t="str">
        <f>IF(ISBLANK(Table55[[#This Row],[Total Suspended Solids (mg/l)]]), "", IF(Table55[[#This Row],[Total Suspended Solids (mg/l)]]&gt;'Data Registry'!$AY$5, "Overlimit", "Met"))</f>
        <v>Met</v>
      </c>
      <c r="J125" s="19" t="str">
        <f>IF(ISBLANK(Table55[[#This Row],[Faecal Coliform (MPN per 100 ml)]]), "", IF(Table55[[#This Row],[Faecal Coliform (MPN per 100 ml)]]&gt;'Data Registry'!$AY$6, "Overlimit", "Met"))</f>
        <v>Met</v>
      </c>
      <c r="K12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26" spans="2:11">
      <c r="B126" s="62">
        <v>44045</v>
      </c>
      <c r="C126" s="19">
        <f>MONTH(Table55[[#This Row],[Day ]])</f>
        <v>8</v>
      </c>
      <c r="D126" t="s">
        <v>487</v>
      </c>
      <c r="E126">
        <v>34</v>
      </c>
      <c r="F126">
        <v>27</v>
      </c>
      <c r="G126">
        <v>954</v>
      </c>
      <c r="H126" s="19" t="str">
        <f>IF(ISBLANK(Table55[[#This Row],[Biochemical Oxygen Demand (mg/l) ]]), "", IF(Table55[[#This Row],[Biochemical Oxygen Demand (mg/l) ]]&gt;'Data Registry'!$AY$4, "Overlimit", "Met"))</f>
        <v>Overlimit</v>
      </c>
      <c r="I126" s="19" t="str">
        <f>IF(ISBLANK(Table55[[#This Row],[Total Suspended Solids (mg/l)]]), "", IF(Table55[[#This Row],[Total Suspended Solids (mg/l)]]&gt;'Data Registry'!$AY$5, "Overlimit", "Met"))</f>
        <v>Met</v>
      </c>
      <c r="J126" s="19" t="str">
        <f>IF(ISBLANK(Table55[[#This Row],[Faecal Coliform (MPN per 100 ml)]]), "", IF(Table55[[#This Row],[Faecal Coliform (MPN per 100 ml)]]&gt;'Data Registry'!$AY$6, "Overlimit", "Met"))</f>
        <v>Met</v>
      </c>
      <c r="K12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127" spans="2:11">
      <c r="B127" s="62">
        <v>44046</v>
      </c>
      <c r="C127" s="19">
        <f>MONTH(Table55[[#This Row],[Day ]])</f>
        <v>8</v>
      </c>
      <c r="D127" t="s">
        <v>487</v>
      </c>
      <c r="E127">
        <v>32</v>
      </c>
      <c r="F127">
        <v>49</v>
      </c>
      <c r="G127">
        <v>937</v>
      </c>
      <c r="H127" s="19" t="str">
        <f>IF(ISBLANK(Table55[[#This Row],[Biochemical Oxygen Demand (mg/l) ]]), "", IF(Table55[[#This Row],[Biochemical Oxygen Demand (mg/l) ]]&gt;'Data Registry'!$AY$4, "Overlimit", "Met"))</f>
        <v>Overlimit</v>
      </c>
      <c r="I127" s="19" t="str">
        <f>IF(ISBLANK(Table55[[#This Row],[Total Suspended Solids (mg/l)]]), "", IF(Table55[[#This Row],[Total Suspended Solids (mg/l)]]&gt;'Data Registry'!$AY$5, "Overlimit", "Met"))</f>
        <v>Met</v>
      </c>
      <c r="J127" s="19" t="str">
        <f>IF(ISBLANK(Table55[[#This Row],[Faecal Coliform (MPN per 100 ml)]]), "", IF(Table55[[#This Row],[Faecal Coliform (MPN per 100 ml)]]&gt;'Data Registry'!$AY$6, "Overlimit", "Met"))</f>
        <v>Met</v>
      </c>
      <c r="K12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128" spans="2:11">
      <c r="B128" s="62">
        <v>44047</v>
      </c>
      <c r="C128" s="19">
        <f>MONTH(Table55[[#This Row],[Day ]])</f>
        <v>8</v>
      </c>
      <c r="D128" t="s">
        <v>487</v>
      </c>
      <c r="E128">
        <v>1</v>
      </c>
      <c r="F128">
        <v>25</v>
      </c>
      <c r="G128">
        <v>945</v>
      </c>
      <c r="H128" s="19" t="str">
        <f>IF(ISBLANK(Table55[[#This Row],[Biochemical Oxygen Demand (mg/l) ]]), "", IF(Table55[[#This Row],[Biochemical Oxygen Demand (mg/l) ]]&gt;'Data Registry'!$AY$4, "Overlimit", "Met"))</f>
        <v>Met</v>
      </c>
      <c r="I128" s="19" t="str">
        <f>IF(ISBLANK(Table55[[#This Row],[Total Suspended Solids (mg/l)]]), "", IF(Table55[[#This Row],[Total Suspended Solids (mg/l)]]&gt;'Data Registry'!$AY$5, "Overlimit", "Met"))</f>
        <v>Met</v>
      </c>
      <c r="J128" s="19" t="str">
        <f>IF(ISBLANK(Table55[[#This Row],[Faecal Coliform (MPN per 100 ml)]]), "", IF(Table55[[#This Row],[Faecal Coliform (MPN per 100 ml)]]&gt;'Data Registry'!$AY$6, "Overlimit", "Met"))</f>
        <v>Met</v>
      </c>
      <c r="K12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29" spans="2:11">
      <c r="B129" s="62">
        <v>44048</v>
      </c>
      <c r="C129" s="19">
        <f>MONTH(Table55[[#This Row],[Day ]])</f>
        <v>8</v>
      </c>
      <c r="D129" t="s">
        <v>487</v>
      </c>
      <c r="E129">
        <v>15</v>
      </c>
      <c r="F129">
        <v>38</v>
      </c>
      <c r="G129">
        <v>983</v>
      </c>
      <c r="H129" s="19" t="str">
        <f>IF(ISBLANK(Table55[[#This Row],[Biochemical Oxygen Demand (mg/l) ]]), "", IF(Table55[[#This Row],[Biochemical Oxygen Demand (mg/l) ]]&gt;'Data Registry'!$AY$4, "Overlimit", "Met"))</f>
        <v>Met</v>
      </c>
      <c r="I129" s="19" t="str">
        <f>IF(ISBLANK(Table55[[#This Row],[Total Suspended Solids (mg/l)]]), "", IF(Table55[[#This Row],[Total Suspended Solids (mg/l)]]&gt;'Data Registry'!$AY$5, "Overlimit", "Met"))</f>
        <v>Met</v>
      </c>
      <c r="J129" s="19" t="str">
        <f>IF(ISBLANK(Table55[[#This Row],[Faecal Coliform (MPN per 100 ml)]]), "", IF(Table55[[#This Row],[Faecal Coliform (MPN per 100 ml)]]&gt;'Data Registry'!$AY$6, "Overlimit", "Met"))</f>
        <v>Met</v>
      </c>
      <c r="K12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30" spans="2:11">
      <c r="B130" s="62">
        <v>44049</v>
      </c>
      <c r="C130" s="19">
        <f>MONTH(Table55[[#This Row],[Day ]])</f>
        <v>8</v>
      </c>
      <c r="D130" t="s">
        <v>487</v>
      </c>
      <c r="E130">
        <v>35</v>
      </c>
      <c r="F130">
        <v>19</v>
      </c>
      <c r="G130">
        <v>824</v>
      </c>
      <c r="H130" s="19" t="str">
        <f>IF(ISBLANK(Table55[[#This Row],[Biochemical Oxygen Demand (mg/l) ]]), "", IF(Table55[[#This Row],[Biochemical Oxygen Demand (mg/l) ]]&gt;'Data Registry'!$AY$4, "Overlimit", "Met"))</f>
        <v>Overlimit</v>
      </c>
      <c r="I130" s="19" t="str">
        <f>IF(ISBLANK(Table55[[#This Row],[Total Suspended Solids (mg/l)]]), "", IF(Table55[[#This Row],[Total Suspended Solids (mg/l)]]&gt;'Data Registry'!$AY$5, "Overlimit", "Met"))</f>
        <v>Met</v>
      </c>
      <c r="J130" s="19" t="str">
        <f>IF(ISBLANK(Table55[[#This Row],[Faecal Coliform (MPN per 100 ml)]]), "", IF(Table55[[#This Row],[Faecal Coliform (MPN per 100 ml)]]&gt;'Data Registry'!$AY$6, "Overlimit", "Met"))</f>
        <v>Met</v>
      </c>
      <c r="K13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131" spans="2:11">
      <c r="B131" s="62">
        <v>44050</v>
      </c>
      <c r="C131" s="19">
        <f>MONTH(Table55[[#This Row],[Day ]])</f>
        <v>8</v>
      </c>
      <c r="D131" t="s">
        <v>487</v>
      </c>
      <c r="E131">
        <v>28</v>
      </c>
      <c r="F131">
        <v>51</v>
      </c>
      <c r="G131">
        <v>953</v>
      </c>
      <c r="H131" s="19" t="str">
        <f>IF(ISBLANK(Table55[[#This Row],[Biochemical Oxygen Demand (mg/l) ]]), "", IF(Table55[[#This Row],[Biochemical Oxygen Demand (mg/l) ]]&gt;'Data Registry'!$AY$4, "Overlimit", "Met"))</f>
        <v>Met</v>
      </c>
      <c r="I131" s="19" t="str">
        <f>IF(ISBLANK(Table55[[#This Row],[Total Suspended Solids (mg/l)]]), "", IF(Table55[[#This Row],[Total Suspended Solids (mg/l)]]&gt;'Data Registry'!$AY$5, "Overlimit", "Met"))</f>
        <v>Met</v>
      </c>
      <c r="J131" s="19" t="str">
        <f>IF(ISBLANK(Table55[[#This Row],[Faecal Coliform (MPN per 100 ml)]]), "", IF(Table55[[#This Row],[Faecal Coliform (MPN per 100 ml)]]&gt;'Data Registry'!$AY$6, "Overlimit", "Met"))</f>
        <v>Met</v>
      </c>
      <c r="K13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32" spans="2:11">
      <c r="B132" s="62">
        <v>44051</v>
      </c>
      <c r="C132" s="19">
        <f>MONTH(Table55[[#This Row],[Day ]])</f>
        <v>8</v>
      </c>
      <c r="D132" t="s">
        <v>487</v>
      </c>
      <c r="E132">
        <v>6</v>
      </c>
      <c r="F132">
        <v>54</v>
      </c>
      <c r="G132">
        <v>923</v>
      </c>
      <c r="H132" s="19" t="str">
        <f>IF(ISBLANK(Table55[[#This Row],[Biochemical Oxygen Demand (mg/l) ]]), "", IF(Table55[[#This Row],[Biochemical Oxygen Demand (mg/l) ]]&gt;'Data Registry'!$AY$4, "Overlimit", "Met"))</f>
        <v>Met</v>
      </c>
      <c r="I132" s="19" t="str">
        <f>IF(ISBLANK(Table55[[#This Row],[Total Suspended Solids (mg/l)]]), "", IF(Table55[[#This Row],[Total Suspended Solids (mg/l)]]&gt;'Data Registry'!$AY$5, "Overlimit", "Met"))</f>
        <v>Met</v>
      </c>
      <c r="J132" s="19" t="str">
        <f>IF(ISBLANK(Table55[[#This Row],[Faecal Coliform (MPN per 100 ml)]]), "", IF(Table55[[#This Row],[Faecal Coliform (MPN per 100 ml)]]&gt;'Data Registry'!$AY$6, "Overlimit", "Met"))</f>
        <v>Met</v>
      </c>
      <c r="K13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33" spans="2:11">
      <c r="B133" s="62">
        <v>44052</v>
      </c>
      <c r="C133" s="19">
        <f>MONTH(Table55[[#This Row],[Day ]])</f>
        <v>8</v>
      </c>
      <c r="D133" t="s">
        <v>487</v>
      </c>
      <c r="E133">
        <v>23</v>
      </c>
      <c r="F133">
        <v>31</v>
      </c>
      <c r="G133">
        <v>916</v>
      </c>
      <c r="H133" s="19" t="str">
        <f>IF(ISBLANK(Table55[[#This Row],[Biochemical Oxygen Demand (mg/l) ]]), "", IF(Table55[[#This Row],[Biochemical Oxygen Demand (mg/l) ]]&gt;'Data Registry'!$AY$4, "Overlimit", "Met"))</f>
        <v>Met</v>
      </c>
      <c r="I133" s="19" t="str">
        <f>IF(ISBLANK(Table55[[#This Row],[Total Suspended Solids (mg/l)]]), "", IF(Table55[[#This Row],[Total Suspended Solids (mg/l)]]&gt;'Data Registry'!$AY$5, "Overlimit", "Met"))</f>
        <v>Met</v>
      </c>
      <c r="J133" s="19" t="str">
        <f>IF(ISBLANK(Table55[[#This Row],[Faecal Coliform (MPN per 100 ml)]]), "", IF(Table55[[#This Row],[Faecal Coliform (MPN per 100 ml)]]&gt;'Data Registry'!$AY$6, "Overlimit", "Met"))</f>
        <v>Met</v>
      </c>
      <c r="K13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34" spans="2:11">
      <c r="B134" s="62">
        <v>44053</v>
      </c>
      <c r="C134" s="19">
        <f>MONTH(Table55[[#This Row],[Day ]])</f>
        <v>8</v>
      </c>
      <c r="D134" t="s">
        <v>487</v>
      </c>
      <c r="E134">
        <v>31</v>
      </c>
      <c r="F134">
        <v>105</v>
      </c>
      <c r="G134">
        <v>1005</v>
      </c>
      <c r="H134" s="19" t="str">
        <f>IF(ISBLANK(Table55[[#This Row],[Biochemical Oxygen Demand (mg/l) ]]), "", IF(Table55[[#This Row],[Biochemical Oxygen Demand (mg/l) ]]&gt;'Data Registry'!$AY$4, "Overlimit", "Met"))</f>
        <v>Overlimit</v>
      </c>
      <c r="I134" s="19" t="str">
        <f>IF(ISBLANK(Table55[[#This Row],[Total Suspended Solids (mg/l)]]), "", IF(Table55[[#This Row],[Total Suspended Solids (mg/l)]]&gt;'Data Registry'!$AY$5, "Overlimit", "Met"))</f>
        <v>Overlimit</v>
      </c>
      <c r="J134" s="19" t="str">
        <f>IF(ISBLANK(Table55[[#This Row],[Faecal Coliform (MPN per 100 ml)]]), "", IF(Table55[[#This Row],[Faecal Coliform (MPN per 100 ml)]]&gt;'Data Registry'!$AY$6, "Overlimit", "Met"))</f>
        <v>Overlimit</v>
      </c>
      <c r="K13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Unmet</v>
      </c>
    </row>
    <row r="135" spans="2:11">
      <c r="B135" s="62">
        <v>44054</v>
      </c>
      <c r="C135" s="19">
        <f>MONTH(Table55[[#This Row],[Day ]])</f>
        <v>8</v>
      </c>
      <c r="D135" t="s">
        <v>487</v>
      </c>
      <c r="E135">
        <v>31</v>
      </c>
      <c r="F135">
        <v>105</v>
      </c>
      <c r="G135">
        <v>1005</v>
      </c>
      <c r="H135" s="19" t="str">
        <f>IF(ISBLANK(Table55[[#This Row],[Biochemical Oxygen Demand (mg/l) ]]), "", IF(Table55[[#This Row],[Biochemical Oxygen Demand (mg/l) ]]&gt;'Data Registry'!$AY$4, "Overlimit", "Met"))</f>
        <v>Overlimit</v>
      </c>
      <c r="I135" s="19" t="str">
        <f>IF(ISBLANK(Table55[[#This Row],[Total Suspended Solids (mg/l)]]), "", IF(Table55[[#This Row],[Total Suspended Solids (mg/l)]]&gt;'Data Registry'!$AY$5, "Overlimit", "Met"))</f>
        <v>Overlimit</v>
      </c>
      <c r="J135" s="19" t="str">
        <f>IF(ISBLANK(Table55[[#This Row],[Faecal Coliform (MPN per 100 ml)]]), "", IF(Table55[[#This Row],[Faecal Coliform (MPN per 100 ml)]]&gt;'Data Registry'!$AY$6, "Overlimit", "Met"))</f>
        <v>Overlimit</v>
      </c>
      <c r="K13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Unmet</v>
      </c>
    </row>
    <row r="136" spans="2:11">
      <c r="B136" s="62">
        <v>44055</v>
      </c>
      <c r="C136" s="19">
        <f>MONTH(Table55[[#This Row],[Day ]])</f>
        <v>8</v>
      </c>
      <c r="D136" t="s">
        <v>487</v>
      </c>
      <c r="E136">
        <v>31</v>
      </c>
      <c r="F136">
        <v>105</v>
      </c>
      <c r="G136">
        <v>1005</v>
      </c>
      <c r="H136" s="19" t="str">
        <f>IF(ISBLANK(Table55[[#This Row],[Biochemical Oxygen Demand (mg/l) ]]), "", IF(Table55[[#This Row],[Biochemical Oxygen Demand (mg/l) ]]&gt;'Data Registry'!$AY$4, "Overlimit", "Met"))</f>
        <v>Overlimit</v>
      </c>
      <c r="I136" s="19" t="str">
        <f>IF(ISBLANK(Table55[[#This Row],[Total Suspended Solids (mg/l)]]), "", IF(Table55[[#This Row],[Total Suspended Solids (mg/l)]]&gt;'Data Registry'!$AY$5, "Overlimit", "Met"))</f>
        <v>Overlimit</v>
      </c>
      <c r="J136" s="19" t="str">
        <f>IF(ISBLANK(Table55[[#This Row],[Faecal Coliform (MPN per 100 ml)]]), "", IF(Table55[[#This Row],[Faecal Coliform (MPN per 100 ml)]]&gt;'Data Registry'!$AY$6, "Overlimit", "Met"))</f>
        <v>Overlimit</v>
      </c>
      <c r="K13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Unmet</v>
      </c>
    </row>
    <row r="137" spans="2:11">
      <c r="B137" s="62">
        <v>44056</v>
      </c>
      <c r="C137" s="19">
        <f>MONTH(Table55[[#This Row],[Day ]])</f>
        <v>8</v>
      </c>
      <c r="D137" t="s">
        <v>487</v>
      </c>
      <c r="E137">
        <v>27</v>
      </c>
      <c r="F137">
        <v>18</v>
      </c>
      <c r="G137">
        <v>818</v>
      </c>
      <c r="H137" s="19" t="str">
        <f>IF(ISBLANK(Table55[[#This Row],[Biochemical Oxygen Demand (mg/l) ]]), "", IF(Table55[[#This Row],[Biochemical Oxygen Demand (mg/l) ]]&gt;'Data Registry'!$AY$4, "Overlimit", "Met"))</f>
        <v>Met</v>
      </c>
      <c r="I137" s="19" t="str">
        <f>IF(ISBLANK(Table55[[#This Row],[Total Suspended Solids (mg/l)]]), "", IF(Table55[[#This Row],[Total Suspended Solids (mg/l)]]&gt;'Data Registry'!$AY$5, "Overlimit", "Met"))</f>
        <v>Met</v>
      </c>
      <c r="J137" s="19" t="str">
        <f>IF(ISBLANK(Table55[[#This Row],[Faecal Coliform (MPN per 100 ml)]]), "", IF(Table55[[#This Row],[Faecal Coliform (MPN per 100 ml)]]&gt;'Data Registry'!$AY$6, "Overlimit", "Met"))</f>
        <v>Met</v>
      </c>
      <c r="K13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38" spans="2:11">
      <c r="B138" s="62">
        <v>44057</v>
      </c>
      <c r="C138" s="19">
        <f>MONTH(Table55[[#This Row],[Day ]])</f>
        <v>8</v>
      </c>
      <c r="D138" t="s">
        <v>487</v>
      </c>
      <c r="E138">
        <v>22</v>
      </c>
      <c r="F138">
        <v>12</v>
      </c>
      <c r="G138">
        <v>861</v>
      </c>
      <c r="H138" s="19" t="str">
        <f>IF(ISBLANK(Table55[[#This Row],[Biochemical Oxygen Demand (mg/l) ]]), "", IF(Table55[[#This Row],[Biochemical Oxygen Demand (mg/l) ]]&gt;'Data Registry'!$AY$4, "Overlimit", "Met"))</f>
        <v>Met</v>
      </c>
      <c r="I138" s="19" t="str">
        <f>IF(ISBLANK(Table55[[#This Row],[Total Suspended Solids (mg/l)]]), "", IF(Table55[[#This Row],[Total Suspended Solids (mg/l)]]&gt;'Data Registry'!$AY$5, "Overlimit", "Met"))</f>
        <v>Met</v>
      </c>
      <c r="J138" s="19" t="str">
        <f>IF(ISBLANK(Table55[[#This Row],[Faecal Coliform (MPN per 100 ml)]]), "", IF(Table55[[#This Row],[Faecal Coliform (MPN per 100 ml)]]&gt;'Data Registry'!$AY$6, "Overlimit", "Met"))</f>
        <v>Met</v>
      </c>
      <c r="K13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39" spans="2:11">
      <c r="B139" s="62">
        <v>44058</v>
      </c>
      <c r="C139" s="19">
        <f>MONTH(Table55[[#This Row],[Day ]])</f>
        <v>8</v>
      </c>
      <c r="D139" t="s">
        <v>487</v>
      </c>
      <c r="E139">
        <v>30</v>
      </c>
      <c r="F139">
        <v>19</v>
      </c>
      <c r="G139">
        <v>808</v>
      </c>
      <c r="H139" s="19" t="str">
        <f>IF(ISBLANK(Table55[[#This Row],[Biochemical Oxygen Demand (mg/l) ]]), "", IF(Table55[[#This Row],[Biochemical Oxygen Demand (mg/l) ]]&gt;'Data Registry'!$AY$4, "Overlimit", "Met"))</f>
        <v>Met</v>
      </c>
      <c r="I139" s="19" t="str">
        <f>IF(ISBLANK(Table55[[#This Row],[Total Suspended Solids (mg/l)]]), "", IF(Table55[[#This Row],[Total Suspended Solids (mg/l)]]&gt;'Data Registry'!$AY$5, "Overlimit", "Met"))</f>
        <v>Met</v>
      </c>
      <c r="J139" s="19" t="str">
        <f>IF(ISBLANK(Table55[[#This Row],[Faecal Coliform (MPN per 100 ml)]]), "", IF(Table55[[#This Row],[Faecal Coliform (MPN per 100 ml)]]&gt;'Data Registry'!$AY$6, "Overlimit", "Met"))</f>
        <v>Met</v>
      </c>
      <c r="K13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40" spans="2:11">
      <c r="B140" s="62">
        <v>44059</v>
      </c>
      <c r="C140" s="19">
        <f>MONTH(Table55[[#This Row],[Day ]])</f>
        <v>8</v>
      </c>
      <c r="D140" t="s">
        <v>487</v>
      </c>
      <c r="E140">
        <v>18</v>
      </c>
      <c r="F140">
        <v>36</v>
      </c>
      <c r="G140">
        <v>955</v>
      </c>
      <c r="H140" s="19" t="str">
        <f>IF(ISBLANK(Table55[[#This Row],[Biochemical Oxygen Demand (mg/l) ]]), "", IF(Table55[[#This Row],[Biochemical Oxygen Demand (mg/l) ]]&gt;'Data Registry'!$AY$4, "Overlimit", "Met"))</f>
        <v>Met</v>
      </c>
      <c r="I140" s="19" t="str">
        <f>IF(ISBLANK(Table55[[#This Row],[Total Suspended Solids (mg/l)]]), "", IF(Table55[[#This Row],[Total Suspended Solids (mg/l)]]&gt;'Data Registry'!$AY$5, "Overlimit", "Met"))</f>
        <v>Met</v>
      </c>
      <c r="J140" s="19" t="str">
        <f>IF(ISBLANK(Table55[[#This Row],[Faecal Coliform (MPN per 100 ml)]]), "", IF(Table55[[#This Row],[Faecal Coliform (MPN per 100 ml)]]&gt;'Data Registry'!$AY$6, "Overlimit", "Met"))</f>
        <v>Met</v>
      </c>
      <c r="K14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41" spans="2:11">
      <c r="B141" s="62">
        <v>44060</v>
      </c>
      <c r="C141" s="19">
        <f>MONTH(Table55[[#This Row],[Day ]])</f>
        <v>8</v>
      </c>
      <c r="D141" t="s">
        <v>487</v>
      </c>
      <c r="E141">
        <v>10</v>
      </c>
      <c r="F141">
        <v>59</v>
      </c>
      <c r="G141">
        <v>971</v>
      </c>
      <c r="H141" s="19" t="str">
        <f>IF(ISBLANK(Table55[[#This Row],[Biochemical Oxygen Demand (mg/l) ]]), "", IF(Table55[[#This Row],[Biochemical Oxygen Demand (mg/l) ]]&gt;'Data Registry'!$AY$4, "Overlimit", "Met"))</f>
        <v>Met</v>
      </c>
      <c r="I141" s="19" t="str">
        <f>IF(ISBLANK(Table55[[#This Row],[Total Suspended Solids (mg/l)]]), "", IF(Table55[[#This Row],[Total Suspended Solids (mg/l)]]&gt;'Data Registry'!$AY$5, "Overlimit", "Met"))</f>
        <v>Met</v>
      </c>
      <c r="J141" s="19" t="str">
        <f>IF(ISBLANK(Table55[[#This Row],[Faecal Coliform (MPN per 100 ml)]]), "", IF(Table55[[#This Row],[Faecal Coliform (MPN per 100 ml)]]&gt;'Data Registry'!$AY$6, "Overlimit", "Met"))</f>
        <v>Met</v>
      </c>
      <c r="K14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42" spans="2:11">
      <c r="B142" s="62">
        <v>44061</v>
      </c>
      <c r="C142" s="19">
        <f>MONTH(Table55[[#This Row],[Day ]])</f>
        <v>8</v>
      </c>
      <c r="D142" t="s">
        <v>487</v>
      </c>
      <c r="E142">
        <v>20</v>
      </c>
      <c r="F142">
        <v>43</v>
      </c>
      <c r="G142">
        <v>925</v>
      </c>
      <c r="H142" s="19" t="str">
        <f>IF(ISBLANK(Table55[[#This Row],[Biochemical Oxygen Demand (mg/l) ]]), "", IF(Table55[[#This Row],[Biochemical Oxygen Demand (mg/l) ]]&gt;'Data Registry'!$AY$4, "Overlimit", "Met"))</f>
        <v>Met</v>
      </c>
      <c r="I142" s="19" t="str">
        <f>IF(ISBLANK(Table55[[#This Row],[Total Suspended Solids (mg/l)]]), "", IF(Table55[[#This Row],[Total Suspended Solids (mg/l)]]&gt;'Data Registry'!$AY$5, "Overlimit", "Met"))</f>
        <v>Met</v>
      </c>
      <c r="J142" s="19" t="str">
        <f>IF(ISBLANK(Table55[[#This Row],[Faecal Coliform (MPN per 100 ml)]]), "", IF(Table55[[#This Row],[Faecal Coliform (MPN per 100 ml)]]&gt;'Data Registry'!$AY$6, "Overlimit", "Met"))</f>
        <v>Met</v>
      </c>
      <c r="K14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43" spans="2:11">
      <c r="B143" s="62">
        <v>44062</v>
      </c>
      <c r="C143" s="19">
        <f>MONTH(Table55[[#This Row],[Day ]])</f>
        <v>8</v>
      </c>
      <c r="D143" t="s">
        <v>487</v>
      </c>
      <c r="E143">
        <v>20</v>
      </c>
      <c r="F143">
        <v>41</v>
      </c>
      <c r="G143">
        <v>846</v>
      </c>
      <c r="H143" s="19" t="str">
        <f>IF(ISBLANK(Table55[[#This Row],[Biochemical Oxygen Demand (mg/l) ]]), "", IF(Table55[[#This Row],[Biochemical Oxygen Demand (mg/l) ]]&gt;'Data Registry'!$AY$4, "Overlimit", "Met"))</f>
        <v>Met</v>
      </c>
      <c r="I143" s="19" t="str">
        <f>IF(ISBLANK(Table55[[#This Row],[Total Suspended Solids (mg/l)]]), "", IF(Table55[[#This Row],[Total Suspended Solids (mg/l)]]&gt;'Data Registry'!$AY$5, "Overlimit", "Met"))</f>
        <v>Met</v>
      </c>
      <c r="J143" s="19" t="str">
        <f>IF(ISBLANK(Table55[[#This Row],[Faecal Coliform (MPN per 100 ml)]]), "", IF(Table55[[#This Row],[Faecal Coliform (MPN per 100 ml)]]&gt;'Data Registry'!$AY$6, "Overlimit", "Met"))</f>
        <v>Met</v>
      </c>
      <c r="K14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44" spans="2:11">
      <c r="B144" s="62">
        <v>44063</v>
      </c>
      <c r="C144" s="19">
        <f>MONTH(Table55[[#This Row],[Day ]])</f>
        <v>8</v>
      </c>
      <c r="D144" t="s">
        <v>487</v>
      </c>
      <c r="E144">
        <v>24</v>
      </c>
      <c r="F144">
        <v>55</v>
      </c>
      <c r="G144">
        <v>908</v>
      </c>
      <c r="H144" s="19" t="str">
        <f>IF(ISBLANK(Table55[[#This Row],[Biochemical Oxygen Demand (mg/l) ]]), "", IF(Table55[[#This Row],[Biochemical Oxygen Demand (mg/l) ]]&gt;'Data Registry'!$AY$4, "Overlimit", "Met"))</f>
        <v>Met</v>
      </c>
      <c r="I144" s="19" t="str">
        <f>IF(ISBLANK(Table55[[#This Row],[Total Suspended Solids (mg/l)]]), "", IF(Table55[[#This Row],[Total Suspended Solids (mg/l)]]&gt;'Data Registry'!$AY$5, "Overlimit", "Met"))</f>
        <v>Met</v>
      </c>
      <c r="J144" s="19" t="str">
        <f>IF(ISBLANK(Table55[[#This Row],[Faecal Coliform (MPN per 100 ml)]]), "", IF(Table55[[#This Row],[Faecal Coliform (MPN per 100 ml)]]&gt;'Data Registry'!$AY$6, "Overlimit", "Met"))</f>
        <v>Met</v>
      </c>
      <c r="K14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45" spans="2:11">
      <c r="B145" s="62">
        <v>44064</v>
      </c>
      <c r="C145" s="19">
        <f>MONTH(Table55[[#This Row],[Day ]])</f>
        <v>8</v>
      </c>
      <c r="D145" t="s">
        <v>487</v>
      </c>
      <c r="E145">
        <v>23</v>
      </c>
      <c r="F145">
        <v>19</v>
      </c>
      <c r="G145">
        <v>803</v>
      </c>
      <c r="H145" s="19" t="str">
        <f>IF(ISBLANK(Table55[[#This Row],[Biochemical Oxygen Demand (mg/l) ]]), "", IF(Table55[[#This Row],[Biochemical Oxygen Demand (mg/l) ]]&gt;'Data Registry'!$AY$4, "Overlimit", "Met"))</f>
        <v>Met</v>
      </c>
      <c r="I145" s="19" t="str">
        <f>IF(ISBLANK(Table55[[#This Row],[Total Suspended Solids (mg/l)]]), "", IF(Table55[[#This Row],[Total Suspended Solids (mg/l)]]&gt;'Data Registry'!$AY$5, "Overlimit", "Met"))</f>
        <v>Met</v>
      </c>
      <c r="J145" s="19" t="str">
        <f>IF(ISBLANK(Table55[[#This Row],[Faecal Coliform (MPN per 100 ml)]]), "", IF(Table55[[#This Row],[Faecal Coliform (MPN per 100 ml)]]&gt;'Data Registry'!$AY$6, "Overlimit", "Met"))</f>
        <v>Met</v>
      </c>
      <c r="K14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46" spans="2:11">
      <c r="B146" s="62">
        <v>44065</v>
      </c>
      <c r="C146" s="19">
        <f>MONTH(Table55[[#This Row],[Day ]])</f>
        <v>8</v>
      </c>
      <c r="D146" t="s">
        <v>487</v>
      </c>
      <c r="E146">
        <v>1</v>
      </c>
      <c r="F146">
        <v>18</v>
      </c>
      <c r="G146">
        <v>893</v>
      </c>
      <c r="H146" s="19" t="str">
        <f>IF(ISBLANK(Table55[[#This Row],[Biochemical Oxygen Demand (mg/l) ]]), "", IF(Table55[[#This Row],[Biochemical Oxygen Demand (mg/l) ]]&gt;'Data Registry'!$AY$4, "Overlimit", "Met"))</f>
        <v>Met</v>
      </c>
      <c r="I146" s="19" t="str">
        <f>IF(ISBLANK(Table55[[#This Row],[Total Suspended Solids (mg/l)]]), "", IF(Table55[[#This Row],[Total Suspended Solids (mg/l)]]&gt;'Data Registry'!$AY$5, "Overlimit", "Met"))</f>
        <v>Met</v>
      </c>
      <c r="J146" s="19" t="str">
        <f>IF(ISBLANK(Table55[[#This Row],[Faecal Coliform (MPN per 100 ml)]]), "", IF(Table55[[#This Row],[Faecal Coliform (MPN per 100 ml)]]&gt;'Data Registry'!$AY$6, "Overlimit", "Met"))</f>
        <v>Met</v>
      </c>
      <c r="K14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47" spans="2:11">
      <c r="B147" s="62">
        <v>44066</v>
      </c>
      <c r="C147" s="19">
        <f>MONTH(Table55[[#This Row],[Day ]])</f>
        <v>8</v>
      </c>
      <c r="D147" t="s">
        <v>487</v>
      </c>
      <c r="E147">
        <v>31</v>
      </c>
      <c r="F147">
        <v>11</v>
      </c>
      <c r="G147">
        <v>831</v>
      </c>
      <c r="H147" s="19" t="str">
        <f>IF(ISBLANK(Table55[[#This Row],[Biochemical Oxygen Demand (mg/l) ]]), "", IF(Table55[[#This Row],[Biochemical Oxygen Demand (mg/l) ]]&gt;'Data Registry'!$AY$4, "Overlimit", "Met"))</f>
        <v>Overlimit</v>
      </c>
      <c r="I147" s="19" t="str">
        <f>IF(ISBLANK(Table55[[#This Row],[Total Suspended Solids (mg/l)]]), "", IF(Table55[[#This Row],[Total Suspended Solids (mg/l)]]&gt;'Data Registry'!$AY$5, "Overlimit", "Met"))</f>
        <v>Met</v>
      </c>
      <c r="J147" s="19" t="str">
        <f>IF(ISBLANK(Table55[[#This Row],[Faecal Coliform (MPN per 100 ml)]]), "", IF(Table55[[#This Row],[Faecal Coliform (MPN per 100 ml)]]&gt;'Data Registry'!$AY$6, "Overlimit", "Met"))</f>
        <v>Met</v>
      </c>
      <c r="K14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148" spans="2:11">
      <c r="B148" s="62">
        <v>44067</v>
      </c>
      <c r="C148" s="19">
        <f>MONTH(Table55[[#This Row],[Day ]])</f>
        <v>8</v>
      </c>
      <c r="D148" t="s">
        <v>487</v>
      </c>
      <c r="E148">
        <v>30</v>
      </c>
      <c r="F148">
        <v>48</v>
      </c>
      <c r="G148">
        <v>867</v>
      </c>
      <c r="H148" s="19" t="str">
        <f>IF(ISBLANK(Table55[[#This Row],[Biochemical Oxygen Demand (mg/l) ]]), "", IF(Table55[[#This Row],[Biochemical Oxygen Demand (mg/l) ]]&gt;'Data Registry'!$AY$4, "Overlimit", "Met"))</f>
        <v>Met</v>
      </c>
      <c r="I148" s="19" t="str">
        <f>IF(ISBLANK(Table55[[#This Row],[Total Suspended Solids (mg/l)]]), "", IF(Table55[[#This Row],[Total Suspended Solids (mg/l)]]&gt;'Data Registry'!$AY$5, "Overlimit", "Met"))</f>
        <v>Met</v>
      </c>
      <c r="J148" s="19" t="str">
        <f>IF(ISBLANK(Table55[[#This Row],[Faecal Coliform (MPN per 100 ml)]]), "", IF(Table55[[#This Row],[Faecal Coliform (MPN per 100 ml)]]&gt;'Data Registry'!$AY$6, "Overlimit", "Met"))</f>
        <v>Met</v>
      </c>
      <c r="K14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49" spans="2:11">
      <c r="B149" s="62">
        <v>44068</v>
      </c>
      <c r="C149" s="19">
        <f>MONTH(Table55[[#This Row],[Day ]])</f>
        <v>8</v>
      </c>
      <c r="D149" t="s">
        <v>487</v>
      </c>
      <c r="E149">
        <v>40</v>
      </c>
      <c r="F149">
        <v>13</v>
      </c>
      <c r="G149">
        <v>987</v>
      </c>
      <c r="H149" s="19" t="str">
        <f>IF(ISBLANK(Table55[[#This Row],[Biochemical Oxygen Demand (mg/l) ]]), "", IF(Table55[[#This Row],[Biochemical Oxygen Demand (mg/l) ]]&gt;'Data Registry'!$AY$4, "Overlimit", "Met"))</f>
        <v>Overlimit</v>
      </c>
      <c r="I149" s="19" t="str">
        <f>IF(ISBLANK(Table55[[#This Row],[Total Suspended Solids (mg/l)]]), "", IF(Table55[[#This Row],[Total Suspended Solids (mg/l)]]&gt;'Data Registry'!$AY$5, "Overlimit", "Met"))</f>
        <v>Met</v>
      </c>
      <c r="J149" s="19" t="str">
        <f>IF(ISBLANK(Table55[[#This Row],[Faecal Coliform (MPN per 100 ml)]]), "", IF(Table55[[#This Row],[Faecal Coliform (MPN per 100 ml)]]&gt;'Data Registry'!$AY$6, "Overlimit", "Met"))</f>
        <v>Met</v>
      </c>
      <c r="K14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150" spans="2:11">
      <c r="B150" s="62">
        <v>44069</v>
      </c>
      <c r="C150" s="19">
        <f>MONTH(Table55[[#This Row],[Day ]])</f>
        <v>8</v>
      </c>
      <c r="D150" t="s">
        <v>487</v>
      </c>
      <c r="E150">
        <v>19</v>
      </c>
      <c r="F150">
        <v>32</v>
      </c>
      <c r="G150">
        <v>938</v>
      </c>
      <c r="H150" s="19" t="str">
        <f>IF(ISBLANK(Table55[[#This Row],[Biochemical Oxygen Demand (mg/l) ]]), "", IF(Table55[[#This Row],[Biochemical Oxygen Demand (mg/l) ]]&gt;'Data Registry'!$AY$4, "Overlimit", "Met"))</f>
        <v>Met</v>
      </c>
      <c r="I150" s="19" t="str">
        <f>IF(ISBLANK(Table55[[#This Row],[Total Suspended Solids (mg/l)]]), "", IF(Table55[[#This Row],[Total Suspended Solids (mg/l)]]&gt;'Data Registry'!$AY$5, "Overlimit", "Met"))</f>
        <v>Met</v>
      </c>
      <c r="J150" s="19" t="str">
        <f>IF(ISBLANK(Table55[[#This Row],[Faecal Coliform (MPN per 100 ml)]]), "", IF(Table55[[#This Row],[Faecal Coliform (MPN per 100 ml)]]&gt;'Data Registry'!$AY$6, "Overlimit", "Met"))</f>
        <v>Met</v>
      </c>
      <c r="K15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51" spans="2:11">
      <c r="B151" s="62">
        <v>44070</v>
      </c>
      <c r="C151" s="19">
        <f>MONTH(Table55[[#This Row],[Day ]])</f>
        <v>8</v>
      </c>
      <c r="D151" t="s">
        <v>487</v>
      </c>
      <c r="E151">
        <v>23</v>
      </c>
      <c r="F151">
        <v>38</v>
      </c>
      <c r="G151">
        <v>852</v>
      </c>
      <c r="H151" s="19" t="str">
        <f>IF(ISBLANK(Table55[[#This Row],[Biochemical Oxygen Demand (mg/l) ]]), "", IF(Table55[[#This Row],[Biochemical Oxygen Demand (mg/l) ]]&gt;'Data Registry'!$AY$4, "Overlimit", "Met"))</f>
        <v>Met</v>
      </c>
      <c r="I151" s="19" t="str">
        <f>IF(ISBLANK(Table55[[#This Row],[Total Suspended Solids (mg/l)]]), "", IF(Table55[[#This Row],[Total Suspended Solids (mg/l)]]&gt;'Data Registry'!$AY$5, "Overlimit", "Met"))</f>
        <v>Met</v>
      </c>
      <c r="J151" s="19" t="str">
        <f>IF(ISBLANK(Table55[[#This Row],[Faecal Coliform (MPN per 100 ml)]]), "", IF(Table55[[#This Row],[Faecal Coliform (MPN per 100 ml)]]&gt;'Data Registry'!$AY$6, "Overlimit", "Met"))</f>
        <v>Met</v>
      </c>
      <c r="K15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52" spans="2:11">
      <c r="B152" s="62">
        <v>44071</v>
      </c>
      <c r="C152" s="19">
        <f>MONTH(Table55[[#This Row],[Day ]])</f>
        <v>8</v>
      </c>
      <c r="D152" t="s">
        <v>487</v>
      </c>
      <c r="E152">
        <v>4</v>
      </c>
      <c r="F152">
        <v>24</v>
      </c>
      <c r="G152">
        <v>896</v>
      </c>
      <c r="H152" s="19" t="str">
        <f>IF(ISBLANK(Table55[[#This Row],[Biochemical Oxygen Demand (mg/l) ]]), "", IF(Table55[[#This Row],[Biochemical Oxygen Demand (mg/l) ]]&gt;'Data Registry'!$AY$4, "Overlimit", "Met"))</f>
        <v>Met</v>
      </c>
      <c r="I152" s="19" t="str">
        <f>IF(ISBLANK(Table55[[#This Row],[Total Suspended Solids (mg/l)]]), "", IF(Table55[[#This Row],[Total Suspended Solids (mg/l)]]&gt;'Data Registry'!$AY$5, "Overlimit", "Met"))</f>
        <v>Met</v>
      </c>
      <c r="J152" s="19" t="str">
        <f>IF(ISBLANK(Table55[[#This Row],[Faecal Coliform (MPN per 100 ml)]]), "", IF(Table55[[#This Row],[Faecal Coliform (MPN per 100 ml)]]&gt;'Data Registry'!$AY$6, "Overlimit", "Met"))</f>
        <v>Met</v>
      </c>
      <c r="K15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53" spans="2:11">
      <c r="B153" s="62">
        <v>44072</v>
      </c>
      <c r="C153" s="19">
        <f>MONTH(Table55[[#This Row],[Day ]])</f>
        <v>8</v>
      </c>
      <c r="D153" t="s">
        <v>487</v>
      </c>
      <c r="E153">
        <v>37</v>
      </c>
      <c r="F153">
        <v>57</v>
      </c>
      <c r="G153">
        <v>933</v>
      </c>
      <c r="H153" s="19" t="str">
        <f>IF(ISBLANK(Table55[[#This Row],[Biochemical Oxygen Demand (mg/l) ]]), "", IF(Table55[[#This Row],[Biochemical Oxygen Demand (mg/l) ]]&gt;'Data Registry'!$AY$4, "Overlimit", "Met"))</f>
        <v>Overlimit</v>
      </c>
      <c r="I153" s="19" t="str">
        <f>IF(ISBLANK(Table55[[#This Row],[Total Suspended Solids (mg/l)]]), "", IF(Table55[[#This Row],[Total Suspended Solids (mg/l)]]&gt;'Data Registry'!$AY$5, "Overlimit", "Met"))</f>
        <v>Met</v>
      </c>
      <c r="J153" s="19" t="str">
        <f>IF(ISBLANK(Table55[[#This Row],[Faecal Coliform (MPN per 100 ml)]]), "", IF(Table55[[#This Row],[Faecal Coliform (MPN per 100 ml)]]&gt;'Data Registry'!$AY$6, "Overlimit", "Met"))</f>
        <v>Met</v>
      </c>
      <c r="K15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154" spans="2:11">
      <c r="B154" s="62">
        <v>44073</v>
      </c>
      <c r="C154" s="19">
        <f>MONTH(Table55[[#This Row],[Day ]])</f>
        <v>8</v>
      </c>
      <c r="D154" t="s">
        <v>487</v>
      </c>
      <c r="E154">
        <v>31</v>
      </c>
      <c r="F154">
        <v>105</v>
      </c>
      <c r="G154">
        <v>1005</v>
      </c>
      <c r="H154" s="19" t="str">
        <f>IF(ISBLANK(Table55[[#This Row],[Biochemical Oxygen Demand (mg/l) ]]), "", IF(Table55[[#This Row],[Biochemical Oxygen Demand (mg/l) ]]&gt;'Data Registry'!$AY$4, "Overlimit", "Met"))</f>
        <v>Overlimit</v>
      </c>
      <c r="I154" s="19" t="str">
        <f>IF(ISBLANK(Table55[[#This Row],[Total Suspended Solids (mg/l)]]), "", IF(Table55[[#This Row],[Total Suspended Solids (mg/l)]]&gt;'Data Registry'!$AY$5, "Overlimit", "Met"))</f>
        <v>Overlimit</v>
      </c>
      <c r="J154" s="19" t="str">
        <f>IF(ISBLANK(Table55[[#This Row],[Faecal Coliform (MPN per 100 ml)]]), "", IF(Table55[[#This Row],[Faecal Coliform (MPN per 100 ml)]]&gt;'Data Registry'!$AY$6, "Overlimit", "Met"))</f>
        <v>Overlimit</v>
      </c>
      <c r="K15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Unmet</v>
      </c>
    </row>
    <row r="155" spans="2:11">
      <c r="B155" s="62">
        <v>44074</v>
      </c>
      <c r="C155" s="19">
        <f>MONTH(Table55[[#This Row],[Day ]])</f>
        <v>8</v>
      </c>
      <c r="D155" t="s">
        <v>487</v>
      </c>
      <c r="E155">
        <v>31</v>
      </c>
      <c r="F155">
        <v>105</v>
      </c>
      <c r="G155">
        <v>1005</v>
      </c>
      <c r="H155" s="19" t="str">
        <f>IF(ISBLANK(Table55[[#This Row],[Biochemical Oxygen Demand (mg/l) ]]), "", IF(Table55[[#This Row],[Biochemical Oxygen Demand (mg/l) ]]&gt;'Data Registry'!$AY$4, "Overlimit", "Met"))</f>
        <v>Overlimit</v>
      </c>
      <c r="I155" s="19" t="str">
        <f>IF(ISBLANK(Table55[[#This Row],[Total Suspended Solids (mg/l)]]), "", IF(Table55[[#This Row],[Total Suspended Solids (mg/l)]]&gt;'Data Registry'!$AY$5, "Overlimit", "Met"))</f>
        <v>Overlimit</v>
      </c>
      <c r="J155" s="19" t="str">
        <f>IF(ISBLANK(Table55[[#This Row],[Faecal Coliform (MPN per 100 ml)]]), "", IF(Table55[[#This Row],[Faecal Coliform (MPN per 100 ml)]]&gt;'Data Registry'!$AY$6, "Overlimit", "Met"))</f>
        <v>Overlimit</v>
      </c>
      <c r="K15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Unmet</v>
      </c>
    </row>
    <row r="156" spans="2:11">
      <c r="B156" s="62">
        <v>44075</v>
      </c>
      <c r="C156" s="19">
        <f>MONTH(Table55[[#This Row],[Day ]])</f>
        <v>9</v>
      </c>
      <c r="D156" t="s">
        <v>487</v>
      </c>
      <c r="E156">
        <v>31</v>
      </c>
      <c r="F156">
        <v>105</v>
      </c>
      <c r="G156">
        <v>1005</v>
      </c>
      <c r="H156" s="19" t="str">
        <f>IF(ISBLANK(Table55[[#This Row],[Biochemical Oxygen Demand (mg/l) ]]), "", IF(Table55[[#This Row],[Biochemical Oxygen Demand (mg/l) ]]&gt;'Data Registry'!$AY$4, "Overlimit", "Met"))</f>
        <v>Overlimit</v>
      </c>
      <c r="I156" s="19" t="str">
        <f>IF(ISBLANK(Table55[[#This Row],[Total Suspended Solids (mg/l)]]), "", IF(Table55[[#This Row],[Total Suspended Solids (mg/l)]]&gt;'Data Registry'!$AY$5, "Overlimit", "Met"))</f>
        <v>Overlimit</v>
      </c>
      <c r="J156" s="19" t="str">
        <f>IF(ISBLANK(Table55[[#This Row],[Faecal Coliform (MPN per 100 ml)]]), "", IF(Table55[[#This Row],[Faecal Coliform (MPN per 100 ml)]]&gt;'Data Registry'!$AY$6, "Overlimit", "Met"))</f>
        <v>Overlimit</v>
      </c>
      <c r="K15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Unmet</v>
      </c>
    </row>
    <row r="157" spans="2:11">
      <c r="B157" s="62">
        <v>44076</v>
      </c>
      <c r="C157" s="19">
        <f>MONTH(Table55[[#This Row],[Day ]])</f>
        <v>9</v>
      </c>
      <c r="D157" t="s">
        <v>487</v>
      </c>
      <c r="E157">
        <v>31</v>
      </c>
      <c r="F157">
        <v>105</v>
      </c>
      <c r="G157">
        <v>1005</v>
      </c>
      <c r="H157" s="19" t="str">
        <f>IF(ISBLANK(Table55[[#This Row],[Biochemical Oxygen Demand (mg/l) ]]), "", IF(Table55[[#This Row],[Biochemical Oxygen Demand (mg/l) ]]&gt;'Data Registry'!$AY$4, "Overlimit", "Met"))</f>
        <v>Overlimit</v>
      </c>
      <c r="I157" s="19" t="str">
        <f>IF(ISBLANK(Table55[[#This Row],[Total Suspended Solids (mg/l)]]), "", IF(Table55[[#This Row],[Total Suspended Solids (mg/l)]]&gt;'Data Registry'!$AY$5, "Overlimit", "Met"))</f>
        <v>Overlimit</v>
      </c>
      <c r="J157" s="19" t="str">
        <f>IF(ISBLANK(Table55[[#This Row],[Faecal Coliform (MPN per 100 ml)]]), "", IF(Table55[[#This Row],[Faecal Coliform (MPN per 100 ml)]]&gt;'Data Registry'!$AY$6, "Overlimit", "Met"))</f>
        <v>Overlimit</v>
      </c>
      <c r="K15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Unmet</v>
      </c>
    </row>
    <row r="158" spans="2:11">
      <c r="B158" s="62">
        <v>44077</v>
      </c>
      <c r="C158" s="19">
        <f>MONTH(Table55[[#This Row],[Day ]])</f>
        <v>9</v>
      </c>
      <c r="D158" t="s">
        <v>487</v>
      </c>
      <c r="E158">
        <v>37</v>
      </c>
      <c r="F158">
        <v>29</v>
      </c>
      <c r="G158">
        <v>934</v>
      </c>
      <c r="H158" s="19" t="str">
        <f>IF(ISBLANK(Table55[[#This Row],[Biochemical Oxygen Demand (mg/l) ]]), "", IF(Table55[[#This Row],[Biochemical Oxygen Demand (mg/l) ]]&gt;'Data Registry'!$AY$4, "Overlimit", "Met"))</f>
        <v>Overlimit</v>
      </c>
      <c r="I158" s="19" t="str">
        <f>IF(ISBLANK(Table55[[#This Row],[Total Suspended Solids (mg/l)]]), "", IF(Table55[[#This Row],[Total Suspended Solids (mg/l)]]&gt;'Data Registry'!$AY$5, "Overlimit", "Met"))</f>
        <v>Met</v>
      </c>
      <c r="J158" s="19" t="str">
        <f>IF(ISBLANK(Table55[[#This Row],[Faecal Coliform (MPN per 100 ml)]]), "", IF(Table55[[#This Row],[Faecal Coliform (MPN per 100 ml)]]&gt;'Data Registry'!$AY$6, "Overlimit", "Met"))</f>
        <v>Met</v>
      </c>
      <c r="K15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159" spans="2:11">
      <c r="B159" s="62">
        <v>44078</v>
      </c>
      <c r="C159" s="19">
        <f>MONTH(Table55[[#This Row],[Day ]])</f>
        <v>9</v>
      </c>
      <c r="D159" t="s">
        <v>487</v>
      </c>
      <c r="E159">
        <v>32</v>
      </c>
      <c r="F159">
        <v>12</v>
      </c>
      <c r="G159">
        <v>806</v>
      </c>
      <c r="H159" s="19" t="str">
        <f>IF(ISBLANK(Table55[[#This Row],[Biochemical Oxygen Demand (mg/l) ]]), "", IF(Table55[[#This Row],[Biochemical Oxygen Demand (mg/l) ]]&gt;'Data Registry'!$AY$4, "Overlimit", "Met"))</f>
        <v>Overlimit</v>
      </c>
      <c r="I159" s="19" t="str">
        <f>IF(ISBLANK(Table55[[#This Row],[Total Suspended Solids (mg/l)]]), "", IF(Table55[[#This Row],[Total Suspended Solids (mg/l)]]&gt;'Data Registry'!$AY$5, "Overlimit", "Met"))</f>
        <v>Met</v>
      </c>
      <c r="J159" s="19" t="str">
        <f>IF(ISBLANK(Table55[[#This Row],[Faecal Coliform (MPN per 100 ml)]]), "", IF(Table55[[#This Row],[Faecal Coliform (MPN per 100 ml)]]&gt;'Data Registry'!$AY$6, "Overlimit", "Met"))</f>
        <v>Met</v>
      </c>
      <c r="K15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160" spans="2:11">
      <c r="B160" s="62">
        <v>44079</v>
      </c>
      <c r="C160" s="19">
        <f>MONTH(Table55[[#This Row],[Day ]])</f>
        <v>9</v>
      </c>
      <c r="D160" t="s">
        <v>487</v>
      </c>
      <c r="E160">
        <v>15</v>
      </c>
      <c r="F160">
        <v>20</v>
      </c>
      <c r="G160">
        <v>848</v>
      </c>
      <c r="H160" s="19" t="str">
        <f>IF(ISBLANK(Table55[[#This Row],[Biochemical Oxygen Demand (mg/l) ]]), "", IF(Table55[[#This Row],[Biochemical Oxygen Demand (mg/l) ]]&gt;'Data Registry'!$AY$4, "Overlimit", "Met"))</f>
        <v>Met</v>
      </c>
      <c r="I160" s="19" t="str">
        <f>IF(ISBLANK(Table55[[#This Row],[Total Suspended Solids (mg/l)]]), "", IF(Table55[[#This Row],[Total Suspended Solids (mg/l)]]&gt;'Data Registry'!$AY$5, "Overlimit", "Met"))</f>
        <v>Met</v>
      </c>
      <c r="J160" s="19" t="str">
        <f>IF(ISBLANK(Table55[[#This Row],[Faecal Coliform (MPN per 100 ml)]]), "", IF(Table55[[#This Row],[Faecal Coliform (MPN per 100 ml)]]&gt;'Data Registry'!$AY$6, "Overlimit", "Met"))</f>
        <v>Met</v>
      </c>
      <c r="K16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61" spans="2:11">
      <c r="B161" s="62">
        <v>44080</v>
      </c>
      <c r="C161" s="19">
        <f>MONTH(Table55[[#This Row],[Day ]])</f>
        <v>9</v>
      </c>
      <c r="D161" t="s">
        <v>487</v>
      </c>
      <c r="E161">
        <v>21</v>
      </c>
      <c r="F161">
        <v>57</v>
      </c>
      <c r="G161">
        <v>998</v>
      </c>
      <c r="H161" s="19" t="str">
        <f>IF(ISBLANK(Table55[[#This Row],[Biochemical Oxygen Demand (mg/l) ]]), "", IF(Table55[[#This Row],[Biochemical Oxygen Demand (mg/l) ]]&gt;'Data Registry'!$AY$4, "Overlimit", "Met"))</f>
        <v>Met</v>
      </c>
      <c r="I161" s="19" t="str">
        <f>IF(ISBLANK(Table55[[#This Row],[Total Suspended Solids (mg/l)]]), "", IF(Table55[[#This Row],[Total Suspended Solids (mg/l)]]&gt;'Data Registry'!$AY$5, "Overlimit", "Met"))</f>
        <v>Met</v>
      </c>
      <c r="J161" s="19" t="str">
        <f>IF(ISBLANK(Table55[[#This Row],[Faecal Coliform (MPN per 100 ml)]]), "", IF(Table55[[#This Row],[Faecal Coliform (MPN per 100 ml)]]&gt;'Data Registry'!$AY$6, "Overlimit", "Met"))</f>
        <v>Met</v>
      </c>
      <c r="K16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62" spans="2:11">
      <c r="B162" s="62">
        <v>44081</v>
      </c>
      <c r="C162" s="19">
        <f>MONTH(Table55[[#This Row],[Day ]])</f>
        <v>9</v>
      </c>
      <c r="D162" t="s">
        <v>487</v>
      </c>
      <c r="E162">
        <v>18</v>
      </c>
      <c r="F162">
        <v>49</v>
      </c>
      <c r="G162">
        <v>941</v>
      </c>
      <c r="H162" s="19" t="str">
        <f>IF(ISBLANK(Table55[[#This Row],[Biochemical Oxygen Demand (mg/l) ]]), "", IF(Table55[[#This Row],[Biochemical Oxygen Demand (mg/l) ]]&gt;'Data Registry'!$AY$4, "Overlimit", "Met"))</f>
        <v>Met</v>
      </c>
      <c r="I162" s="19" t="str">
        <f>IF(ISBLANK(Table55[[#This Row],[Total Suspended Solids (mg/l)]]), "", IF(Table55[[#This Row],[Total Suspended Solids (mg/l)]]&gt;'Data Registry'!$AY$5, "Overlimit", "Met"))</f>
        <v>Met</v>
      </c>
      <c r="J162" s="19" t="str">
        <f>IF(ISBLANK(Table55[[#This Row],[Faecal Coliform (MPN per 100 ml)]]), "", IF(Table55[[#This Row],[Faecal Coliform (MPN per 100 ml)]]&gt;'Data Registry'!$AY$6, "Overlimit", "Met"))</f>
        <v>Met</v>
      </c>
      <c r="K16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63" spans="2:11">
      <c r="B163" s="62">
        <v>44082</v>
      </c>
      <c r="C163" s="19">
        <f>MONTH(Table55[[#This Row],[Day ]])</f>
        <v>9</v>
      </c>
      <c r="D163" t="s">
        <v>487</v>
      </c>
      <c r="E163">
        <v>0</v>
      </c>
      <c r="F163">
        <v>16</v>
      </c>
      <c r="G163">
        <v>933</v>
      </c>
      <c r="H163" s="19" t="str">
        <f>IF(ISBLANK(Table55[[#This Row],[Biochemical Oxygen Demand (mg/l) ]]), "", IF(Table55[[#This Row],[Biochemical Oxygen Demand (mg/l) ]]&gt;'Data Registry'!$AY$4, "Overlimit", "Met"))</f>
        <v>Met</v>
      </c>
      <c r="I163" s="19" t="str">
        <f>IF(ISBLANK(Table55[[#This Row],[Total Suspended Solids (mg/l)]]), "", IF(Table55[[#This Row],[Total Suspended Solids (mg/l)]]&gt;'Data Registry'!$AY$5, "Overlimit", "Met"))</f>
        <v>Met</v>
      </c>
      <c r="J163" s="19" t="str">
        <f>IF(ISBLANK(Table55[[#This Row],[Faecal Coliform (MPN per 100 ml)]]), "", IF(Table55[[#This Row],[Faecal Coliform (MPN per 100 ml)]]&gt;'Data Registry'!$AY$6, "Overlimit", "Met"))</f>
        <v>Met</v>
      </c>
      <c r="K16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64" spans="2:11">
      <c r="B164" s="62">
        <v>44083</v>
      </c>
      <c r="C164" s="19">
        <f>MONTH(Table55[[#This Row],[Day ]])</f>
        <v>9</v>
      </c>
      <c r="D164" t="s">
        <v>487</v>
      </c>
      <c r="E164">
        <v>4</v>
      </c>
      <c r="F164">
        <v>34</v>
      </c>
      <c r="G164">
        <v>801</v>
      </c>
      <c r="H164" s="19" t="str">
        <f>IF(ISBLANK(Table55[[#This Row],[Biochemical Oxygen Demand (mg/l) ]]), "", IF(Table55[[#This Row],[Biochemical Oxygen Demand (mg/l) ]]&gt;'Data Registry'!$AY$4, "Overlimit", "Met"))</f>
        <v>Met</v>
      </c>
      <c r="I164" s="19" t="str">
        <f>IF(ISBLANK(Table55[[#This Row],[Total Suspended Solids (mg/l)]]), "", IF(Table55[[#This Row],[Total Suspended Solids (mg/l)]]&gt;'Data Registry'!$AY$5, "Overlimit", "Met"))</f>
        <v>Met</v>
      </c>
      <c r="J164" s="19" t="str">
        <f>IF(ISBLANK(Table55[[#This Row],[Faecal Coliform (MPN per 100 ml)]]), "", IF(Table55[[#This Row],[Faecal Coliform (MPN per 100 ml)]]&gt;'Data Registry'!$AY$6, "Overlimit", "Met"))</f>
        <v>Met</v>
      </c>
      <c r="K16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65" spans="2:11">
      <c r="B165" s="62">
        <v>44084</v>
      </c>
      <c r="C165" s="19">
        <f>MONTH(Table55[[#This Row],[Day ]])</f>
        <v>9</v>
      </c>
      <c r="D165" t="s">
        <v>487</v>
      </c>
      <c r="E165">
        <v>3</v>
      </c>
      <c r="F165">
        <v>13</v>
      </c>
      <c r="G165">
        <v>837</v>
      </c>
      <c r="H165" s="19" t="str">
        <f>IF(ISBLANK(Table55[[#This Row],[Biochemical Oxygen Demand (mg/l) ]]), "", IF(Table55[[#This Row],[Biochemical Oxygen Demand (mg/l) ]]&gt;'Data Registry'!$AY$4, "Overlimit", "Met"))</f>
        <v>Met</v>
      </c>
      <c r="I165" s="19" t="str">
        <f>IF(ISBLANK(Table55[[#This Row],[Total Suspended Solids (mg/l)]]), "", IF(Table55[[#This Row],[Total Suspended Solids (mg/l)]]&gt;'Data Registry'!$AY$5, "Overlimit", "Met"))</f>
        <v>Met</v>
      </c>
      <c r="J165" s="19" t="str">
        <f>IF(ISBLANK(Table55[[#This Row],[Faecal Coliform (MPN per 100 ml)]]), "", IF(Table55[[#This Row],[Faecal Coliform (MPN per 100 ml)]]&gt;'Data Registry'!$AY$6, "Overlimit", "Met"))</f>
        <v>Met</v>
      </c>
      <c r="K16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66" spans="2:11">
      <c r="B166" s="62">
        <v>44085</v>
      </c>
      <c r="C166" s="19">
        <f>MONTH(Table55[[#This Row],[Day ]])</f>
        <v>9</v>
      </c>
      <c r="D166" t="s">
        <v>489</v>
      </c>
      <c r="E166">
        <v>6</v>
      </c>
      <c r="F166">
        <v>50</v>
      </c>
      <c r="G166">
        <v>963</v>
      </c>
      <c r="H166" s="19" t="str">
        <f>IF(ISBLANK(Table55[[#This Row],[Biochemical Oxygen Demand (mg/l) ]]), "", IF(Table55[[#This Row],[Biochemical Oxygen Demand (mg/l) ]]&gt;'Data Registry'!$AY$4, "Overlimit", "Met"))</f>
        <v>Met</v>
      </c>
      <c r="I166" s="19" t="str">
        <f>IF(ISBLANK(Table55[[#This Row],[Total Suspended Solids (mg/l)]]), "", IF(Table55[[#This Row],[Total Suspended Solids (mg/l)]]&gt;'Data Registry'!$AY$5, "Overlimit", "Met"))</f>
        <v>Met</v>
      </c>
      <c r="J166" s="19" t="str">
        <f>IF(ISBLANK(Table55[[#This Row],[Faecal Coliform (MPN per 100 ml)]]), "", IF(Table55[[#This Row],[Faecal Coliform (MPN per 100 ml)]]&gt;'Data Registry'!$AY$6, "Overlimit", "Met"))</f>
        <v>Met</v>
      </c>
      <c r="K16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67" spans="2:11">
      <c r="B167" s="62">
        <v>44086</v>
      </c>
      <c r="C167" s="19">
        <f>MONTH(Table55[[#This Row],[Day ]])</f>
        <v>9</v>
      </c>
      <c r="D167" t="s">
        <v>489</v>
      </c>
      <c r="E167">
        <v>37</v>
      </c>
      <c r="F167">
        <v>19</v>
      </c>
      <c r="G167">
        <v>825</v>
      </c>
      <c r="H167" s="19" t="str">
        <f>IF(ISBLANK(Table55[[#This Row],[Biochemical Oxygen Demand (mg/l) ]]), "", IF(Table55[[#This Row],[Biochemical Oxygen Demand (mg/l) ]]&gt;'Data Registry'!$AY$4, "Overlimit", "Met"))</f>
        <v>Overlimit</v>
      </c>
      <c r="I167" s="19" t="str">
        <f>IF(ISBLANK(Table55[[#This Row],[Total Suspended Solids (mg/l)]]), "", IF(Table55[[#This Row],[Total Suspended Solids (mg/l)]]&gt;'Data Registry'!$AY$5, "Overlimit", "Met"))</f>
        <v>Met</v>
      </c>
      <c r="J167" s="19" t="str">
        <f>IF(ISBLANK(Table55[[#This Row],[Faecal Coliform (MPN per 100 ml)]]), "", IF(Table55[[#This Row],[Faecal Coliform (MPN per 100 ml)]]&gt;'Data Registry'!$AY$6, "Overlimit", "Met"))</f>
        <v>Met</v>
      </c>
      <c r="K16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168" spans="2:11">
      <c r="B168" s="62">
        <v>44087</v>
      </c>
      <c r="C168" s="19">
        <f>MONTH(Table55[[#This Row],[Day ]])</f>
        <v>9</v>
      </c>
      <c r="D168" t="s">
        <v>489</v>
      </c>
      <c r="E168">
        <v>32</v>
      </c>
      <c r="F168">
        <v>20</v>
      </c>
      <c r="G168">
        <v>946</v>
      </c>
      <c r="H168" s="19" t="str">
        <f>IF(ISBLANK(Table55[[#This Row],[Biochemical Oxygen Demand (mg/l) ]]), "", IF(Table55[[#This Row],[Biochemical Oxygen Demand (mg/l) ]]&gt;'Data Registry'!$AY$4, "Overlimit", "Met"))</f>
        <v>Overlimit</v>
      </c>
      <c r="I168" s="19" t="str">
        <f>IF(ISBLANK(Table55[[#This Row],[Total Suspended Solids (mg/l)]]), "", IF(Table55[[#This Row],[Total Suspended Solids (mg/l)]]&gt;'Data Registry'!$AY$5, "Overlimit", "Met"))</f>
        <v>Met</v>
      </c>
      <c r="J168" s="19" t="str">
        <f>IF(ISBLANK(Table55[[#This Row],[Faecal Coliform (MPN per 100 ml)]]), "", IF(Table55[[#This Row],[Faecal Coliform (MPN per 100 ml)]]&gt;'Data Registry'!$AY$6, "Overlimit", "Met"))</f>
        <v>Met</v>
      </c>
      <c r="K16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169" spans="2:11">
      <c r="B169" s="62">
        <v>44088</v>
      </c>
      <c r="C169" s="19">
        <f>MONTH(Table55[[#This Row],[Day ]])</f>
        <v>9</v>
      </c>
      <c r="D169" t="s">
        <v>489</v>
      </c>
      <c r="E169">
        <v>28</v>
      </c>
      <c r="F169">
        <v>14</v>
      </c>
      <c r="G169">
        <v>943</v>
      </c>
      <c r="H169" s="19" t="str">
        <f>IF(ISBLANK(Table55[[#This Row],[Biochemical Oxygen Demand (mg/l) ]]), "", IF(Table55[[#This Row],[Biochemical Oxygen Demand (mg/l) ]]&gt;'Data Registry'!$AY$4, "Overlimit", "Met"))</f>
        <v>Met</v>
      </c>
      <c r="I169" s="19" t="str">
        <f>IF(ISBLANK(Table55[[#This Row],[Total Suspended Solids (mg/l)]]), "", IF(Table55[[#This Row],[Total Suspended Solids (mg/l)]]&gt;'Data Registry'!$AY$5, "Overlimit", "Met"))</f>
        <v>Met</v>
      </c>
      <c r="J169" s="19" t="str">
        <f>IF(ISBLANK(Table55[[#This Row],[Faecal Coliform (MPN per 100 ml)]]), "", IF(Table55[[#This Row],[Faecal Coliform (MPN per 100 ml)]]&gt;'Data Registry'!$AY$6, "Overlimit", "Met"))</f>
        <v>Met</v>
      </c>
      <c r="K16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70" spans="2:11">
      <c r="B170" s="62">
        <v>44089</v>
      </c>
      <c r="C170" s="19">
        <f>MONTH(Table55[[#This Row],[Day ]])</f>
        <v>9</v>
      </c>
      <c r="D170" t="s">
        <v>487</v>
      </c>
      <c r="E170">
        <v>15</v>
      </c>
      <c r="F170">
        <v>57</v>
      </c>
      <c r="G170">
        <v>822</v>
      </c>
      <c r="H170" s="19" t="str">
        <f>IF(ISBLANK(Table55[[#This Row],[Biochemical Oxygen Demand (mg/l) ]]), "", IF(Table55[[#This Row],[Biochemical Oxygen Demand (mg/l) ]]&gt;'Data Registry'!$AY$4, "Overlimit", "Met"))</f>
        <v>Met</v>
      </c>
      <c r="I170" s="19" t="str">
        <f>IF(ISBLANK(Table55[[#This Row],[Total Suspended Solids (mg/l)]]), "", IF(Table55[[#This Row],[Total Suspended Solids (mg/l)]]&gt;'Data Registry'!$AY$5, "Overlimit", "Met"))</f>
        <v>Met</v>
      </c>
      <c r="J170" s="19" t="str">
        <f>IF(ISBLANK(Table55[[#This Row],[Faecal Coliform (MPN per 100 ml)]]), "", IF(Table55[[#This Row],[Faecal Coliform (MPN per 100 ml)]]&gt;'Data Registry'!$AY$6, "Overlimit", "Met"))</f>
        <v>Met</v>
      </c>
      <c r="K17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71" spans="2:11">
      <c r="B171" s="62">
        <v>44090</v>
      </c>
      <c r="C171" s="19">
        <f>MONTH(Table55[[#This Row],[Day ]])</f>
        <v>9</v>
      </c>
      <c r="D171" t="s">
        <v>487</v>
      </c>
      <c r="E171">
        <v>19</v>
      </c>
      <c r="F171">
        <v>46</v>
      </c>
      <c r="G171">
        <v>906</v>
      </c>
      <c r="H171" s="19" t="str">
        <f>IF(ISBLANK(Table55[[#This Row],[Biochemical Oxygen Demand (mg/l) ]]), "", IF(Table55[[#This Row],[Biochemical Oxygen Demand (mg/l) ]]&gt;'Data Registry'!$AY$4, "Overlimit", "Met"))</f>
        <v>Met</v>
      </c>
      <c r="I171" s="19" t="str">
        <f>IF(ISBLANK(Table55[[#This Row],[Total Suspended Solids (mg/l)]]), "", IF(Table55[[#This Row],[Total Suspended Solids (mg/l)]]&gt;'Data Registry'!$AY$5, "Overlimit", "Met"))</f>
        <v>Met</v>
      </c>
      <c r="J171" s="19" t="str">
        <f>IF(ISBLANK(Table55[[#This Row],[Faecal Coliform (MPN per 100 ml)]]), "", IF(Table55[[#This Row],[Faecal Coliform (MPN per 100 ml)]]&gt;'Data Registry'!$AY$6, "Overlimit", "Met"))</f>
        <v>Met</v>
      </c>
      <c r="K17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72" spans="2:11">
      <c r="B172" s="62">
        <v>44091</v>
      </c>
      <c r="C172" s="19">
        <f>MONTH(Table55[[#This Row],[Day ]])</f>
        <v>9</v>
      </c>
      <c r="D172" t="s">
        <v>487</v>
      </c>
      <c r="E172">
        <v>33</v>
      </c>
      <c r="F172">
        <v>43</v>
      </c>
      <c r="G172">
        <v>984</v>
      </c>
      <c r="H172" s="19" t="str">
        <f>IF(ISBLANK(Table55[[#This Row],[Biochemical Oxygen Demand (mg/l) ]]), "", IF(Table55[[#This Row],[Biochemical Oxygen Demand (mg/l) ]]&gt;'Data Registry'!$AY$4, "Overlimit", "Met"))</f>
        <v>Overlimit</v>
      </c>
      <c r="I172" s="19" t="str">
        <f>IF(ISBLANK(Table55[[#This Row],[Total Suspended Solids (mg/l)]]), "", IF(Table55[[#This Row],[Total Suspended Solids (mg/l)]]&gt;'Data Registry'!$AY$5, "Overlimit", "Met"))</f>
        <v>Met</v>
      </c>
      <c r="J172" s="19" t="str">
        <f>IF(ISBLANK(Table55[[#This Row],[Faecal Coliform (MPN per 100 ml)]]), "", IF(Table55[[#This Row],[Faecal Coliform (MPN per 100 ml)]]&gt;'Data Registry'!$AY$6, "Overlimit", "Met"))</f>
        <v>Met</v>
      </c>
      <c r="K17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173" spans="2:11">
      <c r="B173" s="62">
        <v>44092</v>
      </c>
      <c r="C173" s="19">
        <f>MONTH(Table55[[#This Row],[Day ]])</f>
        <v>9</v>
      </c>
      <c r="D173" t="s">
        <v>487</v>
      </c>
      <c r="E173">
        <v>25</v>
      </c>
      <c r="F173">
        <v>53</v>
      </c>
      <c r="G173">
        <v>882</v>
      </c>
      <c r="H173" s="19" t="str">
        <f>IF(ISBLANK(Table55[[#This Row],[Biochemical Oxygen Demand (mg/l) ]]), "", IF(Table55[[#This Row],[Biochemical Oxygen Demand (mg/l) ]]&gt;'Data Registry'!$AY$4, "Overlimit", "Met"))</f>
        <v>Met</v>
      </c>
      <c r="I173" s="19" t="str">
        <f>IF(ISBLANK(Table55[[#This Row],[Total Suspended Solids (mg/l)]]), "", IF(Table55[[#This Row],[Total Suspended Solids (mg/l)]]&gt;'Data Registry'!$AY$5, "Overlimit", "Met"))</f>
        <v>Met</v>
      </c>
      <c r="J173" s="19" t="str">
        <f>IF(ISBLANK(Table55[[#This Row],[Faecal Coliform (MPN per 100 ml)]]), "", IF(Table55[[#This Row],[Faecal Coliform (MPN per 100 ml)]]&gt;'Data Registry'!$AY$6, "Overlimit", "Met"))</f>
        <v>Met</v>
      </c>
      <c r="K17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74" spans="2:11">
      <c r="B174" s="62">
        <v>44093</v>
      </c>
      <c r="C174" s="19">
        <f>MONTH(Table55[[#This Row],[Day ]])</f>
        <v>9</v>
      </c>
      <c r="D174" t="s">
        <v>487</v>
      </c>
      <c r="E174">
        <v>31</v>
      </c>
      <c r="F174">
        <v>19</v>
      </c>
      <c r="G174">
        <v>910</v>
      </c>
      <c r="H174" s="19" t="str">
        <f>IF(ISBLANK(Table55[[#This Row],[Biochemical Oxygen Demand (mg/l) ]]), "", IF(Table55[[#This Row],[Biochemical Oxygen Demand (mg/l) ]]&gt;'Data Registry'!$AY$4, "Overlimit", "Met"))</f>
        <v>Overlimit</v>
      </c>
      <c r="I174" s="19" t="str">
        <f>IF(ISBLANK(Table55[[#This Row],[Total Suspended Solids (mg/l)]]), "", IF(Table55[[#This Row],[Total Suspended Solids (mg/l)]]&gt;'Data Registry'!$AY$5, "Overlimit", "Met"))</f>
        <v>Met</v>
      </c>
      <c r="J174" s="19" t="str">
        <f>IF(ISBLANK(Table55[[#This Row],[Faecal Coliform (MPN per 100 ml)]]), "", IF(Table55[[#This Row],[Faecal Coliform (MPN per 100 ml)]]&gt;'Data Registry'!$AY$6, "Overlimit", "Met"))</f>
        <v>Met</v>
      </c>
      <c r="K17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175" spans="2:11">
      <c r="B175" s="62">
        <v>44094</v>
      </c>
      <c r="C175" s="19">
        <f>MONTH(Table55[[#This Row],[Day ]])</f>
        <v>9</v>
      </c>
      <c r="D175" t="s">
        <v>487</v>
      </c>
      <c r="E175">
        <v>17</v>
      </c>
      <c r="F175">
        <v>16</v>
      </c>
      <c r="G175">
        <v>961</v>
      </c>
      <c r="H175" s="19" t="str">
        <f>IF(ISBLANK(Table55[[#This Row],[Biochemical Oxygen Demand (mg/l) ]]), "", IF(Table55[[#This Row],[Biochemical Oxygen Demand (mg/l) ]]&gt;'Data Registry'!$AY$4, "Overlimit", "Met"))</f>
        <v>Met</v>
      </c>
      <c r="I175" s="19" t="str">
        <f>IF(ISBLANK(Table55[[#This Row],[Total Suspended Solids (mg/l)]]), "", IF(Table55[[#This Row],[Total Suspended Solids (mg/l)]]&gt;'Data Registry'!$AY$5, "Overlimit", "Met"))</f>
        <v>Met</v>
      </c>
      <c r="J175" s="19" t="str">
        <f>IF(ISBLANK(Table55[[#This Row],[Faecal Coliform (MPN per 100 ml)]]), "", IF(Table55[[#This Row],[Faecal Coliform (MPN per 100 ml)]]&gt;'Data Registry'!$AY$6, "Overlimit", "Met"))</f>
        <v>Met</v>
      </c>
      <c r="K17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76" spans="2:11">
      <c r="B176" s="62">
        <v>44095</v>
      </c>
      <c r="C176" s="19">
        <f>MONTH(Table55[[#This Row],[Day ]])</f>
        <v>9</v>
      </c>
      <c r="D176" t="s">
        <v>487</v>
      </c>
      <c r="E176">
        <v>3</v>
      </c>
      <c r="F176">
        <v>12</v>
      </c>
      <c r="G176">
        <v>996</v>
      </c>
      <c r="H176" s="19" t="str">
        <f>IF(ISBLANK(Table55[[#This Row],[Biochemical Oxygen Demand (mg/l) ]]), "", IF(Table55[[#This Row],[Biochemical Oxygen Demand (mg/l) ]]&gt;'Data Registry'!$AY$4, "Overlimit", "Met"))</f>
        <v>Met</v>
      </c>
      <c r="I176" s="19" t="str">
        <f>IF(ISBLANK(Table55[[#This Row],[Total Suspended Solids (mg/l)]]), "", IF(Table55[[#This Row],[Total Suspended Solids (mg/l)]]&gt;'Data Registry'!$AY$5, "Overlimit", "Met"))</f>
        <v>Met</v>
      </c>
      <c r="J176" s="19" t="str">
        <f>IF(ISBLANK(Table55[[#This Row],[Faecal Coliform (MPN per 100 ml)]]), "", IF(Table55[[#This Row],[Faecal Coliform (MPN per 100 ml)]]&gt;'Data Registry'!$AY$6, "Overlimit", "Met"))</f>
        <v>Met</v>
      </c>
      <c r="K17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77" spans="2:11">
      <c r="B177" s="62">
        <v>44096</v>
      </c>
      <c r="C177" s="19">
        <f>MONTH(Table55[[#This Row],[Day ]])</f>
        <v>9</v>
      </c>
      <c r="D177" t="s">
        <v>487</v>
      </c>
      <c r="E177">
        <v>1</v>
      </c>
      <c r="F177">
        <v>41</v>
      </c>
      <c r="G177">
        <v>824</v>
      </c>
      <c r="H177" s="19" t="str">
        <f>IF(ISBLANK(Table55[[#This Row],[Biochemical Oxygen Demand (mg/l) ]]), "", IF(Table55[[#This Row],[Biochemical Oxygen Demand (mg/l) ]]&gt;'Data Registry'!$AY$4, "Overlimit", "Met"))</f>
        <v>Met</v>
      </c>
      <c r="I177" s="19" t="str">
        <f>IF(ISBLANK(Table55[[#This Row],[Total Suspended Solids (mg/l)]]), "", IF(Table55[[#This Row],[Total Suspended Solids (mg/l)]]&gt;'Data Registry'!$AY$5, "Overlimit", "Met"))</f>
        <v>Met</v>
      </c>
      <c r="J177" s="19" t="str">
        <f>IF(ISBLANK(Table55[[#This Row],[Faecal Coliform (MPN per 100 ml)]]), "", IF(Table55[[#This Row],[Faecal Coliform (MPN per 100 ml)]]&gt;'Data Registry'!$AY$6, "Overlimit", "Met"))</f>
        <v>Met</v>
      </c>
      <c r="K17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78" spans="2:11">
      <c r="B178" s="62">
        <v>44097</v>
      </c>
      <c r="C178" s="19">
        <f>MONTH(Table55[[#This Row],[Day ]])</f>
        <v>9</v>
      </c>
      <c r="D178" t="s">
        <v>487</v>
      </c>
      <c r="E178">
        <v>2</v>
      </c>
      <c r="F178">
        <v>31</v>
      </c>
      <c r="G178">
        <v>975</v>
      </c>
      <c r="H178" s="19" t="str">
        <f>IF(ISBLANK(Table55[[#This Row],[Biochemical Oxygen Demand (mg/l) ]]), "", IF(Table55[[#This Row],[Biochemical Oxygen Demand (mg/l) ]]&gt;'Data Registry'!$AY$4, "Overlimit", "Met"))</f>
        <v>Met</v>
      </c>
      <c r="I178" s="19" t="str">
        <f>IF(ISBLANK(Table55[[#This Row],[Total Suspended Solids (mg/l)]]), "", IF(Table55[[#This Row],[Total Suspended Solids (mg/l)]]&gt;'Data Registry'!$AY$5, "Overlimit", "Met"))</f>
        <v>Met</v>
      </c>
      <c r="J178" s="19" t="str">
        <f>IF(ISBLANK(Table55[[#This Row],[Faecal Coliform (MPN per 100 ml)]]), "", IF(Table55[[#This Row],[Faecal Coliform (MPN per 100 ml)]]&gt;'Data Registry'!$AY$6, "Overlimit", "Met"))</f>
        <v>Met</v>
      </c>
      <c r="K17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79" spans="2:11">
      <c r="B179" s="62">
        <v>44098</v>
      </c>
      <c r="C179" s="19">
        <f>MONTH(Table55[[#This Row],[Day ]])</f>
        <v>9</v>
      </c>
      <c r="D179" t="s">
        <v>487</v>
      </c>
      <c r="E179">
        <v>31</v>
      </c>
      <c r="F179">
        <v>40</v>
      </c>
      <c r="G179">
        <v>962</v>
      </c>
      <c r="H179" s="19" t="str">
        <f>IF(ISBLANK(Table55[[#This Row],[Biochemical Oxygen Demand (mg/l) ]]), "", IF(Table55[[#This Row],[Biochemical Oxygen Demand (mg/l) ]]&gt;'Data Registry'!$AY$4, "Overlimit", "Met"))</f>
        <v>Overlimit</v>
      </c>
      <c r="I179" s="19" t="str">
        <f>IF(ISBLANK(Table55[[#This Row],[Total Suspended Solids (mg/l)]]), "", IF(Table55[[#This Row],[Total Suspended Solids (mg/l)]]&gt;'Data Registry'!$AY$5, "Overlimit", "Met"))</f>
        <v>Met</v>
      </c>
      <c r="J179" s="19" t="str">
        <f>IF(ISBLANK(Table55[[#This Row],[Faecal Coliform (MPN per 100 ml)]]), "", IF(Table55[[#This Row],[Faecal Coliform (MPN per 100 ml)]]&gt;'Data Registry'!$AY$6, "Overlimit", "Met"))</f>
        <v>Met</v>
      </c>
      <c r="K17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180" spans="2:11">
      <c r="B180" s="62">
        <v>44099</v>
      </c>
      <c r="C180" s="19">
        <f>MONTH(Table55[[#This Row],[Day ]])</f>
        <v>9</v>
      </c>
      <c r="D180" t="s">
        <v>487</v>
      </c>
      <c r="E180">
        <v>38</v>
      </c>
      <c r="F180">
        <v>58</v>
      </c>
      <c r="G180">
        <v>951</v>
      </c>
      <c r="H180" s="19" t="str">
        <f>IF(ISBLANK(Table55[[#This Row],[Biochemical Oxygen Demand (mg/l) ]]), "", IF(Table55[[#This Row],[Biochemical Oxygen Demand (mg/l) ]]&gt;'Data Registry'!$AY$4, "Overlimit", "Met"))</f>
        <v>Overlimit</v>
      </c>
      <c r="I180" s="19" t="str">
        <f>IF(ISBLANK(Table55[[#This Row],[Total Suspended Solids (mg/l)]]), "", IF(Table55[[#This Row],[Total Suspended Solids (mg/l)]]&gt;'Data Registry'!$AY$5, "Overlimit", "Met"))</f>
        <v>Met</v>
      </c>
      <c r="J180" s="19" t="str">
        <f>IF(ISBLANK(Table55[[#This Row],[Faecal Coliform (MPN per 100 ml)]]), "", IF(Table55[[#This Row],[Faecal Coliform (MPN per 100 ml)]]&gt;'Data Registry'!$AY$6, "Overlimit", "Met"))</f>
        <v>Met</v>
      </c>
      <c r="K18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181" spans="2:11">
      <c r="B181" s="62">
        <v>44100</v>
      </c>
      <c r="C181" s="19">
        <f>MONTH(Table55[[#This Row],[Day ]])</f>
        <v>9</v>
      </c>
      <c r="D181" t="s">
        <v>487</v>
      </c>
      <c r="E181">
        <v>12</v>
      </c>
      <c r="F181">
        <v>12</v>
      </c>
      <c r="G181">
        <v>913</v>
      </c>
      <c r="H181" s="19" t="str">
        <f>IF(ISBLANK(Table55[[#This Row],[Biochemical Oxygen Demand (mg/l) ]]), "", IF(Table55[[#This Row],[Biochemical Oxygen Demand (mg/l) ]]&gt;'Data Registry'!$AY$4, "Overlimit", "Met"))</f>
        <v>Met</v>
      </c>
      <c r="I181" s="19" t="str">
        <f>IF(ISBLANK(Table55[[#This Row],[Total Suspended Solids (mg/l)]]), "", IF(Table55[[#This Row],[Total Suspended Solids (mg/l)]]&gt;'Data Registry'!$AY$5, "Overlimit", "Met"))</f>
        <v>Met</v>
      </c>
      <c r="J181" s="19" t="str">
        <f>IF(ISBLANK(Table55[[#This Row],[Faecal Coliform (MPN per 100 ml)]]), "", IF(Table55[[#This Row],[Faecal Coliform (MPN per 100 ml)]]&gt;'Data Registry'!$AY$6, "Overlimit", "Met"))</f>
        <v>Met</v>
      </c>
      <c r="K18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82" spans="2:11">
      <c r="B182" s="62">
        <v>44101</v>
      </c>
      <c r="C182" s="19">
        <f>MONTH(Table55[[#This Row],[Day ]])</f>
        <v>9</v>
      </c>
      <c r="D182" t="s">
        <v>487</v>
      </c>
      <c r="E182">
        <v>40</v>
      </c>
      <c r="F182">
        <v>32</v>
      </c>
      <c r="G182">
        <v>936</v>
      </c>
      <c r="H182" s="19" t="str">
        <f>IF(ISBLANK(Table55[[#This Row],[Biochemical Oxygen Demand (mg/l) ]]), "", IF(Table55[[#This Row],[Biochemical Oxygen Demand (mg/l) ]]&gt;'Data Registry'!$AY$4, "Overlimit", "Met"))</f>
        <v>Overlimit</v>
      </c>
      <c r="I182" s="19" t="str">
        <f>IF(ISBLANK(Table55[[#This Row],[Total Suspended Solids (mg/l)]]), "", IF(Table55[[#This Row],[Total Suspended Solids (mg/l)]]&gt;'Data Registry'!$AY$5, "Overlimit", "Met"))</f>
        <v>Met</v>
      </c>
      <c r="J182" s="19" t="str">
        <f>IF(ISBLANK(Table55[[#This Row],[Faecal Coliform (MPN per 100 ml)]]), "", IF(Table55[[#This Row],[Faecal Coliform (MPN per 100 ml)]]&gt;'Data Registry'!$AY$6, "Overlimit", "Met"))</f>
        <v>Met</v>
      </c>
      <c r="K18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183" spans="2:11">
      <c r="B183" s="62">
        <v>44102</v>
      </c>
      <c r="C183" s="19">
        <f>MONTH(Table55[[#This Row],[Day ]])</f>
        <v>9</v>
      </c>
      <c r="D183" t="s">
        <v>487</v>
      </c>
      <c r="E183">
        <v>20</v>
      </c>
      <c r="F183">
        <v>22</v>
      </c>
      <c r="G183">
        <v>872</v>
      </c>
      <c r="H183" s="19" t="str">
        <f>IF(ISBLANK(Table55[[#This Row],[Biochemical Oxygen Demand (mg/l) ]]), "", IF(Table55[[#This Row],[Biochemical Oxygen Demand (mg/l) ]]&gt;'Data Registry'!$AY$4, "Overlimit", "Met"))</f>
        <v>Met</v>
      </c>
      <c r="I183" s="19" t="str">
        <f>IF(ISBLANK(Table55[[#This Row],[Total Suspended Solids (mg/l)]]), "", IF(Table55[[#This Row],[Total Suspended Solids (mg/l)]]&gt;'Data Registry'!$AY$5, "Overlimit", "Met"))</f>
        <v>Met</v>
      </c>
      <c r="J183" s="19" t="str">
        <f>IF(ISBLANK(Table55[[#This Row],[Faecal Coliform (MPN per 100 ml)]]), "", IF(Table55[[#This Row],[Faecal Coliform (MPN per 100 ml)]]&gt;'Data Registry'!$AY$6, "Overlimit", "Met"))</f>
        <v>Met</v>
      </c>
      <c r="K18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84" spans="2:11">
      <c r="B184" s="62">
        <v>44103</v>
      </c>
      <c r="C184" s="19">
        <f>MONTH(Table55[[#This Row],[Day ]])</f>
        <v>9</v>
      </c>
      <c r="D184" t="s">
        <v>487</v>
      </c>
      <c r="E184">
        <v>20</v>
      </c>
      <c r="F184">
        <v>23</v>
      </c>
      <c r="G184">
        <v>909</v>
      </c>
      <c r="H184" s="19" t="str">
        <f>IF(ISBLANK(Table55[[#This Row],[Biochemical Oxygen Demand (mg/l) ]]), "", IF(Table55[[#This Row],[Biochemical Oxygen Demand (mg/l) ]]&gt;'Data Registry'!$AY$4, "Overlimit", "Met"))</f>
        <v>Met</v>
      </c>
      <c r="I184" s="19" t="str">
        <f>IF(ISBLANK(Table55[[#This Row],[Total Suspended Solids (mg/l)]]), "", IF(Table55[[#This Row],[Total Suspended Solids (mg/l)]]&gt;'Data Registry'!$AY$5, "Overlimit", "Met"))</f>
        <v>Met</v>
      </c>
      <c r="J184" s="19" t="str">
        <f>IF(ISBLANK(Table55[[#This Row],[Faecal Coliform (MPN per 100 ml)]]), "", IF(Table55[[#This Row],[Faecal Coliform (MPN per 100 ml)]]&gt;'Data Registry'!$AY$6, "Overlimit", "Met"))</f>
        <v>Met</v>
      </c>
      <c r="K18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85" spans="2:11">
      <c r="B185" s="62">
        <v>44104</v>
      </c>
      <c r="C185" s="19">
        <f>MONTH(Table55[[#This Row],[Day ]])</f>
        <v>9</v>
      </c>
      <c r="D185" t="s">
        <v>487</v>
      </c>
      <c r="E185">
        <v>34</v>
      </c>
      <c r="F185">
        <v>50</v>
      </c>
      <c r="G185">
        <v>933</v>
      </c>
      <c r="H185" s="19" t="str">
        <f>IF(ISBLANK(Table55[[#This Row],[Biochemical Oxygen Demand (mg/l) ]]), "", IF(Table55[[#This Row],[Biochemical Oxygen Demand (mg/l) ]]&gt;'Data Registry'!$AY$4, "Overlimit", "Met"))</f>
        <v>Overlimit</v>
      </c>
      <c r="I185" s="19" t="str">
        <f>IF(ISBLANK(Table55[[#This Row],[Total Suspended Solids (mg/l)]]), "", IF(Table55[[#This Row],[Total Suspended Solids (mg/l)]]&gt;'Data Registry'!$AY$5, "Overlimit", "Met"))</f>
        <v>Met</v>
      </c>
      <c r="J185" s="19" t="str">
        <f>IF(ISBLANK(Table55[[#This Row],[Faecal Coliform (MPN per 100 ml)]]), "", IF(Table55[[#This Row],[Faecal Coliform (MPN per 100 ml)]]&gt;'Data Registry'!$AY$6, "Overlimit", "Met"))</f>
        <v>Met</v>
      </c>
      <c r="K18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186" spans="2:11">
      <c r="B186" s="62">
        <v>44105</v>
      </c>
      <c r="C186" s="19">
        <f>MONTH(Table55[[#This Row],[Day ]])</f>
        <v>10</v>
      </c>
      <c r="D186" t="s">
        <v>487</v>
      </c>
      <c r="E186">
        <v>40</v>
      </c>
      <c r="F186">
        <v>14</v>
      </c>
      <c r="G186">
        <v>873</v>
      </c>
      <c r="H186" s="19" t="str">
        <f>IF(ISBLANK(Table55[[#This Row],[Biochemical Oxygen Demand (mg/l) ]]), "", IF(Table55[[#This Row],[Biochemical Oxygen Demand (mg/l) ]]&gt;'Data Registry'!$AY$4, "Overlimit", "Met"))</f>
        <v>Overlimit</v>
      </c>
      <c r="I186" s="19" t="str">
        <f>IF(ISBLANK(Table55[[#This Row],[Total Suspended Solids (mg/l)]]), "", IF(Table55[[#This Row],[Total Suspended Solids (mg/l)]]&gt;'Data Registry'!$AY$5, "Overlimit", "Met"))</f>
        <v>Met</v>
      </c>
      <c r="J186" s="19" t="str">
        <f>IF(ISBLANK(Table55[[#This Row],[Faecal Coliform (MPN per 100 ml)]]), "", IF(Table55[[#This Row],[Faecal Coliform (MPN per 100 ml)]]&gt;'Data Registry'!$AY$6, "Overlimit", "Met"))</f>
        <v>Met</v>
      </c>
      <c r="K18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187" spans="2:11">
      <c r="B187" s="62">
        <v>44106</v>
      </c>
      <c r="C187" s="19">
        <f>MONTH(Table55[[#This Row],[Day ]])</f>
        <v>10</v>
      </c>
      <c r="D187" t="s">
        <v>487</v>
      </c>
      <c r="E187">
        <v>2</v>
      </c>
      <c r="F187">
        <v>45</v>
      </c>
      <c r="G187">
        <v>990</v>
      </c>
      <c r="H187" s="19" t="str">
        <f>IF(ISBLANK(Table55[[#This Row],[Biochemical Oxygen Demand (mg/l) ]]), "", IF(Table55[[#This Row],[Biochemical Oxygen Demand (mg/l) ]]&gt;'Data Registry'!$AY$4, "Overlimit", "Met"))</f>
        <v>Met</v>
      </c>
      <c r="I187" s="19" t="str">
        <f>IF(ISBLANK(Table55[[#This Row],[Total Suspended Solids (mg/l)]]), "", IF(Table55[[#This Row],[Total Suspended Solids (mg/l)]]&gt;'Data Registry'!$AY$5, "Overlimit", "Met"))</f>
        <v>Met</v>
      </c>
      <c r="J187" s="19" t="str">
        <f>IF(ISBLANK(Table55[[#This Row],[Faecal Coliform (MPN per 100 ml)]]), "", IF(Table55[[#This Row],[Faecal Coliform (MPN per 100 ml)]]&gt;'Data Registry'!$AY$6, "Overlimit", "Met"))</f>
        <v>Met</v>
      </c>
      <c r="K18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88" spans="2:11">
      <c r="B188" s="62">
        <v>44107</v>
      </c>
      <c r="C188" s="19">
        <f>MONTH(Table55[[#This Row],[Day ]])</f>
        <v>10</v>
      </c>
      <c r="D188" t="s">
        <v>487</v>
      </c>
      <c r="E188">
        <v>23</v>
      </c>
      <c r="F188">
        <v>10</v>
      </c>
      <c r="G188">
        <v>832</v>
      </c>
      <c r="H188" s="19" t="str">
        <f>IF(ISBLANK(Table55[[#This Row],[Biochemical Oxygen Demand (mg/l) ]]), "", IF(Table55[[#This Row],[Biochemical Oxygen Demand (mg/l) ]]&gt;'Data Registry'!$AY$4, "Overlimit", "Met"))</f>
        <v>Met</v>
      </c>
      <c r="I188" s="19" t="str">
        <f>IF(ISBLANK(Table55[[#This Row],[Total Suspended Solids (mg/l)]]), "", IF(Table55[[#This Row],[Total Suspended Solids (mg/l)]]&gt;'Data Registry'!$AY$5, "Overlimit", "Met"))</f>
        <v>Met</v>
      </c>
      <c r="J188" s="19" t="str">
        <f>IF(ISBLANK(Table55[[#This Row],[Faecal Coliform (MPN per 100 ml)]]), "", IF(Table55[[#This Row],[Faecal Coliform (MPN per 100 ml)]]&gt;'Data Registry'!$AY$6, "Overlimit", "Met"))</f>
        <v>Met</v>
      </c>
      <c r="K18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89" spans="2:11">
      <c r="B189" s="62">
        <v>44108</v>
      </c>
      <c r="C189" s="19">
        <f>MONTH(Table55[[#This Row],[Day ]])</f>
        <v>10</v>
      </c>
      <c r="D189" t="s">
        <v>487</v>
      </c>
      <c r="E189">
        <v>6</v>
      </c>
      <c r="F189">
        <v>10</v>
      </c>
      <c r="G189">
        <v>996</v>
      </c>
      <c r="H189" s="19" t="str">
        <f>IF(ISBLANK(Table55[[#This Row],[Biochemical Oxygen Demand (mg/l) ]]), "", IF(Table55[[#This Row],[Biochemical Oxygen Demand (mg/l) ]]&gt;'Data Registry'!$AY$4, "Overlimit", "Met"))</f>
        <v>Met</v>
      </c>
      <c r="I189" s="19" t="str">
        <f>IF(ISBLANK(Table55[[#This Row],[Total Suspended Solids (mg/l)]]), "", IF(Table55[[#This Row],[Total Suspended Solids (mg/l)]]&gt;'Data Registry'!$AY$5, "Overlimit", "Met"))</f>
        <v>Met</v>
      </c>
      <c r="J189" s="19" t="str">
        <f>IF(ISBLANK(Table55[[#This Row],[Faecal Coliform (MPN per 100 ml)]]), "", IF(Table55[[#This Row],[Faecal Coliform (MPN per 100 ml)]]&gt;'Data Registry'!$AY$6, "Overlimit", "Met"))</f>
        <v>Met</v>
      </c>
      <c r="K18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90" spans="2:11">
      <c r="B190" s="62">
        <v>44109</v>
      </c>
      <c r="C190" s="19">
        <f>MONTH(Table55[[#This Row],[Day ]])</f>
        <v>10</v>
      </c>
      <c r="D190" t="s">
        <v>487</v>
      </c>
      <c r="E190">
        <v>24</v>
      </c>
      <c r="F190">
        <v>13</v>
      </c>
      <c r="G190">
        <v>917</v>
      </c>
      <c r="H190" s="19" t="str">
        <f>IF(ISBLANK(Table55[[#This Row],[Biochemical Oxygen Demand (mg/l) ]]), "", IF(Table55[[#This Row],[Biochemical Oxygen Demand (mg/l) ]]&gt;'Data Registry'!$AY$4, "Overlimit", "Met"))</f>
        <v>Met</v>
      </c>
      <c r="I190" s="19" t="str">
        <f>IF(ISBLANK(Table55[[#This Row],[Total Suspended Solids (mg/l)]]), "", IF(Table55[[#This Row],[Total Suspended Solids (mg/l)]]&gt;'Data Registry'!$AY$5, "Overlimit", "Met"))</f>
        <v>Met</v>
      </c>
      <c r="J190" s="19" t="str">
        <f>IF(ISBLANK(Table55[[#This Row],[Faecal Coliform (MPN per 100 ml)]]), "", IF(Table55[[#This Row],[Faecal Coliform (MPN per 100 ml)]]&gt;'Data Registry'!$AY$6, "Overlimit", "Met"))</f>
        <v>Met</v>
      </c>
      <c r="K19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91" spans="2:11">
      <c r="B191" s="62">
        <v>44110</v>
      </c>
      <c r="C191" s="19">
        <f>MONTH(Table55[[#This Row],[Day ]])</f>
        <v>10</v>
      </c>
      <c r="D191" t="s">
        <v>487</v>
      </c>
      <c r="E191">
        <v>8</v>
      </c>
      <c r="F191">
        <v>36</v>
      </c>
      <c r="G191">
        <v>971</v>
      </c>
      <c r="H191" s="19" t="str">
        <f>IF(ISBLANK(Table55[[#This Row],[Biochemical Oxygen Demand (mg/l) ]]), "", IF(Table55[[#This Row],[Biochemical Oxygen Demand (mg/l) ]]&gt;'Data Registry'!$AY$4, "Overlimit", "Met"))</f>
        <v>Met</v>
      </c>
      <c r="I191" s="19" t="str">
        <f>IF(ISBLANK(Table55[[#This Row],[Total Suspended Solids (mg/l)]]), "", IF(Table55[[#This Row],[Total Suspended Solids (mg/l)]]&gt;'Data Registry'!$AY$5, "Overlimit", "Met"))</f>
        <v>Met</v>
      </c>
      <c r="J191" s="19" t="str">
        <f>IF(ISBLANK(Table55[[#This Row],[Faecal Coliform (MPN per 100 ml)]]), "", IF(Table55[[#This Row],[Faecal Coliform (MPN per 100 ml)]]&gt;'Data Registry'!$AY$6, "Overlimit", "Met"))</f>
        <v>Met</v>
      </c>
      <c r="K19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92" spans="2:11">
      <c r="B192" s="62">
        <v>44111</v>
      </c>
      <c r="C192" s="19">
        <f>MONTH(Table55[[#This Row],[Day ]])</f>
        <v>10</v>
      </c>
      <c r="D192" t="s">
        <v>487</v>
      </c>
      <c r="E192">
        <v>1</v>
      </c>
      <c r="F192">
        <v>23</v>
      </c>
      <c r="G192">
        <v>911</v>
      </c>
      <c r="H192" s="19" t="str">
        <f>IF(ISBLANK(Table55[[#This Row],[Biochemical Oxygen Demand (mg/l) ]]), "", IF(Table55[[#This Row],[Biochemical Oxygen Demand (mg/l) ]]&gt;'Data Registry'!$AY$4, "Overlimit", "Met"))</f>
        <v>Met</v>
      </c>
      <c r="I192" s="19" t="str">
        <f>IF(ISBLANK(Table55[[#This Row],[Total Suspended Solids (mg/l)]]), "", IF(Table55[[#This Row],[Total Suspended Solids (mg/l)]]&gt;'Data Registry'!$AY$5, "Overlimit", "Met"))</f>
        <v>Met</v>
      </c>
      <c r="J192" s="19" t="str">
        <f>IF(ISBLANK(Table55[[#This Row],[Faecal Coliform (MPN per 100 ml)]]), "", IF(Table55[[#This Row],[Faecal Coliform (MPN per 100 ml)]]&gt;'Data Registry'!$AY$6, "Overlimit", "Met"))</f>
        <v>Met</v>
      </c>
      <c r="K19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93" spans="2:11">
      <c r="B193" s="62">
        <v>44112</v>
      </c>
      <c r="C193" s="19">
        <f>MONTH(Table55[[#This Row],[Day ]])</f>
        <v>10</v>
      </c>
      <c r="D193" t="s">
        <v>487</v>
      </c>
      <c r="E193">
        <v>22</v>
      </c>
      <c r="F193">
        <v>11</v>
      </c>
      <c r="G193">
        <v>917</v>
      </c>
      <c r="H193" s="19" t="str">
        <f>IF(ISBLANK(Table55[[#This Row],[Biochemical Oxygen Demand (mg/l) ]]), "", IF(Table55[[#This Row],[Biochemical Oxygen Demand (mg/l) ]]&gt;'Data Registry'!$AY$4, "Overlimit", "Met"))</f>
        <v>Met</v>
      </c>
      <c r="I193" s="19" t="str">
        <f>IF(ISBLANK(Table55[[#This Row],[Total Suspended Solids (mg/l)]]), "", IF(Table55[[#This Row],[Total Suspended Solids (mg/l)]]&gt;'Data Registry'!$AY$5, "Overlimit", "Met"))</f>
        <v>Met</v>
      </c>
      <c r="J193" s="19" t="str">
        <f>IF(ISBLANK(Table55[[#This Row],[Faecal Coliform (MPN per 100 ml)]]), "", IF(Table55[[#This Row],[Faecal Coliform (MPN per 100 ml)]]&gt;'Data Registry'!$AY$6, "Overlimit", "Met"))</f>
        <v>Met</v>
      </c>
      <c r="K19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94" spans="2:11">
      <c r="B194" s="62">
        <v>44113</v>
      </c>
      <c r="C194" s="19">
        <f>MONTH(Table55[[#This Row],[Day ]])</f>
        <v>10</v>
      </c>
      <c r="D194" t="s">
        <v>487</v>
      </c>
      <c r="E194">
        <v>26</v>
      </c>
      <c r="F194">
        <v>11</v>
      </c>
      <c r="G194">
        <v>868</v>
      </c>
      <c r="H194" s="19" t="str">
        <f>IF(ISBLANK(Table55[[#This Row],[Biochemical Oxygen Demand (mg/l) ]]), "", IF(Table55[[#This Row],[Biochemical Oxygen Demand (mg/l) ]]&gt;'Data Registry'!$AY$4, "Overlimit", "Met"))</f>
        <v>Met</v>
      </c>
      <c r="I194" s="19" t="str">
        <f>IF(ISBLANK(Table55[[#This Row],[Total Suspended Solids (mg/l)]]), "", IF(Table55[[#This Row],[Total Suspended Solids (mg/l)]]&gt;'Data Registry'!$AY$5, "Overlimit", "Met"))</f>
        <v>Met</v>
      </c>
      <c r="J194" s="19" t="str">
        <f>IF(ISBLANK(Table55[[#This Row],[Faecal Coliform (MPN per 100 ml)]]), "", IF(Table55[[#This Row],[Faecal Coliform (MPN per 100 ml)]]&gt;'Data Registry'!$AY$6, "Overlimit", "Met"))</f>
        <v>Met</v>
      </c>
      <c r="K19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95" spans="2:11">
      <c r="B195" s="62">
        <v>44114</v>
      </c>
      <c r="C195" s="19">
        <f>MONTH(Table55[[#This Row],[Day ]])</f>
        <v>10</v>
      </c>
      <c r="D195" t="s">
        <v>487</v>
      </c>
      <c r="E195">
        <v>0</v>
      </c>
      <c r="F195">
        <v>22</v>
      </c>
      <c r="G195">
        <v>936</v>
      </c>
      <c r="H195" s="19" t="str">
        <f>IF(ISBLANK(Table55[[#This Row],[Biochemical Oxygen Demand (mg/l) ]]), "", IF(Table55[[#This Row],[Biochemical Oxygen Demand (mg/l) ]]&gt;'Data Registry'!$AY$4, "Overlimit", "Met"))</f>
        <v>Met</v>
      </c>
      <c r="I195" s="19" t="str">
        <f>IF(ISBLANK(Table55[[#This Row],[Total Suspended Solids (mg/l)]]), "", IF(Table55[[#This Row],[Total Suspended Solids (mg/l)]]&gt;'Data Registry'!$AY$5, "Overlimit", "Met"))</f>
        <v>Met</v>
      </c>
      <c r="J195" s="19" t="str">
        <f>IF(ISBLANK(Table55[[#This Row],[Faecal Coliform (MPN per 100 ml)]]), "", IF(Table55[[#This Row],[Faecal Coliform (MPN per 100 ml)]]&gt;'Data Registry'!$AY$6, "Overlimit", "Met"))</f>
        <v>Met</v>
      </c>
      <c r="K19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96" spans="2:11">
      <c r="B196" s="62">
        <v>44115</v>
      </c>
      <c r="C196" s="19">
        <f>MONTH(Table55[[#This Row],[Day ]])</f>
        <v>10</v>
      </c>
      <c r="D196" t="s">
        <v>487</v>
      </c>
      <c r="E196">
        <v>30</v>
      </c>
      <c r="F196">
        <v>14</v>
      </c>
      <c r="G196">
        <v>973</v>
      </c>
      <c r="H196" s="19" t="str">
        <f>IF(ISBLANK(Table55[[#This Row],[Biochemical Oxygen Demand (mg/l) ]]), "", IF(Table55[[#This Row],[Biochemical Oxygen Demand (mg/l) ]]&gt;'Data Registry'!$AY$4, "Overlimit", "Met"))</f>
        <v>Met</v>
      </c>
      <c r="I196" s="19" t="str">
        <f>IF(ISBLANK(Table55[[#This Row],[Total Suspended Solids (mg/l)]]), "", IF(Table55[[#This Row],[Total Suspended Solids (mg/l)]]&gt;'Data Registry'!$AY$5, "Overlimit", "Met"))</f>
        <v>Met</v>
      </c>
      <c r="J196" s="19" t="str">
        <f>IF(ISBLANK(Table55[[#This Row],[Faecal Coliform (MPN per 100 ml)]]), "", IF(Table55[[#This Row],[Faecal Coliform (MPN per 100 ml)]]&gt;'Data Registry'!$AY$6, "Overlimit", "Met"))</f>
        <v>Met</v>
      </c>
      <c r="K19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197" spans="2:11">
      <c r="B197" s="62">
        <v>44116</v>
      </c>
      <c r="C197" s="19">
        <f>MONTH(Table55[[#This Row],[Day ]])</f>
        <v>10</v>
      </c>
      <c r="D197" t="s">
        <v>487</v>
      </c>
      <c r="E197">
        <v>31</v>
      </c>
      <c r="F197">
        <v>34</v>
      </c>
      <c r="G197">
        <v>992</v>
      </c>
      <c r="H197" s="19" t="str">
        <f>IF(ISBLANK(Table55[[#This Row],[Biochemical Oxygen Demand (mg/l) ]]), "", IF(Table55[[#This Row],[Biochemical Oxygen Demand (mg/l) ]]&gt;'Data Registry'!$AY$4, "Overlimit", "Met"))</f>
        <v>Overlimit</v>
      </c>
      <c r="I197" s="19" t="str">
        <f>IF(ISBLANK(Table55[[#This Row],[Total Suspended Solids (mg/l)]]), "", IF(Table55[[#This Row],[Total Suspended Solids (mg/l)]]&gt;'Data Registry'!$AY$5, "Overlimit", "Met"))</f>
        <v>Met</v>
      </c>
      <c r="J197" s="19" t="str">
        <f>IF(ISBLANK(Table55[[#This Row],[Faecal Coliform (MPN per 100 ml)]]), "", IF(Table55[[#This Row],[Faecal Coliform (MPN per 100 ml)]]&gt;'Data Registry'!$AY$6, "Overlimit", "Met"))</f>
        <v>Met</v>
      </c>
      <c r="K19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198" spans="2:11">
      <c r="B198" s="62">
        <v>44117</v>
      </c>
      <c r="C198" s="19">
        <f>MONTH(Table55[[#This Row],[Day ]])</f>
        <v>10</v>
      </c>
      <c r="D198" t="s">
        <v>487</v>
      </c>
      <c r="E198">
        <v>31</v>
      </c>
      <c r="F198">
        <v>105</v>
      </c>
      <c r="G198">
        <v>1005</v>
      </c>
      <c r="H198" s="19" t="str">
        <f>IF(ISBLANK(Table55[[#This Row],[Biochemical Oxygen Demand (mg/l) ]]), "", IF(Table55[[#This Row],[Biochemical Oxygen Demand (mg/l) ]]&gt;'Data Registry'!$AY$4, "Overlimit", "Met"))</f>
        <v>Overlimit</v>
      </c>
      <c r="I198" s="19" t="str">
        <f>IF(ISBLANK(Table55[[#This Row],[Total Suspended Solids (mg/l)]]), "", IF(Table55[[#This Row],[Total Suspended Solids (mg/l)]]&gt;'Data Registry'!$AY$5, "Overlimit", "Met"))</f>
        <v>Overlimit</v>
      </c>
      <c r="J198" s="19" t="str">
        <f>IF(ISBLANK(Table55[[#This Row],[Faecal Coliform (MPN per 100 ml)]]), "", IF(Table55[[#This Row],[Faecal Coliform (MPN per 100 ml)]]&gt;'Data Registry'!$AY$6, "Overlimit", "Met"))</f>
        <v>Overlimit</v>
      </c>
      <c r="K19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Unmet</v>
      </c>
    </row>
    <row r="199" spans="2:11">
      <c r="B199" s="62">
        <v>44118</v>
      </c>
      <c r="C199" s="19">
        <f>MONTH(Table55[[#This Row],[Day ]])</f>
        <v>10</v>
      </c>
      <c r="D199" t="s">
        <v>487</v>
      </c>
      <c r="E199">
        <v>31</v>
      </c>
      <c r="F199">
        <v>105</v>
      </c>
      <c r="G199">
        <v>1005</v>
      </c>
      <c r="H199" s="19" t="str">
        <f>IF(ISBLANK(Table55[[#This Row],[Biochemical Oxygen Demand (mg/l) ]]), "", IF(Table55[[#This Row],[Biochemical Oxygen Demand (mg/l) ]]&gt;'Data Registry'!$AY$4, "Overlimit", "Met"))</f>
        <v>Overlimit</v>
      </c>
      <c r="I199" s="19" t="str">
        <f>IF(ISBLANK(Table55[[#This Row],[Total Suspended Solids (mg/l)]]), "", IF(Table55[[#This Row],[Total Suspended Solids (mg/l)]]&gt;'Data Registry'!$AY$5, "Overlimit", "Met"))</f>
        <v>Overlimit</v>
      </c>
      <c r="J199" s="19" t="str">
        <f>IF(ISBLANK(Table55[[#This Row],[Faecal Coliform (MPN per 100 ml)]]), "", IF(Table55[[#This Row],[Faecal Coliform (MPN per 100 ml)]]&gt;'Data Registry'!$AY$6, "Overlimit", "Met"))</f>
        <v>Overlimit</v>
      </c>
      <c r="K19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Unmet</v>
      </c>
    </row>
    <row r="200" spans="2:11">
      <c r="B200" s="62">
        <v>44119</v>
      </c>
      <c r="C200" s="19">
        <f>MONTH(Table55[[#This Row],[Day ]])</f>
        <v>10</v>
      </c>
      <c r="D200" t="s">
        <v>489</v>
      </c>
      <c r="E200">
        <v>31</v>
      </c>
      <c r="F200">
        <v>105</v>
      </c>
      <c r="G200">
        <v>1005</v>
      </c>
      <c r="H200" s="19" t="str">
        <f>IF(ISBLANK(Table55[[#This Row],[Biochemical Oxygen Demand (mg/l) ]]), "", IF(Table55[[#This Row],[Biochemical Oxygen Demand (mg/l) ]]&gt;'Data Registry'!$AY$4, "Overlimit", "Met"))</f>
        <v>Overlimit</v>
      </c>
      <c r="I200" s="19" t="str">
        <f>IF(ISBLANK(Table55[[#This Row],[Total Suspended Solids (mg/l)]]), "", IF(Table55[[#This Row],[Total Suspended Solids (mg/l)]]&gt;'Data Registry'!$AY$5, "Overlimit", "Met"))</f>
        <v>Overlimit</v>
      </c>
      <c r="J200" s="19" t="str">
        <f>IF(ISBLANK(Table55[[#This Row],[Faecal Coliform (MPN per 100 ml)]]), "", IF(Table55[[#This Row],[Faecal Coliform (MPN per 100 ml)]]&gt;'Data Registry'!$AY$6, "Overlimit", "Met"))</f>
        <v>Overlimit</v>
      </c>
      <c r="K20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Unmet</v>
      </c>
    </row>
    <row r="201" spans="2:11">
      <c r="B201" s="62">
        <v>44120</v>
      </c>
      <c r="C201" s="19">
        <f>MONTH(Table55[[#This Row],[Day ]])</f>
        <v>10</v>
      </c>
      <c r="D201" t="s">
        <v>489</v>
      </c>
      <c r="E201">
        <v>31</v>
      </c>
      <c r="F201">
        <v>105</v>
      </c>
      <c r="G201">
        <v>1005</v>
      </c>
      <c r="H201" s="19" t="str">
        <f>IF(ISBLANK(Table55[[#This Row],[Biochemical Oxygen Demand (mg/l) ]]), "", IF(Table55[[#This Row],[Biochemical Oxygen Demand (mg/l) ]]&gt;'Data Registry'!$AY$4, "Overlimit", "Met"))</f>
        <v>Overlimit</v>
      </c>
      <c r="I201" s="19" t="str">
        <f>IF(ISBLANK(Table55[[#This Row],[Total Suspended Solids (mg/l)]]), "", IF(Table55[[#This Row],[Total Suspended Solids (mg/l)]]&gt;'Data Registry'!$AY$5, "Overlimit", "Met"))</f>
        <v>Overlimit</v>
      </c>
      <c r="J201" s="19" t="str">
        <f>IF(ISBLANK(Table55[[#This Row],[Faecal Coliform (MPN per 100 ml)]]), "", IF(Table55[[#This Row],[Faecal Coliform (MPN per 100 ml)]]&gt;'Data Registry'!$AY$6, "Overlimit", "Met"))</f>
        <v>Overlimit</v>
      </c>
      <c r="K20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Unmet</v>
      </c>
    </row>
    <row r="202" spans="2:11">
      <c r="B202" s="62">
        <v>44121</v>
      </c>
      <c r="C202" s="19">
        <f>MONTH(Table55[[#This Row],[Day ]])</f>
        <v>10</v>
      </c>
      <c r="D202" t="s">
        <v>489</v>
      </c>
      <c r="E202">
        <v>31</v>
      </c>
      <c r="F202">
        <v>105</v>
      </c>
      <c r="G202">
        <v>1005</v>
      </c>
      <c r="H202" s="19" t="str">
        <f>IF(ISBLANK(Table55[[#This Row],[Biochemical Oxygen Demand (mg/l) ]]), "", IF(Table55[[#This Row],[Biochemical Oxygen Demand (mg/l) ]]&gt;'Data Registry'!$AY$4, "Overlimit", "Met"))</f>
        <v>Overlimit</v>
      </c>
      <c r="I202" s="19" t="str">
        <f>IF(ISBLANK(Table55[[#This Row],[Total Suspended Solids (mg/l)]]), "", IF(Table55[[#This Row],[Total Suspended Solids (mg/l)]]&gt;'Data Registry'!$AY$5, "Overlimit", "Met"))</f>
        <v>Overlimit</v>
      </c>
      <c r="J202" s="19" t="str">
        <f>IF(ISBLANK(Table55[[#This Row],[Faecal Coliform (MPN per 100 ml)]]), "", IF(Table55[[#This Row],[Faecal Coliform (MPN per 100 ml)]]&gt;'Data Registry'!$AY$6, "Overlimit", "Met"))</f>
        <v>Overlimit</v>
      </c>
      <c r="K20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Unmet</v>
      </c>
    </row>
    <row r="203" spans="2:11">
      <c r="B203" s="62">
        <v>44122</v>
      </c>
      <c r="C203" s="19">
        <f>MONTH(Table55[[#This Row],[Day ]])</f>
        <v>10</v>
      </c>
      <c r="D203" t="s">
        <v>489</v>
      </c>
      <c r="E203">
        <v>12</v>
      </c>
      <c r="F203">
        <v>40</v>
      </c>
      <c r="G203">
        <v>839</v>
      </c>
      <c r="H203" s="19" t="str">
        <f>IF(ISBLANK(Table55[[#This Row],[Biochemical Oxygen Demand (mg/l) ]]), "", IF(Table55[[#This Row],[Biochemical Oxygen Demand (mg/l) ]]&gt;'Data Registry'!$AY$4, "Overlimit", "Met"))</f>
        <v>Met</v>
      </c>
      <c r="I203" s="19" t="str">
        <f>IF(ISBLANK(Table55[[#This Row],[Total Suspended Solids (mg/l)]]), "", IF(Table55[[#This Row],[Total Suspended Solids (mg/l)]]&gt;'Data Registry'!$AY$5, "Overlimit", "Met"))</f>
        <v>Met</v>
      </c>
      <c r="J203" s="19" t="str">
        <f>IF(ISBLANK(Table55[[#This Row],[Faecal Coliform (MPN per 100 ml)]]), "", IF(Table55[[#This Row],[Faecal Coliform (MPN per 100 ml)]]&gt;'Data Registry'!$AY$6, "Overlimit", "Met"))</f>
        <v>Met</v>
      </c>
      <c r="K20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04" spans="2:11">
      <c r="B204" s="62">
        <v>44123</v>
      </c>
      <c r="C204" s="19">
        <f>MONTH(Table55[[#This Row],[Day ]])</f>
        <v>10</v>
      </c>
      <c r="D204" t="s">
        <v>487</v>
      </c>
      <c r="E204">
        <v>19</v>
      </c>
      <c r="F204">
        <v>30</v>
      </c>
      <c r="G204">
        <v>880</v>
      </c>
      <c r="H204" s="19" t="str">
        <f>IF(ISBLANK(Table55[[#This Row],[Biochemical Oxygen Demand (mg/l) ]]), "", IF(Table55[[#This Row],[Biochemical Oxygen Demand (mg/l) ]]&gt;'Data Registry'!$AY$4, "Overlimit", "Met"))</f>
        <v>Met</v>
      </c>
      <c r="I204" s="19" t="str">
        <f>IF(ISBLANK(Table55[[#This Row],[Total Suspended Solids (mg/l)]]), "", IF(Table55[[#This Row],[Total Suspended Solids (mg/l)]]&gt;'Data Registry'!$AY$5, "Overlimit", "Met"))</f>
        <v>Met</v>
      </c>
      <c r="J204" s="19" t="str">
        <f>IF(ISBLANK(Table55[[#This Row],[Faecal Coliform (MPN per 100 ml)]]), "", IF(Table55[[#This Row],[Faecal Coliform (MPN per 100 ml)]]&gt;'Data Registry'!$AY$6, "Overlimit", "Met"))</f>
        <v>Met</v>
      </c>
      <c r="K20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05" spans="2:11">
      <c r="B205" s="62">
        <v>44124</v>
      </c>
      <c r="C205" s="19">
        <f>MONTH(Table55[[#This Row],[Day ]])</f>
        <v>10</v>
      </c>
      <c r="D205" t="s">
        <v>487</v>
      </c>
      <c r="E205">
        <v>3</v>
      </c>
      <c r="F205">
        <v>58</v>
      </c>
      <c r="G205">
        <v>883</v>
      </c>
      <c r="H205" s="19" t="str">
        <f>IF(ISBLANK(Table55[[#This Row],[Biochemical Oxygen Demand (mg/l) ]]), "", IF(Table55[[#This Row],[Biochemical Oxygen Demand (mg/l) ]]&gt;'Data Registry'!$AY$4, "Overlimit", "Met"))</f>
        <v>Met</v>
      </c>
      <c r="I205" s="19" t="str">
        <f>IF(ISBLANK(Table55[[#This Row],[Total Suspended Solids (mg/l)]]), "", IF(Table55[[#This Row],[Total Suspended Solids (mg/l)]]&gt;'Data Registry'!$AY$5, "Overlimit", "Met"))</f>
        <v>Met</v>
      </c>
      <c r="J205" s="19" t="str">
        <f>IF(ISBLANK(Table55[[#This Row],[Faecal Coliform (MPN per 100 ml)]]), "", IF(Table55[[#This Row],[Faecal Coliform (MPN per 100 ml)]]&gt;'Data Registry'!$AY$6, "Overlimit", "Met"))</f>
        <v>Met</v>
      </c>
      <c r="K20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06" spans="2:11">
      <c r="B206" s="62">
        <v>44125</v>
      </c>
      <c r="C206" s="19">
        <f>MONTH(Table55[[#This Row],[Day ]])</f>
        <v>10</v>
      </c>
      <c r="D206" t="s">
        <v>487</v>
      </c>
      <c r="E206">
        <v>19</v>
      </c>
      <c r="F206">
        <v>17</v>
      </c>
      <c r="G206">
        <v>867</v>
      </c>
      <c r="H206" s="19" t="str">
        <f>IF(ISBLANK(Table55[[#This Row],[Biochemical Oxygen Demand (mg/l) ]]), "", IF(Table55[[#This Row],[Biochemical Oxygen Demand (mg/l) ]]&gt;'Data Registry'!$AY$4, "Overlimit", "Met"))</f>
        <v>Met</v>
      </c>
      <c r="I206" s="19" t="str">
        <f>IF(ISBLANK(Table55[[#This Row],[Total Suspended Solids (mg/l)]]), "", IF(Table55[[#This Row],[Total Suspended Solids (mg/l)]]&gt;'Data Registry'!$AY$5, "Overlimit", "Met"))</f>
        <v>Met</v>
      </c>
      <c r="J206" s="19" t="str">
        <f>IF(ISBLANK(Table55[[#This Row],[Faecal Coliform (MPN per 100 ml)]]), "", IF(Table55[[#This Row],[Faecal Coliform (MPN per 100 ml)]]&gt;'Data Registry'!$AY$6, "Overlimit", "Met"))</f>
        <v>Met</v>
      </c>
      <c r="K20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07" spans="2:11">
      <c r="B207" s="62">
        <v>44126</v>
      </c>
      <c r="C207" s="19">
        <f>MONTH(Table55[[#This Row],[Day ]])</f>
        <v>10</v>
      </c>
      <c r="D207" t="s">
        <v>487</v>
      </c>
      <c r="E207">
        <v>16</v>
      </c>
      <c r="F207">
        <v>41</v>
      </c>
      <c r="G207">
        <v>962</v>
      </c>
      <c r="H207" s="19" t="str">
        <f>IF(ISBLANK(Table55[[#This Row],[Biochemical Oxygen Demand (mg/l) ]]), "", IF(Table55[[#This Row],[Biochemical Oxygen Demand (mg/l) ]]&gt;'Data Registry'!$AY$4, "Overlimit", "Met"))</f>
        <v>Met</v>
      </c>
      <c r="I207" s="19" t="str">
        <f>IF(ISBLANK(Table55[[#This Row],[Total Suspended Solids (mg/l)]]), "", IF(Table55[[#This Row],[Total Suspended Solids (mg/l)]]&gt;'Data Registry'!$AY$5, "Overlimit", "Met"))</f>
        <v>Met</v>
      </c>
      <c r="J207" s="19" t="str">
        <f>IF(ISBLANK(Table55[[#This Row],[Faecal Coliform (MPN per 100 ml)]]), "", IF(Table55[[#This Row],[Faecal Coliform (MPN per 100 ml)]]&gt;'Data Registry'!$AY$6, "Overlimit", "Met"))</f>
        <v>Met</v>
      </c>
      <c r="K20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08" spans="2:11">
      <c r="B208" s="62">
        <v>44127</v>
      </c>
      <c r="C208" s="19">
        <f>MONTH(Table55[[#This Row],[Day ]])</f>
        <v>10</v>
      </c>
      <c r="D208" t="s">
        <v>487</v>
      </c>
      <c r="E208">
        <v>31</v>
      </c>
      <c r="F208">
        <v>54</v>
      </c>
      <c r="G208">
        <v>983</v>
      </c>
      <c r="H208" s="19" t="str">
        <f>IF(ISBLANK(Table55[[#This Row],[Biochemical Oxygen Demand (mg/l) ]]), "", IF(Table55[[#This Row],[Biochemical Oxygen Demand (mg/l) ]]&gt;'Data Registry'!$AY$4, "Overlimit", "Met"))</f>
        <v>Overlimit</v>
      </c>
      <c r="I208" s="19" t="str">
        <f>IF(ISBLANK(Table55[[#This Row],[Total Suspended Solids (mg/l)]]), "", IF(Table55[[#This Row],[Total Suspended Solids (mg/l)]]&gt;'Data Registry'!$AY$5, "Overlimit", "Met"))</f>
        <v>Met</v>
      </c>
      <c r="J208" s="19" t="str">
        <f>IF(ISBLANK(Table55[[#This Row],[Faecal Coliform (MPN per 100 ml)]]), "", IF(Table55[[#This Row],[Faecal Coliform (MPN per 100 ml)]]&gt;'Data Registry'!$AY$6, "Overlimit", "Met"))</f>
        <v>Met</v>
      </c>
      <c r="K20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209" spans="2:11">
      <c r="B209" s="62">
        <v>44128</v>
      </c>
      <c r="C209" s="19">
        <f>MONTH(Table55[[#This Row],[Day ]])</f>
        <v>10</v>
      </c>
      <c r="D209" t="s">
        <v>487</v>
      </c>
      <c r="E209">
        <v>40</v>
      </c>
      <c r="F209">
        <v>11</v>
      </c>
      <c r="G209">
        <v>928</v>
      </c>
      <c r="H209" s="19" t="str">
        <f>IF(ISBLANK(Table55[[#This Row],[Biochemical Oxygen Demand (mg/l) ]]), "", IF(Table55[[#This Row],[Biochemical Oxygen Demand (mg/l) ]]&gt;'Data Registry'!$AY$4, "Overlimit", "Met"))</f>
        <v>Overlimit</v>
      </c>
      <c r="I209" s="19" t="str">
        <f>IF(ISBLANK(Table55[[#This Row],[Total Suspended Solids (mg/l)]]), "", IF(Table55[[#This Row],[Total Suspended Solids (mg/l)]]&gt;'Data Registry'!$AY$5, "Overlimit", "Met"))</f>
        <v>Met</v>
      </c>
      <c r="J209" s="19" t="str">
        <f>IF(ISBLANK(Table55[[#This Row],[Faecal Coliform (MPN per 100 ml)]]), "", IF(Table55[[#This Row],[Faecal Coliform (MPN per 100 ml)]]&gt;'Data Registry'!$AY$6, "Overlimit", "Met"))</f>
        <v>Met</v>
      </c>
      <c r="K20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210" spans="2:11">
      <c r="B210" s="62">
        <v>44129</v>
      </c>
      <c r="C210" s="19">
        <f>MONTH(Table55[[#This Row],[Day ]])</f>
        <v>10</v>
      </c>
      <c r="D210" t="s">
        <v>487</v>
      </c>
      <c r="E210">
        <v>21</v>
      </c>
      <c r="F210">
        <v>38</v>
      </c>
      <c r="G210">
        <v>884</v>
      </c>
      <c r="H210" s="19" t="str">
        <f>IF(ISBLANK(Table55[[#This Row],[Biochemical Oxygen Demand (mg/l) ]]), "", IF(Table55[[#This Row],[Biochemical Oxygen Demand (mg/l) ]]&gt;'Data Registry'!$AY$4, "Overlimit", "Met"))</f>
        <v>Met</v>
      </c>
      <c r="I210" s="19" t="str">
        <f>IF(ISBLANK(Table55[[#This Row],[Total Suspended Solids (mg/l)]]), "", IF(Table55[[#This Row],[Total Suspended Solids (mg/l)]]&gt;'Data Registry'!$AY$5, "Overlimit", "Met"))</f>
        <v>Met</v>
      </c>
      <c r="J210" s="19" t="str">
        <f>IF(ISBLANK(Table55[[#This Row],[Faecal Coliform (MPN per 100 ml)]]), "", IF(Table55[[#This Row],[Faecal Coliform (MPN per 100 ml)]]&gt;'Data Registry'!$AY$6, "Overlimit", "Met"))</f>
        <v>Met</v>
      </c>
      <c r="K21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11" spans="2:11">
      <c r="B211" s="62">
        <v>44130</v>
      </c>
      <c r="C211" s="19">
        <f>MONTH(Table55[[#This Row],[Day ]])</f>
        <v>10</v>
      </c>
      <c r="D211" t="s">
        <v>487</v>
      </c>
      <c r="E211">
        <v>14</v>
      </c>
      <c r="F211">
        <v>20</v>
      </c>
      <c r="G211">
        <v>967</v>
      </c>
      <c r="H211" s="19" t="str">
        <f>IF(ISBLANK(Table55[[#This Row],[Biochemical Oxygen Demand (mg/l) ]]), "", IF(Table55[[#This Row],[Biochemical Oxygen Demand (mg/l) ]]&gt;'Data Registry'!$AY$4, "Overlimit", "Met"))</f>
        <v>Met</v>
      </c>
      <c r="I211" s="19" t="str">
        <f>IF(ISBLANK(Table55[[#This Row],[Total Suspended Solids (mg/l)]]), "", IF(Table55[[#This Row],[Total Suspended Solids (mg/l)]]&gt;'Data Registry'!$AY$5, "Overlimit", "Met"))</f>
        <v>Met</v>
      </c>
      <c r="J211" s="19" t="str">
        <f>IF(ISBLANK(Table55[[#This Row],[Faecal Coliform (MPN per 100 ml)]]), "", IF(Table55[[#This Row],[Faecal Coliform (MPN per 100 ml)]]&gt;'Data Registry'!$AY$6, "Overlimit", "Met"))</f>
        <v>Met</v>
      </c>
      <c r="K21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12" spans="2:11">
      <c r="B212" s="62">
        <v>44131</v>
      </c>
      <c r="C212" s="19">
        <f>MONTH(Table55[[#This Row],[Day ]])</f>
        <v>10</v>
      </c>
      <c r="D212" t="s">
        <v>487</v>
      </c>
      <c r="E212">
        <v>28</v>
      </c>
      <c r="F212">
        <v>10</v>
      </c>
      <c r="G212">
        <v>856</v>
      </c>
      <c r="H212" s="19" t="str">
        <f>IF(ISBLANK(Table55[[#This Row],[Biochemical Oxygen Demand (mg/l) ]]), "", IF(Table55[[#This Row],[Biochemical Oxygen Demand (mg/l) ]]&gt;'Data Registry'!$AY$4, "Overlimit", "Met"))</f>
        <v>Met</v>
      </c>
      <c r="I212" s="19" t="str">
        <f>IF(ISBLANK(Table55[[#This Row],[Total Suspended Solids (mg/l)]]), "", IF(Table55[[#This Row],[Total Suspended Solids (mg/l)]]&gt;'Data Registry'!$AY$5, "Overlimit", "Met"))</f>
        <v>Met</v>
      </c>
      <c r="J212" s="19" t="str">
        <f>IF(ISBLANK(Table55[[#This Row],[Faecal Coliform (MPN per 100 ml)]]), "", IF(Table55[[#This Row],[Faecal Coliform (MPN per 100 ml)]]&gt;'Data Registry'!$AY$6, "Overlimit", "Met"))</f>
        <v>Met</v>
      </c>
      <c r="K21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13" spans="2:11">
      <c r="B213" s="62">
        <v>44132</v>
      </c>
      <c r="C213" s="19">
        <f>MONTH(Table55[[#This Row],[Day ]])</f>
        <v>10</v>
      </c>
      <c r="D213" t="s">
        <v>487</v>
      </c>
      <c r="E213">
        <v>10</v>
      </c>
      <c r="F213">
        <v>54</v>
      </c>
      <c r="G213">
        <v>840</v>
      </c>
      <c r="H213" s="19" t="str">
        <f>IF(ISBLANK(Table55[[#This Row],[Biochemical Oxygen Demand (mg/l) ]]), "", IF(Table55[[#This Row],[Biochemical Oxygen Demand (mg/l) ]]&gt;'Data Registry'!$AY$4, "Overlimit", "Met"))</f>
        <v>Met</v>
      </c>
      <c r="I213" s="19" t="str">
        <f>IF(ISBLANK(Table55[[#This Row],[Total Suspended Solids (mg/l)]]), "", IF(Table55[[#This Row],[Total Suspended Solids (mg/l)]]&gt;'Data Registry'!$AY$5, "Overlimit", "Met"))</f>
        <v>Met</v>
      </c>
      <c r="J213" s="19" t="str">
        <f>IF(ISBLANK(Table55[[#This Row],[Faecal Coliform (MPN per 100 ml)]]), "", IF(Table55[[#This Row],[Faecal Coliform (MPN per 100 ml)]]&gt;'Data Registry'!$AY$6, "Overlimit", "Met"))</f>
        <v>Met</v>
      </c>
      <c r="K21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14" spans="2:11">
      <c r="B214" s="62">
        <v>44133</v>
      </c>
      <c r="C214" s="19">
        <f>MONTH(Table55[[#This Row],[Day ]])</f>
        <v>10</v>
      </c>
      <c r="D214" t="s">
        <v>487</v>
      </c>
      <c r="E214">
        <v>20</v>
      </c>
      <c r="F214">
        <v>35</v>
      </c>
      <c r="G214">
        <v>853</v>
      </c>
      <c r="H214" s="19" t="str">
        <f>IF(ISBLANK(Table55[[#This Row],[Biochemical Oxygen Demand (mg/l) ]]), "", IF(Table55[[#This Row],[Biochemical Oxygen Demand (mg/l) ]]&gt;'Data Registry'!$AY$4, "Overlimit", "Met"))</f>
        <v>Met</v>
      </c>
      <c r="I214" s="19" t="str">
        <f>IF(ISBLANK(Table55[[#This Row],[Total Suspended Solids (mg/l)]]), "", IF(Table55[[#This Row],[Total Suspended Solids (mg/l)]]&gt;'Data Registry'!$AY$5, "Overlimit", "Met"))</f>
        <v>Met</v>
      </c>
      <c r="J214" s="19" t="str">
        <f>IF(ISBLANK(Table55[[#This Row],[Faecal Coliform (MPN per 100 ml)]]), "", IF(Table55[[#This Row],[Faecal Coliform (MPN per 100 ml)]]&gt;'Data Registry'!$AY$6, "Overlimit", "Met"))</f>
        <v>Met</v>
      </c>
      <c r="K21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15" spans="2:11">
      <c r="B215" s="62">
        <v>44134</v>
      </c>
      <c r="C215" s="19">
        <f>MONTH(Table55[[#This Row],[Day ]])</f>
        <v>10</v>
      </c>
      <c r="D215" t="s">
        <v>487</v>
      </c>
      <c r="E215">
        <v>18</v>
      </c>
      <c r="F215">
        <v>30</v>
      </c>
      <c r="G215">
        <v>899</v>
      </c>
      <c r="H215" s="19" t="str">
        <f>IF(ISBLANK(Table55[[#This Row],[Biochemical Oxygen Demand (mg/l) ]]), "", IF(Table55[[#This Row],[Biochemical Oxygen Demand (mg/l) ]]&gt;'Data Registry'!$AY$4, "Overlimit", "Met"))</f>
        <v>Met</v>
      </c>
      <c r="I215" s="19" t="str">
        <f>IF(ISBLANK(Table55[[#This Row],[Total Suspended Solids (mg/l)]]), "", IF(Table55[[#This Row],[Total Suspended Solids (mg/l)]]&gt;'Data Registry'!$AY$5, "Overlimit", "Met"))</f>
        <v>Met</v>
      </c>
      <c r="J215" s="19" t="str">
        <f>IF(ISBLANK(Table55[[#This Row],[Faecal Coliform (MPN per 100 ml)]]), "", IF(Table55[[#This Row],[Faecal Coliform (MPN per 100 ml)]]&gt;'Data Registry'!$AY$6, "Overlimit", "Met"))</f>
        <v>Met</v>
      </c>
      <c r="K21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16" spans="2:11">
      <c r="B216" s="62">
        <v>44135</v>
      </c>
      <c r="C216" s="19">
        <f>MONTH(Table55[[#This Row],[Day ]])</f>
        <v>10</v>
      </c>
      <c r="D216" t="s">
        <v>487</v>
      </c>
      <c r="E216">
        <v>40</v>
      </c>
      <c r="F216">
        <v>42</v>
      </c>
      <c r="G216">
        <v>1000</v>
      </c>
      <c r="H216" s="19" t="str">
        <f>IF(ISBLANK(Table55[[#This Row],[Biochemical Oxygen Demand (mg/l) ]]), "", IF(Table55[[#This Row],[Biochemical Oxygen Demand (mg/l) ]]&gt;'Data Registry'!$AY$4, "Overlimit", "Met"))</f>
        <v>Overlimit</v>
      </c>
      <c r="I216" s="19" t="str">
        <f>IF(ISBLANK(Table55[[#This Row],[Total Suspended Solids (mg/l)]]), "", IF(Table55[[#This Row],[Total Suspended Solids (mg/l)]]&gt;'Data Registry'!$AY$5, "Overlimit", "Met"))</f>
        <v>Met</v>
      </c>
      <c r="J216" s="19" t="str">
        <f>IF(ISBLANK(Table55[[#This Row],[Faecal Coliform (MPN per 100 ml)]]), "", IF(Table55[[#This Row],[Faecal Coliform (MPN per 100 ml)]]&gt;'Data Registry'!$AY$6, "Overlimit", "Met"))</f>
        <v>Met</v>
      </c>
      <c r="K21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217" spans="2:11">
      <c r="B217" s="62">
        <v>44136</v>
      </c>
      <c r="C217" s="19">
        <f>MONTH(Table55[[#This Row],[Day ]])</f>
        <v>11</v>
      </c>
      <c r="D217" t="s">
        <v>487</v>
      </c>
      <c r="E217">
        <v>3</v>
      </c>
      <c r="F217">
        <v>26</v>
      </c>
      <c r="G217">
        <v>888</v>
      </c>
      <c r="H217" s="19" t="str">
        <f>IF(ISBLANK(Table55[[#This Row],[Biochemical Oxygen Demand (mg/l) ]]), "", IF(Table55[[#This Row],[Biochemical Oxygen Demand (mg/l) ]]&gt;'Data Registry'!$AY$4, "Overlimit", "Met"))</f>
        <v>Met</v>
      </c>
      <c r="I217" s="19" t="str">
        <f>IF(ISBLANK(Table55[[#This Row],[Total Suspended Solids (mg/l)]]), "", IF(Table55[[#This Row],[Total Suspended Solids (mg/l)]]&gt;'Data Registry'!$AY$5, "Overlimit", "Met"))</f>
        <v>Met</v>
      </c>
      <c r="J217" s="19" t="str">
        <f>IF(ISBLANK(Table55[[#This Row],[Faecal Coliform (MPN per 100 ml)]]), "", IF(Table55[[#This Row],[Faecal Coliform (MPN per 100 ml)]]&gt;'Data Registry'!$AY$6, "Overlimit", "Met"))</f>
        <v>Met</v>
      </c>
      <c r="K21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18" spans="2:11">
      <c r="B218" s="62">
        <v>44137</v>
      </c>
      <c r="C218" s="19">
        <f>MONTH(Table55[[#This Row],[Day ]])</f>
        <v>11</v>
      </c>
      <c r="D218" t="s">
        <v>487</v>
      </c>
      <c r="E218">
        <v>2</v>
      </c>
      <c r="F218">
        <v>42</v>
      </c>
      <c r="G218">
        <v>993</v>
      </c>
      <c r="H218" s="19" t="str">
        <f>IF(ISBLANK(Table55[[#This Row],[Biochemical Oxygen Demand (mg/l) ]]), "", IF(Table55[[#This Row],[Biochemical Oxygen Demand (mg/l) ]]&gt;'Data Registry'!$AY$4, "Overlimit", "Met"))</f>
        <v>Met</v>
      </c>
      <c r="I218" s="19" t="str">
        <f>IF(ISBLANK(Table55[[#This Row],[Total Suspended Solids (mg/l)]]), "", IF(Table55[[#This Row],[Total Suspended Solids (mg/l)]]&gt;'Data Registry'!$AY$5, "Overlimit", "Met"))</f>
        <v>Met</v>
      </c>
      <c r="J218" s="19" t="str">
        <f>IF(ISBLANK(Table55[[#This Row],[Faecal Coliform (MPN per 100 ml)]]), "", IF(Table55[[#This Row],[Faecal Coliform (MPN per 100 ml)]]&gt;'Data Registry'!$AY$6, "Overlimit", "Met"))</f>
        <v>Met</v>
      </c>
      <c r="K21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19" spans="2:11">
      <c r="B219" s="62">
        <v>44138</v>
      </c>
      <c r="C219" s="19">
        <f>MONTH(Table55[[#This Row],[Day ]])</f>
        <v>11</v>
      </c>
      <c r="D219" t="s">
        <v>487</v>
      </c>
      <c r="E219">
        <v>0</v>
      </c>
      <c r="F219">
        <v>29</v>
      </c>
      <c r="G219">
        <v>950</v>
      </c>
      <c r="H219" s="19" t="str">
        <f>IF(ISBLANK(Table55[[#This Row],[Biochemical Oxygen Demand (mg/l) ]]), "", IF(Table55[[#This Row],[Biochemical Oxygen Demand (mg/l) ]]&gt;'Data Registry'!$AY$4, "Overlimit", "Met"))</f>
        <v>Met</v>
      </c>
      <c r="I219" s="19" t="str">
        <f>IF(ISBLANK(Table55[[#This Row],[Total Suspended Solids (mg/l)]]), "", IF(Table55[[#This Row],[Total Suspended Solids (mg/l)]]&gt;'Data Registry'!$AY$5, "Overlimit", "Met"))</f>
        <v>Met</v>
      </c>
      <c r="J219" s="19" t="str">
        <f>IF(ISBLANK(Table55[[#This Row],[Faecal Coliform (MPN per 100 ml)]]), "", IF(Table55[[#This Row],[Faecal Coliform (MPN per 100 ml)]]&gt;'Data Registry'!$AY$6, "Overlimit", "Met"))</f>
        <v>Met</v>
      </c>
      <c r="K21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20" spans="2:11">
      <c r="B220" s="62">
        <v>44139</v>
      </c>
      <c r="C220" s="19">
        <f>MONTH(Table55[[#This Row],[Day ]])</f>
        <v>11</v>
      </c>
      <c r="D220" t="s">
        <v>487</v>
      </c>
      <c r="E220">
        <v>7</v>
      </c>
      <c r="F220">
        <v>55</v>
      </c>
      <c r="G220">
        <v>980</v>
      </c>
      <c r="H220" s="19" t="str">
        <f>IF(ISBLANK(Table55[[#This Row],[Biochemical Oxygen Demand (mg/l) ]]), "", IF(Table55[[#This Row],[Biochemical Oxygen Demand (mg/l) ]]&gt;'Data Registry'!$AY$4, "Overlimit", "Met"))</f>
        <v>Met</v>
      </c>
      <c r="I220" s="19" t="str">
        <f>IF(ISBLANK(Table55[[#This Row],[Total Suspended Solids (mg/l)]]), "", IF(Table55[[#This Row],[Total Suspended Solids (mg/l)]]&gt;'Data Registry'!$AY$5, "Overlimit", "Met"))</f>
        <v>Met</v>
      </c>
      <c r="J220" s="19" t="str">
        <f>IF(ISBLANK(Table55[[#This Row],[Faecal Coliform (MPN per 100 ml)]]), "", IF(Table55[[#This Row],[Faecal Coliform (MPN per 100 ml)]]&gt;'Data Registry'!$AY$6, "Overlimit", "Met"))</f>
        <v>Met</v>
      </c>
      <c r="K22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21" spans="2:11">
      <c r="B221" s="62">
        <v>44140</v>
      </c>
      <c r="C221" s="19">
        <f>MONTH(Table55[[#This Row],[Day ]])</f>
        <v>11</v>
      </c>
      <c r="D221" t="s">
        <v>487</v>
      </c>
      <c r="E221">
        <v>3</v>
      </c>
      <c r="F221">
        <v>39</v>
      </c>
      <c r="G221">
        <v>983</v>
      </c>
      <c r="H221" s="19" t="str">
        <f>IF(ISBLANK(Table55[[#This Row],[Biochemical Oxygen Demand (mg/l) ]]), "", IF(Table55[[#This Row],[Biochemical Oxygen Demand (mg/l) ]]&gt;'Data Registry'!$AY$4, "Overlimit", "Met"))</f>
        <v>Met</v>
      </c>
      <c r="I221" s="19" t="str">
        <f>IF(ISBLANK(Table55[[#This Row],[Total Suspended Solids (mg/l)]]), "", IF(Table55[[#This Row],[Total Suspended Solids (mg/l)]]&gt;'Data Registry'!$AY$5, "Overlimit", "Met"))</f>
        <v>Met</v>
      </c>
      <c r="J221" s="19" t="str">
        <f>IF(ISBLANK(Table55[[#This Row],[Faecal Coliform (MPN per 100 ml)]]), "", IF(Table55[[#This Row],[Faecal Coliform (MPN per 100 ml)]]&gt;'Data Registry'!$AY$6, "Overlimit", "Met"))</f>
        <v>Met</v>
      </c>
      <c r="K22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22" spans="2:11">
      <c r="B222" s="62">
        <v>44141</v>
      </c>
      <c r="C222" s="19">
        <f>MONTH(Table55[[#This Row],[Day ]])</f>
        <v>11</v>
      </c>
      <c r="D222" t="s">
        <v>487</v>
      </c>
      <c r="E222">
        <v>2</v>
      </c>
      <c r="F222">
        <v>24</v>
      </c>
      <c r="G222">
        <v>831</v>
      </c>
      <c r="H222" s="19" t="str">
        <f>IF(ISBLANK(Table55[[#This Row],[Biochemical Oxygen Demand (mg/l) ]]), "", IF(Table55[[#This Row],[Biochemical Oxygen Demand (mg/l) ]]&gt;'Data Registry'!$AY$4, "Overlimit", "Met"))</f>
        <v>Met</v>
      </c>
      <c r="I222" s="19" t="str">
        <f>IF(ISBLANK(Table55[[#This Row],[Total Suspended Solids (mg/l)]]), "", IF(Table55[[#This Row],[Total Suspended Solids (mg/l)]]&gt;'Data Registry'!$AY$5, "Overlimit", "Met"))</f>
        <v>Met</v>
      </c>
      <c r="J222" s="19" t="str">
        <f>IF(ISBLANK(Table55[[#This Row],[Faecal Coliform (MPN per 100 ml)]]), "", IF(Table55[[#This Row],[Faecal Coliform (MPN per 100 ml)]]&gt;'Data Registry'!$AY$6, "Overlimit", "Met"))</f>
        <v>Met</v>
      </c>
      <c r="K22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23" spans="2:11">
      <c r="B223" s="62">
        <v>44142</v>
      </c>
      <c r="C223" s="19">
        <f>MONTH(Table55[[#This Row],[Day ]])</f>
        <v>11</v>
      </c>
      <c r="D223" t="s">
        <v>487</v>
      </c>
      <c r="E223">
        <v>5</v>
      </c>
      <c r="F223">
        <v>56</v>
      </c>
      <c r="G223">
        <v>944</v>
      </c>
      <c r="H223" s="19" t="str">
        <f>IF(ISBLANK(Table55[[#This Row],[Biochemical Oxygen Demand (mg/l) ]]), "", IF(Table55[[#This Row],[Biochemical Oxygen Demand (mg/l) ]]&gt;'Data Registry'!$AY$4, "Overlimit", "Met"))</f>
        <v>Met</v>
      </c>
      <c r="I223" s="19" t="str">
        <f>IF(ISBLANK(Table55[[#This Row],[Total Suspended Solids (mg/l)]]), "", IF(Table55[[#This Row],[Total Suspended Solids (mg/l)]]&gt;'Data Registry'!$AY$5, "Overlimit", "Met"))</f>
        <v>Met</v>
      </c>
      <c r="J223" s="19" t="str">
        <f>IF(ISBLANK(Table55[[#This Row],[Faecal Coliform (MPN per 100 ml)]]), "", IF(Table55[[#This Row],[Faecal Coliform (MPN per 100 ml)]]&gt;'Data Registry'!$AY$6, "Overlimit", "Met"))</f>
        <v>Met</v>
      </c>
      <c r="K22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24" spans="2:11">
      <c r="B224" s="62">
        <v>44143</v>
      </c>
      <c r="C224" s="19">
        <f>MONTH(Table55[[#This Row],[Day ]])</f>
        <v>11</v>
      </c>
      <c r="D224" t="s">
        <v>487</v>
      </c>
      <c r="E224">
        <v>30</v>
      </c>
      <c r="F224">
        <v>47</v>
      </c>
      <c r="G224">
        <v>919</v>
      </c>
      <c r="H224" s="19" t="str">
        <f>IF(ISBLANK(Table55[[#This Row],[Biochemical Oxygen Demand (mg/l) ]]), "", IF(Table55[[#This Row],[Biochemical Oxygen Demand (mg/l) ]]&gt;'Data Registry'!$AY$4, "Overlimit", "Met"))</f>
        <v>Met</v>
      </c>
      <c r="I224" s="19" t="str">
        <f>IF(ISBLANK(Table55[[#This Row],[Total Suspended Solids (mg/l)]]), "", IF(Table55[[#This Row],[Total Suspended Solids (mg/l)]]&gt;'Data Registry'!$AY$5, "Overlimit", "Met"))</f>
        <v>Met</v>
      </c>
      <c r="J224" s="19" t="str">
        <f>IF(ISBLANK(Table55[[#This Row],[Faecal Coliform (MPN per 100 ml)]]), "", IF(Table55[[#This Row],[Faecal Coliform (MPN per 100 ml)]]&gt;'Data Registry'!$AY$6, "Overlimit", "Met"))</f>
        <v>Met</v>
      </c>
      <c r="K22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25" spans="2:11">
      <c r="B225" s="62">
        <v>44144</v>
      </c>
      <c r="C225" s="19">
        <f>MONTH(Table55[[#This Row],[Day ]])</f>
        <v>11</v>
      </c>
      <c r="D225" t="s">
        <v>487</v>
      </c>
      <c r="E225">
        <v>24</v>
      </c>
      <c r="F225">
        <v>28</v>
      </c>
      <c r="G225">
        <v>883</v>
      </c>
      <c r="H225" s="19" t="str">
        <f>IF(ISBLANK(Table55[[#This Row],[Biochemical Oxygen Demand (mg/l) ]]), "", IF(Table55[[#This Row],[Biochemical Oxygen Demand (mg/l) ]]&gt;'Data Registry'!$AY$4, "Overlimit", "Met"))</f>
        <v>Met</v>
      </c>
      <c r="I225" s="19" t="str">
        <f>IF(ISBLANK(Table55[[#This Row],[Total Suspended Solids (mg/l)]]), "", IF(Table55[[#This Row],[Total Suspended Solids (mg/l)]]&gt;'Data Registry'!$AY$5, "Overlimit", "Met"))</f>
        <v>Met</v>
      </c>
      <c r="J225" s="19" t="str">
        <f>IF(ISBLANK(Table55[[#This Row],[Faecal Coliform (MPN per 100 ml)]]), "", IF(Table55[[#This Row],[Faecal Coliform (MPN per 100 ml)]]&gt;'Data Registry'!$AY$6, "Overlimit", "Met"))</f>
        <v>Met</v>
      </c>
      <c r="K22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26" spans="2:11">
      <c r="B226" s="62">
        <v>44145</v>
      </c>
      <c r="C226" s="19">
        <f>MONTH(Table55[[#This Row],[Day ]])</f>
        <v>11</v>
      </c>
      <c r="D226" t="s">
        <v>487</v>
      </c>
      <c r="E226">
        <v>3</v>
      </c>
      <c r="F226">
        <v>37</v>
      </c>
      <c r="G226">
        <v>914</v>
      </c>
      <c r="H226" s="19" t="str">
        <f>IF(ISBLANK(Table55[[#This Row],[Biochemical Oxygen Demand (mg/l) ]]), "", IF(Table55[[#This Row],[Biochemical Oxygen Demand (mg/l) ]]&gt;'Data Registry'!$AY$4, "Overlimit", "Met"))</f>
        <v>Met</v>
      </c>
      <c r="I226" s="19" t="str">
        <f>IF(ISBLANK(Table55[[#This Row],[Total Suspended Solids (mg/l)]]), "", IF(Table55[[#This Row],[Total Suspended Solids (mg/l)]]&gt;'Data Registry'!$AY$5, "Overlimit", "Met"))</f>
        <v>Met</v>
      </c>
      <c r="J226" s="19" t="str">
        <f>IF(ISBLANK(Table55[[#This Row],[Faecal Coliform (MPN per 100 ml)]]), "", IF(Table55[[#This Row],[Faecal Coliform (MPN per 100 ml)]]&gt;'Data Registry'!$AY$6, "Overlimit", "Met"))</f>
        <v>Met</v>
      </c>
      <c r="K22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27" spans="2:11">
      <c r="B227" s="62">
        <v>44146</v>
      </c>
      <c r="C227" s="19">
        <f>MONTH(Table55[[#This Row],[Day ]])</f>
        <v>11</v>
      </c>
      <c r="D227" t="s">
        <v>487</v>
      </c>
      <c r="E227">
        <v>4</v>
      </c>
      <c r="F227">
        <v>32</v>
      </c>
      <c r="G227">
        <v>837</v>
      </c>
      <c r="H227" s="19" t="str">
        <f>IF(ISBLANK(Table55[[#This Row],[Biochemical Oxygen Demand (mg/l) ]]), "", IF(Table55[[#This Row],[Biochemical Oxygen Demand (mg/l) ]]&gt;'Data Registry'!$AY$4, "Overlimit", "Met"))</f>
        <v>Met</v>
      </c>
      <c r="I227" s="19" t="str">
        <f>IF(ISBLANK(Table55[[#This Row],[Total Suspended Solids (mg/l)]]), "", IF(Table55[[#This Row],[Total Suspended Solids (mg/l)]]&gt;'Data Registry'!$AY$5, "Overlimit", "Met"))</f>
        <v>Met</v>
      </c>
      <c r="J227" s="19" t="str">
        <f>IF(ISBLANK(Table55[[#This Row],[Faecal Coliform (MPN per 100 ml)]]), "", IF(Table55[[#This Row],[Faecal Coliform (MPN per 100 ml)]]&gt;'Data Registry'!$AY$6, "Overlimit", "Met"))</f>
        <v>Met</v>
      </c>
      <c r="K22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28" spans="2:11">
      <c r="B228" s="62">
        <v>44147</v>
      </c>
      <c r="C228" s="19">
        <f>MONTH(Table55[[#This Row],[Day ]])</f>
        <v>11</v>
      </c>
      <c r="D228" t="s">
        <v>487</v>
      </c>
      <c r="E228">
        <v>33</v>
      </c>
      <c r="F228">
        <v>57</v>
      </c>
      <c r="G228">
        <v>978</v>
      </c>
      <c r="H228" s="19" t="str">
        <f>IF(ISBLANK(Table55[[#This Row],[Biochemical Oxygen Demand (mg/l) ]]), "", IF(Table55[[#This Row],[Biochemical Oxygen Demand (mg/l) ]]&gt;'Data Registry'!$AY$4, "Overlimit", "Met"))</f>
        <v>Overlimit</v>
      </c>
      <c r="I228" s="19" t="str">
        <f>IF(ISBLANK(Table55[[#This Row],[Total Suspended Solids (mg/l)]]), "", IF(Table55[[#This Row],[Total Suspended Solids (mg/l)]]&gt;'Data Registry'!$AY$5, "Overlimit", "Met"))</f>
        <v>Met</v>
      </c>
      <c r="J228" s="19" t="str">
        <f>IF(ISBLANK(Table55[[#This Row],[Faecal Coliform (MPN per 100 ml)]]), "", IF(Table55[[#This Row],[Faecal Coliform (MPN per 100 ml)]]&gt;'Data Registry'!$AY$6, "Overlimit", "Met"))</f>
        <v>Met</v>
      </c>
      <c r="K22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229" spans="2:11">
      <c r="B229" s="62">
        <v>44148</v>
      </c>
      <c r="C229" s="19">
        <f>MONTH(Table55[[#This Row],[Day ]])</f>
        <v>11</v>
      </c>
      <c r="D229" t="s">
        <v>487</v>
      </c>
      <c r="E229">
        <v>25</v>
      </c>
      <c r="F229">
        <v>17</v>
      </c>
      <c r="G229">
        <v>951</v>
      </c>
      <c r="H229" s="19" t="str">
        <f>IF(ISBLANK(Table55[[#This Row],[Biochemical Oxygen Demand (mg/l) ]]), "", IF(Table55[[#This Row],[Biochemical Oxygen Demand (mg/l) ]]&gt;'Data Registry'!$AY$4, "Overlimit", "Met"))</f>
        <v>Met</v>
      </c>
      <c r="I229" s="19" t="str">
        <f>IF(ISBLANK(Table55[[#This Row],[Total Suspended Solids (mg/l)]]), "", IF(Table55[[#This Row],[Total Suspended Solids (mg/l)]]&gt;'Data Registry'!$AY$5, "Overlimit", "Met"))</f>
        <v>Met</v>
      </c>
      <c r="J229" s="19" t="str">
        <f>IF(ISBLANK(Table55[[#This Row],[Faecal Coliform (MPN per 100 ml)]]), "", IF(Table55[[#This Row],[Faecal Coliform (MPN per 100 ml)]]&gt;'Data Registry'!$AY$6, "Overlimit", "Met"))</f>
        <v>Met</v>
      </c>
      <c r="K22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30" spans="2:11">
      <c r="B230" s="62">
        <v>44149</v>
      </c>
      <c r="C230" s="19">
        <f>MONTH(Table55[[#This Row],[Day ]])</f>
        <v>11</v>
      </c>
      <c r="D230" t="s">
        <v>487</v>
      </c>
      <c r="E230">
        <v>33</v>
      </c>
      <c r="F230">
        <v>44</v>
      </c>
      <c r="G230">
        <v>867</v>
      </c>
      <c r="H230" s="19" t="str">
        <f>IF(ISBLANK(Table55[[#This Row],[Biochemical Oxygen Demand (mg/l) ]]), "", IF(Table55[[#This Row],[Biochemical Oxygen Demand (mg/l) ]]&gt;'Data Registry'!$AY$4, "Overlimit", "Met"))</f>
        <v>Overlimit</v>
      </c>
      <c r="I230" s="19" t="str">
        <f>IF(ISBLANK(Table55[[#This Row],[Total Suspended Solids (mg/l)]]), "", IF(Table55[[#This Row],[Total Suspended Solids (mg/l)]]&gt;'Data Registry'!$AY$5, "Overlimit", "Met"))</f>
        <v>Met</v>
      </c>
      <c r="J230" s="19" t="str">
        <f>IF(ISBLANK(Table55[[#This Row],[Faecal Coliform (MPN per 100 ml)]]), "", IF(Table55[[#This Row],[Faecal Coliform (MPN per 100 ml)]]&gt;'Data Registry'!$AY$6, "Overlimit", "Met"))</f>
        <v>Met</v>
      </c>
      <c r="K23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231" spans="2:11">
      <c r="B231" s="62">
        <v>44150</v>
      </c>
      <c r="C231" s="19">
        <f>MONTH(Table55[[#This Row],[Day ]])</f>
        <v>11</v>
      </c>
      <c r="D231" t="s">
        <v>487</v>
      </c>
      <c r="E231">
        <v>11</v>
      </c>
      <c r="F231">
        <v>56</v>
      </c>
      <c r="G231">
        <v>996</v>
      </c>
      <c r="H231" s="19" t="str">
        <f>IF(ISBLANK(Table55[[#This Row],[Biochemical Oxygen Demand (mg/l) ]]), "", IF(Table55[[#This Row],[Biochemical Oxygen Demand (mg/l) ]]&gt;'Data Registry'!$AY$4, "Overlimit", "Met"))</f>
        <v>Met</v>
      </c>
      <c r="I231" s="19" t="str">
        <f>IF(ISBLANK(Table55[[#This Row],[Total Suspended Solids (mg/l)]]), "", IF(Table55[[#This Row],[Total Suspended Solids (mg/l)]]&gt;'Data Registry'!$AY$5, "Overlimit", "Met"))</f>
        <v>Met</v>
      </c>
      <c r="J231" s="19" t="str">
        <f>IF(ISBLANK(Table55[[#This Row],[Faecal Coliform (MPN per 100 ml)]]), "", IF(Table55[[#This Row],[Faecal Coliform (MPN per 100 ml)]]&gt;'Data Registry'!$AY$6, "Overlimit", "Met"))</f>
        <v>Met</v>
      </c>
      <c r="K23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32" spans="2:11">
      <c r="B232" s="62">
        <v>44151</v>
      </c>
      <c r="C232" s="19">
        <f>MONTH(Table55[[#This Row],[Day ]])</f>
        <v>11</v>
      </c>
      <c r="D232" t="s">
        <v>487</v>
      </c>
      <c r="E232">
        <v>8</v>
      </c>
      <c r="F232">
        <v>41</v>
      </c>
      <c r="G232">
        <v>843</v>
      </c>
      <c r="H232" s="19" t="str">
        <f>IF(ISBLANK(Table55[[#This Row],[Biochemical Oxygen Demand (mg/l) ]]), "", IF(Table55[[#This Row],[Biochemical Oxygen Demand (mg/l) ]]&gt;'Data Registry'!$AY$4, "Overlimit", "Met"))</f>
        <v>Met</v>
      </c>
      <c r="I232" s="19" t="str">
        <f>IF(ISBLANK(Table55[[#This Row],[Total Suspended Solids (mg/l)]]), "", IF(Table55[[#This Row],[Total Suspended Solids (mg/l)]]&gt;'Data Registry'!$AY$5, "Overlimit", "Met"))</f>
        <v>Met</v>
      </c>
      <c r="J232" s="19" t="str">
        <f>IF(ISBLANK(Table55[[#This Row],[Faecal Coliform (MPN per 100 ml)]]), "", IF(Table55[[#This Row],[Faecal Coliform (MPN per 100 ml)]]&gt;'Data Registry'!$AY$6, "Overlimit", "Met"))</f>
        <v>Met</v>
      </c>
      <c r="K23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33" spans="2:11">
      <c r="B233" s="62">
        <v>44152</v>
      </c>
      <c r="C233" s="19">
        <f>MONTH(Table55[[#This Row],[Day ]])</f>
        <v>11</v>
      </c>
      <c r="D233" t="s">
        <v>487</v>
      </c>
      <c r="E233">
        <v>36</v>
      </c>
      <c r="F233">
        <v>28</v>
      </c>
      <c r="G233">
        <v>890</v>
      </c>
      <c r="H233" s="19" t="str">
        <f>IF(ISBLANK(Table55[[#This Row],[Biochemical Oxygen Demand (mg/l) ]]), "", IF(Table55[[#This Row],[Biochemical Oxygen Demand (mg/l) ]]&gt;'Data Registry'!$AY$4, "Overlimit", "Met"))</f>
        <v>Overlimit</v>
      </c>
      <c r="I233" s="19" t="str">
        <f>IF(ISBLANK(Table55[[#This Row],[Total Suspended Solids (mg/l)]]), "", IF(Table55[[#This Row],[Total Suspended Solids (mg/l)]]&gt;'Data Registry'!$AY$5, "Overlimit", "Met"))</f>
        <v>Met</v>
      </c>
      <c r="J233" s="19" t="str">
        <f>IF(ISBLANK(Table55[[#This Row],[Faecal Coliform (MPN per 100 ml)]]), "", IF(Table55[[#This Row],[Faecal Coliform (MPN per 100 ml)]]&gt;'Data Registry'!$AY$6, "Overlimit", "Met"))</f>
        <v>Met</v>
      </c>
      <c r="K23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234" spans="2:11">
      <c r="B234" s="62">
        <v>44153</v>
      </c>
      <c r="C234" s="19">
        <f>MONTH(Table55[[#This Row],[Day ]])</f>
        <v>11</v>
      </c>
      <c r="D234" t="s">
        <v>487</v>
      </c>
      <c r="E234">
        <v>35</v>
      </c>
      <c r="F234">
        <v>57</v>
      </c>
      <c r="G234">
        <v>888</v>
      </c>
      <c r="H234" s="19" t="str">
        <f>IF(ISBLANK(Table55[[#This Row],[Biochemical Oxygen Demand (mg/l) ]]), "", IF(Table55[[#This Row],[Biochemical Oxygen Demand (mg/l) ]]&gt;'Data Registry'!$AY$4, "Overlimit", "Met"))</f>
        <v>Overlimit</v>
      </c>
      <c r="I234" s="19" t="str">
        <f>IF(ISBLANK(Table55[[#This Row],[Total Suspended Solids (mg/l)]]), "", IF(Table55[[#This Row],[Total Suspended Solids (mg/l)]]&gt;'Data Registry'!$AY$5, "Overlimit", "Met"))</f>
        <v>Met</v>
      </c>
      <c r="J234" s="19" t="str">
        <f>IF(ISBLANK(Table55[[#This Row],[Faecal Coliform (MPN per 100 ml)]]), "", IF(Table55[[#This Row],[Faecal Coliform (MPN per 100 ml)]]&gt;'Data Registry'!$AY$6, "Overlimit", "Met"))</f>
        <v>Met</v>
      </c>
      <c r="K23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235" spans="2:11">
      <c r="B235" s="62">
        <v>44154</v>
      </c>
      <c r="C235" s="19">
        <f>MONTH(Table55[[#This Row],[Day ]])</f>
        <v>11</v>
      </c>
      <c r="D235" t="s">
        <v>487</v>
      </c>
      <c r="E235">
        <v>25</v>
      </c>
      <c r="F235">
        <v>33</v>
      </c>
      <c r="G235">
        <v>800</v>
      </c>
      <c r="H235" s="19" t="str">
        <f>IF(ISBLANK(Table55[[#This Row],[Biochemical Oxygen Demand (mg/l) ]]), "", IF(Table55[[#This Row],[Biochemical Oxygen Demand (mg/l) ]]&gt;'Data Registry'!$AY$4, "Overlimit", "Met"))</f>
        <v>Met</v>
      </c>
      <c r="I235" s="19" t="str">
        <f>IF(ISBLANK(Table55[[#This Row],[Total Suspended Solids (mg/l)]]), "", IF(Table55[[#This Row],[Total Suspended Solids (mg/l)]]&gt;'Data Registry'!$AY$5, "Overlimit", "Met"))</f>
        <v>Met</v>
      </c>
      <c r="J235" s="19" t="str">
        <f>IF(ISBLANK(Table55[[#This Row],[Faecal Coliform (MPN per 100 ml)]]), "", IF(Table55[[#This Row],[Faecal Coliform (MPN per 100 ml)]]&gt;'Data Registry'!$AY$6, "Overlimit", "Met"))</f>
        <v>Met</v>
      </c>
      <c r="K23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36" spans="2:11">
      <c r="B236" s="62">
        <v>44155</v>
      </c>
      <c r="C236" s="19">
        <f>MONTH(Table55[[#This Row],[Day ]])</f>
        <v>11</v>
      </c>
      <c r="D236" t="s">
        <v>487</v>
      </c>
      <c r="E236">
        <v>26</v>
      </c>
      <c r="F236">
        <v>49</v>
      </c>
      <c r="G236">
        <v>860</v>
      </c>
      <c r="H236" s="19" t="str">
        <f>IF(ISBLANK(Table55[[#This Row],[Biochemical Oxygen Demand (mg/l) ]]), "", IF(Table55[[#This Row],[Biochemical Oxygen Demand (mg/l) ]]&gt;'Data Registry'!$AY$4, "Overlimit", "Met"))</f>
        <v>Met</v>
      </c>
      <c r="I236" s="19" t="str">
        <f>IF(ISBLANK(Table55[[#This Row],[Total Suspended Solids (mg/l)]]), "", IF(Table55[[#This Row],[Total Suspended Solids (mg/l)]]&gt;'Data Registry'!$AY$5, "Overlimit", "Met"))</f>
        <v>Met</v>
      </c>
      <c r="J236" s="19" t="str">
        <f>IF(ISBLANK(Table55[[#This Row],[Faecal Coliform (MPN per 100 ml)]]), "", IF(Table55[[#This Row],[Faecal Coliform (MPN per 100 ml)]]&gt;'Data Registry'!$AY$6, "Overlimit", "Met"))</f>
        <v>Met</v>
      </c>
      <c r="K23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37" spans="2:11">
      <c r="B237" s="62">
        <v>44156</v>
      </c>
      <c r="C237" s="19">
        <f>MONTH(Table55[[#This Row],[Day ]])</f>
        <v>11</v>
      </c>
      <c r="D237" t="s">
        <v>487</v>
      </c>
      <c r="E237">
        <v>9</v>
      </c>
      <c r="F237">
        <v>13</v>
      </c>
      <c r="G237">
        <v>950</v>
      </c>
      <c r="H237" s="19" t="str">
        <f>IF(ISBLANK(Table55[[#This Row],[Biochemical Oxygen Demand (mg/l) ]]), "", IF(Table55[[#This Row],[Biochemical Oxygen Demand (mg/l) ]]&gt;'Data Registry'!$AY$4, "Overlimit", "Met"))</f>
        <v>Met</v>
      </c>
      <c r="I237" s="19" t="str">
        <f>IF(ISBLANK(Table55[[#This Row],[Total Suspended Solids (mg/l)]]), "", IF(Table55[[#This Row],[Total Suspended Solids (mg/l)]]&gt;'Data Registry'!$AY$5, "Overlimit", "Met"))</f>
        <v>Met</v>
      </c>
      <c r="J237" s="19" t="str">
        <f>IF(ISBLANK(Table55[[#This Row],[Faecal Coliform (MPN per 100 ml)]]), "", IF(Table55[[#This Row],[Faecal Coliform (MPN per 100 ml)]]&gt;'Data Registry'!$AY$6, "Overlimit", "Met"))</f>
        <v>Met</v>
      </c>
      <c r="K23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38" spans="2:11">
      <c r="B238" s="62">
        <v>44157</v>
      </c>
      <c r="C238" s="19">
        <f>MONTH(Table55[[#This Row],[Day ]])</f>
        <v>11</v>
      </c>
      <c r="D238" t="s">
        <v>487</v>
      </c>
      <c r="E238">
        <v>11</v>
      </c>
      <c r="F238">
        <v>52</v>
      </c>
      <c r="G238">
        <v>970</v>
      </c>
      <c r="H238" s="19" t="str">
        <f>IF(ISBLANK(Table55[[#This Row],[Biochemical Oxygen Demand (mg/l) ]]), "", IF(Table55[[#This Row],[Biochemical Oxygen Demand (mg/l) ]]&gt;'Data Registry'!$AY$4, "Overlimit", "Met"))</f>
        <v>Met</v>
      </c>
      <c r="I238" s="19" t="str">
        <f>IF(ISBLANK(Table55[[#This Row],[Total Suspended Solids (mg/l)]]), "", IF(Table55[[#This Row],[Total Suspended Solids (mg/l)]]&gt;'Data Registry'!$AY$5, "Overlimit", "Met"))</f>
        <v>Met</v>
      </c>
      <c r="J238" s="19" t="str">
        <f>IF(ISBLANK(Table55[[#This Row],[Faecal Coliform (MPN per 100 ml)]]), "", IF(Table55[[#This Row],[Faecal Coliform (MPN per 100 ml)]]&gt;'Data Registry'!$AY$6, "Overlimit", "Met"))</f>
        <v>Met</v>
      </c>
      <c r="K23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39" spans="2:11">
      <c r="B239" s="62">
        <v>44158</v>
      </c>
      <c r="C239" s="19">
        <f>MONTH(Table55[[#This Row],[Day ]])</f>
        <v>11</v>
      </c>
      <c r="D239" t="s">
        <v>487</v>
      </c>
      <c r="E239">
        <v>2</v>
      </c>
      <c r="F239">
        <v>27</v>
      </c>
      <c r="G239">
        <v>824</v>
      </c>
      <c r="H239" s="19" t="str">
        <f>IF(ISBLANK(Table55[[#This Row],[Biochemical Oxygen Demand (mg/l) ]]), "", IF(Table55[[#This Row],[Biochemical Oxygen Demand (mg/l) ]]&gt;'Data Registry'!$AY$4, "Overlimit", "Met"))</f>
        <v>Met</v>
      </c>
      <c r="I239" s="19" t="str">
        <f>IF(ISBLANK(Table55[[#This Row],[Total Suspended Solids (mg/l)]]), "", IF(Table55[[#This Row],[Total Suspended Solids (mg/l)]]&gt;'Data Registry'!$AY$5, "Overlimit", "Met"))</f>
        <v>Met</v>
      </c>
      <c r="J239" s="19" t="str">
        <f>IF(ISBLANK(Table55[[#This Row],[Faecal Coliform (MPN per 100 ml)]]), "", IF(Table55[[#This Row],[Faecal Coliform (MPN per 100 ml)]]&gt;'Data Registry'!$AY$6, "Overlimit", "Met"))</f>
        <v>Met</v>
      </c>
      <c r="K23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40" spans="2:11">
      <c r="B240" s="62">
        <v>44159</v>
      </c>
      <c r="C240" s="19">
        <f>MONTH(Table55[[#This Row],[Day ]])</f>
        <v>11</v>
      </c>
      <c r="D240" t="s">
        <v>487</v>
      </c>
      <c r="E240">
        <v>37</v>
      </c>
      <c r="F240">
        <v>19</v>
      </c>
      <c r="G240">
        <v>906</v>
      </c>
      <c r="H240" s="19" t="str">
        <f>IF(ISBLANK(Table55[[#This Row],[Biochemical Oxygen Demand (mg/l) ]]), "", IF(Table55[[#This Row],[Biochemical Oxygen Demand (mg/l) ]]&gt;'Data Registry'!$AY$4, "Overlimit", "Met"))</f>
        <v>Overlimit</v>
      </c>
      <c r="I240" s="19" t="str">
        <f>IF(ISBLANK(Table55[[#This Row],[Total Suspended Solids (mg/l)]]), "", IF(Table55[[#This Row],[Total Suspended Solids (mg/l)]]&gt;'Data Registry'!$AY$5, "Overlimit", "Met"))</f>
        <v>Met</v>
      </c>
      <c r="J240" s="19" t="str">
        <f>IF(ISBLANK(Table55[[#This Row],[Faecal Coliform (MPN per 100 ml)]]), "", IF(Table55[[#This Row],[Faecal Coliform (MPN per 100 ml)]]&gt;'Data Registry'!$AY$6, "Overlimit", "Met"))</f>
        <v>Met</v>
      </c>
      <c r="K24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241" spans="2:11">
      <c r="B241" s="62">
        <v>44160</v>
      </c>
      <c r="C241" s="19">
        <f>MONTH(Table55[[#This Row],[Day ]])</f>
        <v>11</v>
      </c>
      <c r="D241" t="s">
        <v>487</v>
      </c>
      <c r="E241">
        <v>33</v>
      </c>
      <c r="F241">
        <v>18</v>
      </c>
      <c r="G241">
        <v>995</v>
      </c>
      <c r="H241" s="19" t="str">
        <f>IF(ISBLANK(Table55[[#This Row],[Biochemical Oxygen Demand (mg/l) ]]), "", IF(Table55[[#This Row],[Biochemical Oxygen Demand (mg/l) ]]&gt;'Data Registry'!$AY$4, "Overlimit", "Met"))</f>
        <v>Overlimit</v>
      </c>
      <c r="I241" s="19" t="str">
        <f>IF(ISBLANK(Table55[[#This Row],[Total Suspended Solids (mg/l)]]), "", IF(Table55[[#This Row],[Total Suspended Solids (mg/l)]]&gt;'Data Registry'!$AY$5, "Overlimit", "Met"))</f>
        <v>Met</v>
      </c>
      <c r="J241" s="19" t="str">
        <f>IF(ISBLANK(Table55[[#This Row],[Faecal Coliform (MPN per 100 ml)]]), "", IF(Table55[[#This Row],[Faecal Coliform (MPN per 100 ml)]]&gt;'Data Registry'!$AY$6, "Overlimit", "Met"))</f>
        <v>Met</v>
      </c>
      <c r="K24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242" spans="2:11">
      <c r="B242" s="62">
        <v>44161</v>
      </c>
      <c r="C242" s="19">
        <f>MONTH(Table55[[#This Row],[Day ]])</f>
        <v>11</v>
      </c>
      <c r="D242" t="s">
        <v>487</v>
      </c>
      <c r="E242">
        <v>36</v>
      </c>
      <c r="F242">
        <v>10</v>
      </c>
      <c r="G242">
        <v>978</v>
      </c>
      <c r="H242" s="19" t="str">
        <f>IF(ISBLANK(Table55[[#This Row],[Biochemical Oxygen Demand (mg/l) ]]), "", IF(Table55[[#This Row],[Biochemical Oxygen Demand (mg/l) ]]&gt;'Data Registry'!$AY$4, "Overlimit", "Met"))</f>
        <v>Overlimit</v>
      </c>
      <c r="I242" s="19" t="str">
        <f>IF(ISBLANK(Table55[[#This Row],[Total Suspended Solids (mg/l)]]), "", IF(Table55[[#This Row],[Total Suspended Solids (mg/l)]]&gt;'Data Registry'!$AY$5, "Overlimit", "Met"))</f>
        <v>Met</v>
      </c>
      <c r="J242" s="19" t="str">
        <f>IF(ISBLANK(Table55[[#This Row],[Faecal Coliform (MPN per 100 ml)]]), "", IF(Table55[[#This Row],[Faecal Coliform (MPN per 100 ml)]]&gt;'Data Registry'!$AY$6, "Overlimit", "Met"))</f>
        <v>Met</v>
      </c>
      <c r="K24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243" spans="2:11">
      <c r="B243" s="62">
        <v>44162</v>
      </c>
      <c r="C243" s="19">
        <f>MONTH(Table55[[#This Row],[Day ]])</f>
        <v>11</v>
      </c>
      <c r="D243" t="s">
        <v>487</v>
      </c>
      <c r="E243">
        <v>16</v>
      </c>
      <c r="F243">
        <v>32</v>
      </c>
      <c r="G243">
        <v>816</v>
      </c>
      <c r="H243" s="19" t="str">
        <f>IF(ISBLANK(Table55[[#This Row],[Biochemical Oxygen Demand (mg/l) ]]), "", IF(Table55[[#This Row],[Biochemical Oxygen Demand (mg/l) ]]&gt;'Data Registry'!$AY$4, "Overlimit", "Met"))</f>
        <v>Met</v>
      </c>
      <c r="I243" s="19" t="str">
        <f>IF(ISBLANK(Table55[[#This Row],[Total Suspended Solids (mg/l)]]), "", IF(Table55[[#This Row],[Total Suspended Solids (mg/l)]]&gt;'Data Registry'!$AY$5, "Overlimit", "Met"))</f>
        <v>Met</v>
      </c>
      <c r="J243" s="19" t="str">
        <f>IF(ISBLANK(Table55[[#This Row],[Faecal Coliform (MPN per 100 ml)]]), "", IF(Table55[[#This Row],[Faecal Coliform (MPN per 100 ml)]]&gt;'Data Registry'!$AY$6, "Overlimit", "Met"))</f>
        <v>Met</v>
      </c>
      <c r="K24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44" spans="2:11">
      <c r="B244" s="62">
        <v>44163</v>
      </c>
      <c r="C244" s="19">
        <f>MONTH(Table55[[#This Row],[Day ]])</f>
        <v>11</v>
      </c>
      <c r="D244" t="s">
        <v>487</v>
      </c>
      <c r="E244">
        <v>39</v>
      </c>
      <c r="F244">
        <v>48</v>
      </c>
      <c r="G244">
        <v>958</v>
      </c>
      <c r="H244" s="19" t="str">
        <f>IF(ISBLANK(Table55[[#This Row],[Biochemical Oxygen Demand (mg/l) ]]), "", IF(Table55[[#This Row],[Biochemical Oxygen Demand (mg/l) ]]&gt;'Data Registry'!$AY$4, "Overlimit", "Met"))</f>
        <v>Overlimit</v>
      </c>
      <c r="I244" s="19" t="str">
        <f>IF(ISBLANK(Table55[[#This Row],[Total Suspended Solids (mg/l)]]), "", IF(Table55[[#This Row],[Total Suspended Solids (mg/l)]]&gt;'Data Registry'!$AY$5, "Overlimit", "Met"))</f>
        <v>Met</v>
      </c>
      <c r="J244" s="19" t="str">
        <f>IF(ISBLANK(Table55[[#This Row],[Faecal Coliform (MPN per 100 ml)]]), "", IF(Table55[[#This Row],[Faecal Coliform (MPN per 100 ml)]]&gt;'Data Registry'!$AY$6, "Overlimit", "Met"))</f>
        <v>Met</v>
      </c>
      <c r="K24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245" spans="2:11">
      <c r="B245" s="62">
        <v>44164</v>
      </c>
      <c r="C245" s="19">
        <f>MONTH(Table55[[#This Row],[Day ]])</f>
        <v>11</v>
      </c>
      <c r="D245" t="s">
        <v>487</v>
      </c>
      <c r="E245">
        <v>15</v>
      </c>
      <c r="F245">
        <v>29</v>
      </c>
      <c r="G245">
        <v>858</v>
      </c>
      <c r="H245" s="19" t="str">
        <f>IF(ISBLANK(Table55[[#This Row],[Biochemical Oxygen Demand (mg/l) ]]), "", IF(Table55[[#This Row],[Biochemical Oxygen Demand (mg/l) ]]&gt;'Data Registry'!$AY$4, "Overlimit", "Met"))</f>
        <v>Met</v>
      </c>
      <c r="I245" s="19" t="str">
        <f>IF(ISBLANK(Table55[[#This Row],[Total Suspended Solids (mg/l)]]), "", IF(Table55[[#This Row],[Total Suspended Solids (mg/l)]]&gt;'Data Registry'!$AY$5, "Overlimit", "Met"))</f>
        <v>Met</v>
      </c>
      <c r="J245" s="19" t="str">
        <f>IF(ISBLANK(Table55[[#This Row],[Faecal Coliform (MPN per 100 ml)]]), "", IF(Table55[[#This Row],[Faecal Coliform (MPN per 100 ml)]]&gt;'Data Registry'!$AY$6, "Overlimit", "Met"))</f>
        <v>Met</v>
      </c>
      <c r="K24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46" spans="2:11">
      <c r="B246" s="62">
        <v>44165</v>
      </c>
      <c r="C246" s="19">
        <f>MONTH(Table55[[#This Row],[Day ]])</f>
        <v>11</v>
      </c>
      <c r="D246" t="s">
        <v>489</v>
      </c>
      <c r="E246">
        <v>25</v>
      </c>
      <c r="F246">
        <v>36</v>
      </c>
      <c r="G246">
        <v>846</v>
      </c>
      <c r="H246" s="19" t="str">
        <f>IF(ISBLANK(Table55[[#This Row],[Biochemical Oxygen Demand (mg/l) ]]), "", IF(Table55[[#This Row],[Biochemical Oxygen Demand (mg/l) ]]&gt;'Data Registry'!$AY$4, "Overlimit", "Met"))</f>
        <v>Met</v>
      </c>
      <c r="I246" s="19" t="str">
        <f>IF(ISBLANK(Table55[[#This Row],[Total Suspended Solids (mg/l)]]), "", IF(Table55[[#This Row],[Total Suspended Solids (mg/l)]]&gt;'Data Registry'!$AY$5, "Overlimit", "Met"))</f>
        <v>Met</v>
      </c>
      <c r="J246" s="19" t="str">
        <f>IF(ISBLANK(Table55[[#This Row],[Faecal Coliform (MPN per 100 ml)]]), "", IF(Table55[[#This Row],[Faecal Coliform (MPN per 100 ml)]]&gt;'Data Registry'!$AY$6, "Overlimit", "Met"))</f>
        <v>Met</v>
      </c>
      <c r="K24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47" spans="2:11">
      <c r="B247" s="62">
        <v>44166</v>
      </c>
      <c r="C247" s="19">
        <f>MONTH(Table55[[#This Row],[Day ]])</f>
        <v>12</v>
      </c>
      <c r="D247" t="s">
        <v>489</v>
      </c>
      <c r="E247">
        <v>18</v>
      </c>
      <c r="F247">
        <v>27</v>
      </c>
      <c r="G247">
        <v>851</v>
      </c>
      <c r="H247" s="19" t="str">
        <f>IF(ISBLANK(Table55[[#This Row],[Biochemical Oxygen Demand (mg/l) ]]), "", IF(Table55[[#This Row],[Biochemical Oxygen Demand (mg/l) ]]&gt;'Data Registry'!$AY$4, "Overlimit", "Met"))</f>
        <v>Met</v>
      </c>
      <c r="I247" s="19" t="str">
        <f>IF(ISBLANK(Table55[[#This Row],[Total Suspended Solids (mg/l)]]), "", IF(Table55[[#This Row],[Total Suspended Solids (mg/l)]]&gt;'Data Registry'!$AY$5, "Overlimit", "Met"))</f>
        <v>Met</v>
      </c>
      <c r="J247" s="19" t="str">
        <f>IF(ISBLANK(Table55[[#This Row],[Faecal Coliform (MPN per 100 ml)]]), "", IF(Table55[[#This Row],[Faecal Coliform (MPN per 100 ml)]]&gt;'Data Registry'!$AY$6, "Overlimit", "Met"))</f>
        <v>Met</v>
      </c>
      <c r="K24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48" spans="2:11">
      <c r="B248" s="62">
        <v>44167</v>
      </c>
      <c r="C248" s="19">
        <f>MONTH(Table55[[#This Row],[Day ]])</f>
        <v>12</v>
      </c>
      <c r="D248" t="s">
        <v>489</v>
      </c>
      <c r="E248">
        <v>3</v>
      </c>
      <c r="F248">
        <v>28</v>
      </c>
      <c r="G248">
        <v>931</v>
      </c>
      <c r="H248" s="19" t="str">
        <f>IF(ISBLANK(Table55[[#This Row],[Biochemical Oxygen Demand (mg/l) ]]), "", IF(Table55[[#This Row],[Biochemical Oxygen Demand (mg/l) ]]&gt;'Data Registry'!$AY$4, "Overlimit", "Met"))</f>
        <v>Met</v>
      </c>
      <c r="I248" s="19" t="str">
        <f>IF(ISBLANK(Table55[[#This Row],[Total Suspended Solids (mg/l)]]), "", IF(Table55[[#This Row],[Total Suspended Solids (mg/l)]]&gt;'Data Registry'!$AY$5, "Overlimit", "Met"))</f>
        <v>Met</v>
      </c>
      <c r="J248" s="19" t="str">
        <f>IF(ISBLANK(Table55[[#This Row],[Faecal Coliform (MPN per 100 ml)]]), "", IF(Table55[[#This Row],[Faecal Coliform (MPN per 100 ml)]]&gt;'Data Registry'!$AY$6, "Overlimit", "Met"))</f>
        <v>Met</v>
      </c>
      <c r="K24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49" spans="2:11">
      <c r="B249" s="62">
        <v>44168</v>
      </c>
      <c r="C249" s="19">
        <f>MONTH(Table55[[#This Row],[Day ]])</f>
        <v>12</v>
      </c>
      <c r="D249" t="s">
        <v>487</v>
      </c>
      <c r="E249">
        <v>4</v>
      </c>
      <c r="F249">
        <v>40</v>
      </c>
      <c r="G249">
        <v>987</v>
      </c>
      <c r="H249" s="19" t="str">
        <f>IF(ISBLANK(Table55[[#This Row],[Biochemical Oxygen Demand (mg/l) ]]), "", IF(Table55[[#This Row],[Biochemical Oxygen Demand (mg/l) ]]&gt;'Data Registry'!$AY$4, "Overlimit", "Met"))</f>
        <v>Met</v>
      </c>
      <c r="I249" s="19" t="str">
        <f>IF(ISBLANK(Table55[[#This Row],[Total Suspended Solids (mg/l)]]), "", IF(Table55[[#This Row],[Total Suspended Solids (mg/l)]]&gt;'Data Registry'!$AY$5, "Overlimit", "Met"))</f>
        <v>Met</v>
      </c>
      <c r="J249" s="19" t="str">
        <f>IF(ISBLANK(Table55[[#This Row],[Faecal Coliform (MPN per 100 ml)]]), "", IF(Table55[[#This Row],[Faecal Coliform (MPN per 100 ml)]]&gt;'Data Registry'!$AY$6, "Overlimit", "Met"))</f>
        <v>Met</v>
      </c>
      <c r="K24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50" spans="2:11">
      <c r="B250" s="62">
        <v>44169</v>
      </c>
      <c r="C250" s="19">
        <f>MONTH(Table55[[#This Row],[Day ]])</f>
        <v>12</v>
      </c>
      <c r="D250" t="s">
        <v>487</v>
      </c>
      <c r="E250">
        <v>19</v>
      </c>
      <c r="F250">
        <v>54</v>
      </c>
      <c r="G250">
        <v>840</v>
      </c>
      <c r="H250" s="19" t="str">
        <f>IF(ISBLANK(Table55[[#This Row],[Biochemical Oxygen Demand (mg/l) ]]), "", IF(Table55[[#This Row],[Biochemical Oxygen Demand (mg/l) ]]&gt;'Data Registry'!$AY$4, "Overlimit", "Met"))</f>
        <v>Met</v>
      </c>
      <c r="I250" s="19" t="str">
        <f>IF(ISBLANK(Table55[[#This Row],[Total Suspended Solids (mg/l)]]), "", IF(Table55[[#This Row],[Total Suspended Solids (mg/l)]]&gt;'Data Registry'!$AY$5, "Overlimit", "Met"))</f>
        <v>Met</v>
      </c>
      <c r="J250" s="19" t="str">
        <f>IF(ISBLANK(Table55[[#This Row],[Faecal Coliform (MPN per 100 ml)]]), "", IF(Table55[[#This Row],[Faecal Coliform (MPN per 100 ml)]]&gt;'Data Registry'!$AY$6, "Overlimit", "Met"))</f>
        <v>Met</v>
      </c>
      <c r="K25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51" spans="2:11">
      <c r="B251" s="62">
        <v>44170</v>
      </c>
      <c r="C251" s="19">
        <f>MONTH(Table55[[#This Row],[Day ]])</f>
        <v>12</v>
      </c>
      <c r="D251" t="s">
        <v>487</v>
      </c>
      <c r="E251">
        <v>1</v>
      </c>
      <c r="F251">
        <v>12</v>
      </c>
      <c r="G251">
        <v>814</v>
      </c>
      <c r="H251" s="19" t="str">
        <f>IF(ISBLANK(Table55[[#This Row],[Biochemical Oxygen Demand (mg/l) ]]), "", IF(Table55[[#This Row],[Biochemical Oxygen Demand (mg/l) ]]&gt;'Data Registry'!$AY$4, "Overlimit", "Met"))</f>
        <v>Met</v>
      </c>
      <c r="I251" s="19" t="str">
        <f>IF(ISBLANK(Table55[[#This Row],[Total Suspended Solids (mg/l)]]), "", IF(Table55[[#This Row],[Total Suspended Solids (mg/l)]]&gt;'Data Registry'!$AY$5, "Overlimit", "Met"))</f>
        <v>Met</v>
      </c>
      <c r="J251" s="19" t="str">
        <f>IF(ISBLANK(Table55[[#This Row],[Faecal Coliform (MPN per 100 ml)]]), "", IF(Table55[[#This Row],[Faecal Coliform (MPN per 100 ml)]]&gt;'Data Registry'!$AY$6, "Overlimit", "Met"))</f>
        <v>Met</v>
      </c>
      <c r="K25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52" spans="2:11">
      <c r="B252" s="62">
        <v>44171</v>
      </c>
      <c r="C252" s="19">
        <f>MONTH(Table55[[#This Row],[Day ]])</f>
        <v>12</v>
      </c>
      <c r="D252" t="s">
        <v>487</v>
      </c>
      <c r="E252">
        <v>5</v>
      </c>
      <c r="F252">
        <v>25</v>
      </c>
      <c r="G252">
        <v>803</v>
      </c>
      <c r="H252" s="19" t="str">
        <f>IF(ISBLANK(Table55[[#This Row],[Biochemical Oxygen Demand (mg/l) ]]), "", IF(Table55[[#This Row],[Biochemical Oxygen Demand (mg/l) ]]&gt;'Data Registry'!$AY$4, "Overlimit", "Met"))</f>
        <v>Met</v>
      </c>
      <c r="I252" s="19" t="str">
        <f>IF(ISBLANK(Table55[[#This Row],[Total Suspended Solids (mg/l)]]), "", IF(Table55[[#This Row],[Total Suspended Solids (mg/l)]]&gt;'Data Registry'!$AY$5, "Overlimit", "Met"))</f>
        <v>Met</v>
      </c>
      <c r="J252" s="19" t="str">
        <f>IF(ISBLANK(Table55[[#This Row],[Faecal Coliform (MPN per 100 ml)]]), "", IF(Table55[[#This Row],[Faecal Coliform (MPN per 100 ml)]]&gt;'Data Registry'!$AY$6, "Overlimit", "Met"))</f>
        <v>Met</v>
      </c>
      <c r="K25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53" spans="2:11">
      <c r="B253" s="62">
        <v>44172</v>
      </c>
      <c r="C253" s="19">
        <f>MONTH(Table55[[#This Row],[Day ]])</f>
        <v>12</v>
      </c>
      <c r="D253" t="s">
        <v>487</v>
      </c>
      <c r="E253">
        <v>31</v>
      </c>
      <c r="F253">
        <v>48</v>
      </c>
      <c r="G253">
        <v>980</v>
      </c>
      <c r="H253" s="19" t="str">
        <f>IF(ISBLANK(Table55[[#This Row],[Biochemical Oxygen Demand (mg/l) ]]), "", IF(Table55[[#This Row],[Biochemical Oxygen Demand (mg/l) ]]&gt;'Data Registry'!$AY$4, "Overlimit", "Met"))</f>
        <v>Overlimit</v>
      </c>
      <c r="I253" s="19" t="str">
        <f>IF(ISBLANK(Table55[[#This Row],[Total Suspended Solids (mg/l)]]), "", IF(Table55[[#This Row],[Total Suspended Solids (mg/l)]]&gt;'Data Registry'!$AY$5, "Overlimit", "Met"))</f>
        <v>Met</v>
      </c>
      <c r="J253" s="19" t="str">
        <f>IF(ISBLANK(Table55[[#This Row],[Faecal Coliform (MPN per 100 ml)]]), "", IF(Table55[[#This Row],[Faecal Coliform (MPN per 100 ml)]]&gt;'Data Registry'!$AY$6, "Overlimit", "Met"))</f>
        <v>Met</v>
      </c>
      <c r="K25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254" spans="2:11">
      <c r="B254" s="62">
        <v>44173</v>
      </c>
      <c r="C254" s="19">
        <f>MONTH(Table55[[#This Row],[Day ]])</f>
        <v>12</v>
      </c>
      <c r="D254" t="s">
        <v>487</v>
      </c>
      <c r="E254">
        <v>13</v>
      </c>
      <c r="F254">
        <v>12</v>
      </c>
      <c r="G254">
        <v>892</v>
      </c>
      <c r="H254" s="19" t="str">
        <f>IF(ISBLANK(Table55[[#This Row],[Biochemical Oxygen Demand (mg/l) ]]), "", IF(Table55[[#This Row],[Biochemical Oxygen Demand (mg/l) ]]&gt;'Data Registry'!$AY$4, "Overlimit", "Met"))</f>
        <v>Met</v>
      </c>
      <c r="I254" s="19" t="str">
        <f>IF(ISBLANK(Table55[[#This Row],[Total Suspended Solids (mg/l)]]), "", IF(Table55[[#This Row],[Total Suspended Solids (mg/l)]]&gt;'Data Registry'!$AY$5, "Overlimit", "Met"))</f>
        <v>Met</v>
      </c>
      <c r="J254" s="19" t="str">
        <f>IF(ISBLANK(Table55[[#This Row],[Faecal Coliform (MPN per 100 ml)]]), "", IF(Table55[[#This Row],[Faecal Coliform (MPN per 100 ml)]]&gt;'Data Registry'!$AY$6, "Overlimit", "Met"))</f>
        <v>Met</v>
      </c>
      <c r="K25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55" spans="2:11">
      <c r="B255" s="62">
        <v>44174</v>
      </c>
      <c r="C255" s="19">
        <f>MONTH(Table55[[#This Row],[Day ]])</f>
        <v>12</v>
      </c>
      <c r="D255" t="s">
        <v>487</v>
      </c>
      <c r="E255">
        <v>21</v>
      </c>
      <c r="F255">
        <v>12</v>
      </c>
      <c r="G255">
        <v>990</v>
      </c>
      <c r="H255" s="19" t="str">
        <f>IF(ISBLANK(Table55[[#This Row],[Biochemical Oxygen Demand (mg/l) ]]), "", IF(Table55[[#This Row],[Biochemical Oxygen Demand (mg/l) ]]&gt;'Data Registry'!$AY$4, "Overlimit", "Met"))</f>
        <v>Met</v>
      </c>
      <c r="I255" s="19" t="str">
        <f>IF(ISBLANK(Table55[[#This Row],[Total Suspended Solids (mg/l)]]), "", IF(Table55[[#This Row],[Total Suspended Solids (mg/l)]]&gt;'Data Registry'!$AY$5, "Overlimit", "Met"))</f>
        <v>Met</v>
      </c>
      <c r="J255" s="19" t="str">
        <f>IF(ISBLANK(Table55[[#This Row],[Faecal Coliform (MPN per 100 ml)]]), "", IF(Table55[[#This Row],[Faecal Coliform (MPN per 100 ml)]]&gt;'Data Registry'!$AY$6, "Overlimit", "Met"))</f>
        <v>Met</v>
      </c>
      <c r="K25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56" spans="2:11">
      <c r="B256" s="62">
        <v>44175</v>
      </c>
      <c r="C256" s="19">
        <f>MONTH(Table55[[#This Row],[Day ]])</f>
        <v>12</v>
      </c>
      <c r="D256" t="s">
        <v>487</v>
      </c>
      <c r="E256">
        <v>20</v>
      </c>
      <c r="F256">
        <v>25</v>
      </c>
      <c r="G256">
        <v>814</v>
      </c>
      <c r="H256" s="19" t="str">
        <f>IF(ISBLANK(Table55[[#This Row],[Biochemical Oxygen Demand (mg/l) ]]), "", IF(Table55[[#This Row],[Biochemical Oxygen Demand (mg/l) ]]&gt;'Data Registry'!$AY$4, "Overlimit", "Met"))</f>
        <v>Met</v>
      </c>
      <c r="I256" s="19" t="str">
        <f>IF(ISBLANK(Table55[[#This Row],[Total Suspended Solids (mg/l)]]), "", IF(Table55[[#This Row],[Total Suspended Solids (mg/l)]]&gt;'Data Registry'!$AY$5, "Overlimit", "Met"))</f>
        <v>Met</v>
      </c>
      <c r="J256" s="19" t="str">
        <f>IF(ISBLANK(Table55[[#This Row],[Faecal Coliform (MPN per 100 ml)]]), "", IF(Table55[[#This Row],[Faecal Coliform (MPN per 100 ml)]]&gt;'Data Registry'!$AY$6, "Overlimit", "Met"))</f>
        <v>Met</v>
      </c>
      <c r="K25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57" spans="2:11">
      <c r="B257" s="62">
        <v>44176</v>
      </c>
      <c r="C257" s="19">
        <f>MONTH(Table55[[#This Row],[Day ]])</f>
        <v>12</v>
      </c>
      <c r="D257" t="s">
        <v>487</v>
      </c>
      <c r="E257">
        <v>2</v>
      </c>
      <c r="F257">
        <v>55</v>
      </c>
      <c r="G257">
        <v>986</v>
      </c>
      <c r="H257" s="19" t="str">
        <f>IF(ISBLANK(Table55[[#This Row],[Biochemical Oxygen Demand (mg/l) ]]), "", IF(Table55[[#This Row],[Biochemical Oxygen Demand (mg/l) ]]&gt;'Data Registry'!$AY$4, "Overlimit", "Met"))</f>
        <v>Met</v>
      </c>
      <c r="I257" s="19" t="str">
        <f>IF(ISBLANK(Table55[[#This Row],[Total Suspended Solids (mg/l)]]), "", IF(Table55[[#This Row],[Total Suspended Solids (mg/l)]]&gt;'Data Registry'!$AY$5, "Overlimit", "Met"))</f>
        <v>Met</v>
      </c>
      <c r="J257" s="19" t="str">
        <f>IF(ISBLANK(Table55[[#This Row],[Faecal Coliform (MPN per 100 ml)]]), "", IF(Table55[[#This Row],[Faecal Coliform (MPN per 100 ml)]]&gt;'Data Registry'!$AY$6, "Overlimit", "Met"))</f>
        <v>Met</v>
      </c>
      <c r="K25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58" spans="2:11">
      <c r="B258" s="62">
        <v>44177</v>
      </c>
      <c r="C258" s="19">
        <f>MONTH(Table55[[#This Row],[Day ]])</f>
        <v>12</v>
      </c>
      <c r="D258" t="s">
        <v>487</v>
      </c>
      <c r="E258">
        <v>3</v>
      </c>
      <c r="F258">
        <v>45</v>
      </c>
      <c r="G258">
        <v>837</v>
      </c>
      <c r="H258" s="19" t="str">
        <f>IF(ISBLANK(Table55[[#This Row],[Biochemical Oxygen Demand (mg/l) ]]), "", IF(Table55[[#This Row],[Biochemical Oxygen Demand (mg/l) ]]&gt;'Data Registry'!$AY$4, "Overlimit", "Met"))</f>
        <v>Met</v>
      </c>
      <c r="I258" s="19" t="str">
        <f>IF(ISBLANK(Table55[[#This Row],[Total Suspended Solids (mg/l)]]), "", IF(Table55[[#This Row],[Total Suspended Solids (mg/l)]]&gt;'Data Registry'!$AY$5, "Overlimit", "Met"))</f>
        <v>Met</v>
      </c>
      <c r="J258" s="19" t="str">
        <f>IF(ISBLANK(Table55[[#This Row],[Faecal Coliform (MPN per 100 ml)]]), "", IF(Table55[[#This Row],[Faecal Coliform (MPN per 100 ml)]]&gt;'Data Registry'!$AY$6, "Overlimit", "Met"))</f>
        <v>Met</v>
      </c>
      <c r="K25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59" spans="2:11">
      <c r="B259" s="62">
        <v>44178</v>
      </c>
      <c r="C259" s="19">
        <f>MONTH(Table55[[#This Row],[Day ]])</f>
        <v>12</v>
      </c>
      <c r="D259" t="s">
        <v>487</v>
      </c>
      <c r="E259">
        <v>26</v>
      </c>
      <c r="F259">
        <v>51</v>
      </c>
      <c r="G259">
        <v>816</v>
      </c>
      <c r="H259" s="19" t="str">
        <f>IF(ISBLANK(Table55[[#This Row],[Biochemical Oxygen Demand (mg/l) ]]), "", IF(Table55[[#This Row],[Biochemical Oxygen Demand (mg/l) ]]&gt;'Data Registry'!$AY$4, "Overlimit", "Met"))</f>
        <v>Met</v>
      </c>
      <c r="I259" s="19" t="str">
        <f>IF(ISBLANK(Table55[[#This Row],[Total Suspended Solids (mg/l)]]), "", IF(Table55[[#This Row],[Total Suspended Solids (mg/l)]]&gt;'Data Registry'!$AY$5, "Overlimit", "Met"))</f>
        <v>Met</v>
      </c>
      <c r="J259" s="19" t="str">
        <f>IF(ISBLANK(Table55[[#This Row],[Faecal Coliform (MPN per 100 ml)]]), "", IF(Table55[[#This Row],[Faecal Coliform (MPN per 100 ml)]]&gt;'Data Registry'!$AY$6, "Overlimit", "Met"))</f>
        <v>Met</v>
      </c>
      <c r="K25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60" spans="2:11">
      <c r="B260" s="62">
        <v>44179</v>
      </c>
      <c r="C260" s="19">
        <f>MONTH(Table55[[#This Row],[Day ]])</f>
        <v>12</v>
      </c>
      <c r="D260" t="s">
        <v>487</v>
      </c>
      <c r="E260">
        <v>2</v>
      </c>
      <c r="F260">
        <v>30</v>
      </c>
      <c r="G260">
        <v>931</v>
      </c>
      <c r="H260" s="19" t="str">
        <f>IF(ISBLANK(Table55[[#This Row],[Biochemical Oxygen Demand (mg/l) ]]), "", IF(Table55[[#This Row],[Biochemical Oxygen Demand (mg/l) ]]&gt;'Data Registry'!$AY$4, "Overlimit", "Met"))</f>
        <v>Met</v>
      </c>
      <c r="I260" s="19" t="str">
        <f>IF(ISBLANK(Table55[[#This Row],[Total Suspended Solids (mg/l)]]), "", IF(Table55[[#This Row],[Total Suspended Solids (mg/l)]]&gt;'Data Registry'!$AY$5, "Overlimit", "Met"))</f>
        <v>Met</v>
      </c>
      <c r="J260" s="19" t="str">
        <f>IF(ISBLANK(Table55[[#This Row],[Faecal Coliform (MPN per 100 ml)]]), "", IF(Table55[[#This Row],[Faecal Coliform (MPN per 100 ml)]]&gt;'Data Registry'!$AY$6, "Overlimit", "Met"))</f>
        <v>Met</v>
      </c>
      <c r="K26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61" spans="2:11">
      <c r="B261" s="62">
        <v>44180</v>
      </c>
      <c r="C261" s="19">
        <f>MONTH(Table55[[#This Row],[Day ]])</f>
        <v>12</v>
      </c>
      <c r="D261" t="s">
        <v>487</v>
      </c>
      <c r="E261">
        <v>12</v>
      </c>
      <c r="F261">
        <v>42</v>
      </c>
      <c r="G261">
        <v>918</v>
      </c>
      <c r="H261" s="19" t="str">
        <f>IF(ISBLANK(Table55[[#This Row],[Biochemical Oxygen Demand (mg/l) ]]), "", IF(Table55[[#This Row],[Biochemical Oxygen Demand (mg/l) ]]&gt;'Data Registry'!$AY$4, "Overlimit", "Met"))</f>
        <v>Met</v>
      </c>
      <c r="I261" s="19" t="str">
        <f>IF(ISBLANK(Table55[[#This Row],[Total Suspended Solids (mg/l)]]), "", IF(Table55[[#This Row],[Total Suspended Solids (mg/l)]]&gt;'Data Registry'!$AY$5, "Overlimit", "Met"))</f>
        <v>Met</v>
      </c>
      <c r="J261" s="19" t="str">
        <f>IF(ISBLANK(Table55[[#This Row],[Faecal Coliform (MPN per 100 ml)]]), "", IF(Table55[[#This Row],[Faecal Coliform (MPN per 100 ml)]]&gt;'Data Registry'!$AY$6, "Overlimit", "Met"))</f>
        <v>Met</v>
      </c>
      <c r="K26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62" spans="2:11">
      <c r="B262" s="62">
        <v>44181</v>
      </c>
      <c r="C262" s="19">
        <f>MONTH(Table55[[#This Row],[Day ]])</f>
        <v>12</v>
      </c>
      <c r="D262" t="s">
        <v>487</v>
      </c>
      <c r="E262">
        <v>29</v>
      </c>
      <c r="F262">
        <v>15</v>
      </c>
      <c r="G262">
        <v>936</v>
      </c>
      <c r="H262" s="19" t="str">
        <f>IF(ISBLANK(Table55[[#This Row],[Biochemical Oxygen Demand (mg/l) ]]), "", IF(Table55[[#This Row],[Biochemical Oxygen Demand (mg/l) ]]&gt;'Data Registry'!$AY$4, "Overlimit", "Met"))</f>
        <v>Met</v>
      </c>
      <c r="I262" s="19" t="str">
        <f>IF(ISBLANK(Table55[[#This Row],[Total Suspended Solids (mg/l)]]), "", IF(Table55[[#This Row],[Total Suspended Solids (mg/l)]]&gt;'Data Registry'!$AY$5, "Overlimit", "Met"))</f>
        <v>Met</v>
      </c>
      <c r="J262" s="19" t="str">
        <f>IF(ISBLANK(Table55[[#This Row],[Faecal Coliform (MPN per 100 ml)]]), "", IF(Table55[[#This Row],[Faecal Coliform (MPN per 100 ml)]]&gt;'Data Registry'!$AY$6, "Overlimit", "Met"))</f>
        <v>Met</v>
      </c>
      <c r="K26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63" spans="2:11">
      <c r="B263" s="62">
        <v>44182</v>
      </c>
      <c r="C263" s="19">
        <f>MONTH(Table55[[#This Row],[Day ]])</f>
        <v>12</v>
      </c>
      <c r="D263" t="s">
        <v>487</v>
      </c>
      <c r="E263">
        <v>17</v>
      </c>
      <c r="F263">
        <v>51</v>
      </c>
      <c r="G263">
        <v>840</v>
      </c>
      <c r="H263" s="19" t="str">
        <f>IF(ISBLANK(Table55[[#This Row],[Biochemical Oxygen Demand (mg/l) ]]), "", IF(Table55[[#This Row],[Biochemical Oxygen Demand (mg/l) ]]&gt;'Data Registry'!$AY$4, "Overlimit", "Met"))</f>
        <v>Met</v>
      </c>
      <c r="I263" s="19" t="str">
        <f>IF(ISBLANK(Table55[[#This Row],[Total Suspended Solids (mg/l)]]), "", IF(Table55[[#This Row],[Total Suspended Solids (mg/l)]]&gt;'Data Registry'!$AY$5, "Overlimit", "Met"))</f>
        <v>Met</v>
      </c>
      <c r="J263" s="19" t="str">
        <f>IF(ISBLANK(Table55[[#This Row],[Faecal Coliform (MPN per 100 ml)]]), "", IF(Table55[[#This Row],[Faecal Coliform (MPN per 100 ml)]]&gt;'Data Registry'!$AY$6, "Overlimit", "Met"))</f>
        <v>Met</v>
      </c>
      <c r="K26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64" spans="2:11">
      <c r="B264" s="62">
        <v>44183</v>
      </c>
      <c r="C264" s="19">
        <f>MONTH(Table55[[#This Row],[Day ]])</f>
        <v>12</v>
      </c>
      <c r="D264" t="s">
        <v>487</v>
      </c>
      <c r="E264">
        <v>27</v>
      </c>
      <c r="F264">
        <v>58</v>
      </c>
      <c r="G264">
        <v>922</v>
      </c>
      <c r="H264" s="19" t="str">
        <f>IF(ISBLANK(Table55[[#This Row],[Biochemical Oxygen Demand (mg/l) ]]), "", IF(Table55[[#This Row],[Biochemical Oxygen Demand (mg/l) ]]&gt;'Data Registry'!$AY$4, "Overlimit", "Met"))</f>
        <v>Met</v>
      </c>
      <c r="I264" s="19" t="str">
        <f>IF(ISBLANK(Table55[[#This Row],[Total Suspended Solids (mg/l)]]), "", IF(Table55[[#This Row],[Total Suspended Solids (mg/l)]]&gt;'Data Registry'!$AY$5, "Overlimit", "Met"))</f>
        <v>Met</v>
      </c>
      <c r="J264" s="19" t="str">
        <f>IF(ISBLANK(Table55[[#This Row],[Faecal Coliform (MPN per 100 ml)]]), "", IF(Table55[[#This Row],[Faecal Coliform (MPN per 100 ml)]]&gt;'Data Registry'!$AY$6, "Overlimit", "Met"))</f>
        <v>Met</v>
      </c>
      <c r="K26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65" spans="2:11">
      <c r="B265" s="62">
        <v>44184</v>
      </c>
      <c r="C265" s="19">
        <f>MONTH(Table55[[#This Row],[Day ]])</f>
        <v>12</v>
      </c>
      <c r="D265" t="s">
        <v>487</v>
      </c>
      <c r="E265">
        <v>11</v>
      </c>
      <c r="F265">
        <v>47</v>
      </c>
      <c r="G265">
        <v>979</v>
      </c>
      <c r="H265" s="19" t="str">
        <f>IF(ISBLANK(Table55[[#This Row],[Biochemical Oxygen Demand (mg/l) ]]), "", IF(Table55[[#This Row],[Biochemical Oxygen Demand (mg/l) ]]&gt;'Data Registry'!$AY$4, "Overlimit", "Met"))</f>
        <v>Met</v>
      </c>
      <c r="I265" s="19" t="str">
        <f>IF(ISBLANK(Table55[[#This Row],[Total Suspended Solids (mg/l)]]), "", IF(Table55[[#This Row],[Total Suspended Solids (mg/l)]]&gt;'Data Registry'!$AY$5, "Overlimit", "Met"))</f>
        <v>Met</v>
      </c>
      <c r="J265" s="19" t="str">
        <f>IF(ISBLANK(Table55[[#This Row],[Faecal Coliform (MPN per 100 ml)]]), "", IF(Table55[[#This Row],[Faecal Coliform (MPN per 100 ml)]]&gt;'Data Registry'!$AY$6, "Overlimit", "Met"))</f>
        <v>Met</v>
      </c>
      <c r="K26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66" spans="2:11">
      <c r="B266" s="62">
        <v>44185</v>
      </c>
      <c r="C266" s="19">
        <f>MONTH(Table55[[#This Row],[Day ]])</f>
        <v>12</v>
      </c>
      <c r="D266" t="s">
        <v>487</v>
      </c>
      <c r="E266">
        <v>18</v>
      </c>
      <c r="F266">
        <v>36</v>
      </c>
      <c r="G266">
        <v>863</v>
      </c>
      <c r="H266" s="19" t="str">
        <f>IF(ISBLANK(Table55[[#This Row],[Biochemical Oxygen Demand (mg/l) ]]), "", IF(Table55[[#This Row],[Biochemical Oxygen Demand (mg/l) ]]&gt;'Data Registry'!$AY$4, "Overlimit", "Met"))</f>
        <v>Met</v>
      </c>
      <c r="I266" s="19" t="str">
        <f>IF(ISBLANK(Table55[[#This Row],[Total Suspended Solids (mg/l)]]), "", IF(Table55[[#This Row],[Total Suspended Solids (mg/l)]]&gt;'Data Registry'!$AY$5, "Overlimit", "Met"))</f>
        <v>Met</v>
      </c>
      <c r="J266" s="19" t="str">
        <f>IF(ISBLANK(Table55[[#This Row],[Faecal Coliform (MPN per 100 ml)]]), "", IF(Table55[[#This Row],[Faecal Coliform (MPN per 100 ml)]]&gt;'Data Registry'!$AY$6, "Overlimit", "Met"))</f>
        <v>Met</v>
      </c>
      <c r="K26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67" spans="2:11">
      <c r="B267" s="62">
        <v>44186</v>
      </c>
      <c r="C267" s="19">
        <f>MONTH(Table55[[#This Row],[Day ]])</f>
        <v>12</v>
      </c>
      <c r="D267" t="s">
        <v>487</v>
      </c>
      <c r="E267">
        <v>35</v>
      </c>
      <c r="F267">
        <v>55</v>
      </c>
      <c r="G267">
        <v>841</v>
      </c>
      <c r="H267" s="19" t="str">
        <f>IF(ISBLANK(Table55[[#This Row],[Biochemical Oxygen Demand (mg/l) ]]), "", IF(Table55[[#This Row],[Biochemical Oxygen Demand (mg/l) ]]&gt;'Data Registry'!$AY$4, "Overlimit", "Met"))</f>
        <v>Overlimit</v>
      </c>
      <c r="I267" s="19" t="str">
        <f>IF(ISBLANK(Table55[[#This Row],[Total Suspended Solids (mg/l)]]), "", IF(Table55[[#This Row],[Total Suspended Solids (mg/l)]]&gt;'Data Registry'!$AY$5, "Overlimit", "Met"))</f>
        <v>Met</v>
      </c>
      <c r="J267" s="19" t="str">
        <f>IF(ISBLANK(Table55[[#This Row],[Faecal Coliform (MPN per 100 ml)]]), "", IF(Table55[[#This Row],[Faecal Coliform (MPN per 100 ml)]]&gt;'Data Registry'!$AY$6, "Overlimit", "Met"))</f>
        <v>Met</v>
      </c>
      <c r="K26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268" spans="2:11">
      <c r="B268" s="62">
        <v>44187</v>
      </c>
      <c r="C268" s="19">
        <f>MONTH(Table55[[#This Row],[Day ]])</f>
        <v>12</v>
      </c>
      <c r="D268" t="s">
        <v>487</v>
      </c>
      <c r="E268">
        <v>8</v>
      </c>
      <c r="F268">
        <v>38</v>
      </c>
      <c r="G268">
        <v>863</v>
      </c>
      <c r="H268" s="19" t="str">
        <f>IF(ISBLANK(Table55[[#This Row],[Biochemical Oxygen Demand (mg/l) ]]), "", IF(Table55[[#This Row],[Biochemical Oxygen Demand (mg/l) ]]&gt;'Data Registry'!$AY$4, "Overlimit", "Met"))</f>
        <v>Met</v>
      </c>
      <c r="I268" s="19" t="str">
        <f>IF(ISBLANK(Table55[[#This Row],[Total Suspended Solids (mg/l)]]), "", IF(Table55[[#This Row],[Total Suspended Solids (mg/l)]]&gt;'Data Registry'!$AY$5, "Overlimit", "Met"))</f>
        <v>Met</v>
      </c>
      <c r="J268" s="19" t="str">
        <f>IF(ISBLANK(Table55[[#This Row],[Faecal Coliform (MPN per 100 ml)]]), "", IF(Table55[[#This Row],[Faecal Coliform (MPN per 100 ml)]]&gt;'Data Registry'!$AY$6, "Overlimit", "Met"))</f>
        <v>Met</v>
      </c>
      <c r="K26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69" spans="2:11">
      <c r="B269" s="62">
        <v>44188</v>
      </c>
      <c r="C269" s="19">
        <f>MONTH(Table55[[#This Row],[Day ]])</f>
        <v>12</v>
      </c>
      <c r="D269" t="s">
        <v>487</v>
      </c>
      <c r="E269">
        <v>30</v>
      </c>
      <c r="F269">
        <v>37</v>
      </c>
      <c r="G269">
        <v>864</v>
      </c>
      <c r="H269" s="19" t="str">
        <f>IF(ISBLANK(Table55[[#This Row],[Biochemical Oxygen Demand (mg/l) ]]), "", IF(Table55[[#This Row],[Biochemical Oxygen Demand (mg/l) ]]&gt;'Data Registry'!$AY$4, "Overlimit", "Met"))</f>
        <v>Met</v>
      </c>
      <c r="I269" s="19" t="str">
        <f>IF(ISBLANK(Table55[[#This Row],[Total Suspended Solids (mg/l)]]), "", IF(Table55[[#This Row],[Total Suspended Solids (mg/l)]]&gt;'Data Registry'!$AY$5, "Overlimit", "Met"))</f>
        <v>Met</v>
      </c>
      <c r="J269" s="19" t="str">
        <f>IF(ISBLANK(Table55[[#This Row],[Faecal Coliform (MPN per 100 ml)]]), "", IF(Table55[[#This Row],[Faecal Coliform (MPN per 100 ml)]]&gt;'Data Registry'!$AY$6, "Overlimit", "Met"))</f>
        <v>Met</v>
      </c>
      <c r="K26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70" spans="2:11">
      <c r="B270" s="62">
        <v>44189</v>
      </c>
      <c r="C270" s="19">
        <f>MONTH(Table55[[#This Row],[Day ]])</f>
        <v>12</v>
      </c>
      <c r="D270" t="s">
        <v>487</v>
      </c>
      <c r="E270">
        <v>20</v>
      </c>
      <c r="F270">
        <v>43</v>
      </c>
      <c r="G270">
        <v>880</v>
      </c>
      <c r="H270" s="19" t="str">
        <f>IF(ISBLANK(Table55[[#This Row],[Biochemical Oxygen Demand (mg/l) ]]), "", IF(Table55[[#This Row],[Biochemical Oxygen Demand (mg/l) ]]&gt;'Data Registry'!$AY$4, "Overlimit", "Met"))</f>
        <v>Met</v>
      </c>
      <c r="I270" s="19" t="str">
        <f>IF(ISBLANK(Table55[[#This Row],[Total Suspended Solids (mg/l)]]), "", IF(Table55[[#This Row],[Total Suspended Solids (mg/l)]]&gt;'Data Registry'!$AY$5, "Overlimit", "Met"))</f>
        <v>Met</v>
      </c>
      <c r="J270" s="19" t="str">
        <f>IF(ISBLANK(Table55[[#This Row],[Faecal Coliform (MPN per 100 ml)]]), "", IF(Table55[[#This Row],[Faecal Coliform (MPN per 100 ml)]]&gt;'Data Registry'!$AY$6, "Overlimit", "Met"))</f>
        <v>Met</v>
      </c>
      <c r="K27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71" spans="2:11">
      <c r="B271" s="62">
        <v>44190</v>
      </c>
      <c r="C271" s="19">
        <f>MONTH(Table55[[#This Row],[Day ]])</f>
        <v>12</v>
      </c>
      <c r="D271" t="s">
        <v>487</v>
      </c>
      <c r="E271">
        <v>34</v>
      </c>
      <c r="F271">
        <v>44</v>
      </c>
      <c r="G271">
        <v>883</v>
      </c>
      <c r="H271" s="19" t="str">
        <f>IF(ISBLANK(Table55[[#This Row],[Biochemical Oxygen Demand (mg/l) ]]), "", IF(Table55[[#This Row],[Biochemical Oxygen Demand (mg/l) ]]&gt;'Data Registry'!$AY$4, "Overlimit", "Met"))</f>
        <v>Overlimit</v>
      </c>
      <c r="I271" s="19" t="str">
        <f>IF(ISBLANK(Table55[[#This Row],[Total Suspended Solids (mg/l)]]), "", IF(Table55[[#This Row],[Total Suspended Solids (mg/l)]]&gt;'Data Registry'!$AY$5, "Overlimit", "Met"))</f>
        <v>Met</v>
      </c>
      <c r="J271" s="19" t="str">
        <f>IF(ISBLANK(Table55[[#This Row],[Faecal Coliform (MPN per 100 ml)]]), "", IF(Table55[[#This Row],[Faecal Coliform (MPN per 100 ml)]]&gt;'Data Registry'!$AY$6, "Overlimit", "Met"))</f>
        <v>Met</v>
      </c>
      <c r="K27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272" spans="2:11">
      <c r="B272" s="62">
        <v>44191</v>
      </c>
      <c r="C272" s="19">
        <f>MONTH(Table55[[#This Row],[Day ]])</f>
        <v>12</v>
      </c>
      <c r="D272" t="s">
        <v>487</v>
      </c>
      <c r="E272">
        <v>31</v>
      </c>
      <c r="F272">
        <v>21</v>
      </c>
      <c r="G272">
        <v>907</v>
      </c>
      <c r="H272" s="19" t="str">
        <f>IF(ISBLANK(Table55[[#This Row],[Biochemical Oxygen Demand (mg/l) ]]), "", IF(Table55[[#This Row],[Biochemical Oxygen Demand (mg/l) ]]&gt;'Data Registry'!$AY$4, "Overlimit", "Met"))</f>
        <v>Overlimit</v>
      </c>
      <c r="I272" s="19" t="str">
        <f>IF(ISBLANK(Table55[[#This Row],[Total Suspended Solids (mg/l)]]), "", IF(Table55[[#This Row],[Total Suspended Solids (mg/l)]]&gt;'Data Registry'!$AY$5, "Overlimit", "Met"))</f>
        <v>Met</v>
      </c>
      <c r="J272" s="19" t="str">
        <f>IF(ISBLANK(Table55[[#This Row],[Faecal Coliform (MPN per 100 ml)]]), "", IF(Table55[[#This Row],[Faecal Coliform (MPN per 100 ml)]]&gt;'Data Registry'!$AY$6, "Overlimit", "Met"))</f>
        <v>Met</v>
      </c>
      <c r="K27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273" spans="2:11">
      <c r="B273" s="62">
        <v>44192</v>
      </c>
      <c r="C273" s="19">
        <f>MONTH(Table55[[#This Row],[Day ]])</f>
        <v>12</v>
      </c>
      <c r="D273" t="s">
        <v>487</v>
      </c>
      <c r="E273">
        <v>35</v>
      </c>
      <c r="F273">
        <v>25</v>
      </c>
      <c r="G273">
        <v>922</v>
      </c>
      <c r="H273" s="19" t="str">
        <f>IF(ISBLANK(Table55[[#This Row],[Biochemical Oxygen Demand (mg/l) ]]), "", IF(Table55[[#This Row],[Biochemical Oxygen Demand (mg/l) ]]&gt;'Data Registry'!$AY$4, "Overlimit", "Met"))</f>
        <v>Overlimit</v>
      </c>
      <c r="I273" s="19" t="str">
        <f>IF(ISBLANK(Table55[[#This Row],[Total Suspended Solids (mg/l)]]), "", IF(Table55[[#This Row],[Total Suspended Solids (mg/l)]]&gt;'Data Registry'!$AY$5, "Overlimit", "Met"))</f>
        <v>Met</v>
      </c>
      <c r="J273" s="19" t="str">
        <f>IF(ISBLANK(Table55[[#This Row],[Faecal Coliform (MPN per 100 ml)]]), "", IF(Table55[[#This Row],[Faecal Coliform (MPN per 100 ml)]]&gt;'Data Registry'!$AY$6, "Overlimit", "Met"))</f>
        <v>Met</v>
      </c>
      <c r="K27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274" spans="2:11">
      <c r="B274" s="62">
        <v>44193</v>
      </c>
      <c r="C274" s="19">
        <f>MONTH(Table55[[#This Row],[Day ]])</f>
        <v>12</v>
      </c>
      <c r="D274" t="s">
        <v>487</v>
      </c>
      <c r="E274">
        <v>3</v>
      </c>
      <c r="F274">
        <v>15</v>
      </c>
      <c r="G274">
        <v>832</v>
      </c>
      <c r="H274" s="19" t="str">
        <f>IF(ISBLANK(Table55[[#This Row],[Biochemical Oxygen Demand (mg/l) ]]), "", IF(Table55[[#This Row],[Biochemical Oxygen Demand (mg/l) ]]&gt;'Data Registry'!$AY$4, "Overlimit", "Met"))</f>
        <v>Met</v>
      </c>
      <c r="I274" s="19" t="str">
        <f>IF(ISBLANK(Table55[[#This Row],[Total Suspended Solids (mg/l)]]), "", IF(Table55[[#This Row],[Total Suspended Solids (mg/l)]]&gt;'Data Registry'!$AY$5, "Overlimit", "Met"))</f>
        <v>Met</v>
      </c>
      <c r="J274" s="19" t="str">
        <f>IF(ISBLANK(Table55[[#This Row],[Faecal Coliform (MPN per 100 ml)]]), "", IF(Table55[[#This Row],[Faecal Coliform (MPN per 100 ml)]]&gt;'Data Registry'!$AY$6, "Overlimit", "Met"))</f>
        <v>Met</v>
      </c>
      <c r="K27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75" spans="2:11">
      <c r="B275" s="62">
        <v>44194</v>
      </c>
      <c r="C275" s="19">
        <f>MONTH(Table55[[#This Row],[Day ]])</f>
        <v>12</v>
      </c>
      <c r="D275" t="s">
        <v>487</v>
      </c>
      <c r="E275">
        <v>25</v>
      </c>
      <c r="F275">
        <v>49</v>
      </c>
      <c r="G275">
        <v>843</v>
      </c>
      <c r="H275" s="19" t="str">
        <f>IF(ISBLANK(Table55[[#This Row],[Biochemical Oxygen Demand (mg/l) ]]), "", IF(Table55[[#This Row],[Biochemical Oxygen Demand (mg/l) ]]&gt;'Data Registry'!$AY$4, "Overlimit", "Met"))</f>
        <v>Met</v>
      </c>
      <c r="I275" s="19" t="str">
        <f>IF(ISBLANK(Table55[[#This Row],[Total Suspended Solids (mg/l)]]), "", IF(Table55[[#This Row],[Total Suspended Solids (mg/l)]]&gt;'Data Registry'!$AY$5, "Overlimit", "Met"))</f>
        <v>Met</v>
      </c>
      <c r="J275" s="19" t="str">
        <f>IF(ISBLANK(Table55[[#This Row],[Faecal Coliform (MPN per 100 ml)]]), "", IF(Table55[[#This Row],[Faecal Coliform (MPN per 100 ml)]]&gt;'Data Registry'!$AY$6, "Overlimit", "Met"))</f>
        <v>Met</v>
      </c>
      <c r="K27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76" spans="2:11">
      <c r="B276" s="62">
        <v>44195</v>
      </c>
      <c r="C276" s="19">
        <f>MONTH(Table55[[#This Row],[Day ]])</f>
        <v>12</v>
      </c>
      <c r="D276" t="s">
        <v>487</v>
      </c>
      <c r="E276">
        <v>16</v>
      </c>
      <c r="F276">
        <v>40</v>
      </c>
      <c r="G276">
        <v>974</v>
      </c>
      <c r="H276" s="19" t="str">
        <f>IF(ISBLANK(Table55[[#This Row],[Biochemical Oxygen Demand (mg/l) ]]), "", IF(Table55[[#This Row],[Biochemical Oxygen Demand (mg/l) ]]&gt;'Data Registry'!$AY$4, "Overlimit", "Met"))</f>
        <v>Met</v>
      </c>
      <c r="I276" s="19" t="str">
        <f>IF(ISBLANK(Table55[[#This Row],[Total Suspended Solids (mg/l)]]), "", IF(Table55[[#This Row],[Total Suspended Solids (mg/l)]]&gt;'Data Registry'!$AY$5, "Overlimit", "Met"))</f>
        <v>Met</v>
      </c>
      <c r="J276" s="19" t="str">
        <f>IF(ISBLANK(Table55[[#This Row],[Faecal Coliform (MPN per 100 ml)]]), "", IF(Table55[[#This Row],[Faecal Coliform (MPN per 100 ml)]]&gt;'Data Registry'!$AY$6, "Overlimit", "Met"))</f>
        <v>Met</v>
      </c>
      <c r="K27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77" spans="2:11">
      <c r="B277" s="62">
        <v>44196</v>
      </c>
      <c r="C277" s="19">
        <f>MONTH(Table55[[#This Row],[Day ]])</f>
        <v>12</v>
      </c>
      <c r="D277" t="s">
        <v>487</v>
      </c>
      <c r="E277">
        <v>8</v>
      </c>
      <c r="F277">
        <v>32</v>
      </c>
      <c r="G277">
        <v>950</v>
      </c>
      <c r="H277" s="19" t="str">
        <f>IF(ISBLANK(Table55[[#This Row],[Biochemical Oxygen Demand (mg/l) ]]), "", IF(Table55[[#This Row],[Biochemical Oxygen Demand (mg/l) ]]&gt;'Data Registry'!$AY$4, "Overlimit", "Met"))</f>
        <v>Met</v>
      </c>
      <c r="I277" s="19" t="str">
        <f>IF(ISBLANK(Table55[[#This Row],[Total Suspended Solids (mg/l)]]), "", IF(Table55[[#This Row],[Total Suspended Solids (mg/l)]]&gt;'Data Registry'!$AY$5, "Overlimit", "Met"))</f>
        <v>Met</v>
      </c>
      <c r="J277" s="19" t="str">
        <f>IF(ISBLANK(Table55[[#This Row],[Faecal Coliform (MPN per 100 ml)]]), "", IF(Table55[[#This Row],[Faecal Coliform (MPN per 100 ml)]]&gt;'Data Registry'!$AY$6, "Overlimit", "Met"))</f>
        <v>Met</v>
      </c>
      <c r="K27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78" spans="2:11">
      <c r="B278" s="62">
        <v>44197</v>
      </c>
      <c r="C278" s="19">
        <f>MONTH(Table55[[#This Row],[Day ]])</f>
        <v>1</v>
      </c>
      <c r="D278" t="s">
        <v>487</v>
      </c>
      <c r="E278">
        <v>25</v>
      </c>
      <c r="F278">
        <v>56</v>
      </c>
      <c r="G278">
        <v>936</v>
      </c>
      <c r="H278" s="19" t="str">
        <f>IF(ISBLANK(Table55[[#This Row],[Biochemical Oxygen Demand (mg/l) ]]), "", IF(Table55[[#This Row],[Biochemical Oxygen Demand (mg/l) ]]&gt;'Data Registry'!$AY$4, "Overlimit", "Met"))</f>
        <v>Met</v>
      </c>
      <c r="I278" s="19" t="str">
        <f>IF(ISBLANK(Table55[[#This Row],[Total Suspended Solids (mg/l)]]), "", IF(Table55[[#This Row],[Total Suspended Solids (mg/l)]]&gt;'Data Registry'!$AY$5, "Overlimit", "Met"))</f>
        <v>Met</v>
      </c>
      <c r="J278" s="19" t="str">
        <f>IF(ISBLANK(Table55[[#This Row],[Faecal Coliform (MPN per 100 ml)]]), "", IF(Table55[[#This Row],[Faecal Coliform (MPN per 100 ml)]]&gt;'Data Registry'!$AY$6, "Overlimit", "Met"))</f>
        <v>Met</v>
      </c>
      <c r="K27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79" spans="2:11">
      <c r="B279" s="62">
        <v>44198</v>
      </c>
      <c r="C279" s="19">
        <f>MONTH(Table55[[#This Row],[Day ]])</f>
        <v>1</v>
      </c>
      <c r="D279" t="s">
        <v>487</v>
      </c>
      <c r="E279">
        <v>36</v>
      </c>
      <c r="F279">
        <v>47</v>
      </c>
      <c r="G279">
        <v>899</v>
      </c>
      <c r="H279" s="19" t="str">
        <f>IF(ISBLANK(Table55[[#This Row],[Biochemical Oxygen Demand (mg/l) ]]), "", IF(Table55[[#This Row],[Biochemical Oxygen Demand (mg/l) ]]&gt;'Data Registry'!$AY$4, "Overlimit", "Met"))</f>
        <v>Overlimit</v>
      </c>
      <c r="I279" s="19" t="str">
        <f>IF(ISBLANK(Table55[[#This Row],[Total Suspended Solids (mg/l)]]), "", IF(Table55[[#This Row],[Total Suspended Solids (mg/l)]]&gt;'Data Registry'!$AY$5, "Overlimit", "Met"))</f>
        <v>Met</v>
      </c>
      <c r="J279" s="19" t="str">
        <f>IF(ISBLANK(Table55[[#This Row],[Faecal Coliform (MPN per 100 ml)]]), "", IF(Table55[[#This Row],[Faecal Coliform (MPN per 100 ml)]]&gt;'Data Registry'!$AY$6, "Overlimit", "Met"))</f>
        <v>Met</v>
      </c>
      <c r="K27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280" spans="2:11">
      <c r="B280" s="62">
        <v>44199</v>
      </c>
      <c r="C280" s="19">
        <f>MONTH(Table55[[#This Row],[Day ]])</f>
        <v>1</v>
      </c>
      <c r="D280" t="s">
        <v>487</v>
      </c>
      <c r="E280">
        <v>27</v>
      </c>
      <c r="F280">
        <v>33</v>
      </c>
      <c r="G280">
        <v>936</v>
      </c>
      <c r="H280" s="19" t="str">
        <f>IF(ISBLANK(Table55[[#This Row],[Biochemical Oxygen Demand (mg/l) ]]), "", IF(Table55[[#This Row],[Biochemical Oxygen Demand (mg/l) ]]&gt;'Data Registry'!$AY$4, "Overlimit", "Met"))</f>
        <v>Met</v>
      </c>
      <c r="I280" s="19" t="str">
        <f>IF(ISBLANK(Table55[[#This Row],[Total Suspended Solids (mg/l)]]), "", IF(Table55[[#This Row],[Total Suspended Solids (mg/l)]]&gt;'Data Registry'!$AY$5, "Overlimit", "Met"))</f>
        <v>Met</v>
      </c>
      <c r="J280" s="19" t="str">
        <f>IF(ISBLANK(Table55[[#This Row],[Faecal Coliform (MPN per 100 ml)]]), "", IF(Table55[[#This Row],[Faecal Coliform (MPN per 100 ml)]]&gt;'Data Registry'!$AY$6, "Overlimit", "Met"))</f>
        <v>Met</v>
      </c>
      <c r="K28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81" spans="2:11">
      <c r="B281" s="62">
        <v>44200</v>
      </c>
      <c r="C281" s="19">
        <f>MONTH(Table55[[#This Row],[Day ]])</f>
        <v>1</v>
      </c>
      <c r="D281" t="s">
        <v>487</v>
      </c>
      <c r="E281">
        <v>7</v>
      </c>
      <c r="F281">
        <v>40</v>
      </c>
      <c r="G281">
        <v>990</v>
      </c>
      <c r="H281" s="19" t="str">
        <f>IF(ISBLANK(Table55[[#This Row],[Biochemical Oxygen Demand (mg/l) ]]), "", IF(Table55[[#This Row],[Biochemical Oxygen Demand (mg/l) ]]&gt;'Data Registry'!$AY$4, "Overlimit", "Met"))</f>
        <v>Met</v>
      </c>
      <c r="I281" s="19" t="str">
        <f>IF(ISBLANK(Table55[[#This Row],[Total Suspended Solids (mg/l)]]), "", IF(Table55[[#This Row],[Total Suspended Solids (mg/l)]]&gt;'Data Registry'!$AY$5, "Overlimit", "Met"))</f>
        <v>Met</v>
      </c>
      <c r="J281" s="19" t="str">
        <f>IF(ISBLANK(Table55[[#This Row],[Faecal Coliform (MPN per 100 ml)]]), "", IF(Table55[[#This Row],[Faecal Coliform (MPN per 100 ml)]]&gt;'Data Registry'!$AY$6, "Overlimit", "Met"))</f>
        <v>Met</v>
      </c>
      <c r="K28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82" spans="2:11">
      <c r="B282" s="62">
        <v>44201</v>
      </c>
      <c r="C282" s="19">
        <f>MONTH(Table55[[#This Row],[Day ]])</f>
        <v>1</v>
      </c>
      <c r="D282" t="s">
        <v>487</v>
      </c>
      <c r="E282">
        <v>28</v>
      </c>
      <c r="F282">
        <v>49</v>
      </c>
      <c r="G282">
        <v>805</v>
      </c>
      <c r="H282" s="19" t="str">
        <f>IF(ISBLANK(Table55[[#This Row],[Biochemical Oxygen Demand (mg/l) ]]), "", IF(Table55[[#This Row],[Biochemical Oxygen Demand (mg/l) ]]&gt;'Data Registry'!$AY$4, "Overlimit", "Met"))</f>
        <v>Met</v>
      </c>
      <c r="I282" s="19" t="str">
        <f>IF(ISBLANK(Table55[[#This Row],[Total Suspended Solids (mg/l)]]), "", IF(Table55[[#This Row],[Total Suspended Solids (mg/l)]]&gt;'Data Registry'!$AY$5, "Overlimit", "Met"))</f>
        <v>Met</v>
      </c>
      <c r="J282" s="19" t="str">
        <f>IF(ISBLANK(Table55[[#This Row],[Faecal Coliform (MPN per 100 ml)]]), "", IF(Table55[[#This Row],[Faecal Coliform (MPN per 100 ml)]]&gt;'Data Registry'!$AY$6, "Overlimit", "Met"))</f>
        <v>Met</v>
      </c>
      <c r="K28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83" spans="2:11">
      <c r="B283" s="62">
        <v>44202</v>
      </c>
      <c r="C283" s="19">
        <f>MONTH(Table55[[#This Row],[Day ]])</f>
        <v>1</v>
      </c>
      <c r="D283" t="s">
        <v>487</v>
      </c>
      <c r="E283">
        <v>32</v>
      </c>
      <c r="F283">
        <v>36</v>
      </c>
      <c r="G283">
        <v>982</v>
      </c>
      <c r="H283" s="19" t="str">
        <f>IF(ISBLANK(Table55[[#This Row],[Biochemical Oxygen Demand (mg/l) ]]), "", IF(Table55[[#This Row],[Biochemical Oxygen Demand (mg/l) ]]&gt;'Data Registry'!$AY$4, "Overlimit", "Met"))</f>
        <v>Overlimit</v>
      </c>
      <c r="I283" s="19" t="str">
        <f>IF(ISBLANK(Table55[[#This Row],[Total Suspended Solids (mg/l)]]), "", IF(Table55[[#This Row],[Total Suspended Solids (mg/l)]]&gt;'Data Registry'!$AY$5, "Overlimit", "Met"))</f>
        <v>Met</v>
      </c>
      <c r="J283" s="19" t="str">
        <f>IF(ISBLANK(Table55[[#This Row],[Faecal Coliform (MPN per 100 ml)]]), "", IF(Table55[[#This Row],[Faecal Coliform (MPN per 100 ml)]]&gt;'Data Registry'!$AY$6, "Overlimit", "Met"))</f>
        <v>Met</v>
      </c>
      <c r="K28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284" spans="2:11">
      <c r="B284" s="62">
        <v>44203</v>
      </c>
      <c r="C284" s="19">
        <f>MONTH(Table55[[#This Row],[Day ]])</f>
        <v>1</v>
      </c>
      <c r="D284" t="s">
        <v>487</v>
      </c>
      <c r="E284">
        <v>10</v>
      </c>
      <c r="F284">
        <v>29</v>
      </c>
      <c r="G284">
        <v>812</v>
      </c>
      <c r="H284" s="19" t="str">
        <f>IF(ISBLANK(Table55[[#This Row],[Biochemical Oxygen Demand (mg/l) ]]), "", IF(Table55[[#This Row],[Biochemical Oxygen Demand (mg/l) ]]&gt;'Data Registry'!$AY$4, "Overlimit", "Met"))</f>
        <v>Met</v>
      </c>
      <c r="I284" s="19" t="str">
        <f>IF(ISBLANK(Table55[[#This Row],[Total Suspended Solids (mg/l)]]), "", IF(Table55[[#This Row],[Total Suspended Solids (mg/l)]]&gt;'Data Registry'!$AY$5, "Overlimit", "Met"))</f>
        <v>Met</v>
      </c>
      <c r="J284" s="19" t="str">
        <f>IF(ISBLANK(Table55[[#This Row],[Faecal Coliform (MPN per 100 ml)]]), "", IF(Table55[[#This Row],[Faecal Coliform (MPN per 100 ml)]]&gt;'Data Registry'!$AY$6, "Overlimit", "Met"))</f>
        <v>Met</v>
      </c>
      <c r="K28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85" spans="2:11">
      <c r="B285" s="62">
        <v>44204</v>
      </c>
      <c r="C285" s="19">
        <f>MONTH(Table55[[#This Row],[Day ]])</f>
        <v>1</v>
      </c>
      <c r="D285" t="s">
        <v>487</v>
      </c>
      <c r="E285">
        <v>17</v>
      </c>
      <c r="F285">
        <v>27</v>
      </c>
      <c r="G285">
        <v>923</v>
      </c>
      <c r="H285" s="19" t="str">
        <f>IF(ISBLANK(Table55[[#This Row],[Biochemical Oxygen Demand (mg/l) ]]), "", IF(Table55[[#This Row],[Biochemical Oxygen Demand (mg/l) ]]&gt;'Data Registry'!$AY$4, "Overlimit", "Met"))</f>
        <v>Met</v>
      </c>
      <c r="I285" s="19" t="str">
        <f>IF(ISBLANK(Table55[[#This Row],[Total Suspended Solids (mg/l)]]), "", IF(Table55[[#This Row],[Total Suspended Solids (mg/l)]]&gt;'Data Registry'!$AY$5, "Overlimit", "Met"))</f>
        <v>Met</v>
      </c>
      <c r="J285" s="19" t="str">
        <f>IF(ISBLANK(Table55[[#This Row],[Faecal Coliform (MPN per 100 ml)]]), "", IF(Table55[[#This Row],[Faecal Coliform (MPN per 100 ml)]]&gt;'Data Registry'!$AY$6, "Overlimit", "Met"))</f>
        <v>Met</v>
      </c>
      <c r="K28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86" spans="2:11">
      <c r="B286" s="62">
        <v>44205</v>
      </c>
      <c r="C286" s="19">
        <f>MONTH(Table55[[#This Row],[Day ]])</f>
        <v>1</v>
      </c>
      <c r="D286" t="s">
        <v>487</v>
      </c>
      <c r="E286">
        <v>3</v>
      </c>
      <c r="F286">
        <v>16</v>
      </c>
      <c r="G286">
        <v>821</v>
      </c>
      <c r="H286" s="19" t="str">
        <f>IF(ISBLANK(Table55[[#This Row],[Biochemical Oxygen Demand (mg/l) ]]), "", IF(Table55[[#This Row],[Biochemical Oxygen Demand (mg/l) ]]&gt;'Data Registry'!$AY$4, "Overlimit", "Met"))</f>
        <v>Met</v>
      </c>
      <c r="I286" s="19" t="str">
        <f>IF(ISBLANK(Table55[[#This Row],[Total Suspended Solids (mg/l)]]), "", IF(Table55[[#This Row],[Total Suspended Solids (mg/l)]]&gt;'Data Registry'!$AY$5, "Overlimit", "Met"))</f>
        <v>Met</v>
      </c>
      <c r="J286" s="19" t="str">
        <f>IF(ISBLANK(Table55[[#This Row],[Faecal Coliform (MPN per 100 ml)]]), "", IF(Table55[[#This Row],[Faecal Coliform (MPN per 100 ml)]]&gt;'Data Registry'!$AY$6, "Overlimit", "Met"))</f>
        <v>Met</v>
      </c>
      <c r="K28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87" spans="2:11">
      <c r="B287" s="62">
        <v>44206</v>
      </c>
      <c r="C287" s="19">
        <f>MONTH(Table55[[#This Row],[Day ]])</f>
        <v>1</v>
      </c>
      <c r="D287" t="s">
        <v>487</v>
      </c>
      <c r="E287">
        <v>33</v>
      </c>
      <c r="F287">
        <v>41</v>
      </c>
      <c r="G287">
        <v>949</v>
      </c>
      <c r="H287" s="19" t="str">
        <f>IF(ISBLANK(Table55[[#This Row],[Biochemical Oxygen Demand (mg/l) ]]), "", IF(Table55[[#This Row],[Biochemical Oxygen Demand (mg/l) ]]&gt;'Data Registry'!$AY$4, "Overlimit", "Met"))</f>
        <v>Overlimit</v>
      </c>
      <c r="I287" s="19" t="str">
        <f>IF(ISBLANK(Table55[[#This Row],[Total Suspended Solids (mg/l)]]), "", IF(Table55[[#This Row],[Total Suspended Solids (mg/l)]]&gt;'Data Registry'!$AY$5, "Overlimit", "Met"))</f>
        <v>Met</v>
      </c>
      <c r="J287" s="19" t="str">
        <f>IF(ISBLANK(Table55[[#This Row],[Faecal Coliform (MPN per 100 ml)]]), "", IF(Table55[[#This Row],[Faecal Coliform (MPN per 100 ml)]]&gt;'Data Registry'!$AY$6, "Overlimit", "Met"))</f>
        <v>Met</v>
      </c>
      <c r="K28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288" spans="2:11">
      <c r="B288" s="62">
        <v>44207</v>
      </c>
      <c r="C288" s="19">
        <f>MONTH(Table55[[#This Row],[Day ]])</f>
        <v>1</v>
      </c>
      <c r="D288" t="s">
        <v>487</v>
      </c>
      <c r="E288">
        <v>40</v>
      </c>
      <c r="F288">
        <v>20</v>
      </c>
      <c r="G288">
        <v>983</v>
      </c>
      <c r="H288" s="19" t="str">
        <f>IF(ISBLANK(Table55[[#This Row],[Biochemical Oxygen Demand (mg/l) ]]), "", IF(Table55[[#This Row],[Biochemical Oxygen Demand (mg/l) ]]&gt;'Data Registry'!$AY$4, "Overlimit", "Met"))</f>
        <v>Overlimit</v>
      </c>
      <c r="I288" s="19" t="str">
        <f>IF(ISBLANK(Table55[[#This Row],[Total Suspended Solids (mg/l)]]), "", IF(Table55[[#This Row],[Total Suspended Solids (mg/l)]]&gt;'Data Registry'!$AY$5, "Overlimit", "Met"))</f>
        <v>Met</v>
      </c>
      <c r="J288" s="19" t="str">
        <f>IF(ISBLANK(Table55[[#This Row],[Faecal Coliform (MPN per 100 ml)]]), "", IF(Table55[[#This Row],[Faecal Coliform (MPN per 100 ml)]]&gt;'Data Registry'!$AY$6, "Overlimit", "Met"))</f>
        <v>Met</v>
      </c>
      <c r="K28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289" spans="2:11">
      <c r="B289" s="62">
        <v>44208</v>
      </c>
      <c r="C289" s="19">
        <f>MONTH(Table55[[#This Row],[Day ]])</f>
        <v>1</v>
      </c>
      <c r="D289" t="s">
        <v>487</v>
      </c>
      <c r="E289">
        <v>8</v>
      </c>
      <c r="F289">
        <v>37</v>
      </c>
      <c r="G289">
        <v>864</v>
      </c>
      <c r="H289" s="19" t="str">
        <f>IF(ISBLANK(Table55[[#This Row],[Biochemical Oxygen Demand (mg/l) ]]), "", IF(Table55[[#This Row],[Biochemical Oxygen Demand (mg/l) ]]&gt;'Data Registry'!$AY$4, "Overlimit", "Met"))</f>
        <v>Met</v>
      </c>
      <c r="I289" s="19" t="str">
        <f>IF(ISBLANK(Table55[[#This Row],[Total Suspended Solids (mg/l)]]), "", IF(Table55[[#This Row],[Total Suspended Solids (mg/l)]]&gt;'Data Registry'!$AY$5, "Overlimit", "Met"))</f>
        <v>Met</v>
      </c>
      <c r="J289" s="19" t="str">
        <f>IF(ISBLANK(Table55[[#This Row],[Faecal Coliform (MPN per 100 ml)]]), "", IF(Table55[[#This Row],[Faecal Coliform (MPN per 100 ml)]]&gt;'Data Registry'!$AY$6, "Overlimit", "Met"))</f>
        <v>Met</v>
      </c>
      <c r="K28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90" spans="2:11">
      <c r="B290" s="62">
        <v>44209</v>
      </c>
      <c r="C290" s="19">
        <f>MONTH(Table55[[#This Row],[Day ]])</f>
        <v>1</v>
      </c>
      <c r="D290" t="s">
        <v>487</v>
      </c>
      <c r="E290">
        <v>14</v>
      </c>
      <c r="F290">
        <v>53</v>
      </c>
      <c r="G290">
        <v>872</v>
      </c>
      <c r="H290" s="19" t="str">
        <f>IF(ISBLANK(Table55[[#This Row],[Biochemical Oxygen Demand (mg/l) ]]), "", IF(Table55[[#This Row],[Biochemical Oxygen Demand (mg/l) ]]&gt;'Data Registry'!$AY$4, "Overlimit", "Met"))</f>
        <v>Met</v>
      </c>
      <c r="I290" s="19" t="str">
        <f>IF(ISBLANK(Table55[[#This Row],[Total Suspended Solids (mg/l)]]), "", IF(Table55[[#This Row],[Total Suspended Solids (mg/l)]]&gt;'Data Registry'!$AY$5, "Overlimit", "Met"))</f>
        <v>Met</v>
      </c>
      <c r="J290" s="19" t="str">
        <f>IF(ISBLANK(Table55[[#This Row],[Faecal Coliform (MPN per 100 ml)]]), "", IF(Table55[[#This Row],[Faecal Coliform (MPN per 100 ml)]]&gt;'Data Registry'!$AY$6, "Overlimit", "Met"))</f>
        <v>Met</v>
      </c>
      <c r="K29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91" spans="2:11">
      <c r="B291" s="62">
        <v>44210</v>
      </c>
      <c r="C291" s="19">
        <f>MONTH(Table55[[#This Row],[Day ]])</f>
        <v>1</v>
      </c>
      <c r="D291" t="s">
        <v>487</v>
      </c>
      <c r="E291">
        <v>11</v>
      </c>
      <c r="F291">
        <v>19</v>
      </c>
      <c r="G291">
        <v>806</v>
      </c>
      <c r="H291" s="19" t="str">
        <f>IF(ISBLANK(Table55[[#This Row],[Biochemical Oxygen Demand (mg/l) ]]), "", IF(Table55[[#This Row],[Biochemical Oxygen Demand (mg/l) ]]&gt;'Data Registry'!$AY$4, "Overlimit", "Met"))</f>
        <v>Met</v>
      </c>
      <c r="I291" s="19" t="str">
        <f>IF(ISBLANK(Table55[[#This Row],[Total Suspended Solids (mg/l)]]), "", IF(Table55[[#This Row],[Total Suspended Solids (mg/l)]]&gt;'Data Registry'!$AY$5, "Overlimit", "Met"))</f>
        <v>Met</v>
      </c>
      <c r="J291" s="19" t="str">
        <f>IF(ISBLANK(Table55[[#This Row],[Faecal Coliform (MPN per 100 ml)]]), "", IF(Table55[[#This Row],[Faecal Coliform (MPN per 100 ml)]]&gt;'Data Registry'!$AY$6, "Overlimit", "Met"))</f>
        <v>Met</v>
      </c>
      <c r="K29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92" spans="2:11">
      <c r="B292" s="62">
        <v>44211</v>
      </c>
      <c r="C292" s="19">
        <f>MONTH(Table55[[#This Row],[Day ]])</f>
        <v>1</v>
      </c>
      <c r="D292" t="s">
        <v>487</v>
      </c>
      <c r="E292">
        <v>26</v>
      </c>
      <c r="F292">
        <v>41</v>
      </c>
      <c r="G292">
        <v>886</v>
      </c>
      <c r="H292" s="19" t="str">
        <f>IF(ISBLANK(Table55[[#This Row],[Biochemical Oxygen Demand (mg/l) ]]), "", IF(Table55[[#This Row],[Biochemical Oxygen Demand (mg/l) ]]&gt;'Data Registry'!$AY$4, "Overlimit", "Met"))</f>
        <v>Met</v>
      </c>
      <c r="I292" s="19" t="str">
        <f>IF(ISBLANK(Table55[[#This Row],[Total Suspended Solids (mg/l)]]), "", IF(Table55[[#This Row],[Total Suspended Solids (mg/l)]]&gt;'Data Registry'!$AY$5, "Overlimit", "Met"))</f>
        <v>Met</v>
      </c>
      <c r="J292" s="19" t="str">
        <f>IF(ISBLANK(Table55[[#This Row],[Faecal Coliform (MPN per 100 ml)]]), "", IF(Table55[[#This Row],[Faecal Coliform (MPN per 100 ml)]]&gt;'Data Registry'!$AY$6, "Overlimit", "Met"))</f>
        <v>Met</v>
      </c>
      <c r="K29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93" spans="2:11">
      <c r="B293" s="62">
        <v>44212</v>
      </c>
      <c r="C293" s="19">
        <f>MONTH(Table55[[#This Row],[Day ]])</f>
        <v>1</v>
      </c>
      <c r="D293" t="s">
        <v>487</v>
      </c>
      <c r="E293">
        <v>4</v>
      </c>
      <c r="F293">
        <v>25</v>
      </c>
      <c r="G293">
        <v>944</v>
      </c>
      <c r="H293" s="19" t="str">
        <f>IF(ISBLANK(Table55[[#This Row],[Biochemical Oxygen Demand (mg/l) ]]), "", IF(Table55[[#This Row],[Biochemical Oxygen Demand (mg/l) ]]&gt;'Data Registry'!$AY$4, "Overlimit", "Met"))</f>
        <v>Met</v>
      </c>
      <c r="I293" s="19" t="str">
        <f>IF(ISBLANK(Table55[[#This Row],[Total Suspended Solids (mg/l)]]), "", IF(Table55[[#This Row],[Total Suspended Solids (mg/l)]]&gt;'Data Registry'!$AY$5, "Overlimit", "Met"))</f>
        <v>Met</v>
      </c>
      <c r="J293" s="19" t="str">
        <f>IF(ISBLANK(Table55[[#This Row],[Faecal Coliform (MPN per 100 ml)]]), "", IF(Table55[[#This Row],[Faecal Coliform (MPN per 100 ml)]]&gt;'Data Registry'!$AY$6, "Overlimit", "Met"))</f>
        <v>Met</v>
      </c>
      <c r="K29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94" spans="2:11">
      <c r="B294" s="62">
        <v>44213</v>
      </c>
      <c r="C294" s="19">
        <f>MONTH(Table55[[#This Row],[Day ]])</f>
        <v>1</v>
      </c>
      <c r="D294" t="s">
        <v>487</v>
      </c>
      <c r="E294">
        <v>24</v>
      </c>
      <c r="F294">
        <v>38</v>
      </c>
      <c r="G294">
        <v>842</v>
      </c>
      <c r="H294" s="19" t="str">
        <f>IF(ISBLANK(Table55[[#This Row],[Biochemical Oxygen Demand (mg/l) ]]), "", IF(Table55[[#This Row],[Biochemical Oxygen Demand (mg/l) ]]&gt;'Data Registry'!$AY$4, "Overlimit", "Met"))</f>
        <v>Met</v>
      </c>
      <c r="I294" s="19" t="str">
        <f>IF(ISBLANK(Table55[[#This Row],[Total Suspended Solids (mg/l)]]), "", IF(Table55[[#This Row],[Total Suspended Solids (mg/l)]]&gt;'Data Registry'!$AY$5, "Overlimit", "Met"))</f>
        <v>Met</v>
      </c>
      <c r="J294" s="19" t="str">
        <f>IF(ISBLANK(Table55[[#This Row],[Faecal Coliform (MPN per 100 ml)]]), "", IF(Table55[[#This Row],[Faecal Coliform (MPN per 100 ml)]]&gt;'Data Registry'!$AY$6, "Overlimit", "Met"))</f>
        <v>Met</v>
      </c>
      <c r="K29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95" spans="2:11">
      <c r="B295" s="62">
        <v>44214</v>
      </c>
      <c r="C295" s="19">
        <f>MONTH(Table55[[#This Row],[Day ]])</f>
        <v>1</v>
      </c>
      <c r="D295" t="s">
        <v>487</v>
      </c>
      <c r="E295">
        <v>29</v>
      </c>
      <c r="F295">
        <v>10</v>
      </c>
      <c r="G295">
        <v>926</v>
      </c>
      <c r="H295" s="19" t="str">
        <f>IF(ISBLANK(Table55[[#This Row],[Biochemical Oxygen Demand (mg/l) ]]), "", IF(Table55[[#This Row],[Biochemical Oxygen Demand (mg/l) ]]&gt;'Data Registry'!$AY$4, "Overlimit", "Met"))</f>
        <v>Met</v>
      </c>
      <c r="I295" s="19" t="str">
        <f>IF(ISBLANK(Table55[[#This Row],[Total Suspended Solids (mg/l)]]), "", IF(Table55[[#This Row],[Total Suspended Solids (mg/l)]]&gt;'Data Registry'!$AY$5, "Overlimit", "Met"))</f>
        <v>Met</v>
      </c>
      <c r="J295" s="19" t="str">
        <f>IF(ISBLANK(Table55[[#This Row],[Faecal Coliform (MPN per 100 ml)]]), "", IF(Table55[[#This Row],[Faecal Coliform (MPN per 100 ml)]]&gt;'Data Registry'!$AY$6, "Overlimit", "Met"))</f>
        <v>Met</v>
      </c>
      <c r="K29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96" spans="2:11">
      <c r="B296" s="62">
        <v>44215</v>
      </c>
      <c r="C296" s="19">
        <f>MONTH(Table55[[#This Row],[Day ]])</f>
        <v>1</v>
      </c>
      <c r="D296" t="s">
        <v>487</v>
      </c>
      <c r="E296">
        <v>13</v>
      </c>
      <c r="F296">
        <v>42</v>
      </c>
      <c r="G296">
        <v>848</v>
      </c>
      <c r="H296" s="19" t="str">
        <f>IF(ISBLANK(Table55[[#This Row],[Biochemical Oxygen Demand (mg/l) ]]), "", IF(Table55[[#This Row],[Biochemical Oxygen Demand (mg/l) ]]&gt;'Data Registry'!$AY$4, "Overlimit", "Met"))</f>
        <v>Met</v>
      </c>
      <c r="I296" s="19" t="str">
        <f>IF(ISBLANK(Table55[[#This Row],[Total Suspended Solids (mg/l)]]), "", IF(Table55[[#This Row],[Total Suspended Solids (mg/l)]]&gt;'Data Registry'!$AY$5, "Overlimit", "Met"))</f>
        <v>Met</v>
      </c>
      <c r="J296" s="19" t="str">
        <f>IF(ISBLANK(Table55[[#This Row],[Faecal Coliform (MPN per 100 ml)]]), "", IF(Table55[[#This Row],[Faecal Coliform (MPN per 100 ml)]]&gt;'Data Registry'!$AY$6, "Overlimit", "Met"))</f>
        <v>Met</v>
      </c>
      <c r="K29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97" spans="2:11">
      <c r="B297" s="62">
        <v>44216</v>
      </c>
      <c r="C297" s="19">
        <f>MONTH(Table55[[#This Row],[Day ]])</f>
        <v>1</v>
      </c>
      <c r="D297" t="s">
        <v>487</v>
      </c>
      <c r="E297">
        <v>18</v>
      </c>
      <c r="F297">
        <v>51</v>
      </c>
      <c r="G297">
        <v>992</v>
      </c>
      <c r="H297" s="19" t="str">
        <f>IF(ISBLANK(Table55[[#This Row],[Biochemical Oxygen Demand (mg/l) ]]), "", IF(Table55[[#This Row],[Biochemical Oxygen Demand (mg/l) ]]&gt;'Data Registry'!$AY$4, "Overlimit", "Met"))</f>
        <v>Met</v>
      </c>
      <c r="I297" s="19" t="str">
        <f>IF(ISBLANK(Table55[[#This Row],[Total Suspended Solids (mg/l)]]), "", IF(Table55[[#This Row],[Total Suspended Solids (mg/l)]]&gt;'Data Registry'!$AY$5, "Overlimit", "Met"))</f>
        <v>Met</v>
      </c>
      <c r="J297" s="19" t="str">
        <f>IF(ISBLANK(Table55[[#This Row],[Faecal Coliform (MPN per 100 ml)]]), "", IF(Table55[[#This Row],[Faecal Coliform (MPN per 100 ml)]]&gt;'Data Registry'!$AY$6, "Overlimit", "Met"))</f>
        <v>Met</v>
      </c>
      <c r="K29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298" spans="2:11">
      <c r="B298" s="62">
        <v>44217</v>
      </c>
      <c r="C298" s="19">
        <f>MONTH(Table55[[#This Row],[Day ]])</f>
        <v>1</v>
      </c>
      <c r="D298" t="s">
        <v>487</v>
      </c>
      <c r="E298">
        <v>33</v>
      </c>
      <c r="F298">
        <v>28</v>
      </c>
      <c r="G298">
        <v>801</v>
      </c>
      <c r="H298" s="19" t="str">
        <f>IF(ISBLANK(Table55[[#This Row],[Biochemical Oxygen Demand (mg/l) ]]), "", IF(Table55[[#This Row],[Biochemical Oxygen Demand (mg/l) ]]&gt;'Data Registry'!$AY$4, "Overlimit", "Met"))</f>
        <v>Overlimit</v>
      </c>
      <c r="I298" s="19" t="str">
        <f>IF(ISBLANK(Table55[[#This Row],[Total Suspended Solids (mg/l)]]), "", IF(Table55[[#This Row],[Total Suspended Solids (mg/l)]]&gt;'Data Registry'!$AY$5, "Overlimit", "Met"))</f>
        <v>Met</v>
      </c>
      <c r="J298" s="19" t="str">
        <f>IF(ISBLANK(Table55[[#This Row],[Faecal Coliform (MPN per 100 ml)]]), "", IF(Table55[[#This Row],[Faecal Coliform (MPN per 100 ml)]]&gt;'Data Registry'!$AY$6, "Overlimit", "Met"))</f>
        <v>Met</v>
      </c>
      <c r="K29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299" spans="2:11">
      <c r="B299" s="62">
        <v>44218</v>
      </c>
      <c r="C299" s="19">
        <f>MONTH(Table55[[#This Row],[Day ]])</f>
        <v>1</v>
      </c>
      <c r="D299" t="s">
        <v>487</v>
      </c>
      <c r="E299">
        <v>23</v>
      </c>
      <c r="F299">
        <v>15</v>
      </c>
      <c r="G299">
        <v>943</v>
      </c>
      <c r="H299" s="19" t="str">
        <f>IF(ISBLANK(Table55[[#This Row],[Biochemical Oxygen Demand (mg/l) ]]), "", IF(Table55[[#This Row],[Biochemical Oxygen Demand (mg/l) ]]&gt;'Data Registry'!$AY$4, "Overlimit", "Met"))</f>
        <v>Met</v>
      </c>
      <c r="I299" s="19" t="str">
        <f>IF(ISBLANK(Table55[[#This Row],[Total Suspended Solids (mg/l)]]), "", IF(Table55[[#This Row],[Total Suspended Solids (mg/l)]]&gt;'Data Registry'!$AY$5, "Overlimit", "Met"))</f>
        <v>Met</v>
      </c>
      <c r="J299" s="19" t="str">
        <f>IF(ISBLANK(Table55[[#This Row],[Faecal Coliform (MPN per 100 ml)]]), "", IF(Table55[[#This Row],[Faecal Coliform (MPN per 100 ml)]]&gt;'Data Registry'!$AY$6, "Overlimit", "Met"))</f>
        <v>Met</v>
      </c>
      <c r="K29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00" spans="2:11">
      <c r="B300" s="62">
        <v>44219</v>
      </c>
      <c r="C300" s="19">
        <f>MONTH(Table55[[#This Row],[Day ]])</f>
        <v>1</v>
      </c>
      <c r="D300" t="s">
        <v>487</v>
      </c>
      <c r="E300">
        <v>5</v>
      </c>
      <c r="F300">
        <v>31</v>
      </c>
      <c r="G300">
        <v>831</v>
      </c>
      <c r="H300" s="19" t="str">
        <f>IF(ISBLANK(Table55[[#This Row],[Biochemical Oxygen Demand (mg/l) ]]), "", IF(Table55[[#This Row],[Biochemical Oxygen Demand (mg/l) ]]&gt;'Data Registry'!$AY$4, "Overlimit", "Met"))</f>
        <v>Met</v>
      </c>
      <c r="I300" s="19" t="str">
        <f>IF(ISBLANK(Table55[[#This Row],[Total Suspended Solids (mg/l)]]), "", IF(Table55[[#This Row],[Total Suspended Solids (mg/l)]]&gt;'Data Registry'!$AY$5, "Overlimit", "Met"))</f>
        <v>Met</v>
      </c>
      <c r="J300" s="19" t="str">
        <f>IF(ISBLANK(Table55[[#This Row],[Faecal Coliform (MPN per 100 ml)]]), "", IF(Table55[[#This Row],[Faecal Coliform (MPN per 100 ml)]]&gt;'Data Registry'!$AY$6, "Overlimit", "Met"))</f>
        <v>Met</v>
      </c>
      <c r="K30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01" spans="2:11">
      <c r="B301" s="62">
        <v>44220</v>
      </c>
      <c r="C301" s="19">
        <f>MONTH(Table55[[#This Row],[Day ]])</f>
        <v>1</v>
      </c>
      <c r="D301" t="s">
        <v>487</v>
      </c>
      <c r="E301">
        <v>12</v>
      </c>
      <c r="F301">
        <v>23</v>
      </c>
      <c r="G301">
        <v>812</v>
      </c>
      <c r="H301" s="19" t="str">
        <f>IF(ISBLANK(Table55[[#This Row],[Biochemical Oxygen Demand (mg/l) ]]), "", IF(Table55[[#This Row],[Biochemical Oxygen Demand (mg/l) ]]&gt;'Data Registry'!$AY$4, "Overlimit", "Met"))</f>
        <v>Met</v>
      </c>
      <c r="I301" s="19" t="str">
        <f>IF(ISBLANK(Table55[[#This Row],[Total Suspended Solids (mg/l)]]), "", IF(Table55[[#This Row],[Total Suspended Solids (mg/l)]]&gt;'Data Registry'!$AY$5, "Overlimit", "Met"))</f>
        <v>Met</v>
      </c>
      <c r="J301" s="19" t="str">
        <f>IF(ISBLANK(Table55[[#This Row],[Faecal Coliform (MPN per 100 ml)]]), "", IF(Table55[[#This Row],[Faecal Coliform (MPN per 100 ml)]]&gt;'Data Registry'!$AY$6, "Overlimit", "Met"))</f>
        <v>Met</v>
      </c>
      <c r="K30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02" spans="2:11">
      <c r="B302" s="62">
        <v>44221</v>
      </c>
      <c r="C302" s="19">
        <f>MONTH(Table55[[#This Row],[Day ]])</f>
        <v>1</v>
      </c>
      <c r="D302" t="s">
        <v>487</v>
      </c>
      <c r="E302">
        <v>34</v>
      </c>
      <c r="F302">
        <v>54</v>
      </c>
      <c r="G302">
        <v>943</v>
      </c>
      <c r="H302" s="19" t="str">
        <f>IF(ISBLANK(Table55[[#This Row],[Biochemical Oxygen Demand (mg/l) ]]), "", IF(Table55[[#This Row],[Biochemical Oxygen Demand (mg/l) ]]&gt;'Data Registry'!$AY$4, "Overlimit", "Met"))</f>
        <v>Overlimit</v>
      </c>
      <c r="I302" s="19" t="str">
        <f>IF(ISBLANK(Table55[[#This Row],[Total Suspended Solids (mg/l)]]), "", IF(Table55[[#This Row],[Total Suspended Solids (mg/l)]]&gt;'Data Registry'!$AY$5, "Overlimit", "Met"))</f>
        <v>Met</v>
      </c>
      <c r="J302" s="19" t="str">
        <f>IF(ISBLANK(Table55[[#This Row],[Faecal Coliform (MPN per 100 ml)]]), "", IF(Table55[[#This Row],[Faecal Coliform (MPN per 100 ml)]]&gt;'Data Registry'!$AY$6, "Overlimit", "Met"))</f>
        <v>Met</v>
      </c>
      <c r="K30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303" spans="2:11">
      <c r="B303" s="62">
        <v>44222</v>
      </c>
      <c r="C303" s="19">
        <f>MONTH(Table55[[#This Row],[Day ]])</f>
        <v>1</v>
      </c>
      <c r="D303" t="s">
        <v>487</v>
      </c>
      <c r="E303">
        <v>18</v>
      </c>
      <c r="F303">
        <v>58</v>
      </c>
      <c r="G303">
        <v>966</v>
      </c>
      <c r="H303" s="19" t="str">
        <f>IF(ISBLANK(Table55[[#This Row],[Biochemical Oxygen Demand (mg/l) ]]), "", IF(Table55[[#This Row],[Biochemical Oxygen Demand (mg/l) ]]&gt;'Data Registry'!$AY$4, "Overlimit", "Met"))</f>
        <v>Met</v>
      </c>
      <c r="I303" s="19" t="str">
        <f>IF(ISBLANK(Table55[[#This Row],[Total Suspended Solids (mg/l)]]), "", IF(Table55[[#This Row],[Total Suspended Solids (mg/l)]]&gt;'Data Registry'!$AY$5, "Overlimit", "Met"))</f>
        <v>Met</v>
      </c>
      <c r="J303" s="19" t="str">
        <f>IF(ISBLANK(Table55[[#This Row],[Faecal Coliform (MPN per 100 ml)]]), "", IF(Table55[[#This Row],[Faecal Coliform (MPN per 100 ml)]]&gt;'Data Registry'!$AY$6, "Overlimit", "Met"))</f>
        <v>Met</v>
      </c>
      <c r="K30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04" spans="2:11">
      <c r="B304" s="62">
        <v>44223</v>
      </c>
      <c r="C304" s="19">
        <f>MONTH(Table55[[#This Row],[Day ]])</f>
        <v>1</v>
      </c>
      <c r="D304" t="s">
        <v>487</v>
      </c>
      <c r="E304">
        <v>31</v>
      </c>
      <c r="F304">
        <v>26</v>
      </c>
      <c r="G304">
        <v>983</v>
      </c>
      <c r="H304" s="19" t="str">
        <f>IF(ISBLANK(Table55[[#This Row],[Biochemical Oxygen Demand (mg/l) ]]), "", IF(Table55[[#This Row],[Biochemical Oxygen Demand (mg/l) ]]&gt;'Data Registry'!$AY$4, "Overlimit", "Met"))</f>
        <v>Overlimit</v>
      </c>
      <c r="I304" s="19" t="str">
        <f>IF(ISBLANK(Table55[[#This Row],[Total Suspended Solids (mg/l)]]), "", IF(Table55[[#This Row],[Total Suspended Solids (mg/l)]]&gt;'Data Registry'!$AY$5, "Overlimit", "Met"))</f>
        <v>Met</v>
      </c>
      <c r="J304" s="19" t="str">
        <f>IF(ISBLANK(Table55[[#This Row],[Faecal Coliform (MPN per 100 ml)]]), "", IF(Table55[[#This Row],[Faecal Coliform (MPN per 100 ml)]]&gt;'Data Registry'!$AY$6, "Overlimit", "Met"))</f>
        <v>Met</v>
      </c>
      <c r="K30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305" spans="2:11">
      <c r="B305" s="62">
        <v>44224</v>
      </c>
      <c r="C305" s="19">
        <f>MONTH(Table55[[#This Row],[Day ]])</f>
        <v>1</v>
      </c>
      <c r="D305" t="s">
        <v>487</v>
      </c>
      <c r="E305">
        <v>35</v>
      </c>
      <c r="F305">
        <v>17</v>
      </c>
      <c r="G305">
        <v>832</v>
      </c>
      <c r="H305" s="19" t="str">
        <f>IF(ISBLANK(Table55[[#This Row],[Biochemical Oxygen Demand (mg/l) ]]), "", IF(Table55[[#This Row],[Biochemical Oxygen Demand (mg/l) ]]&gt;'Data Registry'!$AY$4, "Overlimit", "Met"))</f>
        <v>Overlimit</v>
      </c>
      <c r="I305" s="19" t="str">
        <f>IF(ISBLANK(Table55[[#This Row],[Total Suspended Solids (mg/l)]]), "", IF(Table55[[#This Row],[Total Suspended Solids (mg/l)]]&gt;'Data Registry'!$AY$5, "Overlimit", "Met"))</f>
        <v>Met</v>
      </c>
      <c r="J305" s="19" t="str">
        <f>IF(ISBLANK(Table55[[#This Row],[Faecal Coliform (MPN per 100 ml)]]), "", IF(Table55[[#This Row],[Faecal Coliform (MPN per 100 ml)]]&gt;'Data Registry'!$AY$6, "Overlimit", "Met"))</f>
        <v>Met</v>
      </c>
      <c r="K30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306" spans="2:11">
      <c r="B306" s="62">
        <v>44225</v>
      </c>
      <c r="C306" s="19">
        <f>MONTH(Table55[[#This Row],[Day ]])</f>
        <v>1</v>
      </c>
      <c r="D306" t="s">
        <v>487</v>
      </c>
      <c r="E306">
        <v>28</v>
      </c>
      <c r="F306">
        <v>19</v>
      </c>
      <c r="G306">
        <v>834</v>
      </c>
      <c r="H306" s="19" t="str">
        <f>IF(ISBLANK(Table55[[#This Row],[Biochemical Oxygen Demand (mg/l) ]]), "", IF(Table55[[#This Row],[Biochemical Oxygen Demand (mg/l) ]]&gt;'Data Registry'!$AY$4, "Overlimit", "Met"))</f>
        <v>Met</v>
      </c>
      <c r="I306" s="19" t="str">
        <f>IF(ISBLANK(Table55[[#This Row],[Total Suspended Solids (mg/l)]]), "", IF(Table55[[#This Row],[Total Suspended Solids (mg/l)]]&gt;'Data Registry'!$AY$5, "Overlimit", "Met"))</f>
        <v>Met</v>
      </c>
      <c r="J306" s="19" t="str">
        <f>IF(ISBLANK(Table55[[#This Row],[Faecal Coliform (MPN per 100 ml)]]), "", IF(Table55[[#This Row],[Faecal Coliform (MPN per 100 ml)]]&gt;'Data Registry'!$AY$6, "Overlimit", "Met"))</f>
        <v>Met</v>
      </c>
      <c r="K30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07" spans="2:11">
      <c r="B307" s="62">
        <v>44226</v>
      </c>
      <c r="C307" s="19">
        <f>MONTH(Table55[[#This Row],[Day ]])</f>
        <v>1</v>
      </c>
      <c r="D307" t="s">
        <v>487</v>
      </c>
      <c r="E307">
        <v>2</v>
      </c>
      <c r="F307">
        <v>20</v>
      </c>
      <c r="G307">
        <v>890</v>
      </c>
      <c r="H307" s="19" t="str">
        <f>IF(ISBLANK(Table55[[#This Row],[Biochemical Oxygen Demand (mg/l) ]]), "", IF(Table55[[#This Row],[Biochemical Oxygen Demand (mg/l) ]]&gt;'Data Registry'!$AY$4, "Overlimit", "Met"))</f>
        <v>Met</v>
      </c>
      <c r="I307" s="19" t="str">
        <f>IF(ISBLANK(Table55[[#This Row],[Total Suspended Solids (mg/l)]]), "", IF(Table55[[#This Row],[Total Suspended Solids (mg/l)]]&gt;'Data Registry'!$AY$5, "Overlimit", "Met"))</f>
        <v>Met</v>
      </c>
      <c r="J307" s="19" t="str">
        <f>IF(ISBLANK(Table55[[#This Row],[Faecal Coliform (MPN per 100 ml)]]), "", IF(Table55[[#This Row],[Faecal Coliform (MPN per 100 ml)]]&gt;'Data Registry'!$AY$6, "Overlimit", "Met"))</f>
        <v>Met</v>
      </c>
      <c r="K30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08" spans="2:11">
      <c r="B308" s="62">
        <v>44227</v>
      </c>
      <c r="C308" s="19">
        <f>MONTH(Table55[[#This Row],[Day ]])</f>
        <v>1</v>
      </c>
      <c r="D308" t="s">
        <v>487</v>
      </c>
      <c r="E308">
        <v>36</v>
      </c>
      <c r="F308">
        <v>54</v>
      </c>
      <c r="G308">
        <v>867</v>
      </c>
      <c r="H308" s="19" t="str">
        <f>IF(ISBLANK(Table55[[#This Row],[Biochemical Oxygen Demand (mg/l) ]]), "", IF(Table55[[#This Row],[Biochemical Oxygen Demand (mg/l) ]]&gt;'Data Registry'!$AY$4, "Overlimit", "Met"))</f>
        <v>Overlimit</v>
      </c>
      <c r="I308" s="19" t="str">
        <f>IF(ISBLANK(Table55[[#This Row],[Total Suspended Solids (mg/l)]]), "", IF(Table55[[#This Row],[Total Suspended Solids (mg/l)]]&gt;'Data Registry'!$AY$5, "Overlimit", "Met"))</f>
        <v>Met</v>
      </c>
      <c r="J308" s="19" t="str">
        <f>IF(ISBLANK(Table55[[#This Row],[Faecal Coliform (MPN per 100 ml)]]), "", IF(Table55[[#This Row],[Faecal Coliform (MPN per 100 ml)]]&gt;'Data Registry'!$AY$6, "Overlimit", "Met"))</f>
        <v>Met</v>
      </c>
      <c r="K30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309" spans="2:11">
      <c r="B309" s="62">
        <v>44228</v>
      </c>
      <c r="C309" s="19">
        <f>MONTH(Table55[[#This Row],[Day ]])</f>
        <v>2</v>
      </c>
      <c r="D309" t="s">
        <v>487</v>
      </c>
      <c r="E309">
        <v>14</v>
      </c>
      <c r="F309">
        <v>47</v>
      </c>
      <c r="G309">
        <v>885</v>
      </c>
      <c r="H309" s="19" t="str">
        <f>IF(ISBLANK(Table55[[#This Row],[Biochemical Oxygen Demand (mg/l) ]]), "", IF(Table55[[#This Row],[Biochemical Oxygen Demand (mg/l) ]]&gt;'Data Registry'!$AY$4, "Overlimit", "Met"))</f>
        <v>Met</v>
      </c>
      <c r="I309" s="19" t="str">
        <f>IF(ISBLANK(Table55[[#This Row],[Total Suspended Solids (mg/l)]]), "", IF(Table55[[#This Row],[Total Suspended Solids (mg/l)]]&gt;'Data Registry'!$AY$5, "Overlimit", "Met"))</f>
        <v>Met</v>
      </c>
      <c r="J309" s="19" t="str">
        <f>IF(ISBLANK(Table55[[#This Row],[Faecal Coliform (MPN per 100 ml)]]), "", IF(Table55[[#This Row],[Faecal Coliform (MPN per 100 ml)]]&gt;'Data Registry'!$AY$6, "Overlimit", "Met"))</f>
        <v>Met</v>
      </c>
      <c r="K30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10" spans="2:11">
      <c r="B310" s="62">
        <v>44229</v>
      </c>
      <c r="C310" s="19">
        <f>MONTH(Table55[[#This Row],[Day ]])</f>
        <v>2</v>
      </c>
      <c r="D310" t="s">
        <v>487</v>
      </c>
      <c r="E310">
        <v>23</v>
      </c>
      <c r="F310">
        <v>34</v>
      </c>
      <c r="G310">
        <v>958</v>
      </c>
      <c r="H310" s="19" t="str">
        <f>IF(ISBLANK(Table55[[#This Row],[Biochemical Oxygen Demand (mg/l) ]]), "", IF(Table55[[#This Row],[Biochemical Oxygen Demand (mg/l) ]]&gt;'Data Registry'!$AY$4, "Overlimit", "Met"))</f>
        <v>Met</v>
      </c>
      <c r="I310" s="19" t="str">
        <f>IF(ISBLANK(Table55[[#This Row],[Total Suspended Solids (mg/l)]]), "", IF(Table55[[#This Row],[Total Suspended Solids (mg/l)]]&gt;'Data Registry'!$AY$5, "Overlimit", "Met"))</f>
        <v>Met</v>
      </c>
      <c r="J310" s="19" t="str">
        <f>IF(ISBLANK(Table55[[#This Row],[Faecal Coliform (MPN per 100 ml)]]), "", IF(Table55[[#This Row],[Faecal Coliform (MPN per 100 ml)]]&gt;'Data Registry'!$AY$6, "Overlimit", "Met"))</f>
        <v>Met</v>
      </c>
      <c r="K31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11" spans="2:11">
      <c r="B311" s="62">
        <v>44230</v>
      </c>
      <c r="C311" s="19">
        <f>MONTH(Table55[[#This Row],[Day ]])</f>
        <v>2</v>
      </c>
      <c r="D311" t="s">
        <v>487</v>
      </c>
      <c r="E311">
        <v>2</v>
      </c>
      <c r="F311">
        <v>37</v>
      </c>
      <c r="G311">
        <v>865</v>
      </c>
      <c r="H311" s="19" t="str">
        <f>IF(ISBLANK(Table55[[#This Row],[Biochemical Oxygen Demand (mg/l) ]]), "", IF(Table55[[#This Row],[Biochemical Oxygen Demand (mg/l) ]]&gt;'Data Registry'!$AY$4, "Overlimit", "Met"))</f>
        <v>Met</v>
      </c>
      <c r="I311" s="19" t="str">
        <f>IF(ISBLANK(Table55[[#This Row],[Total Suspended Solids (mg/l)]]), "", IF(Table55[[#This Row],[Total Suspended Solids (mg/l)]]&gt;'Data Registry'!$AY$5, "Overlimit", "Met"))</f>
        <v>Met</v>
      </c>
      <c r="J311" s="19" t="str">
        <f>IF(ISBLANK(Table55[[#This Row],[Faecal Coliform (MPN per 100 ml)]]), "", IF(Table55[[#This Row],[Faecal Coliform (MPN per 100 ml)]]&gt;'Data Registry'!$AY$6, "Overlimit", "Met"))</f>
        <v>Met</v>
      </c>
      <c r="K31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12" spans="2:11">
      <c r="B312" s="62">
        <v>44231</v>
      </c>
      <c r="C312" s="19">
        <f>MONTH(Table55[[#This Row],[Day ]])</f>
        <v>2</v>
      </c>
      <c r="D312" t="s">
        <v>487</v>
      </c>
      <c r="E312">
        <v>13</v>
      </c>
      <c r="F312">
        <v>32</v>
      </c>
      <c r="G312">
        <v>978</v>
      </c>
      <c r="H312" s="19" t="str">
        <f>IF(ISBLANK(Table55[[#This Row],[Biochemical Oxygen Demand (mg/l) ]]), "", IF(Table55[[#This Row],[Biochemical Oxygen Demand (mg/l) ]]&gt;'Data Registry'!$AY$4, "Overlimit", "Met"))</f>
        <v>Met</v>
      </c>
      <c r="I312" s="19" t="str">
        <f>IF(ISBLANK(Table55[[#This Row],[Total Suspended Solids (mg/l)]]), "", IF(Table55[[#This Row],[Total Suspended Solids (mg/l)]]&gt;'Data Registry'!$AY$5, "Overlimit", "Met"))</f>
        <v>Met</v>
      </c>
      <c r="J312" s="19" t="str">
        <f>IF(ISBLANK(Table55[[#This Row],[Faecal Coliform (MPN per 100 ml)]]), "", IF(Table55[[#This Row],[Faecal Coliform (MPN per 100 ml)]]&gt;'Data Registry'!$AY$6, "Overlimit", "Met"))</f>
        <v>Met</v>
      </c>
      <c r="K31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13" spans="2:11">
      <c r="B313" s="62">
        <v>44232</v>
      </c>
      <c r="C313" s="19">
        <f>MONTH(Table55[[#This Row],[Day ]])</f>
        <v>2</v>
      </c>
      <c r="D313" t="s">
        <v>487</v>
      </c>
      <c r="E313">
        <v>13</v>
      </c>
      <c r="F313">
        <v>55</v>
      </c>
      <c r="G313">
        <v>850</v>
      </c>
      <c r="H313" s="19" t="str">
        <f>IF(ISBLANK(Table55[[#This Row],[Biochemical Oxygen Demand (mg/l) ]]), "", IF(Table55[[#This Row],[Biochemical Oxygen Demand (mg/l) ]]&gt;'Data Registry'!$AY$4, "Overlimit", "Met"))</f>
        <v>Met</v>
      </c>
      <c r="I313" s="19" t="str">
        <f>IF(ISBLANK(Table55[[#This Row],[Total Suspended Solids (mg/l)]]), "", IF(Table55[[#This Row],[Total Suspended Solids (mg/l)]]&gt;'Data Registry'!$AY$5, "Overlimit", "Met"))</f>
        <v>Met</v>
      </c>
      <c r="J313" s="19" t="str">
        <f>IF(ISBLANK(Table55[[#This Row],[Faecal Coliform (MPN per 100 ml)]]), "", IF(Table55[[#This Row],[Faecal Coliform (MPN per 100 ml)]]&gt;'Data Registry'!$AY$6, "Overlimit", "Met"))</f>
        <v>Met</v>
      </c>
      <c r="K31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14" spans="2:11">
      <c r="B314" s="62">
        <v>44233</v>
      </c>
      <c r="C314" s="19">
        <f>MONTH(Table55[[#This Row],[Day ]])</f>
        <v>2</v>
      </c>
      <c r="D314" t="s">
        <v>487</v>
      </c>
      <c r="E314">
        <v>20</v>
      </c>
      <c r="F314">
        <v>26</v>
      </c>
      <c r="G314">
        <v>958</v>
      </c>
      <c r="H314" s="19" t="str">
        <f>IF(ISBLANK(Table55[[#This Row],[Biochemical Oxygen Demand (mg/l) ]]), "", IF(Table55[[#This Row],[Biochemical Oxygen Demand (mg/l) ]]&gt;'Data Registry'!$AY$4, "Overlimit", "Met"))</f>
        <v>Met</v>
      </c>
      <c r="I314" s="19" t="str">
        <f>IF(ISBLANK(Table55[[#This Row],[Total Suspended Solids (mg/l)]]), "", IF(Table55[[#This Row],[Total Suspended Solids (mg/l)]]&gt;'Data Registry'!$AY$5, "Overlimit", "Met"))</f>
        <v>Met</v>
      </c>
      <c r="J314" s="19" t="str">
        <f>IF(ISBLANK(Table55[[#This Row],[Faecal Coliform (MPN per 100 ml)]]), "", IF(Table55[[#This Row],[Faecal Coliform (MPN per 100 ml)]]&gt;'Data Registry'!$AY$6, "Overlimit", "Met"))</f>
        <v>Met</v>
      </c>
      <c r="K31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15" spans="2:11">
      <c r="B315" s="62">
        <v>44234</v>
      </c>
      <c r="C315" s="19">
        <f>MONTH(Table55[[#This Row],[Day ]])</f>
        <v>2</v>
      </c>
      <c r="D315" t="s">
        <v>487</v>
      </c>
      <c r="E315">
        <v>24</v>
      </c>
      <c r="F315">
        <v>53</v>
      </c>
      <c r="G315">
        <v>956</v>
      </c>
      <c r="H315" s="19" t="str">
        <f>IF(ISBLANK(Table55[[#This Row],[Biochemical Oxygen Demand (mg/l) ]]), "", IF(Table55[[#This Row],[Biochemical Oxygen Demand (mg/l) ]]&gt;'Data Registry'!$AY$4, "Overlimit", "Met"))</f>
        <v>Met</v>
      </c>
      <c r="I315" s="19" t="str">
        <f>IF(ISBLANK(Table55[[#This Row],[Total Suspended Solids (mg/l)]]), "", IF(Table55[[#This Row],[Total Suspended Solids (mg/l)]]&gt;'Data Registry'!$AY$5, "Overlimit", "Met"))</f>
        <v>Met</v>
      </c>
      <c r="J315" s="19" t="str">
        <f>IF(ISBLANK(Table55[[#This Row],[Faecal Coliform (MPN per 100 ml)]]), "", IF(Table55[[#This Row],[Faecal Coliform (MPN per 100 ml)]]&gt;'Data Registry'!$AY$6, "Overlimit", "Met"))</f>
        <v>Met</v>
      </c>
      <c r="K31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16" spans="2:11">
      <c r="B316" s="62">
        <v>44235</v>
      </c>
      <c r="C316" s="19">
        <f>MONTH(Table55[[#This Row],[Day ]])</f>
        <v>2</v>
      </c>
      <c r="D316" t="s">
        <v>487</v>
      </c>
      <c r="E316">
        <v>15</v>
      </c>
      <c r="F316">
        <v>21</v>
      </c>
      <c r="G316">
        <v>874</v>
      </c>
      <c r="H316" s="19" t="str">
        <f>IF(ISBLANK(Table55[[#This Row],[Biochemical Oxygen Demand (mg/l) ]]), "", IF(Table55[[#This Row],[Biochemical Oxygen Demand (mg/l) ]]&gt;'Data Registry'!$AY$4, "Overlimit", "Met"))</f>
        <v>Met</v>
      </c>
      <c r="I316" s="19" t="str">
        <f>IF(ISBLANK(Table55[[#This Row],[Total Suspended Solids (mg/l)]]), "", IF(Table55[[#This Row],[Total Suspended Solids (mg/l)]]&gt;'Data Registry'!$AY$5, "Overlimit", "Met"))</f>
        <v>Met</v>
      </c>
      <c r="J316" s="19" t="str">
        <f>IF(ISBLANK(Table55[[#This Row],[Faecal Coliform (MPN per 100 ml)]]), "", IF(Table55[[#This Row],[Faecal Coliform (MPN per 100 ml)]]&gt;'Data Registry'!$AY$6, "Overlimit", "Met"))</f>
        <v>Met</v>
      </c>
      <c r="K31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17" spans="2:11">
      <c r="B317" s="62">
        <v>44236</v>
      </c>
      <c r="C317" s="19">
        <f>MONTH(Table55[[#This Row],[Day ]])</f>
        <v>2</v>
      </c>
      <c r="D317" t="s">
        <v>487</v>
      </c>
      <c r="E317">
        <v>30</v>
      </c>
      <c r="F317">
        <v>42</v>
      </c>
      <c r="G317">
        <v>962</v>
      </c>
      <c r="H317" s="19" t="str">
        <f>IF(ISBLANK(Table55[[#This Row],[Biochemical Oxygen Demand (mg/l) ]]), "", IF(Table55[[#This Row],[Biochemical Oxygen Demand (mg/l) ]]&gt;'Data Registry'!$AY$4, "Overlimit", "Met"))</f>
        <v>Met</v>
      </c>
      <c r="I317" s="19" t="str">
        <f>IF(ISBLANK(Table55[[#This Row],[Total Suspended Solids (mg/l)]]), "", IF(Table55[[#This Row],[Total Suspended Solids (mg/l)]]&gt;'Data Registry'!$AY$5, "Overlimit", "Met"))</f>
        <v>Met</v>
      </c>
      <c r="J317" s="19" t="str">
        <f>IF(ISBLANK(Table55[[#This Row],[Faecal Coliform (MPN per 100 ml)]]), "", IF(Table55[[#This Row],[Faecal Coliform (MPN per 100 ml)]]&gt;'Data Registry'!$AY$6, "Overlimit", "Met"))</f>
        <v>Met</v>
      </c>
      <c r="K31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18" spans="2:11">
      <c r="B318" s="62">
        <v>44237</v>
      </c>
      <c r="C318" s="19">
        <f>MONTH(Table55[[#This Row],[Day ]])</f>
        <v>2</v>
      </c>
      <c r="D318" t="s">
        <v>487</v>
      </c>
      <c r="E318">
        <v>11</v>
      </c>
      <c r="F318">
        <v>19</v>
      </c>
      <c r="G318">
        <v>821</v>
      </c>
      <c r="H318" s="19" t="str">
        <f>IF(ISBLANK(Table55[[#This Row],[Biochemical Oxygen Demand (mg/l) ]]), "", IF(Table55[[#This Row],[Biochemical Oxygen Demand (mg/l) ]]&gt;'Data Registry'!$AY$4, "Overlimit", "Met"))</f>
        <v>Met</v>
      </c>
      <c r="I318" s="19" t="str">
        <f>IF(ISBLANK(Table55[[#This Row],[Total Suspended Solids (mg/l)]]), "", IF(Table55[[#This Row],[Total Suspended Solids (mg/l)]]&gt;'Data Registry'!$AY$5, "Overlimit", "Met"))</f>
        <v>Met</v>
      </c>
      <c r="J318" s="19" t="str">
        <f>IF(ISBLANK(Table55[[#This Row],[Faecal Coliform (MPN per 100 ml)]]), "", IF(Table55[[#This Row],[Faecal Coliform (MPN per 100 ml)]]&gt;'Data Registry'!$AY$6, "Overlimit", "Met"))</f>
        <v>Met</v>
      </c>
      <c r="K31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19" spans="2:11">
      <c r="B319" s="62">
        <v>44238</v>
      </c>
      <c r="C319" s="19">
        <f>MONTH(Table55[[#This Row],[Day ]])</f>
        <v>2</v>
      </c>
      <c r="D319" t="s">
        <v>487</v>
      </c>
      <c r="E319">
        <v>36</v>
      </c>
      <c r="F319">
        <v>31</v>
      </c>
      <c r="G319">
        <v>905</v>
      </c>
      <c r="H319" s="19" t="str">
        <f>IF(ISBLANK(Table55[[#This Row],[Biochemical Oxygen Demand (mg/l) ]]), "", IF(Table55[[#This Row],[Biochemical Oxygen Demand (mg/l) ]]&gt;'Data Registry'!$AY$4, "Overlimit", "Met"))</f>
        <v>Overlimit</v>
      </c>
      <c r="I319" s="19" t="str">
        <f>IF(ISBLANK(Table55[[#This Row],[Total Suspended Solids (mg/l)]]), "", IF(Table55[[#This Row],[Total Suspended Solids (mg/l)]]&gt;'Data Registry'!$AY$5, "Overlimit", "Met"))</f>
        <v>Met</v>
      </c>
      <c r="J319" s="19" t="str">
        <f>IF(ISBLANK(Table55[[#This Row],[Faecal Coliform (MPN per 100 ml)]]), "", IF(Table55[[#This Row],[Faecal Coliform (MPN per 100 ml)]]&gt;'Data Registry'!$AY$6, "Overlimit", "Met"))</f>
        <v>Met</v>
      </c>
      <c r="K31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320" spans="2:11">
      <c r="B320" s="62">
        <v>44239</v>
      </c>
      <c r="C320" s="19">
        <f>MONTH(Table55[[#This Row],[Day ]])</f>
        <v>2</v>
      </c>
      <c r="D320" t="s">
        <v>487</v>
      </c>
      <c r="E320">
        <v>24</v>
      </c>
      <c r="F320">
        <v>30</v>
      </c>
      <c r="G320">
        <v>861</v>
      </c>
      <c r="H320" s="19" t="str">
        <f>IF(ISBLANK(Table55[[#This Row],[Biochemical Oxygen Demand (mg/l) ]]), "", IF(Table55[[#This Row],[Biochemical Oxygen Demand (mg/l) ]]&gt;'Data Registry'!$AY$4, "Overlimit", "Met"))</f>
        <v>Met</v>
      </c>
      <c r="I320" s="19" t="str">
        <f>IF(ISBLANK(Table55[[#This Row],[Total Suspended Solids (mg/l)]]), "", IF(Table55[[#This Row],[Total Suspended Solids (mg/l)]]&gt;'Data Registry'!$AY$5, "Overlimit", "Met"))</f>
        <v>Met</v>
      </c>
      <c r="J320" s="19" t="str">
        <f>IF(ISBLANK(Table55[[#This Row],[Faecal Coliform (MPN per 100 ml)]]), "", IF(Table55[[#This Row],[Faecal Coliform (MPN per 100 ml)]]&gt;'Data Registry'!$AY$6, "Overlimit", "Met"))</f>
        <v>Met</v>
      </c>
      <c r="K32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21" spans="2:11">
      <c r="B321" s="62">
        <v>44240</v>
      </c>
      <c r="C321" s="19">
        <f>MONTH(Table55[[#This Row],[Day ]])</f>
        <v>2</v>
      </c>
      <c r="D321" t="s">
        <v>487</v>
      </c>
      <c r="E321">
        <v>16</v>
      </c>
      <c r="F321">
        <v>16</v>
      </c>
      <c r="G321">
        <v>816</v>
      </c>
      <c r="H321" s="19" t="str">
        <f>IF(ISBLANK(Table55[[#This Row],[Biochemical Oxygen Demand (mg/l) ]]), "", IF(Table55[[#This Row],[Biochemical Oxygen Demand (mg/l) ]]&gt;'Data Registry'!$AY$4, "Overlimit", "Met"))</f>
        <v>Met</v>
      </c>
      <c r="I321" s="19" t="str">
        <f>IF(ISBLANK(Table55[[#This Row],[Total Suspended Solids (mg/l)]]), "", IF(Table55[[#This Row],[Total Suspended Solids (mg/l)]]&gt;'Data Registry'!$AY$5, "Overlimit", "Met"))</f>
        <v>Met</v>
      </c>
      <c r="J321" s="19" t="str">
        <f>IF(ISBLANK(Table55[[#This Row],[Faecal Coliform (MPN per 100 ml)]]), "", IF(Table55[[#This Row],[Faecal Coliform (MPN per 100 ml)]]&gt;'Data Registry'!$AY$6, "Overlimit", "Met"))</f>
        <v>Met</v>
      </c>
      <c r="K32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22" spans="2:11">
      <c r="B322" s="62">
        <v>44241</v>
      </c>
      <c r="C322" s="19">
        <f>MONTH(Table55[[#This Row],[Day ]])</f>
        <v>2</v>
      </c>
      <c r="D322" t="s">
        <v>487</v>
      </c>
      <c r="E322">
        <v>30</v>
      </c>
      <c r="F322">
        <v>50</v>
      </c>
      <c r="G322">
        <v>864</v>
      </c>
      <c r="H322" s="19" t="str">
        <f>IF(ISBLANK(Table55[[#This Row],[Biochemical Oxygen Demand (mg/l) ]]), "", IF(Table55[[#This Row],[Biochemical Oxygen Demand (mg/l) ]]&gt;'Data Registry'!$AY$4, "Overlimit", "Met"))</f>
        <v>Met</v>
      </c>
      <c r="I322" s="19" t="str">
        <f>IF(ISBLANK(Table55[[#This Row],[Total Suspended Solids (mg/l)]]), "", IF(Table55[[#This Row],[Total Suspended Solids (mg/l)]]&gt;'Data Registry'!$AY$5, "Overlimit", "Met"))</f>
        <v>Met</v>
      </c>
      <c r="J322" s="19" t="str">
        <f>IF(ISBLANK(Table55[[#This Row],[Faecal Coliform (MPN per 100 ml)]]), "", IF(Table55[[#This Row],[Faecal Coliform (MPN per 100 ml)]]&gt;'Data Registry'!$AY$6, "Overlimit", "Met"))</f>
        <v>Met</v>
      </c>
      <c r="K32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23" spans="2:11">
      <c r="B323" s="62">
        <v>44242</v>
      </c>
      <c r="C323" s="19">
        <f>MONTH(Table55[[#This Row],[Day ]])</f>
        <v>2</v>
      </c>
      <c r="D323" t="s">
        <v>487</v>
      </c>
      <c r="E323">
        <v>4</v>
      </c>
      <c r="F323">
        <v>36</v>
      </c>
      <c r="G323">
        <v>929</v>
      </c>
      <c r="H323" s="19" t="str">
        <f>IF(ISBLANK(Table55[[#This Row],[Biochemical Oxygen Demand (mg/l) ]]), "", IF(Table55[[#This Row],[Biochemical Oxygen Demand (mg/l) ]]&gt;'Data Registry'!$AY$4, "Overlimit", "Met"))</f>
        <v>Met</v>
      </c>
      <c r="I323" s="19" t="str">
        <f>IF(ISBLANK(Table55[[#This Row],[Total Suspended Solids (mg/l)]]), "", IF(Table55[[#This Row],[Total Suspended Solids (mg/l)]]&gt;'Data Registry'!$AY$5, "Overlimit", "Met"))</f>
        <v>Met</v>
      </c>
      <c r="J323" s="19" t="str">
        <f>IF(ISBLANK(Table55[[#This Row],[Faecal Coliform (MPN per 100 ml)]]), "", IF(Table55[[#This Row],[Faecal Coliform (MPN per 100 ml)]]&gt;'Data Registry'!$AY$6, "Overlimit", "Met"))</f>
        <v>Met</v>
      </c>
      <c r="K32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24" spans="2:11">
      <c r="B324" s="62">
        <v>44243</v>
      </c>
      <c r="C324" s="19">
        <f>MONTH(Table55[[#This Row],[Day ]])</f>
        <v>2</v>
      </c>
      <c r="D324" t="s">
        <v>487</v>
      </c>
      <c r="E324">
        <v>32</v>
      </c>
      <c r="F324">
        <v>58</v>
      </c>
      <c r="G324">
        <v>888</v>
      </c>
      <c r="H324" s="19" t="str">
        <f>IF(ISBLANK(Table55[[#This Row],[Biochemical Oxygen Demand (mg/l) ]]), "", IF(Table55[[#This Row],[Biochemical Oxygen Demand (mg/l) ]]&gt;'Data Registry'!$AY$4, "Overlimit", "Met"))</f>
        <v>Overlimit</v>
      </c>
      <c r="I324" s="19" t="str">
        <f>IF(ISBLANK(Table55[[#This Row],[Total Suspended Solids (mg/l)]]), "", IF(Table55[[#This Row],[Total Suspended Solids (mg/l)]]&gt;'Data Registry'!$AY$5, "Overlimit", "Met"))</f>
        <v>Met</v>
      </c>
      <c r="J324" s="19" t="str">
        <f>IF(ISBLANK(Table55[[#This Row],[Faecal Coliform (MPN per 100 ml)]]), "", IF(Table55[[#This Row],[Faecal Coliform (MPN per 100 ml)]]&gt;'Data Registry'!$AY$6, "Overlimit", "Met"))</f>
        <v>Met</v>
      </c>
      <c r="K32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325" spans="2:11">
      <c r="B325" s="62">
        <v>44244</v>
      </c>
      <c r="C325" s="19">
        <f>MONTH(Table55[[#This Row],[Day ]])</f>
        <v>2</v>
      </c>
      <c r="D325" t="s">
        <v>487</v>
      </c>
      <c r="E325">
        <v>30</v>
      </c>
      <c r="F325">
        <v>34</v>
      </c>
      <c r="G325">
        <v>831</v>
      </c>
      <c r="H325" s="19" t="str">
        <f>IF(ISBLANK(Table55[[#This Row],[Biochemical Oxygen Demand (mg/l) ]]), "", IF(Table55[[#This Row],[Biochemical Oxygen Demand (mg/l) ]]&gt;'Data Registry'!$AY$4, "Overlimit", "Met"))</f>
        <v>Met</v>
      </c>
      <c r="I325" s="19" t="str">
        <f>IF(ISBLANK(Table55[[#This Row],[Total Suspended Solids (mg/l)]]), "", IF(Table55[[#This Row],[Total Suspended Solids (mg/l)]]&gt;'Data Registry'!$AY$5, "Overlimit", "Met"))</f>
        <v>Met</v>
      </c>
      <c r="J325" s="19" t="str">
        <f>IF(ISBLANK(Table55[[#This Row],[Faecal Coliform (MPN per 100 ml)]]), "", IF(Table55[[#This Row],[Faecal Coliform (MPN per 100 ml)]]&gt;'Data Registry'!$AY$6, "Overlimit", "Met"))</f>
        <v>Met</v>
      </c>
      <c r="K32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26" spans="2:11">
      <c r="B326" s="62">
        <v>44245</v>
      </c>
      <c r="C326" s="19">
        <f>MONTH(Table55[[#This Row],[Day ]])</f>
        <v>2</v>
      </c>
      <c r="D326" t="s">
        <v>487</v>
      </c>
      <c r="E326">
        <v>9</v>
      </c>
      <c r="F326">
        <v>19</v>
      </c>
      <c r="G326">
        <v>987</v>
      </c>
      <c r="H326" s="19" t="str">
        <f>IF(ISBLANK(Table55[[#This Row],[Biochemical Oxygen Demand (mg/l) ]]), "", IF(Table55[[#This Row],[Biochemical Oxygen Demand (mg/l) ]]&gt;'Data Registry'!$AY$4, "Overlimit", "Met"))</f>
        <v>Met</v>
      </c>
      <c r="I326" s="19" t="str">
        <f>IF(ISBLANK(Table55[[#This Row],[Total Suspended Solids (mg/l)]]), "", IF(Table55[[#This Row],[Total Suspended Solids (mg/l)]]&gt;'Data Registry'!$AY$5, "Overlimit", "Met"))</f>
        <v>Met</v>
      </c>
      <c r="J326" s="19" t="str">
        <f>IF(ISBLANK(Table55[[#This Row],[Faecal Coliform (MPN per 100 ml)]]), "", IF(Table55[[#This Row],[Faecal Coliform (MPN per 100 ml)]]&gt;'Data Registry'!$AY$6, "Overlimit", "Met"))</f>
        <v>Met</v>
      </c>
      <c r="K32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27" spans="2:11">
      <c r="B327" s="62">
        <v>44246</v>
      </c>
      <c r="C327" s="19">
        <f>MONTH(Table55[[#This Row],[Day ]])</f>
        <v>2</v>
      </c>
      <c r="D327" t="s">
        <v>487</v>
      </c>
      <c r="E327">
        <v>0</v>
      </c>
      <c r="F327">
        <v>59</v>
      </c>
      <c r="G327">
        <v>904</v>
      </c>
      <c r="H327" s="19" t="str">
        <f>IF(ISBLANK(Table55[[#This Row],[Biochemical Oxygen Demand (mg/l) ]]), "", IF(Table55[[#This Row],[Biochemical Oxygen Demand (mg/l) ]]&gt;'Data Registry'!$AY$4, "Overlimit", "Met"))</f>
        <v>Met</v>
      </c>
      <c r="I327" s="19" t="str">
        <f>IF(ISBLANK(Table55[[#This Row],[Total Suspended Solids (mg/l)]]), "", IF(Table55[[#This Row],[Total Suspended Solids (mg/l)]]&gt;'Data Registry'!$AY$5, "Overlimit", "Met"))</f>
        <v>Met</v>
      </c>
      <c r="J327" s="19" t="str">
        <f>IF(ISBLANK(Table55[[#This Row],[Faecal Coliform (MPN per 100 ml)]]), "", IF(Table55[[#This Row],[Faecal Coliform (MPN per 100 ml)]]&gt;'Data Registry'!$AY$6, "Overlimit", "Met"))</f>
        <v>Met</v>
      </c>
      <c r="K32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28" spans="2:11">
      <c r="B328" s="62">
        <v>44247</v>
      </c>
      <c r="C328" s="19">
        <f>MONTH(Table55[[#This Row],[Day ]])</f>
        <v>2</v>
      </c>
      <c r="D328" t="s">
        <v>487</v>
      </c>
      <c r="E328">
        <v>19</v>
      </c>
      <c r="F328">
        <v>38</v>
      </c>
      <c r="G328">
        <v>891</v>
      </c>
      <c r="H328" s="19" t="str">
        <f>IF(ISBLANK(Table55[[#This Row],[Biochemical Oxygen Demand (mg/l) ]]), "", IF(Table55[[#This Row],[Biochemical Oxygen Demand (mg/l) ]]&gt;'Data Registry'!$AY$4, "Overlimit", "Met"))</f>
        <v>Met</v>
      </c>
      <c r="I328" s="19" t="str">
        <f>IF(ISBLANK(Table55[[#This Row],[Total Suspended Solids (mg/l)]]), "", IF(Table55[[#This Row],[Total Suspended Solids (mg/l)]]&gt;'Data Registry'!$AY$5, "Overlimit", "Met"))</f>
        <v>Met</v>
      </c>
      <c r="J328" s="19" t="str">
        <f>IF(ISBLANK(Table55[[#This Row],[Faecal Coliform (MPN per 100 ml)]]), "", IF(Table55[[#This Row],[Faecal Coliform (MPN per 100 ml)]]&gt;'Data Registry'!$AY$6, "Overlimit", "Met"))</f>
        <v>Met</v>
      </c>
      <c r="K32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29" spans="2:11">
      <c r="B329" s="62">
        <v>44248</v>
      </c>
      <c r="C329" s="19">
        <f>MONTH(Table55[[#This Row],[Day ]])</f>
        <v>2</v>
      </c>
      <c r="D329" t="s">
        <v>487</v>
      </c>
      <c r="E329">
        <v>19</v>
      </c>
      <c r="F329">
        <v>32</v>
      </c>
      <c r="G329">
        <v>811</v>
      </c>
      <c r="H329" s="19" t="str">
        <f>IF(ISBLANK(Table55[[#This Row],[Biochemical Oxygen Demand (mg/l) ]]), "", IF(Table55[[#This Row],[Biochemical Oxygen Demand (mg/l) ]]&gt;'Data Registry'!$AY$4, "Overlimit", "Met"))</f>
        <v>Met</v>
      </c>
      <c r="I329" s="19" t="str">
        <f>IF(ISBLANK(Table55[[#This Row],[Total Suspended Solids (mg/l)]]), "", IF(Table55[[#This Row],[Total Suspended Solids (mg/l)]]&gt;'Data Registry'!$AY$5, "Overlimit", "Met"))</f>
        <v>Met</v>
      </c>
      <c r="J329" s="19" t="str">
        <f>IF(ISBLANK(Table55[[#This Row],[Faecal Coliform (MPN per 100 ml)]]), "", IF(Table55[[#This Row],[Faecal Coliform (MPN per 100 ml)]]&gt;'Data Registry'!$AY$6, "Overlimit", "Met"))</f>
        <v>Met</v>
      </c>
      <c r="K32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30" spans="2:11">
      <c r="B330" s="62">
        <v>44249</v>
      </c>
      <c r="C330" s="19">
        <f>MONTH(Table55[[#This Row],[Day ]])</f>
        <v>2</v>
      </c>
      <c r="D330" t="s">
        <v>487</v>
      </c>
      <c r="E330">
        <v>20</v>
      </c>
      <c r="F330">
        <v>28</v>
      </c>
      <c r="G330">
        <v>907</v>
      </c>
      <c r="H330" s="19" t="str">
        <f>IF(ISBLANK(Table55[[#This Row],[Biochemical Oxygen Demand (mg/l) ]]), "", IF(Table55[[#This Row],[Biochemical Oxygen Demand (mg/l) ]]&gt;'Data Registry'!$AY$4, "Overlimit", "Met"))</f>
        <v>Met</v>
      </c>
      <c r="I330" s="19" t="str">
        <f>IF(ISBLANK(Table55[[#This Row],[Total Suspended Solids (mg/l)]]), "", IF(Table55[[#This Row],[Total Suspended Solids (mg/l)]]&gt;'Data Registry'!$AY$5, "Overlimit", "Met"))</f>
        <v>Met</v>
      </c>
      <c r="J330" s="19" t="str">
        <f>IF(ISBLANK(Table55[[#This Row],[Faecal Coliform (MPN per 100 ml)]]), "", IF(Table55[[#This Row],[Faecal Coliform (MPN per 100 ml)]]&gt;'Data Registry'!$AY$6, "Overlimit", "Met"))</f>
        <v>Met</v>
      </c>
      <c r="K33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31" spans="2:11">
      <c r="B331" s="62">
        <v>44250</v>
      </c>
      <c r="C331" s="19">
        <f>MONTH(Table55[[#This Row],[Day ]])</f>
        <v>2</v>
      </c>
      <c r="D331" t="s">
        <v>487</v>
      </c>
      <c r="E331">
        <v>23</v>
      </c>
      <c r="F331">
        <v>18</v>
      </c>
      <c r="G331">
        <v>929</v>
      </c>
      <c r="H331" s="19" t="str">
        <f>IF(ISBLANK(Table55[[#This Row],[Biochemical Oxygen Demand (mg/l) ]]), "", IF(Table55[[#This Row],[Biochemical Oxygen Demand (mg/l) ]]&gt;'Data Registry'!$AY$4, "Overlimit", "Met"))</f>
        <v>Met</v>
      </c>
      <c r="I331" s="19" t="str">
        <f>IF(ISBLANK(Table55[[#This Row],[Total Suspended Solids (mg/l)]]), "", IF(Table55[[#This Row],[Total Suspended Solids (mg/l)]]&gt;'Data Registry'!$AY$5, "Overlimit", "Met"))</f>
        <v>Met</v>
      </c>
      <c r="J331" s="19" t="str">
        <f>IF(ISBLANK(Table55[[#This Row],[Faecal Coliform (MPN per 100 ml)]]), "", IF(Table55[[#This Row],[Faecal Coliform (MPN per 100 ml)]]&gt;'Data Registry'!$AY$6, "Overlimit", "Met"))</f>
        <v>Met</v>
      </c>
      <c r="K33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32" spans="2:11">
      <c r="B332" s="62">
        <v>44251</v>
      </c>
      <c r="C332" s="19">
        <f>MONTH(Table55[[#This Row],[Day ]])</f>
        <v>2</v>
      </c>
      <c r="D332" t="s">
        <v>487</v>
      </c>
      <c r="E332">
        <v>34</v>
      </c>
      <c r="F332">
        <v>32</v>
      </c>
      <c r="G332">
        <v>945</v>
      </c>
      <c r="H332" s="19" t="str">
        <f>IF(ISBLANK(Table55[[#This Row],[Biochemical Oxygen Demand (mg/l) ]]), "", IF(Table55[[#This Row],[Biochemical Oxygen Demand (mg/l) ]]&gt;'Data Registry'!$AY$4, "Overlimit", "Met"))</f>
        <v>Overlimit</v>
      </c>
      <c r="I332" s="19" t="str">
        <f>IF(ISBLANK(Table55[[#This Row],[Total Suspended Solids (mg/l)]]), "", IF(Table55[[#This Row],[Total Suspended Solids (mg/l)]]&gt;'Data Registry'!$AY$5, "Overlimit", "Met"))</f>
        <v>Met</v>
      </c>
      <c r="J332" s="19" t="str">
        <f>IF(ISBLANK(Table55[[#This Row],[Faecal Coliform (MPN per 100 ml)]]), "", IF(Table55[[#This Row],[Faecal Coliform (MPN per 100 ml)]]&gt;'Data Registry'!$AY$6, "Overlimit", "Met"))</f>
        <v>Met</v>
      </c>
      <c r="K33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333" spans="2:11">
      <c r="B333" s="62">
        <v>44252</v>
      </c>
      <c r="C333" s="19">
        <f>MONTH(Table55[[#This Row],[Day ]])</f>
        <v>2</v>
      </c>
      <c r="D333" t="s">
        <v>487</v>
      </c>
      <c r="E333">
        <v>28</v>
      </c>
      <c r="F333">
        <v>38</v>
      </c>
      <c r="G333">
        <v>804</v>
      </c>
      <c r="H333" s="19" t="str">
        <f>IF(ISBLANK(Table55[[#This Row],[Biochemical Oxygen Demand (mg/l) ]]), "", IF(Table55[[#This Row],[Biochemical Oxygen Demand (mg/l) ]]&gt;'Data Registry'!$AY$4, "Overlimit", "Met"))</f>
        <v>Met</v>
      </c>
      <c r="I333" s="19" t="str">
        <f>IF(ISBLANK(Table55[[#This Row],[Total Suspended Solids (mg/l)]]), "", IF(Table55[[#This Row],[Total Suspended Solids (mg/l)]]&gt;'Data Registry'!$AY$5, "Overlimit", "Met"))</f>
        <v>Met</v>
      </c>
      <c r="J333" s="19" t="str">
        <f>IF(ISBLANK(Table55[[#This Row],[Faecal Coliform (MPN per 100 ml)]]), "", IF(Table55[[#This Row],[Faecal Coliform (MPN per 100 ml)]]&gt;'Data Registry'!$AY$6, "Overlimit", "Met"))</f>
        <v>Met</v>
      </c>
      <c r="K33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34" spans="2:11">
      <c r="B334" s="62">
        <v>44253</v>
      </c>
      <c r="C334" s="19">
        <f>MONTH(Table55[[#This Row],[Day ]])</f>
        <v>2</v>
      </c>
      <c r="D334" t="s">
        <v>487</v>
      </c>
      <c r="E334">
        <v>8</v>
      </c>
      <c r="F334">
        <v>37</v>
      </c>
      <c r="G334">
        <v>837</v>
      </c>
      <c r="H334" s="19" t="str">
        <f>IF(ISBLANK(Table55[[#This Row],[Biochemical Oxygen Demand (mg/l) ]]), "", IF(Table55[[#This Row],[Biochemical Oxygen Demand (mg/l) ]]&gt;'Data Registry'!$AY$4, "Overlimit", "Met"))</f>
        <v>Met</v>
      </c>
      <c r="I334" s="19" t="str">
        <f>IF(ISBLANK(Table55[[#This Row],[Total Suspended Solids (mg/l)]]), "", IF(Table55[[#This Row],[Total Suspended Solids (mg/l)]]&gt;'Data Registry'!$AY$5, "Overlimit", "Met"))</f>
        <v>Met</v>
      </c>
      <c r="J334" s="19" t="str">
        <f>IF(ISBLANK(Table55[[#This Row],[Faecal Coliform (MPN per 100 ml)]]), "", IF(Table55[[#This Row],[Faecal Coliform (MPN per 100 ml)]]&gt;'Data Registry'!$AY$6, "Overlimit", "Met"))</f>
        <v>Met</v>
      </c>
      <c r="K33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35" spans="2:11">
      <c r="B335" s="62">
        <v>44254</v>
      </c>
      <c r="C335" s="19">
        <f>MONTH(Table55[[#This Row],[Day ]])</f>
        <v>2</v>
      </c>
      <c r="D335" t="s">
        <v>487</v>
      </c>
      <c r="E335">
        <v>36</v>
      </c>
      <c r="F335">
        <v>48</v>
      </c>
      <c r="G335">
        <v>998</v>
      </c>
      <c r="H335" s="19" t="str">
        <f>IF(ISBLANK(Table55[[#This Row],[Biochemical Oxygen Demand (mg/l) ]]), "", IF(Table55[[#This Row],[Biochemical Oxygen Demand (mg/l) ]]&gt;'Data Registry'!$AY$4, "Overlimit", "Met"))</f>
        <v>Overlimit</v>
      </c>
      <c r="I335" s="19" t="str">
        <f>IF(ISBLANK(Table55[[#This Row],[Total Suspended Solids (mg/l)]]), "", IF(Table55[[#This Row],[Total Suspended Solids (mg/l)]]&gt;'Data Registry'!$AY$5, "Overlimit", "Met"))</f>
        <v>Met</v>
      </c>
      <c r="J335" s="19" t="str">
        <f>IF(ISBLANK(Table55[[#This Row],[Faecal Coliform (MPN per 100 ml)]]), "", IF(Table55[[#This Row],[Faecal Coliform (MPN per 100 ml)]]&gt;'Data Registry'!$AY$6, "Overlimit", "Met"))</f>
        <v>Met</v>
      </c>
      <c r="K33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336" spans="2:11">
      <c r="B336" s="62">
        <v>44255</v>
      </c>
      <c r="C336" s="19">
        <f>MONTH(Table55[[#This Row],[Day ]])</f>
        <v>2</v>
      </c>
      <c r="D336" t="s">
        <v>487</v>
      </c>
      <c r="E336">
        <v>10</v>
      </c>
      <c r="F336">
        <v>45</v>
      </c>
      <c r="G336">
        <v>888</v>
      </c>
      <c r="H336" s="19" t="str">
        <f>IF(ISBLANK(Table55[[#This Row],[Biochemical Oxygen Demand (mg/l) ]]), "", IF(Table55[[#This Row],[Biochemical Oxygen Demand (mg/l) ]]&gt;'Data Registry'!$AY$4, "Overlimit", "Met"))</f>
        <v>Met</v>
      </c>
      <c r="I336" s="19" t="str">
        <f>IF(ISBLANK(Table55[[#This Row],[Total Suspended Solids (mg/l)]]), "", IF(Table55[[#This Row],[Total Suspended Solids (mg/l)]]&gt;'Data Registry'!$AY$5, "Overlimit", "Met"))</f>
        <v>Met</v>
      </c>
      <c r="J336" s="19" t="str">
        <f>IF(ISBLANK(Table55[[#This Row],[Faecal Coliform (MPN per 100 ml)]]), "", IF(Table55[[#This Row],[Faecal Coliform (MPN per 100 ml)]]&gt;'Data Registry'!$AY$6, "Overlimit", "Met"))</f>
        <v>Met</v>
      </c>
      <c r="K33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37" spans="2:11">
      <c r="B337" s="62">
        <v>44256</v>
      </c>
      <c r="C337" s="19">
        <f>MONTH(Table55[[#This Row],[Day ]])</f>
        <v>3</v>
      </c>
      <c r="D337" t="s">
        <v>487</v>
      </c>
      <c r="E337">
        <v>26</v>
      </c>
      <c r="F337">
        <v>56</v>
      </c>
      <c r="G337">
        <v>988</v>
      </c>
      <c r="H337" s="19" t="str">
        <f>IF(ISBLANK(Table55[[#This Row],[Biochemical Oxygen Demand (mg/l) ]]), "", IF(Table55[[#This Row],[Biochemical Oxygen Demand (mg/l) ]]&gt;'Data Registry'!$AY$4, "Overlimit", "Met"))</f>
        <v>Met</v>
      </c>
      <c r="I337" s="19" t="str">
        <f>IF(ISBLANK(Table55[[#This Row],[Total Suspended Solids (mg/l)]]), "", IF(Table55[[#This Row],[Total Suspended Solids (mg/l)]]&gt;'Data Registry'!$AY$5, "Overlimit", "Met"))</f>
        <v>Met</v>
      </c>
      <c r="J337" s="19" t="str">
        <f>IF(ISBLANK(Table55[[#This Row],[Faecal Coliform (MPN per 100 ml)]]), "", IF(Table55[[#This Row],[Faecal Coliform (MPN per 100 ml)]]&gt;'Data Registry'!$AY$6, "Overlimit", "Met"))</f>
        <v>Met</v>
      </c>
      <c r="K33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38" spans="2:11">
      <c r="B338" s="62">
        <v>44257</v>
      </c>
      <c r="C338" s="19">
        <f>MONTH(Table55[[#This Row],[Day ]])</f>
        <v>3</v>
      </c>
      <c r="D338" t="s">
        <v>487</v>
      </c>
      <c r="E338">
        <v>2</v>
      </c>
      <c r="F338">
        <v>58</v>
      </c>
      <c r="G338">
        <v>853</v>
      </c>
      <c r="H338" s="19" t="str">
        <f>IF(ISBLANK(Table55[[#This Row],[Biochemical Oxygen Demand (mg/l) ]]), "", IF(Table55[[#This Row],[Biochemical Oxygen Demand (mg/l) ]]&gt;'Data Registry'!$AY$4, "Overlimit", "Met"))</f>
        <v>Met</v>
      </c>
      <c r="I338" s="19" t="str">
        <f>IF(ISBLANK(Table55[[#This Row],[Total Suspended Solids (mg/l)]]), "", IF(Table55[[#This Row],[Total Suspended Solids (mg/l)]]&gt;'Data Registry'!$AY$5, "Overlimit", "Met"))</f>
        <v>Met</v>
      </c>
      <c r="J338" s="19" t="str">
        <f>IF(ISBLANK(Table55[[#This Row],[Faecal Coliform (MPN per 100 ml)]]), "", IF(Table55[[#This Row],[Faecal Coliform (MPN per 100 ml)]]&gt;'Data Registry'!$AY$6, "Overlimit", "Met"))</f>
        <v>Met</v>
      </c>
      <c r="K33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39" spans="2:11">
      <c r="B339" s="62">
        <v>44258</v>
      </c>
      <c r="C339" s="19">
        <f>MONTH(Table55[[#This Row],[Day ]])</f>
        <v>3</v>
      </c>
      <c r="D339" t="s">
        <v>487</v>
      </c>
      <c r="E339">
        <v>29</v>
      </c>
      <c r="F339">
        <v>30</v>
      </c>
      <c r="G339">
        <v>880</v>
      </c>
      <c r="H339" s="19" t="str">
        <f>IF(ISBLANK(Table55[[#This Row],[Biochemical Oxygen Demand (mg/l) ]]), "", IF(Table55[[#This Row],[Biochemical Oxygen Demand (mg/l) ]]&gt;'Data Registry'!$AY$4, "Overlimit", "Met"))</f>
        <v>Met</v>
      </c>
      <c r="I339" s="19" t="str">
        <f>IF(ISBLANK(Table55[[#This Row],[Total Suspended Solids (mg/l)]]), "", IF(Table55[[#This Row],[Total Suspended Solids (mg/l)]]&gt;'Data Registry'!$AY$5, "Overlimit", "Met"))</f>
        <v>Met</v>
      </c>
      <c r="J339" s="19" t="str">
        <f>IF(ISBLANK(Table55[[#This Row],[Faecal Coliform (MPN per 100 ml)]]), "", IF(Table55[[#This Row],[Faecal Coliform (MPN per 100 ml)]]&gt;'Data Registry'!$AY$6, "Overlimit", "Met"))</f>
        <v>Met</v>
      </c>
      <c r="K33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40" spans="2:11">
      <c r="B340" s="62">
        <v>44259</v>
      </c>
      <c r="C340" s="19">
        <f>MONTH(Table55[[#This Row],[Day ]])</f>
        <v>3</v>
      </c>
      <c r="D340" t="s">
        <v>487</v>
      </c>
      <c r="E340">
        <v>21</v>
      </c>
      <c r="F340">
        <v>27</v>
      </c>
      <c r="G340">
        <v>947</v>
      </c>
      <c r="H340" s="19" t="str">
        <f>IF(ISBLANK(Table55[[#This Row],[Biochemical Oxygen Demand (mg/l) ]]), "", IF(Table55[[#This Row],[Biochemical Oxygen Demand (mg/l) ]]&gt;'Data Registry'!$AY$4, "Overlimit", "Met"))</f>
        <v>Met</v>
      </c>
      <c r="I340" s="19" t="str">
        <f>IF(ISBLANK(Table55[[#This Row],[Total Suspended Solids (mg/l)]]), "", IF(Table55[[#This Row],[Total Suspended Solids (mg/l)]]&gt;'Data Registry'!$AY$5, "Overlimit", "Met"))</f>
        <v>Met</v>
      </c>
      <c r="J340" s="19" t="str">
        <f>IF(ISBLANK(Table55[[#This Row],[Faecal Coliform (MPN per 100 ml)]]), "", IF(Table55[[#This Row],[Faecal Coliform (MPN per 100 ml)]]&gt;'Data Registry'!$AY$6, "Overlimit", "Met"))</f>
        <v>Met</v>
      </c>
      <c r="K34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41" spans="2:11">
      <c r="B341" s="62">
        <v>44260</v>
      </c>
      <c r="C341" s="19">
        <f>MONTH(Table55[[#This Row],[Day ]])</f>
        <v>3</v>
      </c>
      <c r="D341" t="s">
        <v>487</v>
      </c>
      <c r="E341">
        <v>10</v>
      </c>
      <c r="F341">
        <v>50</v>
      </c>
      <c r="G341">
        <v>888</v>
      </c>
      <c r="H341" s="19" t="str">
        <f>IF(ISBLANK(Table55[[#This Row],[Biochemical Oxygen Demand (mg/l) ]]), "", IF(Table55[[#This Row],[Biochemical Oxygen Demand (mg/l) ]]&gt;'Data Registry'!$AY$4, "Overlimit", "Met"))</f>
        <v>Met</v>
      </c>
      <c r="I341" s="19" t="str">
        <f>IF(ISBLANK(Table55[[#This Row],[Total Suspended Solids (mg/l)]]), "", IF(Table55[[#This Row],[Total Suspended Solids (mg/l)]]&gt;'Data Registry'!$AY$5, "Overlimit", "Met"))</f>
        <v>Met</v>
      </c>
      <c r="J341" s="19" t="str">
        <f>IF(ISBLANK(Table55[[#This Row],[Faecal Coliform (MPN per 100 ml)]]), "", IF(Table55[[#This Row],[Faecal Coliform (MPN per 100 ml)]]&gt;'Data Registry'!$AY$6, "Overlimit", "Met"))</f>
        <v>Met</v>
      </c>
      <c r="K34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42" spans="2:11">
      <c r="B342" s="62">
        <v>44261</v>
      </c>
      <c r="C342" s="19">
        <f>MONTH(Table55[[#This Row],[Day ]])</f>
        <v>3</v>
      </c>
      <c r="D342" t="s">
        <v>487</v>
      </c>
      <c r="E342">
        <v>25</v>
      </c>
      <c r="F342">
        <v>36</v>
      </c>
      <c r="G342">
        <v>913</v>
      </c>
      <c r="H342" s="19" t="str">
        <f>IF(ISBLANK(Table55[[#This Row],[Biochemical Oxygen Demand (mg/l) ]]), "", IF(Table55[[#This Row],[Biochemical Oxygen Demand (mg/l) ]]&gt;'Data Registry'!$AY$4, "Overlimit", "Met"))</f>
        <v>Met</v>
      </c>
      <c r="I342" s="19" t="str">
        <f>IF(ISBLANK(Table55[[#This Row],[Total Suspended Solids (mg/l)]]), "", IF(Table55[[#This Row],[Total Suspended Solids (mg/l)]]&gt;'Data Registry'!$AY$5, "Overlimit", "Met"))</f>
        <v>Met</v>
      </c>
      <c r="J342" s="19" t="str">
        <f>IF(ISBLANK(Table55[[#This Row],[Faecal Coliform (MPN per 100 ml)]]), "", IF(Table55[[#This Row],[Faecal Coliform (MPN per 100 ml)]]&gt;'Data Registry'!$AY$6, "Overlimit", "Met"))</f>
        <v>Met</v>
      </c>
      <c r="K34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43" spans="2:11">
      <c r="B343" s="62">
        <v>44262</v>
      </c>
      <c r="C343" s="19">
        <f>MONTH(Table55[[#This Row],[Day ]])</f>
        <v>3</v>
      </c>
      <c r="D343" t="s">
        <v>487</v>
      </c>
      <c r="E343">
        <v>21</v>
      </c>
      <c r="F343">
        <v>39</v>
      </c>
      <c r="G343">
        <v>835</v>
      </c>
      <c r="H343" s="19" t="str">
        <f>IF(ISBLANK(Table55[[#This Row],[Biochemical Oxygen Demand (mg/l) ]]), "", IF(Table55[[#This Row],[Biochemical Oxygen Demand (mg/l) ]]&gt;'Data Registry'!$AY$4, "Overlimit", "Met"))</f>
        <v>Met</v>
      </c>
      <c r="I343" s="19" t="str">
        <f>IF(ISBLANK(Table55[[#This Row],[Total Suspended Solids (mg/l)]]), "", IF(Table55[[#This Row],[Total Suspended Solids (mg/l)]]&gt;'Data Registry'!$AY$5, "Overlimit", "Met"))</f>
        <v>Met</v>
      </c>
      <c r="J343" s="19" t="str">
        <f>IF(ISBLANK(Table55[[#This Row],[Faecal Coliform (MPN per 100 ml)]]), "", IF(Table55[[#This Row],[Faecal Coliform (MPN per 100 ml)]]&gt;'Data Registry'!$AY$6, "Overlimit", "Met"))</f>
        <v>Met</v>
      </c>
      <c r="K34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44" spans="2:11">
      <c r="B344" s="62">
        <v>44263</v>
      </c>
      <c r="C344" s="19">
        <f>MONTH(Table55[[#This Row],[Day ]])</f>
        <v>3</v>
      </c>
      <c r="D344" t="s">
        <v>487</v>
      </c>
      <c r="E344">
        <v>34</v>
      </c>
      <c r="F344">
        <v>53</v>
      </c>
      <c r="G344">
        <v>901</v>
      </c>
      <c r="H344" s="19" t="str">
        <f>IF(ISBLANK(Table55[[#This Row],[Biochemical Oxygen Demand (mg/l) ]]), "", IF(Table55[[#This Row],[Biochemical Oxygen Demand (mg/l) ]]&gt;'Data Registry'!$AY$4, "Overlimit", "Met"))</f>
        <v>Overlimit</v>
      </c>
      <c r="I344" s="19" t="str">
        <f>IF(ISBLANK(Table55[[#This Row],[Total Suspended Solids (mg/l)]]), "", IF(Table55[[#This Row],[Total Suspended Solids (mg/l)]]&gt;'Data Registry'!$AY$5, "Overlimit", "Met"))</f>
        <v>Met</v>
      </c>
      <c r="J344" s="19" t="str">
        <f>IF(ISBLANK(Table55[[#This Row],[Faecal Coliform (MPN per 100 ml)]]), "", IF(Table55[[#This Row],[Faecal Coliform (MPN per 100 ml)]]&gt;'Data Registry'!$AY$6, "Overlimit", "Met"))</f>
        <v>Met</v>
      </c>
      <c r="K34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345" spans="2:11">
      <c r="B345" s="62">
        <v>44264</v>
      </c>
      <c r="C345" s="19">
        <f>MONTH(Table55[[#This Row],[Day ]])</f>
        <v>3</v>
      </c>
      <c r="D345" t="s">
        <v>487</v>
      </c>
      <c r="E345">
        <v>22</v>
      </c>
      <c r="F345">
        <v>28</v>
      </c>
      <c r="G345">
        <v>822</v>
      </c>
      <c r="H345" s="19" t="str">
        <f>IF(ISBLANK(Table55[[#This Row],[Biochemical Oxygen Demand (mg/l) ]]), "", IF(Table55[[#This Row],[Biochemical Oxygen Demand (mg/l) ]]&gt;'Data Registry'!$AY$4, "Overlimit", "Met"))</f>
        <v>Met</v>
      </c>
      <c r="I345" s="19" t="str">
        <f>IF(ISBLANK(Table55[[#This Row],[Total Suspended Solids (mg/l)]]), "", IF(Table55[[#This Row],[Total Suspended Solids (mg/l)]]&gt;'Data Registry'!$AY$5, "Overlimit", "Met"))</f>
        <v>Met</v>
      </c>
      <c r="J345" s="19" t="str">
        <f>IF(ISBLANK(Table55[[#This Row],[Faecal Coliform (MPN per 100 ml)]]), "", IF(Table55[[#This Row],[Faecal Coliform (MPN per 100 ml)]]&gt;'Data Registry'!$AY$6, "Overlimit", "Met"))</f>
        <v>Met</v>
      </c>
      <c r="K34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46" spans="2:11">
      <c r="B346" s="62">
        <v>44265</v>
      </c>
      <c r="C346" s="19">
        <f>MONTH(Table55[[#This Row],[Day ]])</f>
        <v>3</v>
      </c>
      <c r="D346" t="s">
        <v>487</v>
      </c>
      <c r="E346">
        <v>27</v>
      </c>
      <c r="F346">
        <v>11</v>
      </c>
      <c r="G346">
        <v>975</v>
      </c>
      <c r="H346" s="19" t="str">
        <f>IF(ISBLANK(Table55[[#This Row],[Biochemical Oxygen Demand (mg/l) ]]), "", IF(Table55[[#This Row],[Biochemical Oxygen Demand (mg/l) ]]&gt;'Data Registry'!$AY$4, "Overlimit", "Met"))</f>
        <v>Met</v>
      </c>
      <c r="I346" s="19" t="str">
        <f>IF(ISBLANK(Table55[[#This Row],[Total Suspended Solids (mg/l)]]), "", IF(Table55[[#This Row],[Total Suspended Solids (mg/l)]]&gt;'Data Registry'!$AY$5, "Overlimit", "Met"))</f>
        <v>Met</v>
      </c>
      <c r="J346" s="19" t="str">
        <f>IF(ISBLANK(Table55[[#This Row],[Faecal Coliform (MPN per 100 ml)]]), "", IF(Table55[[#This Row],[Faecal Coliform (MPN per 100 ml)]]&gt;'Data Registry'!$AY$6, "Overlimit", "Met"))</f>
        <v>Met</v>
      </c>
      <c r="K34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47" spans="2:11">
      <c r="B347" s="62">
        <v>44266</v>
      </c>
      <c r="C347" s="19">
        <f>MONTH(Table55[[#This Row],[Day ]])</f>
        <v>3</v>
      </c>
      <c r="D347" t="s">
        <v>487</v>
      </c>
      <c r="E347">
        <v>38</v>
      </c>
      <c r="F347">
        <v>32</v>
      </c>
      <c r="G347">
        <v>949</v>
      </c>
      <c r="H347" s="19" t="str">
        <f>IF(ISBLANK(Table55[[#This Row],[Biochemical Oxygen Demand (mg/l) ]]), "", IF(Table55[[#This Row],[Biochemical Oxygen Demand (mg/l) ]]&gt;'Data Registry'!$AY$4, "Overlimit", "Met"))</f>
        <v>Overlimit</v>
      </c>
      <c r="I347" s="19" t="str">
        <f>IF(ISBLANK(Table55[[#This Row],[Total Suspended Solids (mg/l)]]), "", IF(Table55[[#This Row],[Total Suspended Solids (mg/l)]]&gt;'Data Registry'!$AY$5, "Overlimit", "Met"))</f>
        <v>Met</v>
      </c>
      <c r="J347" s="19" t="str">
        <f>IF(ISBLANK(Table55[[#This Row],[Faecal Coliform (MPN per 100 ml)]]), "", IF(Table55[[#This Row],[Faecal Coliform (MPN per 100 ml)]]&gt;'Data Registry'!$AY$6, "Overlimit", "Met"))</f>
        <v>Met</v>
      </c>
      <c r="K34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348" spans="2:11">
      <c r="B348" s="62">
        <v>44267</v>
      </c>
      <c r="C348" s="19">
        <f>MONTH(Table55[[#This Row],[Day ]])</f>
        <v>3</v>
      </c>
      <c r="D348" t="s">
        <v>487</v>
      </c>
      <c r="E348">
        <v>21</v>
      </c>
      <c r="F348">
        <v>48</v>
      </c>
      <c r="G348">
        <v>862</v>
      </c>
      <c r="H348" s="19" t="str">
        <f>IF(ISBLANK(Table55[[#This Row],[Biochemical Oxygen Demand (mg/l) ]]), "", IF(Table55[[#This Row],[Biochemical Oxygen Demand (mg/l) ]]&gt;'Data Registry'!$AY$4, "Overlimit", "Met"))</f>
        <v>Met</v>
      </c>
      <c r="I348" s="19" t="str">
        <f>IF(ISBLANK(Table55[[#This Row],[Total Suspended Solids (mg/l)]]), "", IF(Table55[[#This Row],[Total Suspended Solids (mg/l)]]&gt;'Data Registry'!$AY$5, "Overlimit", "Met"))</f>
        <v>Met</v>
      </c>
      <c r="J348" s="19" t="str">
        <f>IF(ISBLANK(Table55[[#This Row],[Faecal Coliform (MPN per 100 ml)]]), "", IF(Table55[[#This Row],[Faecal Coliform (MPN per 100 ml)]]&gt;'Data Registry'!$AY$6, "Overlimit", "Met"))</f>
        <v>Met</v>
      </c>
      <c r="K34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49" spans="2:11">
      <c r="B349" s="62">
        <v>44268</v>
      </c>
      <c r="C349" s="19">
        <f>MONTH(Table55[[#This Row],[Day ]])</f>
        <v>3</v>
      </c>
      <c r="D349" t="s">
        <v>487</v>
      </c>
      <c r="E349">
        <v>21</v>
      </c>
      <c r="F349">
        <v>43</v>
      </c>
      <c r="G349">
        <v>841</v>
      </c>
      <c r="H349" s="19" t="str">
        <f>IF(ISBLANK(Table55[[#This Row],[Biochemical Oxygen Demand (mg/l) ]]), "", IF(Table55[[#This Row],[Biochemical Oxygen Demand (mg/l) ]]&gt;'Data Registry'!$AY$4, "Overlimit", "Met"))</f>
        <v>Met</v>
      </c>
      <c r="I349" s="19" t="str">
        <f>IF(ISBLANK(Table55[[#This Row],[Total Suspended Solids (mg/l)]]), "", IF(Table55[[#This Row],[Total Suspended Solids (mg/l)]]&gt;'Data Registry'!$AY$5, "Overlimit", "Met"))</f>
        <v>Met</v>
      </c>
      <c r="J349" s="19" t="str">
        <f>IF(ISBLANK(Table55[[#This Row],[Faecal Coliform (MPN per 100 ml)]]), "", IF(Table55[[#This Row],[Faecal Coliform (MPN per 100 ml)]]&gt;'Data Registry'!$AY$6, "Overlimit", "Met"))</f>
        <v>Met</v>
      </c>
      <c r="K34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50" spans="2:11">
      <c r="B350" s="62">
        <v>44269</v>
      </c>
      <c r="C350" s="19">
        <f>MONTH(Table55[[#This Row],[Day ]])</f>
        <v>3</v>
      </c>
      <c r="D350" t="s">
        <v>487</v>
      </c>
      <c r="E350">
        <v>9</v>
      </c>
      <c r="F350">
        <v>18</v>
      </c>
      <c r="G350">
        <v>948</v>
      </c>
      <c r="H350" s="19" t="str">
        <f>IF(ISBLANK(Table55[[#This Row],[Biochemical Oxygen Demand (mg/l) ]]), "", IF(Table55[[#This Row],[Biochemical Oxygen Demand (mg/l) ]]&gt;'Data Registry'!$AY$4, "Overlimit", "Met"))</f>
        <v>Met</v>
      </c>
      <c r="I350" s="19" t="str">
        <f>IF(ISBLANK(Table55[[#This Row],[Total Suspended Solids (mg/l)]]), "", IF(Table55[[#This Row],[Total Suspended Solids (mg/l)]]&gt;'Data Registry'!$AY$5, "Overlimit", "Met"))</f>
        <v>Met</v>
      </c>
      <c r="J350" s="19" t="str">
        <f>IF(ISBLANK(Table55[[#This Row],[Faecal Coliform (MPN per 100 ml)]]), "", IF(Table55[[#This Row],[Faecal Coliform (MPN per 100 ml)]]&gt;'Data Registry'!$AY$6, "Overlimit", "Met"))</f>
        <v>Met</v>
      </c>
      <c r="K35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51" spans="2:11">
      <c r="B351" s="62">
        <v>44270</v>
      </c>
      <c r="C351" s="19">
        <f>MONTH(Table55[[#This Row],[Day ]])</f>
        <v>3</v>
      </c>
      <c r="D351" t="s">
        <v>487</v>
      </c>
      <c r="E351">
        <v>3</v>
      </c>
      <c r="F351">
        <v>48</v>
      </c>
      <c r="G351">
        <v>863</v>
      </c>
      <c r="H351" s="19" t="str">
        <f>IF(ISBLANK(Table55[[#This Row],[Biochemical Oxygen Demand (mg/l) ]]), "", IF(Table55[[#This Row],[Biochemical Oxygen Demand (mg/l) ]]&gt;'Data Registry'!$AY$4, "Overlimit", "Met"))</f>
        <v>Met</v>
      </c>
      <c r="I351" s="19" t="str">
        <f>IF(ISBLANK(Table55[[#This Row],[Total Suspended Solids (mg/l)]]), "", IF(Table55[[#This Row],[Total Suspended Solids (mg/l)]]&gt;'Data Registry'!$AY$5, "Overlimit", "Met"))</f>
        <v>Met</v>
      </c>
      <c r="J351" s="19" t="str">
        <f>IF(ISBLANK(Table55[[#This Row],[Faecal Coliform (MPN per 100 ml)]]), "", IF(Table55[[#This Row],[Faecal Coliform (MPN per 100 ml)]]&gt;'Data Registry'!$AY$6, "Overlimit", "Met"))</f>
        <v>Met</v>
      </c>
      <c r="K35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52" spans="2:11">
      <c r="B352" s="62">
        <v>44271</v>
      </c>
      <c r="C352" s="19">
        <f>MONTH(Table55[[#This Row],[Day ]])</f>
        <v>3</v>
      </c>
      <c r="D352" t="s">
        <v>487</v>
      </c>
      <c r="E352">
        <v>3</v>
      </c>
      <c r="F352">
        <v>18</v>
      </c>
      <c r="G352">
        <v>918</v>
      </c>
      <c r="H352" s="19" t="str">
        <f>IF(ISBLANK(Table55[[#This Row],[Biochemical Oxygen Demand (mg/l) ]]), "", IF(Table55[[#This Row],[Biochemical Oxygen Demand (mg/l) ]]&gt;'Data Registry'!$AY$4, "Overlimit", "Met"))</f>
        <v>Met</v>
      </c>
      <c r="I352" s="19" t="str">
        <f>IF(ISBLANK(Table55[[#This Row],[Total Suspended Solids (mg/l)]]), "", IF(Table55[[#This Row],[Total Suspended Solids (mg/l)]]&gt;'Data Registry'!$AY$5, "Overlimit", "Met"))</f>
        <v>Met</v>
      </c>
      <c r="J352" s="19" t="str">
        <f>IF(ISBLANK(Table55[[#This Row],[Faecal Coliform (MPN per 100 ml)]]), "", IF(Table55[[#This Row],[Faecal Coliform (MPN per 100 ml)]]&gt;'Data Registry'!$AY$6, "Overlimit", "Met"))</f>
        <v>Met</v>
      </c>
      <c r="K35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53" spans="2:11">
      <c r="B353" s="62">
        <v>44272</v>
      </c>
      <c r="C353" s="19">
        <f>MONTH(Table55[[#This Row],[Day ]])</f>
        <v>3</v>
      </c>
      <c r="D353" t="s">
        <v>487</v>
      </c>
      <c r="E353">
        <v>31</v>
      </c>
      <c r="F353">
        <v>46</v>
      </c>
      <c r="G353">
        <v>994</v>
      </c>
      <c r="H353" s="19" t="str">
        <f>IF(ISBLANK(Table55[[#This Row],[Biochemical Oxygen Demand (mg/l) ]]), "", IF(Table55[[#This Row],[Biochemical Oxygen Demand (mg/l) ]]&gt;'Data Registry'!$AY$4, "Overlimit", "Met"))</f>
        <v>Overlimit</v>
      </c>
      <c r="I353" s="19" t="str">
        <f>IF(ISBLANK(Table55[[#This Row],[Total Suspended Solids (mg/l)]]), "", IF(Table55[[#This Row],[Total Suspended Solids (mg/l)]]&gt;'Data Registry'!$AY$5, "Overlimit", "Met"))</f>
        <v>Met</v>
      </c>
      <c r="J353" s="19" t="str">
        <f>IF(ISBLANK(Table55[[#This Row],[Faecal Coliform (MPN per 100 ml)]]), "", IF(Table55[[#This Row],[Faecal Coliform (MPN per 100 ml)]]&gt;'Data Registry'!$AY$6, "Overlimit", "Met"))</f>
        <v>Met</v>
      </c>
      <c r="K35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354" spans="2:11">
      <c r="B354" s="62">
        <v>44273</v>
      </c>
      <c r="C354" s="19">
        <f>MONTH(Table55[[#This Row],[Day ]])</f>
        <v>3</v>
      </c>
      <c r="D354" t="s">
        <v>487</v>
      </c>
      <c r="E354">
        <v>33</v>
      </c>
      <c r="F354">
        <v>12</v>
      </c>
      <c r="G354">
        <v>919</v>
      </c>
      <c r="H354" s="19" t="str">
        <f>IF(ISBLANK(Table55[[#This Row],[Biochemical Oxygen Demand (mg/l) ]]), "", IF(Table55[[#This Row],[Biochemical Oxygen Demand (mg/l) ]]&gt;'Data Registry'!$AY$4, "Overlimit", "Met"))</f>
        <v>Overlimit</v>
      </c>
      <c r="I354" s="19" t="str">
        <f>IF(ISBLANK(Table55[[#This Row],[Total Suspended Solids (mg/l)]]), "", IF(Table55[[#This Row],[Total Suspended Solids (mg/l)]]&gt;'Data Registry'!$AY$5, "Overlimit", "Met"))</f>
        <v>Met</v>
      </c>
      <c r="J354" s="19" t="str">
        <f>IF(ISBLANK(Table55[[#This Row],[Faecal Coliform (MPN per 100 ml)]]), "", IF(Table55[[#This Row],[Faecal Coliform (MPN per 100 ml)]]&gt;'Data Registry'!$AY$6, "Overlimit", "Met"))</f>
        <v>Met</v>
      </c>
      <c r="K35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355" spans="2:11">
      <c r="B355" s="62">
        <v>44274</v>
      </c>
      <c r="C355" s="19">
        <f>MONTH(Table55[[#This Row],[Day ]])</f>
        <v>3</v>
      </c>
      <c r="D355" t="s">
        <v>487</v>
      </c>
      <c r="E355">
        <v>21</v>
      </c>
      <c r="F355">
        <v>12</v>
      </c>
      <c r="G355">
        <v>977</v>
      </c>
      <c r="H355" s="19" t="str">
        <f>IF(ISBLANK(Table55[[#This Row],[Biochemical Oxygen Demand (mg/l) ]]), "", IF(Table55[[#This Row],[Biochemical Oxygen Demand (mg/l) ]]&gt;'Data Registry'!$AY$4, "Overlimit", "Met"))</f>
        <v>Met</v>
      </c>
      <c r="I355" s="19" t="str">
        <f>IF(ISBLANK(Table55[[#This Row],[Total Suspended Solids (mg/l)]]), "", IF(Table55[[#This Row],[Total Suspended Solids (mg/l)]]&gt;'Data Registry'!$AY$5, "Overlimit", "Met"))</f>
        <v>Met</v>
      </c>
      <c r="J355" s="19" t="str">
        <f>IF(ISBLANK(Table55[[#This Row],[Faecal Coliform (MPN per 100 ml)]]), "", IF(Table55[[#This Row],[Faecal Coliform (MPN per 100 ml)]]&gt;'Data Registry'!$AY$6, "Overlimit", "Met"))</f>
        <v>Met</v>
      </c>
      <c r="K35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56" spans="2:11">
      <c r="B356" s="62">
        <v>44275</v>
      </c>
      <c r="C356" s="19">
        <f>MONTH(Table55[[#This Row],[Day ]])</f>
        <v>3</v>
      </c>
      <c r="D356" t="s">
        <v>487</v>
      </c>
      <c r="E356">
        <v>30</v>
      </c>
      <c r="F356">
        <v>39</v>
      </c>
      <c r="G356">
        <v>904</v>
      </c>
      <c r="H356" s="19" t="str">
        <f>IF(ISBLANK(Table55[[#This Row],[Biochemical Oxygen Demand (mg/l) ]]), "", IF(Table55[[#This Row],[Biochemical Oxygen Demand (mg/l) ]]&gt;'Data Registry'!$AY$4, "Overlimit", "Met"))</f>
        <v>Met</v>
      </c>
      <c r="I356" s="19" t="str">
        <f>IF(ISBLANK(Table55[[#This Row],[Total Suspended Solids (mg/l)]]), "", IF(Table55[[#This Row],[Total Suspended Solids (mg/l)]]&gt;'Data Registry'!$AY$5, "Overlimit", "Met"))</f>
        <v>Met</v>
      </c>
      <c r="J356" s="19" t="str">
        <f>IF(ISBLANK(Table55[[#This Row],[Faecal Coliform (MPN per 100 ml)]]), "", IF(Table55[[#This Row],[Faecal Coliform (MPN per 100 ml)]]&gt;'Data Registry'!$AY$6, "Overlimit", "Met"))</f>
        <v>Met</v>
      </c>
      <c r="K35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57" spans="2:11">
      <c r="B357" s="62">
        <v>44276</v>
      </c>
      <c r="C357" s="19">
        <f>MONTH(Table55[[#This Row],[Day ]])</f>
        <v>3</v>
      </c>
      <c r="D357" t="s">
        <v>487</v>
      </c>
      <c r="E357">
        <v>19</v>
      </c>
      <c r="F357">
        <v>19</v>
      </c>
      <c r="G357">
        <v>992</v>
      </c>
      <c r="H357" s="19" t="str">
        <f>IF(ISBLANK(Table55[[#This Row],[Biochemical Oxygen Demand (mg/l) ]]), "", IF(Table55[[#This Row],[Biochemical Oxygen Demand (mg/l) ]]&gt;'Data Registry'!$AY$4, "Overlimit", "Met"))</f>
        <v>Met</v>
      </c>
      <c r="I357" s="19" t="str">
        <f>IF(ISBLANK(Table55[[#This Row],[Total Suspended Solids (mg/l)]]), "", IF(Table55[[#This Row],[Total Suspended Solids (mg/l)]]&gt;'Data Registry'!$AY$5, "Overlimit", "Met"))</f>
        <v>Met</v>
      </c>
      <c r="J357" s="19" t="str">
        <f>IF(ISBLANK(Table55[[#This Row],[Faecal Coliform (MPN per 100 ml)]]), "", IF(Table55[[#This Row],[Faecal Coliform (MPN per 100 ml)]]&gt;'Data Registry'!$AY$6, "Overlimit", "Met"))</f>
        <v>Met</v>
      </c>
      <c r="K35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58" spans="2:11">
      <c r="B358" s="62">
        <v>44277</v>
      </c>
      <c r="C358" s="19">
        <f>MONTH(Table55[[#This Row],[Day ]])</f>
        <v>3</v>
      </c>
      <c r="D358" t="s">
        <v>487</v>
      </c>
      <c r="E358">
        <v>20</v>
      </c>
      <c r="F358">
        <v>16</v>
      </c>
      <c r="G358">
        <v>888</v>
      </c>
      <c r="H358" s="19" t="str">
        <f>IF(ISBLANK(Table55[[#This Row],[Biochemical Oxygen Demand (mg/l) ]]), "", IF(Table55[[#This Row],[Biochemical Oxygen Demand (mg/l) ]]&gt;'Data Registry'!$AY$4, "Overlimit", "Met"))</f>
        <v>Met</v>
      </c>
      <c r="I358" s="19" t="str">
        <f>IF(ISBLANK(Table55[[#This Row],[Total Suspended Solids (mg/l)]]), "", IF(Table55[[#This Row],[Total Suspended Solids (mg/l)]]&gt;'Data Registry'!$AY$5, "Overlimit", "Met"))</f>
        <v>Met</v>
      </c>
      <c r="J358" s="19" t="str">
        <f>IF(ISBLANK(Table55[[#This Row],[Faecal Coliform (MPN per 100 ml)]]), "", IF(Table55[[#This Row],[Faecal Coliform (MPN per 100 ml)]]&gt;'Data Registry'!$AY$6, "Overlimit", "Met"))</f>
        <v>Met</v>
      </c>
      <c r="K358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59" spans="2:11">
      <c r="B359" s="62">
        <v>44278</v>
      </c>
      <c r="C359" s="19">
        <f>MONTH(Table55[[#This Row],[Day ]])</f>
        <v>3</v>
      </c>
      <c r="D359" t="s">
        <v>487</v>
      </c>
      <c r="E359">
        <v>13</v>
      </c>
      <c r="F359">
        <v>42</v>
      </c>
      <c r="G359">
        <v>915</v>
      </c>
      <c r="H359" s="19" t="str">
        <f>IF(ISBLANK(Table55[[#This Row],[Biochemical Oxygen Demand (mg/l) ]]), "", IF(Table55[[#This Row],[Biochemical Oxygen Demand (mg/l) ]]&gt;'Data Registry'!$AY$4, "Overlimit", "Met"))</f>
        <v>Met</v>
      </c>
      <c r="I359" s="19" t="str">
        <f>IF(ISBLANK(Table55[[#This Row],[Total Suspended Solids (mg/l)]]), "", IF(Table55[[#This Row],[Total Suspended Solids (mg/l)]]&gt;'Data Registry'!$AY$5, "Overlimit", "Met"))</f>
        <v>Met</v>
      </c>
      <c r="J359" s="19" t="str">
        <f>IF(ISBLANK(Table55[[#This Row],[Faecal Coliform (MPN per 100 ml)]]), "", IF(Table55[[#This Row],[Faecal Coliform (MPN per 100 ml)]]&gt;'Data Registry'!$AY$6, "Overlimit", "Met"))</f>
        <v>Met</v>
      </c>
      <c r="K359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60" spans="2:11">
      <c r="B360" s="62">
        <v>44279</v>
      </c>
      <c r="C360" s="19">
        <f>MONTH(Table55[[#This Row],[Day ]])</f>
        <v>3</v>
      </c>
      <c r="D360" t="s">
        <v>487</v>
      </c>
      <c r="E360">
        <v>20</v>
      </c>
      <c r="F360">
        <v>30</v>
      </c>
      <c r="G360">
        <v>907</v>
      </c>
      <c r="H360" s="19" t="str">
        <f>IF(ISBLANK(Table55[[#This Row],[Biochemical Oxygen Demand (mg/l) ]]), "", IF(Table55[[#This Row],[Biochemical Oxygen Demand (mg/l) ]]&gt;'Data Registry'!$AY$4, "Overlimit", "Met"))</f>
        <v>Met</v>
      </c>
      <c r="I360" s="19" t="str">
        <f>IF(ISBLANK(Table55[[#This Row],[Total Suspended Solids (mg/l)]]), "", IF(Table55[[#This Row],[Total Suspended Solids (mg/l)]]&gt;'Data Registry'!$AY$5, "Overlimit", "Met"))</f>
        <v>Met</v>
      </c>
      <c r="J360" s="19" t="str">
        <f>IF(ISBLANK(Table55[[#This Row],[Faecal Coliform (MPN per 100 ml)]]), "", IF(Table55[[#This Row],[Faecal Coliform (MPN per 100 ml)]]&gt;'Data Registry'!$AY$6, "Overlimit", "Met"))</f>
        <v>Met</v>
      </c>
      <c r="K360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61" spans="2:11">
      <c r="B361" s="62">
        <v>44280</v>
      </c>
      <c r="C361" s="19">
        <f>MONTH(Table55[[#This Row],[Day ]])</f>
        <v>3</v>
      </c>
      <c r="D361" t="s">
        <v>487</v>
      </c>
      <c r="E361">
        <v>9</v>
      </c>
      <c r="F361">
        <v>55</v>
      </c>
      <c r="G361">
        <v>856</v>
      </c>
      <c r="H361" s="19" t="str">
        <f>IF(ISBLANK(Table55[[#This Row],[Biochemical Oxygen Demand (mg/l) ]]), "", IF(Table55[[#This Row],[Biochemical Oxygen Demand (mg/l) ]]&gt;'Data Registry'!$AY$4, "Overlimit", "Met"))</f>
        <v>Met</v>
      </c>
      <c r="I361" s="19" t="str">
        <f>IF(ISBLANK(Table55[[#This Row],[Total Suspended Solids (mg/l)]]), "", IF(Table55[[#This Row],[Total Suspended Solids (mg/l)]]&gt;'Data Registry'!$AY$5, "Overlimit", "Met"))</f>
        <v>Met</v>
      </c>
      <c r="J361" s="19" t="str">
        <f>IF(ISBLANK(Table55[[#This Row],[Faecal Coliform (MPN per 100 ml)]]), "", IF(Table55[[#This Row],[Faecal Coliform (MPN per 100 ml)]]&gt;'Data Registry'!$AY$6, "Overlimit", "Met"))</f>
        <v>Met</v>
      </c>
      <c r="K361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62" spans="2:11">
      <c r="B362" s="62">
        <v>44281</v>
      </c>
      <c r="C362" s="19">
        <f>MONTH(Table55[[#This Row],[Day ]])</f>
        <v>3</v>
      </c>
      <c r="D362" t="s">
        <v>487</v>
      </c>
      <c r="E362">
        <v>23</v>
      </c>
      <c r="F362">
        <v>53</v>
      </c>
      <c r="G362">
        <v>862</v>
      </c>
      <c r="H362" s="19" t="str">
        <f>IF(ISBLANK(Table55[[#This Row],[Biochemical Oxygen Demand (mg/l) ]]), "", IF(Table55[[#This Row],[Biochemical Oxygen Demand (mg/l) ]]&gt;'Data Registry'!$AY$4, "Overlimit", "Met"))</f>
        <v>Met</v>
      </c>
      <c r="I362" s="19" t="str">
        <f>IF(ISBLANK(Table55[[#This Row],[Total Suspended Solids (mg/l)]]), "", IF(Table55[[#This Row],[Total Suspended Solids (mg/l)]]&gt;'Data Registry'!$AY$5, "Overlimit", "Met"))</f>
        <v>Met</v>
      </c>
      <c r="J362" s="19" t="str">
        <f>IF(ISBLANK(Table55[[#This Row],[Faecal Coliform (MPN per 100 ml)]]), "", IF(Table55[[#This Row],[Faecal Coliform (MPN per 100 ml)]]&gt;'Data Registry'!$AY$6, "Overlimit", "Met"))</f>
        <v>Met</v>
      </c>
      <c r="K362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63" spans="2:11">
      <c r="B363" s="62">
        <v>44282</v>
      </c>
      <c r="C363" s="19">
        <f>MONTH(Table55[[#This Row],[Day ]])</f>
        <v>3</v>
      </c>
      <c r="D363" t="s">
        <v>487</v>
      </c>
      <c r="E363">
        <v>39</v>
      </c>
      <c r="F363">
        <v>15</v>
      </c>
      <c r="G363">
        <v>996</v>
      </c>
      <c r="H363" s="19" t="str">
        <f>IF(ISBLANK(Table55[[#This Row],[Biochemical Oxygen Demand (mg/l) ]]), "", IF(Table55[[#This Row],[Biochemical Oxygen Demand (mg/l) ]]&gt;'Data Registry'!$AY$4, "Overlimit", "Met"))</f>
        <v>Overlimit</v>
      </c>
      <c r="I363" s="19" t="str">
        <f>IF(ISBLANK(Table55[[#This Row],[Total Suspended Solids (mg/l)]]), "", IF(Table55[[#This Row],[Total Suspended Solids (mg/l)]]&gt;'Data Registry'!$AY$5, "Overlimit", "Met"))</f>
        <v>Met</v>
      </c>
      <c r="J363" s="19" t="str">
        <f>IF(ISBLANK(Table55[[#This Row],[Faecal Coliform (MPN per 100 ml)]]), "", IF(Table55[[#This Row],[Faecal Coliform (MPN per 100 ml)]]&gt;'Data Registry'!$AY$6, "Overlimit", "Met"))</f>
        <v>Met</v>
      </c>
      <c r="K363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364" spans="2:11">
      <c r="B364" s="62">
        <v>44283</v>
      </c>
      <c r="C364" s="19">
        <f>MONTH(Table55[[#This Row],[Day ]])</f>
        <v>3</v>
      </c>
      <c r="D364" t="s">
        <v>487</v>
      </c>
      <c r="E364">
        <v>26</v>
      </c>
      <c r="F364">
        <v>32</v>
      </c>
      <c r="G364">
        <v>908</v>
      </c>
      <c r="H364" s="19" t="str">
        <f>IF(ISBLANK(Table55[[#This Row],[Biochemical Oxygen Demand (mg/l) ]]), "", IF(Table55[[#This Row],[Biochemical Oxygen Demand (mg/l) ]]&gt;'Data Registry'!$AY$4, "Overlimit", "Met"))</f>
        <v>Met</v>
      </c>
      <c r="I364" s="19" t="str">
        <f>IF(ISBLANK(Table55[[#This Row],[Total Suspended Solids (mg/l)]]), "", IF(Table55[[#This Row],[Total Suspended Solids (mg/l)]]&gt;'Data Registry'!$AY$5, "Overlimit", "Met"))</f>
        <v>Met</v>
      </c>
      <c r="J364" s="19" t="str">
        <f>IF(ISBLANK(Table55[[#This Row],[Faecal Coliform (MPN per 100 ml)]]), "", IF(Table55[[#This Row],[Faecal Coliform (MPN per 100 ml)]]&gt;'Data Registry'!$AY$6, "Overlimit", "Met"))</f>
        <v>Met</v>
      </c>
      <c r="K364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65" spans="2:11">
      <c r="B365" s="62">
        <v>44284</v>
      </c>
      <c r="C365" s="19">
        <f>MONTH(Table55[[#This Row],[Day ]])</f>
        <v>3</v>
      </c>
      <c r="D365" t="s">
        <v>487</v>
      </c>
      <c r="E365">
        <v>31</v>
      </c>
      <c r="F365">
        <v>18</v>
      </c>
      <c r="G365">
        <v>982</v>
      </c>
      <c r="H365" s="19" t="str">
        <f>IF(ISBLANK(Table55[[#This Row],[Biochemical Oxygen Demand (mg/l) ]]), "", IF(Table55[[#This Row],[Biochemical Oxygen Demand (mg/l) ]]&gt;'Data Registry'!$AY$4, "Overlimit", "Met"))</f>
        <v>Overlimit</v>
      </c>
      <c r="I365" s="19" t="str">
        <f>IF(ISBLANK(Table55[[#This Row],[Total Suspended Solids (mg/l)]]), "", IF(Table55[[#This Row],[Total Suspended Solids (mg/l)]]&gt;'Data Registry'!$AY$5, "Overlimit", "Met"))</f>
        <v>Met</v>
      </c>
      <c r="J365" s="19" t="str">
        <f>IF(ISBLANK(Table55[[#This Row],[Faecal Coliform (MPN per 100 ml)]]), "", IF(Table55[[#This Row],[Faecal Coliform (MPN per 100 ml)]]&gt;'Data Registry'!$AY$6, "Overlimit", "Met"))</f>
        <v>Met</v>
      </c>
      <c r="K365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One or More Unmet</v>
      </c>
    </row>
    <row r="366" spans="2:11">
      <c r="B366" s="62">
        <v>44285</v>
      </c>
      <c r="C366" s="19">
        <f>MONTH(Table55[[#This Row],[Day ]])</f>
        <v>3</v>
      </c>
      <c r="D366" t="s">
        <v>487</v>
      </c>
      <c r="E366">
        <v>30</v>
      </c>
      <c r="F366">
        <v>45</v>
      </c>
      <c r="G366">
        <v>944</v>
      </c>
      <c r="H366" s="19" t="str">
        <f>IF(ISBLANK(Table55[[#This Row],[Biochemical Oxygen Demand (mg/l) ]]), "", IF(Table55[[#This Row],[Biochemical Oxygen Demand (mg/l) ]]&gt;'Data Registry'!$AY$4, "Overlimit", "Met"))</f>
        <v>Met</v>
      </c>
      <c r="I366" s="19" t="str">
        <f>IF(ISBLANK(Table55[[#This Row],[Total Suspended Solids (mg/l)]]), "", IF(Table55[[#This Row],[Total Suspended Solids (mg/l)]]&gt;'Data Registry'!$AY$5, "Overlimit", "Met"))</f>
        <v>Met</v>
      </c>
      <c r="J366" s="19" t="str">
        <f>IF(ISBLANK(Table55[[#This Row],[Faecal Coliform (MPN per 100 ml)]]), "", IF(Table55[[#This Row],[Faecal Coliform (MPN per 100 ml)]]&gt;'Data Registry'!$AY$6, "Overlimit", "Met"))</f>
        <v>Met</v>
      </c>
      <c r="K366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  <row r="367" spans="2:11">
      <c r="B367" s="62">
        <v>44286</v>
      </c>
      <c r="C367" s="19">
        <f>MONTH(Table55[[#This Row],[Day ]])</f>
        <v>3</v>
      </c>
      <c r="D367" t="s">
        <v>487</v>
      </c>
      <c r="E367">
        <v>5</v>
      </c>
      <c r="F367">
        <v>35</v>
      </c>
      <c r="G367">
        <v>837</v>
      </c>
      <c r="H367" s="19" t="str">
        <f>IF(ISBLANK(Table55[[#This Row],[Biochemical Oxygen Demand (mg/l) ]]), "", IF(Table55[[#This Row],[Biochemical Oxygen Demand (mg/l) ]]&gt;'Data Registry'!$AY$4, "Overlimit", "Met"))</f>
        <v>Met</v>
      </c>
      <c r="I367" s="19" t="str">
        <f>IF(ISBLANK(Table55[[#This Row],[Total Suspended Solids (mg/l)]]), "", IF(Table55[[#This Row],[Total Suspended Solids (mg/l)]]&gt;'Data Registry'!$AY$5, "Overlimit", "Met"))</f>
        <v>Met</v>
      </c>
      <c r="J367" s="19" t="str">
        <f>IF(ISBLANK(Table55[[#This Row],[Faecal Coliform (MPN per 100 ml)]]), "", IF(Table55[[#This Row],[Faecal Coliform (MPN per 100 ml)]]&gt;'Data Registry'!$AY$6, "Overlimit", "Met"))</f>
        <v>Met</v>
      </c>
      <c r="K367" s="19" t="str">
        <f>IF(AND(Table55[[#This Row],[BOD Compliance]]="Met", Table55[[#This Row],[TSS Compliance]]="Met",Table55[[#This Row],[Faecal Coliform Compliance]]="Met"), "All Met", IF(AND(Table55[[#This Row],[BOD Compliance]]="Overlimit", Table55[[#This Row],[TSS Compliance]]="Overlimit",Table55[[#This Row],[Faecal Coliform Compliance]]="Overlimit"), "All Unmet", "One or More Unmet"))</f>
        <v>All Met</v>
      </c>
    </row>
  </sheetData>
  <dataValidations count="2">
    <dataValidation type="date" allowBlank="1" showInputMessage="1" showErrorMessage="1" sqref="B3:B367" xr:uid="{6EF2FF7F-2C46-ED43-B5DE-569978854A86}">
      <formula1>43922</formula1>
      <formula2>44286</formula2>
    </dataValidation>
    <dataValidation type="list" allowBlank="1" showInputMessage="1" showErrorMessage="1" sqref="D3:D367" xr:uid="{704B7BDF-4A84-DA4E-9EF5-6EA065875A65}">
      <formula1>Operational_FSTP</formula1>
    </dataValidation>
  </dataValidations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E07B1-5C6F-1444-8891-FD71E732BB8A}">
  <sheetPr>
    <tabColor theme="8"/>
  </sheetPr>
  <dimension ref="B2:G3652"/>
  <sheetViews>
    <sheetView showGridLines="0" zoomScale="157" workbookViewId="0">
      <selection activeCell="G10" sqref="G10"/>
    </sheetView>
  </sheetViews>
  <sheetFormatPr baseColWidth="10" defaultColWidth="10.6640625" defaultRowHeight="16"/>
  <cols>
    <col min="3" max="3" width="0" hidden="1" customWidth="1"/>
    <col min="4" max="4" width="21.5" bestFit="1" customWidth="1"/>
    <col min="5" max="5" width="22.6640625" bestFit="1" customWidth="1"/>
    <col min="6" max="6" width="15" bestFit="1" customWidth="1"/>
    <col min="7" max="7" width="20.5" bestFit="1" customWidth="1"/>
  </cols>
  <sheetData>
    <row r="2" spans="2:7">
      <c r="B2" t="s">
        <v>80</v>
      </c>
      <c r="C2" t="s">
        <v>110</v>
      </c>
      <c r="D2" t="s">
        <v>112</v>
      </c>
      <c r="E2" t="s">
        <v>111</v>
      </c>
      <c r="F2" t="s">
        <v>114</v>
      </c>
      <c r="G2" t="s">
        <v>117</v>
      </c>
    </row>
    <row r="3" spans="2:7">
      <c r="B3" s="2">
        <v>43928</v>
      </c>
      <c r="C3" s="19">
        <f>IF(ISBLANK(Table633[[#This Row],[Date]]),"",MONTH(Table633[[#This Row],[Date]]))</f>
        <v>4</v>
      </c>
      <c r="D3" t="s">
        <v>210</v>
      </c>
      <c r="F3" t="s">
        <v>116</v>
      </c>
      <c r="G3">
        <v>500</v>
      </c>
    </row>
    <row r="4" spans="2:7">
      <c r="B4" s="2">
        <v>43929</v>
      </c>
      <c r="C4" s="19">
        <f>IF(ISBLANK(Table633[[#This Row],[Date]]),"",MONTH(Table633[[#This Row],[Date]]))</f>
        <v>4</v>
      </c>
      <c r="D4" t="s">
        <v>209</v>
      </c>
      <c r="F4" t="s">
        <v>215</v>
      </c>
      <c r="G4">
        <v>500</v>
      </c>
    </row>
    <row r="5" spans="2:7">
      <c r="B5" s="2">
        <v>43930</v>
      </c>
      <c r="C5" s="19">
        <f>IF(ISBLANK(Table633[[#This Row],[Date]]),"",MONTH(Table633[[#This Row],[Date]]))</f>
        <v>4</v>
      </c>
      <c r="D5" t="s">
        <v>214</v>
      </c>
      <c r="F5" t="s">
        <v>116</v>
      </c>
      <c r="G5">
        <v>100</v>
      </c>
    </row>
    <row r="6" spans="2:7">
      <c r="B6" s="2">
        <v>43931</v>
      </c>
      <c r="C6" s="19">
        <f>IF(ISBLANK(Table633[[#This Row],[Date]]),"",MONTH(Table633[[#This Row],[Date]]))</f>
        <v>4</v>
      </c>
      <c r="D6" t="s">
        <v>211</v>
      </c>
      <c r="F6" t="s">
        <v>215</v>
      </c>
      <c r="G6">
        <v>500</v>
      </c>
    </row>
    <row r="7" spans="2:7">
      <c r="B7" s="2">
        <v>43932</v>
      </c>
      <c r="C7" s="19">
        <f>IF(ISBLANK(Table633[[#This Row],[Date]]),"",MONTH(Table633[[#This Row],[Date]]))</f>
        <v>4</v>
      </c>
      <c r="D7" t="s">
        <v>243</v>
      </c>
      <c r="F7" t="s">
        <v>215</v>
      </c>
      <c r="G7">
        <v>100</v>
      </c>
    </row>
    <row r="8" spans="2:7">
      <c r="B8" s="2">
        <v>43933</v>
      </c>
      <c r="C8" s="19">
        <f>IF(ISBLANK(Table633[[#This Row],[Date]]),"",MONTH(Table633[[#This Row],[Date]]))</f>
        <v>4</v>
      </c>
      <c r="D8" t="s">
        <v>213</v>
      </c>
      <c r="G8">
        <v>100</v>
      </c>
    </row>
    <row r="9" spans="2:7">
      <c r="B9" s="2">
        <v>43934</v>
      </c>
      <c r="C9" s="19">
        <f>IF(ISBLANK(Table633[[#This Row],[Date]]),"",MONTH(Table633[[#This Row],[Date]]))</f>
        <v>4</v>
      </c>
      <c r="D9" t="s">
        <v>209</v>
      </c>
      <c r="G9">
        <v>200</v>
      </c>
    </row>
    <row r="10" spans="2:7">
      <c r="B10" s="2">
        <v>43935</v>
      </c>
      <c r="C10" s="19">
        <f>IF(ISBLANK(Table633[[#This Row],[Date]]),"",MONTH(Table633[[#This Row],[Date]]))</f>
        <v>4</v>
      </c>
      <c r="D10" t="s">
        <v>211</v>
      </c>
      <c r="F10" t="s">
        <v>215</v>
      </c>
    </row>
    <row r="11" spans="2:7">
      <c r="B11" s="2">
        <v>43936</v>
      </c>
      <c r="C11" s="19">
        <f>IF(ISBLANK(Table633[[#This Row],[Date]]),"",MONTH(Table633[[#This Row],[Date]]))</f>
        <v>4</v>
      </c>
    </row>
    <row r="12" spans="2:7">
      <c r="B12" s="2">
        <v>43937</v>
      </c>
      <c r="C12" s="19">
        <f>IF(ISBLANK(Table633[[#This Row],[Date]]),"",MONTH(Table633[[#This Row],[Date]]))</f>
        <v>4</v>
      </c>
    </row>
    <row r="13" spans="2:7">
      <c r="B13" s="2">
        <v>43938</v>
      </c>
      <c r="C13" s="19">
        <f>IF(ISBLANK(Table633[[#This Row],[Date]]),"",MONTH(Table633[[#This Row],[Date]]))</f>
        <v>4</v>
      </c>
    </row>
    <row r="14" spans="2:7">
      <c r="B14" s="2">
        <v>43955</v>
      </c>
      <c r="C14" s="19">
        <f>IF(ISBLANK(Table633[[#This Row],[Date]]),"",MONTH(Table633[[#This Row],[Date]]))</f>
        <v>5</v>
      </c>
    </row>
    <row r="15" spans="2:7">
      <c r="B15" s="2">
        <v>43956</v>
      </c>
      <c r="C15" s="19">
        <f>IF(ISBLANK(Table633[[#This Row],[Date]]),"",MONTH(Table633[[#This Row],[Date]]))</f>
        <v>5</v>
      </c>
    </row>
    <row r="16" spans="2:7">
      <c r="B16" s="2">
        <v>43957</v>
      </c>
      <c r="C16" s="19">
        <f>IF(ISBLANK(Table633[[#This Row],[Date]]),"",MONTH(Table633[[#This Row],[Date]]))</f>
        <v>5</v>
      </c>
    </row>
    <row r="17" spans="2:3">
      <c r="B17" s="2">
        <v>43958</v>
      </c>
      <c r="C17" s="19">
        <f>IF(ISBLANK(Table633[[#This Row],[Date]]),"",MONTH(Table633[[#This Row],[Date]]))</f>
        <v>5</v>
      </c>
    </row>
    <row r="18" spans="2:3">
      <c r="B18" s="2">
        <v>43959</v>
      </c>
      <c r="C18" s="19">
        <f>IF(ISBLANK(Table633[[#This Row],[Date]]),"",MONTH(Table633[[#This Row],[Date]]))</f>
        <v>5</v>
      </c>
    </row>
    <row r="19" spans="2:3">
      <c r="B19" s="2">
        <v>43960</v>
      </c>
      <c r="C19" s="19">
        <f>IF(ISBLANK(Table633[[#This Row],[Date]]),"",MONTH(Table633[[#This Row],[Date]]))</f>
        <v>5</v>
      </c>
    </row>
    <row r="20" spans="2:3">
      <c r="B20" s="2">
        <v>43961</v>
      </c>
      <c r="C20" s="19">
        <f>IF(ISBLANK(Table633[[#This Row],[Date]]),"",MONTH(Table633[[#This Row],[Date]]))</f>
        <v>5</v>
      </c>
    </row>
    <row r="21" spans="2:3">
      <c r="B21" s="2">
        <v>43962</v>
      </c>
      <c r="C21" s="19">
        <f>IF(ISBLANK(Table633[[#This Row],[Date]]),"",MONTH(Table633[[#This Row],[Date]]))</f>
        <v>5</v>
      </c>
    </row>
    <row r="22" spans="2:3">
      <c r="B22" s="2">
        <v>43963</v>
      </c>
      <c r="C22" s="19">
        <f>IF(ISBLANK(Table633[[#This Row],[Date]]),"",MONTH(Table633[[#This Row],[Date]]))</f>
        <v>5</v>
      </c>
    </row>
    <row r="23" spans="2:3">
      <c r="B23" s="2">
        <v>43964</v>
      </c>
      <c r="C23" s="19">
        <f>IF(ISBLANK(Table633[[#This Row],[Date]]),"",MONTH(Table633[[#This Row],[Date]]))</f>
        <v>5</v>
      </c>
    </row>
    <row r="24" spans="2:3">
      <c r="B24" s="2">
        <v>43965</v>
      </c>
      <c r="C24" s="19">
        <f>IF(ISBLANK(Table633[[#This Row],[Date]]),"",MONTH(Table633[[#This Row],[Date]]))</f>
        <v>5</v>
      </c>
    </row>
    <row r="25" spans="2:3">
      <c r="B25" s="2">
        <v>43966</v>
      </c>
      <c r="C25" s="19">
        <f>IF(ISBLANK(Table633[[#This Row],[Date]]),"",MONTH(Table633[[#This Row],[Date]]))</f>
        <v>5</v>
      </c>
    </row>
    <row r="26" spans="2:3">
      <c r="B26" s="2">
        <v>43967</v>
      </c>
      <c r="C26" s="19">
        <f>IF(ISBLANK(Table633[[#This Row],[Date]]),"",MONTH(Table633[[#This Row],[Date]]))</f>
        <v>5</v>
      </c>
    </row>
    <row r="27" spans="2:3">
      <c r="B27" s="2">
        <v>44003</v>
      </c>
      <c r="C27" s="19">
        <f>IF(ISBLANK(Table633[[#This Row],[Date]]),"",MONTH(Table633[[#This Row],[Date]]))</f>
        <v>6</v>
      </c>
    </row>
    <row r="28" spans="2:3">
      <c r="B28" s="2">
        <v>44003</v>
      </c>
      <c r="C28" s="19">
        <f>IF(ISBLANK(Table633[[#This Row],[Date]]),"",MONTH(Table633[[#This Row],[Date]]))</f>
        <v>6</v>
      </c>
    </row>
    <row r="29" spans="2:3">
      <c r="B29" s="2">
        <v>44033</v>
      </c>
      <c r="C29" s="19">
        <f>IF(ISBLANK(Table633[[#This Row],[Date]]),"",MONTH(Table633[[#This Row],[Date]]))</f>
        <v>7</v>
      </c>
    </row>
    <row r="30" spans="2:3">
      <c r="B30" s="22">
        <v>44045</v>
      </c>
      <c r="C30" s="19">
        <f>IF(ISBLANK(Table633[[#This Row],[Date]]),"",MONTH(Table633[[#This Row],[Date]]))</f>
        <v>8</v>
      </c>
    </row>
    <row r="31" spans="2:3">
      <c r="B31" s="22">
        <v>44045</v>
      </c>
      <c r="C31" s="19">
        <f>IF(ISBLANK(Table633[[#This Row],[Date]]),"",MONTH(Table633[[#This Row],[Date]]))</f>
        <v>8</v>
      </c>
    </row>
    <row r="32" spans="2:3">
      <c r="B32" s="22">
        <v>44045</v>
      </c>
      <c r="C32" s="19">
        <f>IF(ISBLANK(Table633[[#This Row],[Date]]),"",MONTH(Table633[[#This Row],[Date]]))</f>
        <v>8</v>
      </c>
    </row>
    <row r="33" spans="2:3">
      <c r="B33" s="2">
        <v>44046</v>
      </c>
      <c r="C33" s="19">
        <f>IF(ISBLANK(Table633[[#This Row],[Date]]),"",MONTH(Table633[[#This Row],[Date]]))</f>
        <v>8</v>
      </c>
    </row>
    <row r="34" spans="2:3">
      <c r="C34" s="19" t="str">
        <f>IF(ISBLANK(Table633[[#This Row],[Date]]),"",MONTH(Table633[[#This Row],[Date]]))</f>
        <v/>
      </c>
    </row>
    <row r="35" spans="2:3">
      <c r="C35" s="19" t="str">
        <f>IF(ISBLANK(Table633[[#This Row],[Date]]),"",MONTH(Table633[[#This Row],[Date]]))</f>
        <v/>
      </c>
    </row>
    <row r="36" spans="2:3">
      <c r="C36" s="19" t="str">
        <f>IF(ISBLANK(Table633[[#This Row],[Date]]),"",MONTH(Table633[[#This Row],[Date]]))</f>
        <v/>
      </c>
    </row>
    <row r="37" spans="2:3">
      <c r="C37" s="19" t="str">
        <f>IF(ISBLANK(Table633[[#This Row],[Date]]),"",MONTH(Table633[[#This Row],[Date]]))</f>
        <v/>
      </c>
    </row>
    <row r="38" spans="2:3">
      <c r="C38" s="19" t="str">
        <f>IF(ISBLANK(Table633[[#This Row],[Date]]),"",MONTH(Table633[[#This Row],[Date]]))</f>
        <v/>
      </c>
    </row>
    <row r="39" spans="2:3">
      <c r="C39" s="19" t="str">
        <f>IF(ISBLANK(Table633[[#This Row],[Date]]),"",MONTH(Table633[[#This Row],[Date]]))</f>
        <v/>
      </c>
    </row>
    <row r="40" spans="2:3">
      <c r="C40" s="19" t="str">
        <f>IF(ISBLANK(Table633[[#This Row],[Date]]),"",MONTH(Table633[[#This Row],[Date]]))</f>
        <v/>
      </c>
    </row>
    <row r="41" spans="2:3">
      <c r="C41" s="19" t="str">
        <f>IF(ISBLANK(Table633[[#This Row],[Date]]),"",MONTH(Table633[[#This Row],[Date]]))</f>
        <v/>
      </c>
    </row>
    <row r="42" spans="2:3">
      <c r="C42" s="19" t="str">
        <f>IF(ISBLANK(Table633[[#This Row],[Date]]),"",MONTH(Table633[[#This Row],[Date]]))</f>
        <v/>
      </c>
    </row>
    <row r="43" spans="2:3">
      <c r="C43" s="19" t="str">
        <f>IF(ISBLANK(Table633[[#This Row],[Date]]),"",MONTH(Table633[[#This Row],[Date]]))</f>
        <v/>
      </c>
    </row>
    <row r="44" spans="2:3">
      <c r="C44" s="19" t="str">
        <f>IF(ISBLANK(Table633[[#This Row],[Date]]),"",MONTH(Table633[[#This Row],[Date]]))</f>
        <v/>
      </c>
    </row>
    <row r="45" spans="2:3">
      <c r="C45" s="19" t="str">
        <f>IF(ISBLANK(Table633[[#This Row],[Date]]),"",MONTH(Table633[[#This Row],[Date]]))</f>
        <v/>
      </c>
    </row>
    <row r="46" spans="2:3">
      <c r="C46" s="19" t="str">
        <f>IF(ISBLANK(Table633[[#This Row],[Date]]),"",MONTH(Table633[[#This Row],[Date]]))</f>
        <v/>
      </c>
    </row>
    <row r="47" spans="2:3">
      <c r="C47" s="19" t="str">
        <f>IF(ISBLANK(Table633[[#This Row],[Date]]),"",MONTH(Table633[[#This Row],[Date]]))</f>
        <v/>
      </c>
    </row>
    <row r="48" spans="2:3">
      <c r="C48" s="19" t="str">
        <f>IF(ISBLANK(Table633[[#This Row],[Date]]),"",MONTH(Table633[[#This Row],[Date]]))</f>
        <v/>
      </c>
    </row>
    <row r="49" spans="3:3">
      <c r="C49" s="19" t="str">
        <f>IF(ISBLANK(Table633[[#This Row],[Date]]),"",MONTH(Table633[[#This Row],[Date]]))</f>
        <v/>
      </c>
    </row>
    <row r="50" spans="3:3">
      <c r="C50" s="19" t="str">
        <f>IF(ISBLANK(Table633[[#This Row],[Date]]),"",MONTH(Table633[[#This Row],[Date]]))</f>
        <v/>
      </c>
    </row>
    <row r="51" spans="3:3">
      <c r="C51" s="19" t="str">
        <f>IF(ISBLANK(Table633[[#This Row],[Date]]),"",MONTH(Table633[[#This Row],[Date]]))</f>
        <v/>
      </c>
    </row>
    <row r="52" spans="3:3">
      <c r="C52" s="19" t="str">
        <f>IF(ISBLANK(Table633[[#This Row],[Date]]),"",MONTH(Table633[[#This Row],[Date]]))</f>
        <v/>
      </c>
    </row>
    <row r="53" spans="3:3">
      <c r="C53" s="19" t="str">
        <f>IF(ISBLANK(Table633[[#This Row],[Date]]),"",MONTH(Table633[[#This Row],[Date]]))</f>
        <v/>
      </c>
    </row>
    <row r="54" spans="3:3">
      <c r="C54" s="19" t="str">
        <f>IF(ISBLANK(Table633[[#This Row],[Date]]),"",MONTH(Table633[[#This Row],[Date]]))</f>
        <v/>
      </c>
    </row>
    <row r="55" spans="3:3">
      <c r="C55" s="19" t="str">
        <f>IF(ISBLANK(Table633[[#This Row],[Date]]),"",MONTH(Table633[[#This Row],[Date]]))</f>
        <v/>
      </c>
    </row>
    <row r="56" spans="3:3">
      <c r="C56" s="19" t="str">
        <f>IF(ISBLANK(Table633[[#This Row],[Date]]),"",MONTH(Table633[[#This Row],[Date]]))</f>
        <v/>
      </c>
    </row>
    <row r="57" spans="3:3">
      <c r="C57" s="19" t="str">
        <f>IF(ISBLANK(Table633[[#This Row],[Date]]),"",MONTH(Table633[[#This Row],[Date]]))</f>
        <v/>
      </c>
    </row>
    <row r="58" spans="3:3">
      <c r="C58" s="19" t="str">
        <f>IF(ISBLANK(Table633[[#This Row],[Date]]),"",MONTH(Table633[[#This Row],[Date]]))</f>
        <v/>
      </c>
    </row>
    <row r="59" spans="3:3">
      <c r="C59" s="19" t="str">
        <f>IF(ISBLANK(Table633[[#This Row],[Date]]),"",MONTH(Table633[[#This Row],[Date]]))</f>
        <v/>
      </c>
    </row>
    <row r="60" spans="3:3">
      <c r="C60" s="19" t="str">
        <f>IF(ISBLANK(Table633[[#This Row],[Date]]),"",MONTH(Table633[[#This Row],[Date]]))</f>
        <v/>
      </c>
    </row>
    <row r="61" spans="3:3">
      <c r="C61" s="19" t="str">
        <f>IF(ISBLANK(Table633[[#This Row],[Date]]),"",MONTH(Table633[[#This Row],[Date]]))</f>
        <v/>
      </c>
    </row>
    <row r="62" spans="3:3">
      <c r="C62" s="19" t="str">
        <f>IF(ISBLANK(Table633[[#This Row],[Date]]),"",MONTH(Table633[[#This Row],[Date]]))</f>
        <v/>
      </c>
    </row>
    <row r="63" spans="3:3">
      <c r="C63" s="19" t="str">
        <f>IF(ISBLANK(Table633[[#This Row],[Date]]),"",MONTH(Table633[[#This Row],[Date]]))</f>
        <v/>
      </c>
    </row>
    <row r="64" spans="3:3">
      <c r="C64" s="19" t="str">
        <f>IF(ISBLANK(Table633[[#This Row],[Date]]),"",MONTH(Table633[[#This Row],[Date]]))</f>
        <v/>
      </c>
    </row>
    <row r="65" spans="3:3">
      <c r="C65" s="19" t="str">
        <f>IF(ISBLANK(Table633[[#This Row],[Date]]),"",MONTH(Table633[[#This Row],[Date]]))</f>
        <v/>
      </c>
    </row>
    <row r="66" spans="3:3">
      <c r="C66" s="19" t="str">
        <f>IF(ISBLANK(Table633[[#This Row],[Date]]),"",MONTH(Table633[[#This Row],[Date]]))</f>
        <v/>
      </c>
    </row>
    <row r="67" spans="3:3">
      <c r="C67" s="19" t="str">
        <f>IF(ISBLANK(Table633[[#This Row],[Date]]),"",MONTH(Table633[[#This Row],[Date]]))</f>
        <v/>
      </c>
    </row>
    <row r="68" spans="3:3">
      <c r="C68" s="19" t="str">
        <f>IF(ISBLANK(Table633[[#This Row],[Date]]),"",MONTH(Table633[[#This Row],[Date]]))</f>
        <v/>
      </c>
    </row>
    <row r="69" spans="3:3">
      <c r="C69" s="19" t="str">
        <f>IF(ISBLANK(Table633[[#This Row],[Date]]),"",MONTH(Table633[[#This Row],[Date]]))</f>
        <v/>
      </c>
    </row>
    <row r="70" spans="3:3">
      <c r="C70" s="19" t="str">
        <f>IF(ISBLANK(Table633[[#This Row],[Date]]),"",MONTH(Table633[[#This Row],[Date]]))</f>
        <v/>
      </c>
    </row>
    <row r="71" spans="3:3">
      <c r="C71" s="19" t="str">
        <f>IF(ISBLANK(Table633[[#This Row],[Date]]),"",MONTH(Table633[[#This Row],[Date]]))</f>
        <v/>
      </c>
    </row>
    <row r="72" spans="3:3">
      <c r="C72" s="19" t="str">
        <f>IF(ISBLANK(Table633[[#This Row],[Date]]),"",MONTH(Table633[[#This Row],[Date]]))</f>
        <v/>
      </c>
    </row>
    <row r="73" spans="3:3">
      <c r="C73" s="19" t="str">
        <f>IF(ISBLANK(Table633[[#This Row],[Date]]),"",MONTH(Table633[[#This Row],[Date]]))</f>
        <v/>
      </c>
    </row>
    <row r="74" spans="3:3">
      <c r="C74" s="19" t="str">
        <f>IF(ISBLANK(Table633[[#This Row],[Date]]),"",MONTH(Table633[[#This Row],[Date]]))</f>
        <v/>
      </c>
    </row>
    <row r="75" spans="3:3">
      <c r="C75" s="19" t="str">
        <f>IF(ISBLANK(Table633[[#This Row],[Date]]),"",MONTH(Table633[[#This Row],[Date]]))</f>
        <v/>
      </c>
    </row>
    <row r="76" spans="3:3">
      <c r="C76" s="19" t="str">
        <f>IF(ISBLANK(Table633[[#This Row],[Date]]),"",MONTH(Table633[[#This Row],[Date]]))</f>
        <v/>
      </c>
    </row>
    <row r="77" spans="3:3">
      <c r="C77" s="19" t="str">
        <f>IF(ISBLANK(Table633[[#This Row],[Date]]),"",MONTH(Table633[[#This Row],[Date]]))</f>
        <v/>
      </c>
    </row>
    <row r="78" spans="3:3">
      <c r="C78" s="19" t="str">
        <f>IF(ISBLANK(Table633[[#This Row],[Date]]),"",MONTH(Table633[[#This Row],[Date]]))</f>
        <v/>
      </c>
    </row>
    <row r="79" spans="3:3">
      <c r="C79" s="19" t="str">
        <f>IF(ISBLANK(Table633[[#This Row],[Date]]),"",MONTH(Table633[[#This Row],[Date]]))</f>
        <v/>
      </c>
    </row>
    <row r="80" spans="3:3">
      <c r="C80" s="19" t="str">
        <f>IF(ISBLANK(Table633[[#This Row],[Date]]),"",MONTH(Table633[[#This Row],[Date]]))</f>
        <v/>
      </c>
    </row>
    <row r="81" spans="3:3">
      <c r="C81" s="19" t="str">
        <f>IF(ISBLANK(Table633[[#This Row],[Date]]),"",MONTH(Table633[[#This Row],[Date]]))</f>
        <v/>
      </c>
    </row>
    <row r="82" spans="3:3">
      <c r="C82" s="19" t="str">
        <f>IF(ISBLANK(Table633[[#This Row],[Date]]),"",MONTH(Table633[[#This Row],[Date]]))</f>
        <v/>
      </c>
    </row>
    <row r="83" spans="3:3">
      <c r="C83" s="19" t="str">
        <f>IF(ISBLANK(Table633[[#This Row],[Date]]),"",MONTH(Table633[[#This Row],[Date]]))</f>
        <v/>
      </c>
    </row>
    <row r="84" spans="3:3">
      <c r="C84" s="19" t="str">
        <f>IF(ISBLANK(Table633[[#This Row],[Date]]),"",MONTH(Table633[[#This Row],[Date]]))</f>
        <v/>
      </c>
    </row>
    <row r="85" spans="3:3">
      <c r="C85" s="19" t="str">
        <f>IF(ISBLANK(Table633[[#This Row],[Date]]),"",MONTH(Table633[[#This Row],[Date]]))</f>
        <v/>
      </c>
    </row>
    <row r="86" spans="3:3">
      <c r="C86" s="19" t="str">
        <f>IF(ISBLANK(Table633[[#This Row],[Date]]),"",MONTH(Table633[[#This Row],[Date]]))</f>
        <v/>
      </c>
    </row>
    <row r="87" spans="3:3">
      <c r="C87" s="19" t="str">
        <f>IF(ISBLANK(Table633[[#This Row],[Date]]),"",MONTH(Table633[[#This Row],[Date]]))</f>
        <v/>
      </c>
    </row>
    <row r="88" spans="3:3">
      <c r="C88" s="19" t="str">
        <f>IF(ISBLANK(Table633[[#This Row],[Date]]),"",MONTH(Table633[[#This Row],[Date]]))</f>
        <v/>
      </c>
    </row>
    <row r="89" spans="3:3">
      <c r="C89" s="19" t="str">
        <f>IF(ISBLANK(Table633[[#This Row],[Date]]),"",MONTH(Table633[[#This Row],[Date]]))</f>
        <v/>
      </c>
    </row>
    <row r="90" spans="3:3">
      <c r="C90" s="19" t="str">
        <f>IF(ISBLANK(Table633[[#This Row],[Date]]),"",MONTH(Table633[[#This Row],[Date]]))</f>
        <v/>
      </c>
    </row>
    <row r="91" spans="3:3">
      <c r="C91" s="19" t="str">
        <f>IF(ISBLANK(Table633[[#This Row],[Date]]),"",MONTH(Table633[[#This Row],[Date]]))</f>
        <v/>
      </c>
    </row>
    <row r="92" spans="3:3">
      <c r="C92" s="19" t="str">
        <f>IF(ISBLANK(Table633[[#This Row],[Date]]),"",MONTH(Table633[[#This Row],[Date]]))</f>
        <v/>
      </c>
    </row>
    <row r="93" spans="3:3">
      <c r="C93" s="19" t="str">
        <f>IF(ISBLANK(Table633[[#This Row],[Date]]),"",MONTH(Table633[[#This Row],[Date]]))</f>
        <v/>
      </c>
    </row>
    <row r="94" spans="3:3">
      <c r="C94" s="19" t="str">
        <f>IF(ISBLANK(Table633[[#This Row],[Date]]),"",MONTH(Table633[[#This Row],[Date]]))</f>
        <v/>
      </c>
    </row>
    <row r="95" spans="3:3">
      <c r="C95" s="19" t="str">
        <f>IF(ISBLANK(Table633[[#This Row],[Date]]),"",MONTH(Table633[[#This Row],[Date]]))</f>
        <v/>
      </c>
    </row>
    <row r="96" spans="3:3">
      <c r="C96" s="19" t="str">
        <f>IF(ISBLANK(Table633[[#This Row],[Date]]),"",MONTH(Table633[[#This Row],[Date]]))</f>
        <v/>
      </c>
    </row>
    <row r="97" spans="3:3">
      <c r="C97" s="19" t="str">
        <f>IF(ISBLANK(Table633[[#This Row],[Date]]),"",MONTH(Table633[[#This Row],[Date]]))</f>
        <v/>
      </c>
    </row>
    <row r="98" spans="3:3">
      <c r="C98" s="19" t="str">
        <f>IF(ISBLANK(Table633[[#This Row],[Date]]),"",MONTH(Table633[[#This Row],[Date]]))</f>
        <v/>
      </c>
    </row>
    <row r="99" spans="3:3">
      <c r="C99" s="19" t="str">
        <f>IF(ISBLANK(Table633[[#This Row],[Date]]),"",MONTH(Table633[[#This Row],[Date]]))</f>
        <v/>
      </c>
    </row>
    <row r="100" spans="3:3">
      <c r="C100" s="19" t="str">
        <f>IF(ISBLANK(Table633[[#This Row],[Date]]),"",MONTH(Table633[[#This Row],[Date]]))</f>
        <v/>
      </c>
    </row>
    <row r="101" spans="3:3">
      <c r="C101" s="19" t="str">
        <f>IF(ISBLANK(Table633[[#This Row],[Date]]),"",MONTH(Table633[[#This Row],[Date]]))</f>
        <v/>
      </c>
    </row>
    <row r="102" spans="3:3">
      <c r="C102" s="19" t="str">
        <f>IF(ISBLANK(Table633[[#This Row],[Date]]),"",MONTH(Table633[[#This Row],[Date]]))</f>
        <v/>
      </c>
    </row>
    <row r="103" spans="3:3">
      <c r="C103" s="19" t="str">
        <f>IF(ISBLANK(Table633[[#This Row],[Date]]),"",MONTH(Table633[[#This Row],[Date]]))</f>
        <v/>
      </c>
    </row>
    <row r="104" spans="3:3">
      <c r="C104" s="19" t="str">
        <f>IF(ISBLANK(Table633[[#This Row],[Date]]),"",MONTH(Table633[[#This Row],[Date]]))</f>
        <v/>
      </c>
    </row>
    <row r="105" spans="3:3">
      <c r="C105" s="19" t="str">
        <f>IF(ISBLANK(Table633[[#This Row],[Date]]),"",MONTH(Table633[[#This Row],[Date]]))</f>
        <v/>
      </c>
    </row>
    <row r="106" spans="3:3">
      <c r="C106" s="19" t="str">
        <f>IF(ISBLANK(Table633[[#This Row],[Date]]),"",MONTH(Table633[[#This Row],[Date]]))</f>
        <v/>
      </c>
    </row>
    <row r="107" spans="3:3">
      <c r="C107" s="19" t="str">
        <f>IF(ISBLANK(Table633[[#This Row],[Date]]),"",MONTH(Table633[[#This Row],[Date]]))</f>
        <v/>
      </c>
    </row>
    <row r="108" spans="3:3">
      <c r="C108" s="19" t="str">
        <f>IF(ISBLANK(Table633[[#This Row],[Date]]),"",MONTH(Table633[[#This Row],[Date]]))</f>
        <v/>
      </c>
    </row>
    <row r="109" spans="3:3">
      <c r="C109" s="19" t="str">
        <f>IF(ISBLANK(Table633[[#This Row],[Date]]),"",MONTH(Table633[[#This Row],[Date]]))</f>
        <v/>
      </c>
    </row>
    <row r="110" spans="3:3">
      <c r="C110" s="19" t="str">
        <f>IF(ISBLANK(Table633[[#This Row],[Date]]),"",MONTH(Table633[[#This Row],[Date]]))</f>
        <v/>
      </c>
    </row>
    <row r="111" spans="3:3">
      <c r="C111" s="19" t="str">
        <f>IF(ISBLANK(Table633[[#This Row],[Date]]),"",MONTH(Table633[[#This Row],[Date]]))</f>
        <v/>
      </c>
    </row>
    <row r="112" spans="3:3">
      <c r="C112" s="19" t="str">
        <f>IF(ISBLANK(Table633[[#This Row],[Date]]),"",MONTH(Table633[[#This Row],[Date]]))</f>
        <v/>
      </c>
    </row>
    <row r="113" spans="3:3">
      <c r="C113" s="19" t="str">
        <f>IF(ISBLANK(Table633[[#This Row],[Date]]),"",MONTH(Table633[[#This Row],[Date]]))</f>
        <v/>
      </c>
    </row>
    <row r="114" spans="3:3">
      <c r="C114" s="19" t="str">
        <f>IF(ISBLANK(Table633[[#This Row],[Date]]),"",MONTH(Table633[[#This Row],[Date]]))</f>
        <v/>
      </c>
    </row>
    <row r="115" spans="3:3">
      <c r="C115" s="19" t="str">
        <f>IF(ISBLANK(Table633[[#This Row],[Date]]),"",MONTH(Table633[[#This Row],[Date]]))</f>
        <v/>
      </c>
    </row>
    <row r="116" spans="3:3">
      <c r="C116" s="19" t="str">
        <f>IF(ISBLANK(Table633[[#This Row],[Date]]),"",MONTH(Table633[[#This Row],[Date]]))</f>
        <v/>
      </c>
    </row>
    <row r="117" spans="3:3">
      <c r="C117" s="19" t="str">
        <f>IF(ISBLANK(Table633[[#This Row],[Date]]),"",MONTH(Table633[[#This Row],[Date]]))</f>
        <v/>
      </c>
    </row>
    <row r="118" spans="3:3">
      <c r="C118" s="19" t="str">
        <f>IF(ISBLANK(Table633[[#This Row],[Date]]),"",MONTH(Table633[[#This Row],[Date]]))</f>
        <v/>
      </c>
    </row>
    <row r="119" spans="3:3">
      <c r="C119" s="19" t="str">
        <f>IF(ISBLANK(Table633[[#This Row],[Date]]),"",MONTH(Table633[[#This Row],[Date]]))</f>
        <v/>
      </c>
    </row>
    <row r="120" spans="3:3">
      <c r="C120" s="19" t="str">
        <f>IF(ISBLANK(Table633[[#This Row],[Date]]),"",MONTH(Table633[[#This Row],[Date]]))</f>
        <v/>
      </c>
    </row>
    <row r="121" spans="3:3">
      <c r="C121" s="19" t="str">
        <f>IF(ISBLANK(Table633[[#This Row],[Date]]),"",MONTH(Table633[[#This Row],[Date]]))</f>
        <v/>
      </c>
    </row>
    <row r="122" spans="3:3">
      <c r="C122" s="19" t="str">
        <f>IF(ISBLANK(Table633[[#This Row],[Date]]),"",MONTH(Table633[[#This Row],[Date]]))</f>
        <v/>
      </c>
    </row>
    <row r="123" spans="3:3">
      <c r="C123" s="19" t="str">
        <f>IF(ISBLANK(Table633[[#This Row],[Date]]),"",MONTH(Table633[[#This Row],[Date]]))</f>
        <v/>
      </c>
    </row>
    <row r="124" spans="3:3">
      <c r="C124" s="19" t="str">
        <f>IF(ISBLANK(Table633[[#This Row],[Date]]),"",MONTH(Table633[[#This Row],[Date]]))</f>
        <v/>
      </c>
    </row>
    <row r="125" spans="3:3">
      <c r="C125" s="19" t="str">
        <f>IF(ISBLANK(Table633[[#This Row],[Date]]),"",MONTH(Table633[[#This Row],[Date]]))</f>
        <v/>
      </c>
    </row>
    <row r="126" spans="3:3">
      <c r="C126" s="19" t="str">
        <f>IF(ISBLANK(Table633[[#This Row],[Date]]),"",MONTH(Table633[[#This Row],[Date]]))</f>
        <v/>
      </c>
    </row>
    <row r="127" spans="3:3">
      <c r="C127" s="19" t="str">
        <f>IF(ISBLANK(Table633[[#This Row],[Date]]),"",MONTH(Table633[[#This Row],[Date]]))</f>
        <v/>
      </c>
    </row>
    <row r="128" spans="3:3">
      <c r="C128" s="19" t="str">
        <f>IF(ISBLANK(Table633[[#This Row],[Date]]),"",MONTH(Table633[[#This Row],[Date]]))</f>
        <v/>
      </c>
    </row>
    <row r="129" spans="3:3">
      <c r="C129" s="19" t="str">
        <f>IF(ISBLANK(Table633[[#This Row],[Date]]),"",MONTH(Table633[[#This Row],[Date]]))</f>
        <v/>
      </c>
    </row>
    <row r="130" spans="3:3">
      <c r="C130" s="19" t="str">
        <f>IF(ISBLANK(Table633[[#This Row],[Date]]),"",MONTH(Table633[[#This Row],[Date]]))</f>
        <v/>
      </c>
    </row>
    <row r="131" spans="3:3">
      <c r="C131" s="19" t="str">
        <f>IF(ISBLANK(Table633[[#This Row],[Date]]),"",MONTH(Table633[[#This Row],[Date]]))</f>
        <v/>
      </c>
    </row>
    <row r="132" spans="3:3">
      <c r="C132" s="19" t="str">
        <f>IF(ISBLANK(Table633[[#This Row],[Date]]),"",MONTH(Table633[[#This Row],[Date]]))</f>
        <v/>
      </c>
    </row>
    <row r="133" spans="3:3">
      <c r="C133" s="19" t="str">
        <f>IF(ISBLANK(Table633[[#This Row],[Date]]),"",MONTH(Table633[[#This Row],[Date]]))</f>
        <v/>
      </c>
    </row>
    <row r="134" spans="3:3">
      <c r="C134" s="19" t="str">
        <f>IF(ISBLANK(Table633[[#This Row],[Date]]),"",MONTH(Table633[[#This Row],[Date]]))</f>
        <v/>
      </c>
    </row>
    <row r="135" spans="3:3">
      <c r="C135" s="19" t="str">
        <f>IF(ISBLANK(Table633[[#This Row],[Date]]),"",MONTH(Table633[[#This Row],[Date]]))</f>
        <v/>
      </c>
    </row>
    <row r="136" spans="3:3">
      <c r="C136" s="19" t="str">
        <f>IF(ISBLANK(Table633[[#This Row],[Date]]),"",MONTH(Table633[[#This Row],[Date]]))</f>
        <v/>
      </c>
    </row>
    <row r="137" spans="3:3">
      <c r="C137" s="19" t="str">
        <f>IF(ISBLANK(Table633[[#This Row],[Date]]),"",MONTH(Table633[[#This Row],[Date]]))</f>
        <v/>
      </c>
    </row>
    <row r="138" spans="3:3">
      <c r="C138" s="19" t="str">
        <f>IF(ISBLANK(Table633[[#This Row],[Date]]),"",MONTH(Table633[[#This Row],[Date]]))</f>
        <v/>
      </c>
    </row>
    <row r="139" spans="3:3">
      <c r="C139" s="19" t="str">
        <f>IF(ISBLANK(Table633[[#This Row],[Date]]),"",MONTH(Table633[[#This Row],[Date]]))</f>
        <v/>
      </c>
    </row>
    <row r="140" spans="3:3">
      <c r="C140" s="19" t="str">
        <f>IF(ISBLANK(Table633[[#This Row],[Date]]),"",MONTH(Table633[[#This Row],[Date]]))</f>
        <v/>
      </c>
    </row>
    <row r="141" spans="3:3">
      <c r="C141" s="19" t="str">
        <f>IF(ISBLANK(Table633[[#This Row],[Date]]),"",MONTH(Table633[[#This Row],[Date]]))</f>
        <v/>
      </c>
    </row>
    <row r="142" spans="3:3">
      <c r="C142" s="19" t="str">
        <f>IF(ISBLANK(Table633[[#This Row],[Date]]),"",MONTH(Table633[[#This Row],[Date]]))</f>
        <v/>
      </c>
    </row>
    <row r="143" spans="3:3">
      <c r="C143" s="19" t="str">
        <f>IF(ISBLANK(Table633[[#This Row],[Date]]),"",MONTH(Table633[[#This Row],[Date]]))</f>
        <v/>
      </c>
    </row>
    <row r="144" spans="3:3">
      <c r="C144" s="19" t="str">
        <f>IF(ISBLANK(Table633[[#This Row],[Date]]),"",MONTH(Table633[[#This Row],[Date]]))</f>
        <v/>
      </c>
    </row>
    <row r="145" spans="3:3">
      <c r="C145" s="19" t="str">
        <f>IF(ISBLANK(Table633[[#This Row],[Date]]),"",MONTH(Table633[[#This Row],[Date]]))</f>
        <v/>
      </c>
    </row>
    <row r="146" spans="3:3">
      <c r="C146" s="19" t="str">
        <f>IF(ISBLANK(Table633[[#This Row],[Date]]),"",MONTH(Table633[[#This Row],[Date]]))</f>
        <v/>
      </c>
    </row>
    <row r="147" spans="3:3">
      <c r="C147" s="19" t="str">
        <f>IF(ISBLANK(Table633[[#This Row],[Date]]),"",MONTH(Table633[[#This Row],[Date]]))</f>
        <v/>
      </c>
    </row>
    <row r="148" spans="3:3">
      <c r="C148" s="19" t="str">
        <f>IF(ISBLANK(Table633[[#This Row],[Date]]),"",MONTH(Table633[[#This Row],[Date]]))</f>
        <v/>
      </c>
    </row>
    <row r="149" spans="3:3">
      <c r="C149" s="19" t="str">
        <f>IF(ISBLANK(Table633[[#This Row],[Date]]),"",MONTH(Table633[[#This Row],[Date]]))</f>
        <v/>
      </c>
    </row>
    <row r="150" spans="3:3">
      <c r="C150" s="19" t="str">
        <f>IF(ISBLANK(Table633[[#This Row],[Date]]),"",MONTH(Table633[[#This Row],[Date]]))</f>
        <v/>
      </c>
    </row>
    <row r="151" spans="3:3">
      <c r="C151" s="19" t="str">
        <f>IF(ISBLANK(Table633[[#This Row],[Date]]),"",MONTH(Table633[[#This Row],[Date]]))</f>
        <v/>
      </c>
    </row>
    <row r="152" spans="3:3">
      <c r="C152" s="19" t="str">
        <f>IF(ISBLANK(Table633[[#This Row],[Date]]),"",MONTH(Table633[[#This Row],[Date]]))</f>
        <v/>
      </c>
    </row>
    <row r="153" spans="3:3">
      <c r="C153" s="19" t="str">
        <f>IF(ISBLANK(Table633[[#This Row],[Date]]),"",MONTH(Table633[[#This Row],[Date]]))</f>
        <v/>
      </c>
    </row>
    <row r="154" spans="3:3">
      <c r="C154" s="19" t="str">
        <f>IF(ISBLANK(Table633[[#This Row],[Date]]),"",MONTH(Table633[[#This Row],[Date]]))</f>
        <v/>
      </c>
    </row>
    <row r="155" spans="3:3">
      <c r="C155" s="19" t="str">
        <f>IF(ISBLANK(Table633[[#This Row],[Date]]),"",MONTH(Table633[[#This Row],[Date]]))</f>
        <v/>
      </c>
    </row>
    <row r="156" spans="3:3">
      <c r="C156" s="19" t="str">
        <f>IF(ISBLANK(Table633[[#This Row],[Date]]),"",MONTH(Table633[[#This Row],[Date]]))</f>
        <v/>
      </c>
    </row>
    <row r="157" spans="3:3">
      <c r="C157" s="19" t="str">
        <f>IF(ISBLANK(Table633[[#This Row],[Date]]),"",MONTH(Table633[[#This Row],[Date]]))</f>
        <v/>
      </c>
    </row>
    <row r="158" spans="3:3">
      <c r="C158" s="19" t="str">
        <f>IF(ISBLANK(Table633[[#This Row],[Date]]),"",MONTH(Table633[[#This Row],[Date]]))</f>
        <v/>
      </c>
    </row>
    <row r="159" spans="3:3">
      <c r="C159" s="19" t="str">
        <f>IF(ISBLANK(Table633[[#This Row],[Date]]),"",MONTH(Table633[[#This Row],[Date]]))</f>
        <v/>
      </c>
    </row>
    <row r="160" spans="3:3">
      <c r="C160" s="19" t="str">
        <f>IF(ISBLANK(Table633[[#This Row],[Date]]),"",MONTH(Table633[[#This Row],[Date]]))</f>
        <v/>
      </c>
    </row>
    <row r="161" spans="3:3">
      <c r="C161" s="19" t="str">
        <f>IF(ISBLANK(Table633[[#This Row],[Date]]),"",MONTH(Table633[[#This Row],[Date]]))</f>
        <v/>
      </c>
    </row>
    <row r="162" spans="3:3">
      <c r="C162" s="19" t="str">
        <f>IF(ISBLANK(Table633[[#This Row],[Date]]),"",MONTH(Table633[[#This Row],[Date]]))</f>
        <v/>
      </c>
    </row>
    <row r="163" spans="3:3">
      <c r="C163" s="19" t="str">
        <f>IF(ISBLANK(Table633[[#This Row],[Date]]),"",MONTH(Table633[[#This Row],[Date]]))</f>
        <v/>
      </c>
    </row>
    <row r="164" spans="3:3">
      <c r="C164" s="19" t="str">
        <f>IF(ISBLANK(Table633[[#This Row],[Date]]),"",MONTH(Table633[[#This Row],[Date]]))</f>
        <v/>
      </c>
    </row>
    <row r="165" spans="3:3">
      <c r="C165" s="19" t="str">
        <f>IF(ISBLANK(Table633[[#This Row],[Date]]),"",MONTH(Table633[[#This Row],[Date]]))</f>
        <v/>
      </c>
    </row>
    <row r="166" spans="3:3">
      <c r="C166" s="19" t="str">
        <f>IF(ISBLANK(Table633[[#This Row],[Date]]),"",MONTH(Table633[[#This Row],[Date]]))</f>
        <v/>
      </c>
    </row>
    <row r="167" spans="3:3">
      <c r="C167" s="19" t="str">
        <f>IF(ISBLANK(Table633[[#This Row],[Date]]),"",MONTH(Table633[[#This Row],[Date]]))</f>
        <v/>
      </c>
    </row>
    <row r="168" spans="3:3">
      <c r="C168" s="19" t="str">
        <f>IF(ISBLANK(Table633[[#This Row],[Date]]),"",MONTH(Table633[[#This Row],[Date]]))</f>
        <v/>
      </c>
    </row>
    <row r="169" spans="3:3">
      <c r="C169" s="19" t="str">
        <f>IF(ISBLANK(Table633[[#This Row],[Date]]),"",MONTH(Table633[[#This Row],[Date]]))</f>
        <v/>
      </c>
    </row>
    <row r="170" spans="3:3">
      <c r="C170" s="19" t="str">
        <f>IF(ISBLANK(Table633[[#This Row],[Date]]),"",MONTH(Table633[[#This Row],[Date]]))</f>
        <v/>
      </c>
    </row>
    <row r="171" spans="3:3">
      <c r="C171" s="19" t="str">
        <f>IF(ISBLANK(Table633[[#This Row],[Date]]),"",MONTH(Table633[[#This Row],[Date]]))</f>
        <v/>
      </c>
    </row>
    <row r="172" spans="3:3">
      <c r="C172" s="19" t="str">
        <f>IF(ISBLANK(Table633[[#This Row],[Date]]),"",MONTH(Table633[[#This Row],[Date]]))</f>
        <v/>
      </c>
    </row>
    <row r="173" spans="3:3">
      <c r="C173" s="19" t="str">
        <f>IF(ISBLANK(Table633[[#This Row],[Date]]),"",MONTH(Table633[[#This Row],[Date]]))</f>
        <v/>
      </c>
    </row>
    <row r="174" spans="3:3">
      <c r="C174" s="19" t="str">
        <f>IF(ISBLANK(Table633[[#This Row],[Date]]),"",MONTH(Table633[[#This Row],[Date]]))</f>
        <v/>
      </c>
    </row>
    <row r="175" spans="3:3">
      <c r="C175" s="19" t="str">
        <f>IF(ISBLANK(Table633[[#This Row],[Date]]),"",MONTH(Table633[[#This Row],[Date]]))</f>
        <v/>
      </c>
    </row>
    <row r="176" spans="3:3">
      <c r="C176" s="19" t="str">
        <f>IF(ISBLANK(Table633[[#This Row],[Date]]),"",MONTH(Table633[[#This Row],[Date]]))</f>
        <v/>
      </c>
    </row>
    <row r="177" spans="3:3">
      <c r="C177" s="19" t="str">
        <f>IF(ISBLANK(Table633[[#This Row],[Date]]),"",MONTH(Table633[[#This Row],[Date]]))</f>
        <v/>
      </c>
    </row>
    <row r="178" spans="3:3">
      <c r="C178" s="19" t="str">
        <f>IF(ISBLANK(Table633[[#This Row],[Date]]),"",MONTH(Table633[[#This Row],[Date]]))</f>
        <v/>
      </c>
    </row>
    <row r="179" spans="3:3">
      <c r="C179" s="19" t="str">
        <f>IF(ISBLANK(Table633[[#This Row],[Date]]),"",MONTH(Table633[[#This Row],[Date]]))</f>
        <v/>
      </c>
    </row>
    <row r="180" spans="3:3">
      <c r="C180" s="19" t="str">
        <f>IF(ISBLANK(Table633[[#This Row],[Date]]),"",MONTH(Table633[[#This Row],[Date]]))</f>
        <v/>
      </c>
    </row>
    <row r="181" spans="3:3">
      <c r="C181" s="19" t="str">
        <f>IF(ISBLANK(Table633[[#This Row],[Date]]),"",MONTH(Table633[[#This Row],[Date]]))</f>
        <v/>
      </c>
    </row>
    <row r="182" spans="3:3">
      <c r="C182" s="19" t="str">
        <f>IF(ISBLANK(Table633[[#This Row],[Date]]),"",MONTH(Table633[[#This Row],[Date]]))</f>
        <v/>
      </c>
    </row>
    <row r="183" spans="3:3">
      <c r="C183" s="19" t="str">
        <f>IF(ISBLANK(Table633[[#This Row],[Date]]),"",MONTH(Table633[[#This Row],[Date]]))</f>
        <v/>
      </c>
    </row>
    <row r="184" spans="3:3">
      <c r="C184" s="19" t="str">
        <f>IF(ISBLANK(Table633[[#This Row],[Date]]),"",MONTH(Table633[[#This Row],[Date]]))</f>
        <v/>
      </c>
    </row>
    <row r="185" spans="3:3">
      <c r="C185" s="19" t="str">
        <f>IF(ISBLANK(Table633[[#This Row],[Date]]),"",MONTH(Table633[[#This Row],[Date]]))</f>
        <v/>
      </c>
    </row>
    <row r="186" spans="3:3">
      <c r="C186" s="19" t="str">
        <f>IF(ISBLANK(Table633[[#This Row],[Date]]),"",MONTH(Table633[[#This Row],[Date]]))</f>
        <v/>
      </c>
    </row>
    <row r="187" spans="3:3">
      <c r="C187" s="19" t="str">
        <f>IF(ISBLANK(Table633[[#This Row],[Date]]),"",MONTH(Table633[[#This Row],[Date]]))</f>
        <v/>
      </c>
    </row>
    <row r="188" spans="3:3">
      <c r="C188" s="19" t="str">
        <f>IF(ISBLANK(Table633[[#This Row],[Date]]),"",MONTH(Table633[[#This Row],[Date]]))</f>
        <v/>
      </c>
    </row>
    <row r="189" spans="3:3">
      <c r="C189" s="19" t="str">
        <f>IF(ISBLANK(Table633[[#This Row],[Date]]),"",MONTH(Table633[[#This Row],[Date]]))</f>
        <v/>
      </c>
    </row>
    <row r="190" spans="3:3">
      <c r="C190" s="19" t="str">
        <f>IF(ISBLANK(Table633[[#This Row],[Date]]),"",MONTH(Table633[[#This Row],[Date]]))</f>
        <v/>
      </c>
    </row>
    <row r="191" spans="3:3">
      <c r="C191" s="19" t="str">
        <f>IF(ISBLANK(Table633[[#This Row],[Date]]),"",MONTH(Table633[[#This Row],[Date]]))</f>
        <v/>
      </c>
    </row>
    <row r="192" spans="3:3">
      <c r="C192" s="19" t="str">
        <f>IF(ISBLANK(Table633[[#This Row],[Date]]),"",MONTH(Table633[[#This Row],[Date]]))</f>
        <v/>
      </c>
    </row>
    <row r="193" spans="3:3">
      <c r="C193" s="19" t="str">
        <f>IF(ISBLANK(Table633[[#This Row],[Date]]),"",MONTH(Table633[[#This Row],[Date]]))</f>
        <v/>
      </c>
    </row>
    <row r="194" spans="3:3">
      <c r="C194" s="19" t="str">
        <f>IF(ISBLANK(Table633[[#This Row],[Date]]),"",MONTH(Table633[[#This Row],[Date]]))</f>
        <v/>
      </c>
    </row>
    <row r="195" spans="3:3">
      <c r="C195" s="19" t="str">
        <f>IF(ISBLANK(Table633[[#This Row],[Date]]),"",MONTH(Table633[[#This Row],[Date]]))</f>
        <v/>
      </c>
    </row>
    <row r="196" spans="3:3">
      <c r="C196" s="19" t="str">
        <f>IF(ISBLANK(Table633[[#This Row],[Date]]),"",MONTH(Table633[[#This Row],[Date]]))</f>
        <v/>
      </c>
    </row>
    <row r="197" spans="3:3">
      <c r="C197" s="19" t="str">
        <f>IF(ISBLANK(Table633[[#This Row],[Date]]),"",MONTH(Table633[[#This Row],[Date]]))</f>
        <v/>
      </c>
    </row>
    <row r="198" spans="3:3">
      <c r="C198" s="19" t="str">
        <f>IF(ISBLANK(Table633[[#This Row],[Date]]),"",MONTH(Table633[[#This Row],[Date]]))</f>
        <v/>
      </c>
    </row>
    <row r="199" spans="3:3">
      <c r="C199" s="19" t="str">
        <f>IF(ISBLANK(Table633[[#This Row],[Date]]),"",MONTH(Table633[[#This Row],[Date]]))</f>
        <v/>
      </c>
    </row>
    <row r="200" spans="3:3">
      <c r="C200" s="19" t="str">
        <f>IF(ISBLANK(Table633[[#This Row],[Date]]),"",MONTH(Table633[[#This Row],[Date]]))</f>
        <v/>
      </c>
    </row>
    <row r="201" spans="3:3">
      <c r="C201" s="19" t="str">
        <f>IF(ISBLANK(Table633[[#This Row],[Date]]),"",MONTH(Table633[[#This Row],[Date]]))</f>
        <v/>
      </c>
    </row>
    <row r="202" spans="3:3">
      <c r="C202" s="19" t="str">
        <f>IF(ISBLANK(Table633[[#This Row],[Date]]),"",MONTH(Table633[[#This Row],[Date]]))</f>
        <v/>
      </c>
    </row>
    <row r="203" spans="3:3">
      <c r="C203" s="19" t="str">
        <f>IF(ISBLANK(Table633[[#This Row],[Date]]),"",MONTH(Table633[[#This Row],[Date]]))</f>
        <v/>
      </c>
    </row>
    <row r="204" spans="3:3">
      <c r="C204" s="19" t="str">
        <f>IF(ISBLANK(Table633[[#This Row],[Date]]),"",MONTH(Table633[[#This Row],[Date]]))</f>
        <v/>
      </c>
    </row>
    <row r="205" spans="3:3">
      <c r="C205" s="19" t="str">
        <f>IF(ISBLANK(Table633[[#This Row],[Date]]),"",MONTH(Table633[[#This Row],[Date]]))</f>
        <v/>
      </c>
    </row>
    <row r="206" spans="3:3">
      <c r="C206" s="19" t="str">
        <f>IF(ISBLANK(Table633[[#This Row],[Date]]),"",MONTH(Table633[[#This Row],[Date]]))</f>
        <v/>
      </c>
    </row>
    <row r="207" spans="3:3">
      <c r="C207" s="19" t="str">
        <f>IF(ISBLANK(Table633[[#This Row],[Date]]),"",MONTH(Table633[[#This Row],[Date]]))</f>
        <v/>
      </c>
    </row>
    <row r="208" spans="3:3">
      <c r="C208" s="19" t="str">
        <f>IF(ISBLANK(Table633[[#This Row],[Date]]),"",MONTH(Table633[[#This Row],[Date]]))</f>
        <v/>
      </c>
    </row>
    <row r="209" spans="3:3">
      <c r="C209" s="19" t="str">
        <f>IF(ISBLANK(Table633[[#This Row],[Date]]),"",MONTH(Table633[[#This Row],[Date]]))</f>
        <v/>
      </c>
    </row>
    <row r="210" spans="3:3">
      <c r="C210" s="19" t="str">
        <f>IF(ISBLANK(Table633[[#This Row],[Date]]),"",MONTH(Table633[[#This Row],[Date]]))</f>
        <v/>
      </c>
    </row>
    <row r="211" spans="3:3">
      <c r="C211" s="19" t="str">
        <f>IF(ISBLANK(Table633[[#This Row],[Date]]),"",MONTH(Table633[[#This Row],[Date]]))</f>
        <v/>
      </c>
    </row>
    <row r="212" spans="3:3">
      <c r="C212" s="19" t="str">
        <f>IF(ISBLANK(Table633[[#This Row],[Date]]),"",MONTH(Table633[[#This Row],[Date]]))</f>
        <v/>
      </c>
    </row>
    <row r="213" spans="3:3">
      <c r="C213" s="19" t="str">
        <f>IF(ISBLANK(Table633[[#This Row],[Date]]),"",MONTH(Table633[[#This Row],[Date]]))</f>
        <v/>
      </c>
    </row>
    <row r="214" spans="3:3">
      <c r="C214" s="19" t="str">
        <f>IF(ISBLANK(Table633[[#This Row],[Date]]),"",MONTH(Table633[[#This Row],[Date]]))</f>
        <v/>
      </c>
    </row>
    <row r="215" spans="3:3">
      <c r="C215" s="19" t="str">
        <f>IF(ISBLANK(Table633[[#This Row],[Date]]),"",MONTH(Table633[[#This Row],[Date]]))</f>
        <v/>
      </c>
    </row>
    <row r="216" spans="3:3">
      <c r="C216" s="19" t="str">
        <f>IF(ISBLANK(Table633[[#This Row],[Date]]),"",MONTH(Table633[[#This Row],[Date]]))</f>
        <v/>
      </c>
    </row>
    <row r="217" spans="3:3">
      <c r="C217" s="19" t="str">
        <f>IF(ISBLANK(Table633[[#This Row],[Date]]),"",MONTH(Table633[[#This Row],[Date]]))</f>
        <v/>
      </c>
    </row>
    <row r="218" spans="3:3">
      <c r="C218" s="19" t="str">
        <f>IF(ISBLANK(Table633[[#This Row],[Date]]),"",MONTH(Table633[[#This Row],[Date]]))</f>
        <v/>
      </c>
    </row>
    <row r="219" spans="3:3">
      <c r="C219" s="19" t="str">
        <f>IF(ISBLANK(Table633[[#This Row],[Date]]),"",MONTH(Table633[[#This Row],[Date]]))</f>
        <v/>
      </c>
    </row>
    <row r="220" spans="3:3">
      <c r="C220" s="19" t="str">
        <f>IF(ISBLANK(Table633[[#This Row],[Date]]),"",MONTH(Table633[[#This Row],[Date]]))</f>
        <v/>
      </c>
    </row>
    <row r="221" spans="3:3">
      <c r="C221" s="19" t="str">
        <f>IF(ISBLANK(Table633[[#This Row],[Date]]),"",MONTH(Table633[[#This Row],[Date]]))</f>
        <v/>
      </c>
    </row>
    <row r="222" spans="3:3">
      <c r="C222" s="19" t="str">
        <f>IF(ISBLANK(Table633[[#This Row],[Date]]),"",MONTH(Table633[[#This Row],[Date]]))</f>
        <v/>
      </c>
    </row>
    <row r="223" spans="3:3">
      <c r="C223" s="19" t="str">
        <f>IF(ISBLANK(Table633[[#This Row],[Date]]),"",MONTH(Table633[[#This Row],[Date]]))</f>
        <v/>
      </c>
    </row>
    <row r="224" spans="3:3">
      <c r="C224" s="19" t="str">
        <f>IF(ISBLANK(Table633[[#This Row],[Date]]),"",MONTH(Table633[[#This Row],[Date]]))</f>
        <v/>
      </c>
    </row>
    <row r="225" spans="3:3">
      <c r="C225" s="19" t="str">
        <f>IF(ISBLANK(Table633[[#This Row],[Date]]),"",MONTH(Table633[[#This Row],[Date]]))</f>
        <v/>
      </c>
    </row>
    <row r="226" spans="3:3">
      <c r="C226" s="19" t="str">
        <f>IF(ISBLANK(Table633[[#This Row],[Date]]),"",MONTH(Table633[[#This Row],[Date]]))</f>
        <v/>
      </c>
    </row>
    <row r="227" spans="3:3">
      <c r="C227" s="19" t="str">
        <f>IF(ISBLANK(Table633[[#This Row],[Date]]),"",MONTH(Table633[[#This Row],[Date]]))</f>
        <v/>
      </c>
    </row>
    <row r="228" spans="3:3">
      <c r="C228" s="19" t="str">
        <f>IF(ISBLANK(Table633[[#This Row],[Date]]),"",MONTH(Table633[[#This Row],[Date]]))</f>
        <v/>
      </c>
    </row>
    <row r="229" spans="3:3">
      <c r="C229" s="19" t="str">
        <f>IF(ISBLANK(Table633[[#This Row],[Date]]),"",MONTH(Table633[[#This Row],[Date]]))</f>
        <v/>
      </c>
    </row>
    <row r="230" spans="3:3">
      <c r="C230" s="19" t="str">
        <f>IF(ISBLANK(Table633[[#This Row],[Date]]),"",MONTH(Table633[[#This Row],[Date]]))</f>
        <v/>
      </c>
    </row>
    <row r="231" spans="3:3">
      <c r="C231" s="19" t="str">
        <f>IF(ISBLANK(Table633[[#This Row],[Date]]),"",MONTH(Table633[[#This Row],[Date]]))</f>
        <v/>
      </c>
    </row>
    <row r="232" spans="3:3">
      <c r="C232" s="19" t="str">
        <f>IF(ISBLANK(Table633[[#This Row],[Date]]),"",MONTH(Table633[[#This Row],[Date]]))</f>
        <v/>
      </c>
    </row>
    <row r="233" spans="3:3">
      <c r="C233" s="19" t="str">
        <f>IF(ISBLANK(Table633[[#This Row],[Date]]),"",MONTH(Table633[[#This Row],[Date]]))</f>
        <v/>
      </c>
    </row>
    <row r="234" spans="3:3">
      <c r="C234" s="19" t="str">
        <f>IF(ISBLANK(Table633[[#This Row],[Date]]),"",MONTH(Table633[[#This Row],[Date]]))</f>
        <v/>
      </c>
    </row>
    <row r="235" spans="3:3">
      <c r="C235" s="19" t="str">
        <f>IF(ISBLANK(Table633[[#This Row],[Date]]),"",MONTH(Table633[[#This Row],[Date]]))</f>
        <v/>
      </c>
    </row>
    <row r="236" spans="3:3">
      <c r="C236" s="19" t="str">
        <f>IF(ISBLANK(Table633[[#This Row],[Date]]),"",MONTH(Table633[[#This Row],[Date]]))</f>
        <v/>
      </c>
    </row>
    <row r="237" spans="3:3">
      <c r="C237" s="19" t="str">
        <f>IF(ISBLANK(Table633[[#This Row],[Date]]),"",MONTH(Table633[[#This Row],[Date]]))</f>
        <v/>
      </c>
    </row>
    <row r="238" spans="3:3">
      <c r="C238" s="19" t="str">
        <f>IF(ISBLANK(Table633[[#This Row],[Date]]),"",MONTH(Table633[[#This Row],[Date]]))</f>
        <v/>
      </c>
    </row>
    <row r="239" spans="3:3">
      <c r="C239" s="19" t="str">
        <f>IF(ISBLANK(Table633[[#This Row],[Date]]),"",MONTH(Table633[[#This Row],[Date]]))</f>
        <v/>
      </c>
    </row>
    <row r="240" spans="3:3">
      <c r="C240" s="19" t="str">
        <f>IF(ISBLANK(Table633[[#This Row],[Date]]),"",MONTH(Table633[[#This Row],[Date]]))</f>
        <v/>
      </c>
    </row>
    <row r="241" spans="3:3">
      <c r="C241" s="19" t="str">
        <f>IF(ISBLANK(Table633[[#This Row],[Date]]),"",MONTH(Table633[[#This Row],[Date]]))</f>
        <v/>
      </c>
    </row>
    <row r="242" spans="3:3">
      <c r="C242" s="19" t="str">
        <f>IF(ISBLANK(Table633[[#This Row],[Date]]),"",MONTH(Table633[[#This Row],[Date]]))</f>
        <v/>
      </c>
    </row>
    <row r="243" spans="3:3">
      <c r="C243" s="19" t="str">
        <f>IF(ISBLANK(Table633[[#This Row],[Date]]),"",MONTH(Table633[[#This Row],[Date]]))</f>
        <v/>
      </c>
    </row>
    <row r="244" spans="3:3">
      <c r="C244" s="19" t="str">
        <f>IF(ISBLANK(Table633[[#This Row],[Date]]),"",MONTH(Table633[[#This Row],[Date]]))</f>
        <v/>
      </c>
    </row>
    <row r="245" spans="3:3">
      <c r="C245" s="19" t="str">
        <f>IF(ISBLANK(Table633[[#This Row],[Date]]),"",MONTH(Table633[[#This Row],[Date]]))</f>
        <v/>
      </c>
    </row>
    <row r="246" spans="3:3">
      <c r="C246" s="19" t="str">
        <f>IF(ISBLANK(Table633[[#This Row],[Date]]),"",MONTH(Table633[[#This Row],[Date]]))</f>
        <v/>
      </c>
    </row>
    <row r="247" spans="3:3">
      <c r="C247" s="19" t="str">
        <f>IF(ISBLANK(Table633[[#This Row],[Date]]),"",MONTH(Table633[[#This Row],[Date]]))</f>
        <v/>
      </c>
    </row>
    <row r="248" spans="3:3">
      <c r="C248" s="19" t="str">
        <f>IF(ISBLANK(Table633[[#This Row],[Date]]),"",MONTH(Table633[[#This Row],[Date]]))</f>
        <v/>
      </c>
    </row>
    <row r="249" spans="3:3">
      <c r="C249" s="19" t="str">
        <f>IF(ISBLANK(Table633[[#This Row],[Date]]),"",MONTH(Table633[[#This Row],[Date]]))</f>
        <v/>
      </c>
    </row>
    <row r="250" spans="3:3">
      <c r="C250" s="19" t="str">
        <f>IF(ISBLANK(Table633[[#This Row],[Date]]),"",MONTH(Table633[[#This Row],[Date]]))</f>
        <v/>
      </c>
    </row>
    <row r="251" spans="3:3">
      <c r="C251" s="19" t="str">
        <f>IF(ISBLANK(Table633[[#This Row],[Date]]),"",MONTH(Table633[[#This Row],[Date]]))</f>
        <v/>
      </c>
    </row>
    <row r="252" spans="3:3">
      <c r="C252" s="19" t="str">
        <f>IF(ISBLANK(Table633[[#This Row],[Date]]),"",MONTH(Table633[[#This Row],[Date]]))</f>
        <v/>
      </c>
    </row>
    <row r="253" spans="3:3">
      <c r="C253" s="19" t="str">
        <f>IF(ISBLANK(Table633[[#This Row],[Date]]),"",MONTH(Table633[[#This Row],[Date]]))</f>
        <v/>
      </c>
    </row>
    <row r="254" spans="3:3">
      <c r="C254" s="19" t="str">
        <f>IF(ISBLANK(Table633[[#This Row],[Date]]),"",MONTH(Table633[[#This Row],[Date]]))</f>
        <v/>
      </c>
    </row>
    <row r="255" spans="3:3">
      <c r="C255" s="19" t="str">
        <f>IF(ISBLANK(Table633[[#This Row],[Date]]),"",MONTH(Table633[[#This Row],[Date]]))</f>
        <v/>
      </c>
    </row>
    <row r="256" spans="3:3">
      <c r="C256" s="19" t="str">
        <f>IF(ISBLANK(Table633[[#This Row],[Date]]),"",MONTH(Table633[[#This Row],[Date]]))</f>
        <v/>
      </c>
    </row>
    <row r="257" spans="3:3">
      <c r="C257" s="19" t="str">
        <f>IF(ISBLANK(Table633[[#This Row],[Date]]),"",MONTH(Table633[[#This Row],[Date]]))</f>
        <v/>
      </c>
    </row>
    <row r="258" spans="3:3">
      <c r="C258" s="19" t="str">
        <f>IF(ISBLANK(Table633[[#This Row],[Date]]),"",MONTH(Table633[[#This Row],[Date]]))</f>
        <v/>
      </c>
    </row>
    <row r="259" spans="3:3">
      <c r="C259" s="19" t="str">
        <f>IF(ISBLANK(Table633[[#This Row],[Date]]),"",MONTH(Table633[[#This Row],[Date]]))</f>
        <v/>
      </c>
    </row>
    <row r="260" spans="3:3">
      <c r="C260" s="19" t="str">
        <f>IF(ISBLANK(Table633[[#This Row],[Date]]),"",MONTH(Table633[[#This Row],[Date]]))</f>
        <v/>
      </c>
    </row>
    <row r="261" spans="3:3">
      <c r="C261" s="19" t="str">
        <f>IF(ISBLANK(Table633[[#This Row],[Date]]),"",MONTH(Table633[[#This Row],[Date]]))</f>
        <v/>
      </c>
    </row>
    <row r="262" spans="3:3">
      <c r="C262" s="19" t="str">
        <f>IF(ISBLANK(Table633[[#This Row],[Date]]),"",MONTH(Table633[[#This Row],[Date]]))</f>
        <v/>
      </c>
    </row>
    <row r="263" spans="3:3">
      <c r="C263" s="19" t="str">
        <f>IF(ISBLANK(Table633[[#This Row],[Date]]),"",MONTH(Table633[[#This Row],[Date]]))</f>
        <v/>
      </c>
    </row>
    <row r="264" spans="3:3">
      <c r="C264" s="19" t="str">
        <f>IF(ISBLANK(Table633[[#This Row],[Date]]),"",MONTH(Table633[[#This Row],[Date]]))</f>
        <v/>
      </c>
    </row>
    <row r="265" spans="3:3">
      <c r="C265" s="19" t="str">
        <f>IF(ISBLANK(Table633[[#This Row],[Date]]),"",MONTH(Table633[[#This Row],[Date]]))</f>
        <v/>
      </c>
    </row>
    <row r="266" spans="3:3">
      <c r="C266" s="19" t="str">
        <f>IF(ISBLANK(Table633[[#This Row],[Date]]),"",MONTH(Table633[[#This Row],[Date]]))</f>
        <v/>
      </c>
    </row>
    <row r="267" spans="3:3">
      <c r="C267" s="19" t="str">
        <f>IF(ISBLANK(Table633[[#This Row],[Date]]),"",MONTH(Table633[[#This Row],[Date]]))</f>
        <v/>
      </c>
    </row>
    <row r="268" spans="3:3">
      <c r="C268" s="19" t="str">
        <f>IF(ISBLANK(Table633[[#This Row],[Date]]),"",MONTH(Table633[[#This Row],[Date]]))</f>
        <v/>
      </c>
    </row>
    <row r="269" spans="3:3">
      <c r="C269" s="19" t="str">
        <f>IF(ISBLANK(Table633[[#This Row],[Date]]),"",MONTH(Table633[[#This Row],[Date]]))</f>
        <v/>
      </c>
    </row>
    <row r="270" spans="3:3">
      <c r="C270" s="19" t="str">
        <f>IF(ISBLANK(Table633[[#This Row],[Date]]),"",MONTH(Table633[[#This Row],[Date]]))</f>
        <v/>
      </c>
    </row>
    <row r="271" spans="3:3">
      <c r="C271" s="19" t="str">
        <f>IF(ISBLANK(Table633[[#This Row],[Date]]),"",MONTH(Table633[[#This Row],[Date]]))</f>
        <v/>
      </c>
    </row>
    <row r="272" spans="3:3">
      <c r="C272" s="19" t="str">
        <f>IF(ISBLANK(Table633[[#This Row],[Date]]),"",MONTH(Table633[[#This Row],[Date]]))</f>
        <v/>
      </c>
    </row>
    <row r="273" spans="3:3">
      <c r="C273" s="19" t="str">
        <f>IF(ISBLANK(Table633[[#This Row],[Date]]),"",MONTH(Table633[[#This Row],[Date]]))</f>
        <v/>
      </c>
    </row>
    <row r="274" spans="3:3">
      <c r="C274" s="19" t="str">
        <f>IF(ISBLANK(Table633[[#This Row],[Date]]),"",MONTH(Table633[[#This Row],[Date]]))</f>
        <v/>
      </c>
    </row>
    <row r="275" spans="3:3">
      <c r="C275" s="19" t="str">
        <f>IF(ISBLANK(Table633[[#This Row],[Date]]),"",MONTH(Table633[[#This Row],[Date]]))</f>
        <v/>
      </c>
    </row>
    <row r="276" spans="3:3">
      <c r="C276" s="19" t="str">
        <f>IF(ISBLANK(Table633[[#This Row],[Date]]),"",MONTH(Table633[[#This Row],[Date]]))</f>
        <v/>
      </c>
    </row>
    <row r="277" spans="3:3">
      <c r="C277" s="19" t="str">
        <f>IF(ISBLANK(Table633[[#This Row],[Date]]),"",MONTH(Table633[[#This Row],[Date]]))</f>
        <v/>
      </c>
    </row>
    <row r="278" spans="3:3">
      <c r="C278" s="19" t="str">
        <f>IF(ISBLANK(Table633[[#This Row],[Date]]),"",MONTH(Table633[[#This Row],[Date]]))</f>
        <v/>
      </c>
    </row>
    <row r="279" spans="3:3">
      <c r="C279" s="19" t="str">
        <f>IF(ISBLANK(Table633[[#This Row],[Date]]),"",MONTH(Table633[[#This Row],[Date]]))</f>
        <v/>
      </c>
    </row>
    <row r="280" spans="3:3">
      <c r="C280" s="19" t="str">
        <f>IF(ISBLANK(Table633[[#This Row],[Date]]),"",MONTH(Table633[[#This Row],[Date]]))</f>
        <v/>
      </c>
    </row>
    <row r="281" spans="3:3">
      <c r="C281" s="19" t="str">
        <f>IF(ISBLANK(Table633[[#This Row],[Date]]),"",MONTH(Table633[[#This Row],[Date]]))</f>
        <v/>
      </c>
    </row>
    <row r="282" spans="3:3">
      <c r="C282" s="19" t="str">
        <f>IF(ISBLANK(Table633[[#This Row],[Date]]),"",MONTH(Table633[[#This Row],[Date]]))</f>
        <v/>
      </c>
    </row>
    <row r="283" spans="3:3">
      <c r="C283" s="19" t="str">
        <f>IF(ISBLANK(Table633[[#This Row],[Date]]),"",MONTH(Table633[[#This Row],[Date]]))</f>
        <v/>
      </c>
    </row>
    <row r="284" spans="3:3">
      <c r="C284" s="19" t="str">
        <f>IF(ISBLANK(Table633[[#This Row],[Date]]),"",MONTH(Table633[[#This Row],[Date]]))</f>
        <v/>
      </c>
    </row>
    <row r="285" spans="3:3">
      <c r="C285" s="19" t="str">
        <f>IF(ISBLANK(Table633[[#This Row],[Date]]),"",MONTH(Table633[[#This Row],[Date]]))</f>
        <v/>
      </c>
    </row>
    <row r="286" spans="3:3">
      <c r="C286" s="19" t="str">
        <f>IF(ISBLANK(Table633[[#This Row],[Date]]),"",MONTH(Table633[[#This Row],[Date]]))</f>
        <v/>
      </c>
    </row>
    <row r="287" spans="3:3">
      <c r="C287" s="19" t="str">
        <f>IF(ISBLANK(Table633[[#This Row],[Date]]),"",MONTH(Table633[[#This Row],[Date]]))</f>
        <v/>
      </c>
    </row>
    <row r="288" spans="3:3">
      <c r="C288" s="19" t="str">
        <f>IF(ISBLANK(Table633[[#This Row],[Date]]),"",MONTH(Table633[[#This Row],[Date]]))</f>
        <v/>
      </c>
    </row>
    <row r="289" spans="3:3">
      <c r="C289" s="19" t="str">
        <f>IF(ISBLANK(Table633[[#This Row],[Date]]),"",MONTH(Table633[[#This Row],[Date]]))</f>
        <v/>
      </c>
    </row>
    <row r="290" spans="3:3">
      <c r="C290" s="19" t="str">
        <f>IF(ISBLANK(Table633[[#This Row],[Date]]),"",MONTH(Table633[[#This Row],[Date]]))</f>
        <v/>
      </c>
    </row>
    <row r="291" spans="3:3">
      <c r="C291" s="19" t="str">
        <f>IF(ISBLANK(Table633[[#This Row],[Date]]),"",MONTH(Table633[[#This Row],[Date]]))</f>
        <v/>
      </c>
    </row>
    <row r="292" spans="3:3">
      <c r="C292" s="19" t="str">
        <f>IF(ISBLANK(Table633[[#This Row],[Date]]),"",MONTH(Table633[[#This Row],[Date]]))</f>
        <v/>
      </c>
    </row>
    <row r="293" spans="3:3">
      <c r="C293" s="19" t="str">
        <f>IF(ISBLANK(Table633[[#This Row],[Date]]),"",MONTH(Table633[[#This Row],[Date]]))</f>
        <v/>
      </c>
    </row>
    <row r="294" spans="3:3">
      <c r="C294" s="19" t="str">
        <f>IF(ISBLANK(Table633[[#This Row],[Date]]),"",MONTH(Table633[[#This Row],[Date]]))</f>
        <v/>
      </c>
    </row>
    <row r="295" spans="3:3">
      <c r="C295" s="19" t="str">
        <f>IF(ISBLANK(Table633[[#This Row],[Date]]),"",MONTH(Table633[[#This Row],[Date]]))</f>
        <v/>
      </c>
    </row>
    <row r="296" spans="3:3">
      <c r="C296" s="19" t="str">
        <f>IF(ISBLANK(Table633[[#This Row],[Date]]),"",MONTH(Table633[[#This Row],[Date]]))</f>
        <v/>
      </c>
    </row>
    <row r="297" spans="3:3">
      <c r="C297" s="19" t="str">
        <f>IF(ISBLANK(Table633[[#This Row],[Date]]),"",MONTH(Table633[[#This Row],[Date]]))</f>
        <v/>
      </c>
    </row>
    <row r="298" spans="3:3">
      <c r="C298" s="19" t="str">
        <f>IF(ISBLANK(Table633[[#This Row],[Date]]),"",MONTH(Table633[[#This Row],[Date]]))</f>
        <v/>
      </c>
    </row>
    <row r="299" spans="3:3">
      <c r="C299" s="19" t="str">
        <f>IF(ISBLANK(Table633[[#This Row],[Date]]),"",MONTH(Table633[[#This Row],[Date]]))</f>
        <v/>
      </c>
    </row>
    <row r="300" spans="3:3">
      <c r="C300" s="19" t="str">
        <f>IF(ISBLANK(Table633[[#This Row],[Date]]),"",MONTH(Table633[[#This Row],[Date]]))</f>
        <v/>
      </c>
    </row>
    <row r="301" spans="3:3">
      <c r="C301" s="19" t="str">
        <f>IF(ISBLANK(Table633[[#This Row],[Date]]),"",MONTH(Table633[[#This Row],[Date]]))</f>
        <v/>
      </c>
    </row>
    <row r="302" spans="3:3">
      <c r="C302" s="19" t="str">
        <f>IF(ISBLANK(Table633[[#This Row],[Date]]),"",MONTH(Table633[[#This Row],[Date]]))</f>
        <v/>
      </c>
    </row>
    <row r="303" spans="3:3">
      <c r="C303" s="19" t="str">
        <f>IF(ISBLANK(Table633[[#This Row],[Date]]),"",MONTH(Table633[[#This Row],[Date]]))</f>
        <v/>
      </c>
    </row>
    <row r="304" spans="3:3">
      <c r="C304" s="19" t="str">
        <f>IF(ISBLANK(Table633[[#This Row],[Date]]),"",MONTH(Table633[[#This Row],[Date]]))</f>
        <v/>
      </c>
    </row>
    <row r="305" spans="3:3">
      <c r="C305" s="19" t="str">
        <f>IF(ISBLANK(Table633[[#This Row],[Date]]),"",MONTH(Table633[[#This Row],[Date]]))</f>
        <v/>
      </c>
    </row>
    <row r="306" spans="3:3">
      <c r="C306" s="19" t="str">
        <f>IF(ISBLANK(Table633[[#This Row],[Date]]),"",MONTH(Table633[[#This Row],[Date]]))</f>
        <v/>
      </c>
    </row>
    <row r="307" spans="3:3">
      <c r="C307" s="19" t="str">
        <f>IF(ISBLANK(Table633[[#This Row],[Date]]),"",MONTH(Table633[[#This Row],[Date]]))</f>
        <v/>
      </c>
    </row>
    <row r="308" spans="3:3">
      <c r="C308" s="19" t="str">
        <f>IF(ISBLANK(Table633[[#This Row],[Date]]),"",MONTH(Table633[[#This Row],[Date]]))</f>
        <v/>
      </c>
    </row>
    <row r="309" spans="3:3">
      <c r="C309" s="19" t="str">
        <f>IF(ISBLANK(Table633[[#This Row],[Date]]),"",MONTH(Table633[[#This Row],[Date]]))</f>
        <v/>
      </c>
    </row>
    <row r="310" spans="3:3">
      <c r="C310" s="19" t="str">
        <f>IF(ISBLANK(Table633[[#This Row],[Date]]),"",MONTH(Table633[[#This Row],[Date]]))</f>
        <v/>
      </c>
    </row>
    <row r="311" spans="3:3">
      <c r="C311" s="19" t="str">
        <f>IF(ISBLANK(Table633[[#This Row],[Date]]),"",MONTH(Table633[[#This Row],[Date]]))</f>
        <v/>
      </c>
    </row>
    <row r="312" spans="3:3">
      <c r="C312" s="19" t="str">
        <f>IF(ISBLANK(Table633[[#This Row],[Date]]),"",MONTH(Table633[[#This Row],[Date]]))</f>
        <v/>
      </c>
    </row>
    <row r="313" spans="3:3">
      <c r="C313" s="19" t="str">
        <f>IF(ISBLANK(Table633[[#This Row],[Date]]),"",MONTH(Table633[[#This Row],[Date]]))</f>
        <v/>
      </c>
    </row>
    <row r="314" spans="3:3">
      <c r="C314" s="19" t="str">
        <f>IF(ISBLANK(Table633[[#This Row],[Date]]),"",MONTH(Table633[[#This Row],[Date]]))</f>
        <v/>
      </c>
    </row>
    <row r="315" spans="3:3">
      <c r="C315" s="19" t="str">
        <f>IF(ISBLANK(Table633[[#This Row],[Date]]),"",MONTH(Table633[[#This Row],[Date]]))</f>
        <v/>
      </c>
    </row>
    <row r="316" spans="3:3">
      <c r="C316" s="19" t="str">
        <f>IF(ISBLANK(Table633[[#This Row],[Date]]),"",MONTH(Table633[[#This Row],[Date]]))</f>
        <v/>
      </c>
    </row>
    <row r="317" spans="3:3">
      <c r="C317" s="19" t="str">
        <f>IF(ISBLANK(Table633[[#This Row],[Date]]),"",MONTH(Table633[[#This Row],[Date]]))</f>
        <v/>
      </c>
    </row>
    <row r="318" spans="3:3">
      <c r="C318" s="19" t="str">
        <f>IF(ISBLANK(Table633[[#This Row],[Date]]),"",MONTH(Table633[[#This Row],[Date]]))</f>
        <v/>
      </c>
    </row>
    <row r="319" spans="3:3">
      <c r="C319" s="19" t="str">
        <f>IF(ISBLANK(Table633[[#This Row],[Date]]),"",MONTH(Table633[[#This Row],[Date]]))</f>
        <v/>
      </c>
    </row>
    <row r="320" spans="3:3">
      <c r="C320" s="19" t="str">
        <f>IF(ISBLANK(Table633[[#This Row],[Date]]),"",MONTH(Table633[[#This Row],[Date]]))</f>
        <v/>
      </c>
    </row>
    <row r="321" spans="3:3">
      <c r="C321" s="19" t="str">
        <f>IF(ISBLANK(Table633[[#This Row],[Date]]),"",MONTH(Table633[[#This Row],[Date]]))</f>
        <v/>
      </c>
    </row>
    <row r="322" spans="3:3">
      <c r="C322" s="19" t="str">
        <f>IF(ISBLANK(Table633[[#This Row],[Date]]),"",MONTH(Table633[[#This Row],[Date]]))</f>
        <v/>
      </c>
    </row>
    <row r="323" spans="3:3">
      <c r="C323" s="19" t="str">
        <f>IF(ISBLANK(Table633[[#This Row],[Date]]),"",MONTH(Table633[[#This Row],[Date]]))</f>
        <v/>
      </c>
    </row>
    <row r="324" spans="3:3">
      <c r="C324" s="19" t="str">
        <f>IF(ISBLANK(Table633[[#This Row],[Date]]),"",MONTH(Table633[[#This Row],[Date]]))</f>
        <v/>
      </c>
    </row>
    <row r="325" spans="3:3">
      <c r="C325" s="19" t="str">
        <f>IF(ISBLANK(Table633[[#This Row],[Date]]),"",MONTH(Table633[[#This Row],[Date]]))</f>
        <v/>
      </c>
    </row>
    <row r="326" spans="3:3">
      <c r="C326" s="19" t="str">
        <f>IF(ISBLANK(Table633[[#This Row],[Date]]),"",MONTH(Table633[[#This Row],[Date]]))</f>
        <v/>
      </c>
    </row>
    <row r="327" spans="3:3">
      <c r="C327" s="19" t="str">
        <f>IF(ISBLANK(Table633[[#This Row],[Date]]),"",MONTH(Table633[[#This Row],[Date]]))</f>
        <v/>
      </c>
    </row>
    <row r="328" spans="3:3">
      <c r="C328" s="19" t="str">
        <f>IF(ISBLANK(Table633[[#This Row],[Date]]),"",MONTH(Table633[[#This Row],[Date]]))</f>
        <v/>
      </c>
    </row>
    <row r="329" spans="3:3">
      <c r="C329" s="19" t="str">
        <f>IF(ISBLANK(Table633[[#This Row],[Date]]),"",MONTH(Table633[[#This Row],[Date]]))</f>
        <v/>
      </c>
    </row>
    <row r="330" spans="3:3">
      <c r="C330" s="19" t="str">
        <f>IF(ISBLANK(Table633[[#This Row],[Date]]),"",MONTH(Table633[[#This Row],[Date]]))</f>
        <v/>
      </c>
    </row>
    <row r="331" spans="3:3">
      <c r="C331" s="19" t="str">
        <f>IF(ISBLANK(Table633[[#This Row],[Date]]),"",MONTH(Table633[[#This Row],[Date]]))</f>
        <v/>
      </c>
    </row>
    <row r="332" spans="3:3">
      <c r="C332" s="19" t="str">
        <f>IF(ISBLANK(Table633[[#This Row],[Date]]),"",MONTH(Table633[[#This Row],[Date]]))</f>
        <v/>
      </c>
    </row>
    <row r="333" spans="3:3">
      <c r="C333" s="19" t="str">
        <f>IF(ISBLANK(Table633[[#This Row],[Date]]),"",MONTH(Table633[[#This Row],[Date]]))</f>
        <v/>
      </c>
    </row>
    <row r="334" spans="3:3">
      <c r="C334" s="19" t="str">
        <f>IF(ISBLANK(Table633[[#This Row],[Date]]),"",MONTH(Table633[[#This Row],[Date]]))</f>
        <v/>
      </c>
    </row>
    <row r="335" spans="3:3">
      <c r="C335" s="19" t="str">
        <f>IF(ISBLANK(Table633[[#This Row],[Date]]),"",MONTH(Table633[[#This Row],[Date]]))</f>
        <v/>
      </c>
    </row>
    <row r="336" spans="3:3">
      <c r="C336" s="19" t="str">
        <f>IF(ISBLANK(Table633[[#This Row],[Date]]),"",MONTH(Table633[[#This Row],[Date]]))</f>
        <v/>
      </c>
    </row>
    <row r="337" spans="3:3">
      <c r="C337" s="19" t="str">
        <f>IF(ISBLANK(Table633[[#This Row],[Date]]),"",MONTH(Table633[[#This Row],[Date]]))</f>
        <v/>
      </c>
    </row>
    <row r="338" spans="3:3">
      <c r="C338" s="19" t="str">
        <f>IF(ISBLANK(Table633[[#This Row],[Date]]),"",MONTH(Table633[[#This Row],[Date]]))</f>
        <v/>
      </c>
    </row>
    <row r="339" spans="3:3">
      <c r="C339" s="19" t="str">
        <f>IF(ISBLANK(Table633[[#This Row],[Date]]),"",MONTH(Table633[[#This Row],[Date]]))</f>
        <v/>
      </c>
    </row>
    <row r="340" spans="3:3">
      <c r="C340" s="19" t="str">
        <f>IF(ISBLANK(Table633[[#This Row],[Date]]),"",MONTH(Table633[[#This Row],[Date]]))</f>
        <v/>
      </c>
    </row>
    <row r="341" spans="3:3">
      <c r="C341" s="19" t="str">
        <f>IF(ISBLANK(Table633[[#This Row],[Date]]),"",MONTH(Table633[[#This Row],[Date]]))</f>
        <v/>
      </c>
    </row>
    <row r="342" spans="3:3">
      <c r="C342" s="19" t="str">
        <f>IF(ISBLANK(Table633[[#This Row],[Date]]),"",MONTH(Table633[[#This Row],[Date]]))</f>
        <v/>
      </c>
    </row>
    <row r="343" spans="3:3">
      <c r="C343" s="19" t="str">
        <f>IF(ISBLANK(Table633[[#This Row],[Date]]),"",MONTH(Table633[[#This Row],[Date]]))</f>
        <v/>
      </c>
    </row>
    <row r="344" spans="3:3">
      <c r="C344" s="19" t="str">
        <f>IF(ISBLANK(Table633[[#This Row],[Date]]),"",MONTH(Table633[[#This Row],[Date]]))</f>
        <v/>
      </c>
    </row>
    <row r="345" spans="3:3">
      <c r="C345" s="19" t="str">
        <f>IF(ISBLANK(Table633[[#This Row],[Date]]),"",MONTH(Table633[[#This Row],[Date]]))</f>
        <v/>
      </c>
    </row>
    <row r="346" spans="3:3">
      <c r="C346" s="19" t="str">
        <f>IF(ISBLANK(Table633[[#This Row],[Date]]),"",MONTH(Table633[[#This Row],[Date]]))</f>
        <v/>
      </c>
    </row>
    <row r="347" spans="3:3">
      <c r="C347" s="19" t="str">
        <f>IF(ISBLANK(Table633[[#This Row],[Date]]),"",MONTH(Table633[[#This Row],[Date]]))</f>
        <v/>
      </c>
    </row>
    <row r="348" spans="3:3">
      <c r="C348" s="19" t="str">
        <f>IF(ISBLANK(Table633[[#This Row],[Date]]),"",MONTH(Table633[[#This Row],[Date]]))</f>
        <v/>
      </c>
    </row>
    <row r="349" spans="3:3">
      <c r="C349" s="19" t="str">
        <f>IF(ISBLANK(Table633[[#This Row],[Date]]),"",MONTH(Table633[[#This Row],[Date]]))</f>
        <v/>
      </c>
    </row>
    <row r="350" spans="3:3">
      <c r="C350" s="19" t="str">
        <f>IF(ISBLANK(Table633[[#This Row],[Date]]),"",MONTH(Table633[[#This Row],[Date]]))</f>
        <v/>
      </c>
    </row>
    <row r="351" spans="3:3">
      <c r="C351" s="19" t="str">
        <f>IF(ISBLANK(Table633[[#This Row],[Date]]),"",MONTH(Table633[[#This Row],[Date]]))</f>
        <v/>
      </c>
    </row>
    <row r="352" spans="3:3">
      <c r="C352" s="19" t="str">
        <f>IF(ISBLANK(Table633[[#This Row],[Date]]),"",MONTH(Table633[[#This Row],[Date]]))</f>
        <v/>
      </c>
    </row>
    <row r="353" spans="3:3">
      <c r="C353" s="19" t="str">
        <f>IF(ISBLANK(Table633[[#This Row],[Date]]),"",MONTH(Table633[[#This Row],[Date]]))</f>
        <v/>
      </c>
    </row>
    <row r="354" spans="3:3">
      <c r="C354" s="19" t="str">
        <f>IF(ISBLANK(Table633[[#This Row],[Date]]),"",MONTH(Table633[[#This Row],[Date]]))</f>
        <v/>
      </c>
    </row>
    <row r="355" spans="3:3">
      <c r="C355" s="19" t="str">
        <f>IF(ISBLANK(Table633[[#This Row],[Date]]),"",MONTH(Table633[[#This Row],[Date]]))</f>
        <v/>
      </c>
    </row>
    <row r="356" spans="3:3">
      <c r="C356" s="19" t="str">
        <f>IF(ISBLANK(Table633[[#This Row],[Date]]),"",MONTH(Table633[[#This Row],[Date]]))</f>
        <v/>
      </c>
    </row>
    <row r="357" spans="3:3">
      <c r="C357" s="19" t="str">
        <f>IF(ISBLANK(Table633[[#This Row],[Date]]),"",MONTH(Table633[[#This Row],[Date]]))</f>
        <v/>
      </c>
    </row>
    <row r="358" spans="3:3">
      <c r="C358" s="19" t="str">
        <f>IF(ISBLANK(Table633[[#This Row],[Date]]),"",MONTH(Table633[[#This Row],[Date]]))</f>
        <v/>
      </c>
    </row>
    <row r="359" spans="3:3">
      <c r="C359" s="19" t="str">
        <f>IF(ISBLANK(Table633[[#This Row],[Date]]),"",MONTH(Table633[[#This Row],[Date]]))</f>
        <v/>
      </c>
    </row>
    <row r="360" spans="3:3">
      <c r="C360" s="19" t="str">
        <f>IF(ISBLANK(Table633[[#This Row],[Date]]),"",MONTH(Table633[[#This Row],[Date]]))</f>
        <v/>
      </c>
    </row>
    <row r="361" spans="3:3">
      <c r="C361" s="19" t="str">
        <f>IF(ISBLANK(Table633[[#This Row],[Date]]),"",MONTH(Table633[[#This Row],[Date]]))</f>
        <v/>
      </c>
    </row>
    <row r="362" spans="3:3">
      <c r="C362" s="19" t="str">
        <f>IF(ISBLANK(Table633[[#This Row],[Date]]),"",MONTH(Table633[[#This Row],[Date]]))</f>
        <v/>
      </c>
    </row>
    <row r="363" spans="3:3">
      <c r="C363" s="19" t="str">
        <f>IF(ISBLANK(Table633[[#This Row],[Date]]),"",MONTH(Table633[[#This Row],[Date]]))</f>
        <v/>
      </c>
    </row>
    <row r="364" spans="3:3">
      <c r="C364" s="19" t="str">
        <f>IF(ISBLANK(Table633[[#This Row],[Date]]),"",MONTH(Table633[[#This Row],[Date]]))</f>
        <v/>
      </c>
    </row>
    <row r="365" spans="3:3">
      <c r="C365" s="19" t="str">
        <f>IF(ISBLANK(Table633[[#This Row],[Date]]),"",MONTH(Table633[[#This Row],[Date]]))</f>
        <v/>
      </c>
    </row>
    <row r="366" spans="3:3">
      <c r="C366" s="19" t="str">
        <f>IF(ISBLANK(Table633[[#This Row],[Date]]),"",MONTH(Table633[[#This Row],[Date]]))</f>
        <v/>
      </c>
    </row>
    <row r="367" spans="3:3">
      <c r="C367" s="19" t="str">
        <f>IF(ISBLANK(Table633[[#This Row],[Date]]),"",MONTH(Table633[[#This Row],[Date]]))</f>
        <v/>
      </c>
    </row>
    <row r="368" spans="3:3">
      <c r="C368" s="19" t="str">
        <f>IF(ISBLANK(Table633[[#This Row],[Date]]),"",MONTH(Table633[[#This Row],[Date]]))</f>
        <v/>
      </c>
    </row>
    <row r="369" spans="3:3">
      <c r="C369" s="19" t="str">
        <f>IF(ISBLANK(Table633[[#This Row],[Date]]),"",MONTH(Table633[[#This Row],[Date]]))</f>
        <v/>
      </c>
    </row>
    <row r="370" spans="3:3">
      <c r="C370" s="19" t="str">
        <f>IF(ISBLANK(Table633[[#This Row],[Date]]),"",MONTH(Table633[[#This Row],[Date]]))</f>
        <v/>
      </c>
    </row>
    <row r="371" spans="3:3">
      <c r="C371" s="19" t="str">
        <f>IF(ISBLANK(Table633[[#This Row],[Date]]),"",MONTH(Table633[[#This Row],[Date]]))</f>
        <v/>
      </c>
    </row>
    <row r="372" spans="3:3">
      <c r="C372" s="19" t="str">
        <f>IF(ISBLANK(Table633[[#This Row],[Date]]),"",MONTH(Table633[[#This Row],[Date]]))</f>
        <v/>
      </c>
    </row>
    <row r="373" spans="3:3">
      <c r="C373" s="19" t="str">
        <f>IF(ISBLANK(Table633[[#This Row],[Date]]),"",MONTH(Table633[[#This Row],[Date]]))</f>
        <v/>
      </c>
    </row>
    <row r="374" spans="3:3">
      <c r="C374" s="19" t="str">
        <f>IF(ISBLANK(Table633[[#This Row],[Date]]),"",MONTH(Table633[[#This Row],[Date]]))</f>
        <v/>
      </c>
    </row>
    <row r="375" spans="3:3">
      <c r="C375" s="19" t="str">
        <f>IF(ISBLANK(Table633[[#This Row],[Date]]),"",MONTH(Table633[[#This Row],[Date]]))</f>
        <v/>
      </c>
    </row>
    <row r="376" spans="3:3">
      <c r="C376" s="19" t="str">
        <f>IF(ISBLANK(Table633[[#This Row],[Date]]),"",MONTH(Table633[[#This Row],[Date]]))</f>
        <v/>
      </c>
    </row>
    <row r="377" spans="3:3">
      <c r="C377" s="19" t="str">
        <f>IF(ISBLANK(Table633[[#This Row],[Date]]),"",MONTH(Table633[[#This Row],[Date]]))</f>
        <v/>
      </c>
    </row>
    <row r="378" spans="3:3">
      <c r="C378" s="19" t="str">
        <f>IF(ISBLANK(Table633[[#This Row],[Date]]),"",MONTH(Table633[[#This Row],[Date]]))</f>
        <v/>
      </c>
    </row>
    <row r="379" spans="3:3">
      <c r="C379" s="19" t="str">
        <f>IF(ISBLANK(Table633[[#This Row],[Date]]),"",MONTH(Table633[[#This Row],[Date]]))</f>
        <v/>
      </c>
    </row>
    <row r="380" spans="3:3">
      <c r="C380" s="19" t="str">
        <f>IF(ISBLANK(Table633[[#This Row],[Date]]),"",MONTH(Table633[[#This Row],[Date]]))</f>
        <v/>
      </c>
    </row>
    <row r="381" spans="3:3">
      <c r="C381" s="19" t="str">
        <f>IF(ISBLANK(Table633[[#This Row],[Date]]),"",MONTH(Table633[[#This Row],[Date]]))</f>
        <v/>
      </c>
    </row>
    <row r="382" spans="3:3">
      <c r="C382" s="19" t="str">
        <f>IF(ISBLANK(Table633[[#This Row],[Date]]),"",MONTH(Table633[[#This Row],[Date]]))</f>
        <v/>
      </c>
    </row>
    <row r="383" spans="3:3">
      <c r="C383" s="19" t="str">
        <f>IF(ISBLANK(Table633[[#This Row],[Date]]),"",MONTH(Table633[[#This Row],[Date]]))</f>
        <v/>
      </c>
    </row>
    <row r="384" spans="3:3">
      <c r="C384" s="19" t="str">
        <f>IF(ISBLANK(Table633[[#This Row],[Date]]),"",MONTH(Table633[[#This Row],[Date]]))</f>
        <v/>
      </c>
    </row>
    <row r="385" spans="3:3">
      <c r="C385" s="19" t="str">
        <f>IF(ISBLANK(Table633[[#This Row],[Date]]),"",MONTH(Table633[[#This Row],[Date]]))</f>
        <v/>
      </c>
    </row>
    <row r="386" spans="3:3">
      <c r="C386" s="19" t="str">
        <f>IF(ISBLANK(Table633[[#This Row],[Date]]),"",MONTH(Table633[[#This Row],[Date]]))</f>
        <v/>
      </c>
    </row>
    <row r="387" spans="3:3">
      <c r="C387" s="19" t="str">
        <f>IF(ISBLANK(Table633[[#This Row],[Date]]),"",MONTH(Table633[[#This Row],[Date]]))</f>
        <v/>
      </c>
    </row>
    <row r="388" spans="3:3">
      <c r="C388" s="19" t="str">
        <f>IF(ISBLANK(Table633[[#This Row],[Date]]),"",MONTH(Table633[[#This Row],[Date]]))</f>
        <v/>
      </c>
    </row>
    <row r="389" spans="3:3">
      <c r="C389" s="19" t="str">
        <f>IF(ISBLANK(Table633[[#This Row],[Date]]),"",MONTH(Table633[[#This Row],[Date]]))</f>
        <v/>
      </c>
    </row>
    <row r="390" spans="3:3">
      <c r="C390" s="19" t="str">
        <f>IF(ISBLANK(Table633[[#This Row],[Date]]),"",MONTH(Table633[[#This Row],[Date]]))</f>
        <v/>
      </c>
    </row>
    <row r="391" spans="3:3">
      <c r="C391" s="19" t="str">
        <f>IF(ISBLANK(Table633[[#This Row],[Date]]),"",MONTH(Table633[[#This Row],[Date]]))</f>
        <v/>
      </c>
    </row>
    <row r="392" spans="3:3">
      <c r="C392" s="19" t="str">
        <f>IF(ISBLANK(Table633[[#This Row],[Date]]),"",MONTH(Table633[[#This Row],[Date]]))</f>
        <v/>
      </c>
    </row>
    <row r="393" spans="3:3">
      <c r="C393" s="19" t="str">
        <f>IF(ISBLANK(Table633[[#This Row],[Date]]),"",MONTH(Table633[[#This Row],[Date]]))</f>
        <v/>
      </c>
    </row>
    <row r="394" spans="3:3">
      <c r="C394" s="19" t="str">
        <f>IF(ISBLANK(Table633[[#This Row],[Date]]),"",MONTH(Table633[[#This Row],[Date]]))</f>
        <v/>
      </c>
    </row>
    <row r="395" spans="3:3">
      <c r="C395" s="19" t="str">
        <f>IF(ISBLANK(Table633[[#This Row],[Date]]),"",MONTH(Table633[[#This Row],[Date]]))</f>
        <v/>
      </c>
    </row>
    <row r="396" spans="3:3">
      <c r="C396" s="19" t="str">
        <f>IF(ISBLANK(Table633[[#This Row],[Date]]),"",MONTH(Table633[[#This Row],[Date]]))</f>
        <v/>
      </c>
    </row>
    <row r="397" spans="3:3">
      <c r="C397" s="19" t="str">
        <f>IF(ISBLANK(Table633[[#This Row],[Date]]),"",MONTH(Table633[[#This Row],[Date]]))</f>
        <v/>
      </c>
    </row>
    <row r="398" spans="3:3">
      <c r="C398" s="19" t="str">
        <f>IF(ISBLANK(Table633[[#This Row],[Date]]),"",MONTH(Table633[[#This Row],[Date]]))</f>
        <v/>
      </c>
    </row>
    <row r="399" spans="3:3">
      <c r="C399" s="19" t="str">
        <f>IF(ISBLANK(Table633[[#This Row],[Date]]),"",MONTH(Table633[[#This Row],[Date]]))</f>
        <v/>
      </c>
    </row>
    <row r="400" spans="3:3">
      <c r="C400" s="19" t="str">
        <f>IF(ISBLANK(Table633[[#This Row],[Date]]),"",MONTH(Table633[[#This Row],[Date]]))</f>
        <v/>
      </c>
    </row>
    <row r="401" spans="3:3">
      <c r="C401" s="19" t="str">
        <f>IF(ISBLANK(Table633[[#This Row],[Date]]),"",MONTH(Table633[[#This Row],[Date]]))</f>
        <v/>
      </c>
    </row>
    <row r="402" spans="3:3">
      <c r="C402" s="19" t="str">
        <f>IF(ISBLANK(Table633[[#This Row],[Date]]),"",MONTH(Table633[[#This Row],[Date]]))</f>
        <v/>
      </c>
    </row>
    <row r="403" spans="3:3">
      <c r="C403" s="19" t="str">
        <f>IF(ISBLANK(Table633[[#This Row],[Date]]),"",MONTH(Table633[[#This Row],[Date]]))</f>
        <v/>
      </c>
    </row>
    <row r="404" spans="3:3">
      <c r="C404" s="19" t="str">
        <f>IF(ISBLANK(Table633[[#This Row],[Date]]),"",MONTH(Table633[[#This Row],[Date]]))</f>
        <v/>
      </c>
    </row>
    <row r="405" spans="3:3">
      <c r="C405" s="19" t="str">
        <f>IF(ISBLANK(Table633[[#This Row],[Date]]),"",MONTH(Table633[[#This Row],[Date]]))</f>
        <v/>
      </c>
    </row>
    <row r="406" spans="3:3">
      <c r="C406" s="19" t="str">
        <f>IF(ISBLANK(Table633[[#This Row],[Date]]),"",MONTH(Table633[[#This Row],[Date]]))</f>
        <v/>
      </c>
    </row>
    <row r="407" spans="3:3">
      <c r="C407" s="19" t="str">
        <f>IF(ISBLANK(Table633[[#This Row],[Date]]),"",MONTH(Table633[[#This Row],[Date]]))</f>
        <v/>
      </c>
    </row>
    <row r="408" spans="3:3">
      <c r="C408" s="19" t="str">
        <f>IF(ISBLANK(Table633[[#This Row],[Date]]),"",MONTH(Table633[[#This Row],[Date]]))</f>
        <v/>
      </c>
    </row>
    <row r="409" spans="3:3">
      <c r="C409" s="19" t="str">
        <f>IF(ISBLANK(Table633[[#This Row],[Date]]),"",MONTH(Table633[[#This Row],[Date]]))</f>
        <v/>
      </c>
    </row>
    <row r="410" spans="3:3">
      <c r="C410" s="19" t="str">
        <f>IF(ISBLANK(Table633[[#This Row],[Date]]),"",MONTH(Table633[[#This Row],[Date]]))</f>
        <v/>
      </c>
    </row>
    <row r="411" spans="3:3">
      <c r="C411" s="19" t="str">
        <f>IF(ISBLANK(Table633[[#This Row],[Date]]),"",MONTH(Table633[[#This Row],[Date]]))</f>
        <v/>
      </c>
    </row>
    <row r="412" spans="3:3">
      <c r="C412" s="19" t="str">
        <f>IF(ISBLANK(Table633[[#This Row],[Date]]),"",MONTH(Table633[[#This Row],[Date]]))</f>
        <v/>
      </c>
    </row>
    <row r="413" spans="3:3">
      <c r="C413" s="19" t="str">
        <f>IF(ISBLANK(Table633[[#This Row],[Date]]),"",MONTH(Table633[[#This Row],[Date]]))</f>
        <v/>
      </c>
    </row>
    <row r="414" spans="3:3">
      <c r="C414" s="19" t="str">
        <f>IF(ISBLANK(Table633[[#This Row],[Date]]),"",MONTH(Table633[[#This Row],[Date]]))</f>
        <v/>
      </c>
    </row>
    <row r="415" spans="3:3">
      <c r="C415" s="19" t="str">
        <f>IF(ISBLANK(Table633[[#This Row],[Date]]),"",MONTH(Table633[[#This Row],[Date]]))</f>
        <v/>
      </c>
    </row>
    <row r="416" spans="3:3">
      <c r="C416" s="19" t="str">
        <f>IF(ISBLANK(Table633[[#This Row],[Date]]),"",MONTH(Table633[[#This Row],[Date]]))</f>
        <v/>
      </c>
    </row>
    <row r="417" spans="3:3">
      <c r="C417" s="19" t="str">
        <f>IF(ISBLANK(Table633[[#This Row],[Date]]),"",MONTH(Table633[[#This Row],[Date]]))</f>
        <v/>
      </c>
    </row>
    <row r="418" spans="3:3">
      <c r="C418" s="19" t="str">
        <f>IF(ISBLANK(Table633[[#This Row],[Date]]),"",MONTH(Table633[[#This Row],[Date]]))</f>
        <v/>
      </c>
    </row>
    <row r="419" spans="3:3">
      <c r="C419" s="19" t="str">
        <f>IF(ISBLANK(Table633[[#This Row],[Date]]),"",MONTH(Table633[[#This Row],[Date]]))</f>
        <v/>
      </c>
    </row>
    <row r="420" spans="3:3">
      <c r="C420" s="19" t="str">
        <f>IF(ISBLANK(Table633[[#This Row],[Date]]),"",MONTH(Table633[[#This Row],[Date]]))</f>
        <v/>
      </c>
    </row>
    <row r="421" spans="3:3">
      <c r="C421" s="19" t="str">
        <f>IF(ISBLANK(Table633[[#This Row],[Date]]),"",MONTH(Table633[[#This Row],[Date]]))</f>
        <v/>
      </c>
    </row>
    <row r="422" spans="3:3">
      <c r="C422" s="19" t="str">
        <f>IF(ISBLANK(Table633[[#This Row],[Date]]),"",MONTH(Table633[[#This Row],[Date]]))</f>
        <v/>
      </c>
    </row>
    <row r="423" spans="3:3">
      <c r="C423" s="19" t="str">
        <f>IF(ISBLANK(Table633[[#This Row],[Date]]),"",MONTH(Table633[[#This Row],[Date]]))</f>
        <v/>
      </c>
    </row>
    <row r="424" spans="3:3">
      <c r="C424" s="19" t="str">
        <f>IF(ISBLANK(Table633[[#This Row],[Date]]),"",MONTH(Table633[[#This Row],[Date]]))</f>
        <v/>
      </c>
    </row>
    <row r="425" spans="3:3">
      <c r="C425" s="19" t="str">
        <f>IF(ISBLANK(Table633[[#This Row],[Date]]),"",MONTH(Table633[[#This Row],[Date]]))</f>
        <v/>
      </c>
    </row>
    <row r="426" spans="3:3">
      <c r="C426" s="19" t="str">
        <f>IF(ISBLANK(Table633[[#This Row],[Date]]),"",MONTH(Table633[[#This Row],[Date]]))</f>
        <v/>
      </c>
    </row>
    <row r="427" spans="3:3">
      <c r="C427" s="19" t="str">
        <f>IF(ISBLANK(Table633[[#This Row],[Date]]),"",MONTH(Table633[[#This Row],[Date]]))</f>
        <v/>
      </c>
    </row>
    <row r="428" spans="3:3">
      <c r="C428" s="19" t="str">
        <f>IF(ISBLANK(Table633[[#This Row],[Date]]),"",MONTH(Table633[[#This Row],[Date]]))</f>
        <v/>
      </c>
    </row>
    <row r="429" spans="3:3">
      <c r="C429" s="19" t="str">
        <f>IF(ISBLANK(Table633[[#This Row],[Date]]),"",MONTH(Table633[[#This Row],[Date]]))</f>
        <v/>
      </c>
    </row>
    <row r="430" spans="3:3">
      <c r="C430" s="19" t="str">
        <f>IF(ISBLANK(Table633[[#This Row],[Date]]),"",MONTH(Table633[[#This Row],[Date]]))</f>
        <v/>
      </c>
    </row>
    <row r="431" spans="3:3">
      <c r="C431" s="19" t="str">
        <f>IF(ISBLANK(Table633[[#This Row],[Date]]),"",MONTH(Table633[[#This Row],[Date]]))</f>
        <v/>
      </c>
    </row>
    <row r="432" spans="3:3">
      <c r="C432" s="19" t="str">
        <f>IF(ISBLANK(Table633[[#This Row],[Date]]),"",MONTH(Table633[[#This Row],[Date]]))</f>
        <v/>
      </c>
    </row>
    <row r="433" spans="3:3">
      <c r="C433" s="19" t="str">
        <f>IF(ISBLANK(Table633[[#This Row],[Date]]),"",MONTH(Table633[[#This Row],[Date]]))</f>
        <v/>
      </c>
    </row>
    <row r="434" spans="3:3">
      <c r="C434" s="19" t="str">
        <f>IF(ISBLANK(Table633[[#This Row],[Date]]),"",MONTH(Table633[[#This Row],[Date]]))</f>
        <v/>
      </c>
    </row>
    <row r="435" spans="3:3">
      <c r="C435" s="19" t="str">
        <f>IF(ISBLANK(Table633[[#This Row],[Date]]),"",MONTH(Table633[[#This Row],[Date]]))</f>
        <v/>
      </c>
    </row>
    <row r="436" spans="3:3">
      <c r="C436" s="19" t="str">
        <f>IF(ISBLANK(Table633[[#This Row],[Date]]),"",MONTH(Table633[[#This Row],[Date]]))</f>
        <v/>
      </c>
    </row>
    <row r="437" spans="3:3">
      <c r="C437" s="19" t="str">
        <f>IF(ISBLANK(Table633[[#This Row],[Date]]),"",MONTH(Table633[[#This Row],[Date]]))</f>
        <v/>
      </c>
    </row>
    <row r="438" spans="3:3">
      <c r="C438" s="19" t="str">
        <f>IF(ISBLANK(Table633[[#This Row],[Date]]),"",MONTH(Table633[[#This Row],[Date]]))</f>
        <v/>
      </c>
    </row>
    <row r="439" spans="3:3">
      <c r="C439" s="19" t="str">
        <f>IF(ISBLANK(Table633[[#This Row],[Date]]),"",MONTH(Table633[[#This Row],[Date]]))</f>
        <v/>
      </c>
    </row>
    <row r="440" spans="3:3">
      <c r="C440" s="19" t="str">
        <f>IF(ISBLANK(Table633[[#This Row],[Date]]),"",MONTH(Table633[[#This Row],[Date]]))</f>
        <v/>
      </c>
    </row>
    <row r="441" spans="3:3">
      <c r="C441" s="19" t="str">
        <f>IF(ISBLANK(Table633[[#This Row],[Date]]),"",MONTH(Table633[[#This Row],[Date]]))</f>
        <v/>
      </c>
    </row>
    <row r="442" spans="3:3">
      <c r="C442" s="19" t="str">
        <f>IF(ISBLANK(Table633[[#This Row],[Date]]),"",MONTH(Table633[[#This Row],[Date]]))</f>
        <v/>
      </c>
    </row>
    <row r="443" spans="3:3">
      <c r="C443" s="19" t="str">
        <f>IF(ISBLANK(Table633[[#This Row],[Date]]),"",MONTH(Table633[[#This Row],[Date]]))</f>
        <v/>
      </c>
    </row>
    <row r="444" spans="3:3">
      <c r="C444" s="19" t="str">
        <f>IF(ISBLANK(Table633[[#This Row],[Date]]),"",MONTH(Table633[[#This Row],[Date]]))</f>
        <v/>
      </c>
    </row>
    <row r="445" spans="3:3">
      <c r="C445" s="19" t="str">
        <f>IF(ISBLANK(Table633[[#This Row],[Date]]),"",MONTH(Table633[[#This Row],[Date]]))</f>
        <v/>
      </c>
    </row>
    <row r="446" spans="3:3">
      <c r="C446" s="19" t="str">
        <f>IF(ISBLANK(Table633[[#This Row],[Date]]),"",MONTH(Table633[[#This Row],[Date]]))</f>
        <v/>
      </c>
    </row>
    <row r="447" spans="3:3">
      <c r="C447" s="19" t="str">
        <f>IF(ISBLANK(Table633[[#This Row],[Date]]),"",MONTH(Table633[[#This Row],[Date]]))</f>
        <v/>
      </c>
    </row>
    <row r="448" spans="3:3">
      <c r="C448" s="19" t="str">
        <f>IF(ISBLANK(Table633[[#This Row],[Date]]),"",MONTH(Table633[[#This Row],[Date]]))</f>
        <v/>
      </c>
    </row>
    <row r="449" spans="3:3">
      <c r="C449" s="19" t="str">
        <f>IF(ISBLANK(Table633[[#This Row],[Date]]),"",MONTH(Table633[[#This Row],[Date]]))</f>
        <v/>
      </c>
    </row>
    <row r="450" spans="3:3">
      <c r="C450" s="19" t="str">
        <f>IF(ISBLANK(Table633[[#This Row],[Date]]),"",MONTH(Table633[[#This Row],[Date]]))</f>
        <v/>
      </c>
    </row>
    <row r="451" spans="3:3">
      <c r="C451" s="19" t="str">
        <f>IF(ISBLANK(Table633[[#This Row],[Date]]),"",MONTH(Table633[[#This Row],[Date]]))</f>
        <v/>
      </c>
    </row>
    <row r="452" spans="3:3">
      <c r="C452" s="19" t="str">
        <f>IF(ISBLANK(Table633[[#This Row],[Date]]),"",MONTH(Table633[[#This Row],[Date]]))</f>
        <v/>
      </c>
    </row>
    <row r="453" spans="3:3">
      <c r="C453" s="19" t="str">
        <f>IF(ISBLANK(Table633[[#This Row],[Date]]),"",MONTH(Table633[[#This Row],[Date]]))</f>
        <v/>
      </c>
    </row>
    <row r="454" spans="3:3">
      <c r="C454" s="19" t="str">
        <f>IF(ISBLANK(Table633[[#This Row],[Date]]),"",MONTH(Table633[[#This Row],[Date]]))</f>
        <v/>
      </c>
    </row>
    <row r="455" spans="3:3">
      <c r="C455" s="19" t="str">
        <f>IF(ISBLANK(Table633[[#This Row],[Date]]),"",MONTH(Table633[[#This Row],[Date]]))</f>
        <v/>
      </c>
    </row>
    <row r="456" spans="3:3">
      <c r="C456" s="19" t="str">
        <f>IF(ISBLANK(Table633[[#This Row],[Date]]),"",MONTH(Table633[[#This Row],[Date]]))</f>
        <v/>
      </c>
    </row>
    <row r="457" spans="3:3">
      <c r="C457" s="19" t="str">
        <f>IF(ISBLANK(Table633[[#This Row],[Date]]),"",MONTH(Table633[[#This Row],[Date]]))</f>
        <v/>
      </c>
    </row>
    <row r="458" spans="3:3">
      <c r="C458" s="19" t="str">
        <f>IF(ISBLANK(Table633[[#This Row],[Date]]),"",MONTH(Table633[[#This Row],[Date]]))</f>
        <v/>
      </c>
    </row>
    <row r="459" spans="3:3">
      <c r="C459" s="19" t="str">
        <f>IF(ISBLANK(Table633[[#This Row],[Date]]),"",MONTH(Table633[[#This Row],[Date]]))</f>
        <v/>
      </c>
    </row>
    <row r="460" spans="3:3">
      <c r="C460" s="19" t="str">
        <f>IF(ISBLANK(Table633[[#This Row],[Date]]),"",MONTH(Table633[[#This Row],[Date]]))</f>
        <v/>
      </c>
    </row>
    <row r="461" spans="3:3">
      <c r="C461" s="19" t="str">
        <f>IF(ISBLANK(Table633[[#This Row],[Date]]),"",MONTH(Table633[[#This Row],[Date]]))</f>
        <v/>
      </c>
    </row>
    <row r="462" spans="3:3">
      <c r="C462" s="19" t="str">
        <f>IF(ISBLANK(Table633[[#This Row],[Date]]),"",MONTH(Table633[[#This Row],[Date]]))</f>
        <v/>
      </c>
    </row>
    <row r="463" spans="3:3">
      <c r="C463" s="19" t="str">
        <f>IF(ISBLANK(Table633[[#This Row],[Date]]),"",MONTH(Table633[[#This Row],[Date]]))</f>
        <v/>
      </c>
    </row>
    <row r="464" spans="3:3">
      <c r="C464" s="19" t="str">
        <f>IF(ISBLANK(Table633[[#This Row],[Date]]),"",MONTH(Table633[[#This Row],[Date]]))</f>
        <v/>
      </c>
    </row>
    <row r="465" spans="3:3">
      <c r="C465" s="19" t="str">
        <f>IF(ISBLANK(Table633[[#This Row],[Date]]),"",MONTH(Table633[[#This Row],[Date]]))</f>
        <v/>
      </c>
    </row>
    <row r="466" spans="3:3">
      <c r="C466" s="19" t="str">
        <f>IF(ISBLANK(Table633[[#This Row],[Date]]),"",MONTH(Table633[[#This Row],[Date]]))</f>
        <v/>
      </c>
    </row>
    <row r="467" spans="3:3">
      <c r="C467" s="19" t="str">
        <f>IF(ISBLANK(Table633[[#This Row],[Date]]),"",MONTH(Table633[[#This Row],[Date]]))</f>
        <v/>
      </c>
    </row>
    <row r="468" spans="3:3">
      <c r="C468" s="19" t="str">
        <f>IF(ISBLANK(Table633[[#This Row],[Date]]),"",MONTH(Table633[[#This Row],[Date]]))</f>
        <v/>
      </c>
    </row>
    <row r="469" spans="3:3">
      <c r="C469" s="19" t="str">
        <f>IF(ISBLANK(Table633[[#This Row],[Date]]),"",MONTH(Table633[[#This Row],[Date]]))</f>
        <v/>
      </c>
    </row>
    <row r="470" spans="3:3">
      <c r="C470" s="19" t="str">
        <f>IF(ISBLANK(Table633[[#This Row],[Date]]),"",MONTH(Table633[[#This Row],[Date]]))</f>
        <v/>
      </c>
    </row>
    <row r="471" spans="3:3">
      <c r="C471" s="19" t="str">
        <f>IF(ISBLANK(Table633[[#This Row],[Date]]),"",MONTH(Table633[[#This Row],[Date]]))</f>
        <v/>
      </c>
    </row>
    <row r="472" spans="3:3">
      <c r="C472" s="19" t="str">
        <f>IF(ISBLANK(Table633[[#This Row],[Date]]),"",MONTH(Table633[[#This Row],[Date]]))</f>
        <v/>
      </c>
    </row>
    <row r="473" spans="3:3">
      <c r="C473" s="19" t="str">
        <f>IF(ISBLANK(Table633[[#This Row],[Date]]),"",MONTH(Table633[[#This Row],[Date]]))</f>
        <v/>
      </c>
    </row>
    <row r="474" spans="3:3">
      <c r="C474" s="19" t="str">
        <f>IF(ISBLANK(Table633[[#This Row],[Date]]),"",MONTH(Table633[[#This Row],[Date]]))</f>
        <v/>
      </c>
    </row>
    <row r="475" spans="3:3">
      <c r="C475" s="19" t="str">
        <f>IF(ISBLANK(Table633[[#This Row],[Date]]),"",MONTH(Table633[[#This Row],[Date]]))</f>
        <v/>
      </c>
    </row>
    <row r="476" spans="3:3">
      <c r="C476" s="19" t="str">
        <f>IF(ISBLANK(Table633[[#This Row],[Date]]),"",MONTH(Table633[[#This Row],[Date]]))</f>
        <v/>
      </c>
    </row>
    <row r="477" spans="3:3">
      <c r="C477" s="19" t="str">
        <f>IF(ISBLANK(Table633[[#This Row],[Date]]),"",MONTH(Table633[[#This Row],[Date]]))</f>
        <v/>
      </c>
    </row>
    <row r="478" spans="3:3">
      <c r="C478" s="19" t="str">
        <f>IF(ISBLANK(Table633[[#This Row],[Date]]),"",MONTH(Table633[[#This Row],[Date]]))</f>
        <v/>
      </c>
    </row>
    <row r="479" spans="3:3">
      <c r="C479" s="19" t="str">
        <f>IF(ISBLANK(Table633[[#This Row],[Date]]),"",MONTH(Table633[[#This Row],[Date]]))</f>
        <v/>
      </c>
    </row>
    <row r="480" spans="3:3">
      <c r="C480" s="19" t="str">
        <f>IF(ISBLANK(Table633[[#This Row],[Date]]),"",MONTH(Table633[[#This Row],[Date]]))</f>
        <v/>
      </c>
    </row>
    <row r="481" spans="3:3">
      <c r="C481" s="19" t="str">
        <f>IF(ISBLANK(Table633[[#This Row],[Date]]),"",MONTH(Table633[[#This Row],[Date]]))</f>
        <v/>
      </c>
    </row>
    <row r="482" spans="3:3">
      <c r="C482" s="19" t="str">
        <f>IF(ISBLANK(Table633[[#This Row],[Date]]),"",MONTH(Table633[[#This Row],[Date]]))</f>
        <v/>
      </c>
    </row>
    <row r="483" spans="3:3">
      <c r="C483" s="19" t="str">
        <f>IF(ISBLANK(Table633[[#This Row],[Date]]),"",MONTH(Table633[[#This Row],[Date]]))</f>
        <v/>
      </c>
    </row>
    <row r="484" spans="3:3">
      <c r="C484" s="19" t="str">
        <f>IF(ISBLANK(Table633[[#This Row],[Date]]),"",MONTH(Table633[[#This Row],[Date]]))</f>
        <v/>
      </c>
    </row>
    <row r="485" spans="3:3">
      <c r="C485" s="19" t="str">
        <f>IF(ISBLANK(Table633[[#This Row],[Date]]),"",MONTH(Table633[[#This Row],[Date]]))</f>
        <v/>
      </c>
    </row>
    <row r="486" spans="3:3">
      <c r="C486" s="19" t="str">
        <f>IF(ISBLANK(Table633[[#This Row],[Date]]),"",MONTH(Table633[[#This Row],[Date]]))</f>
        <v/>
      </c>
    </row>
    <row r="487" spans="3:3">
      <c r="C487" s="19" t="str">
        <f>IF(ISBLANK(Table633[[#This Row],[Date]]),"",MONTH(Table633[[#This Row],[Date]]))</f>
        <v/>
      </c>
    </row>
    <row r="488" spans="3:3">
      <c r="C488" s="19" t="str">
        <f>IF(ISBLANK(Table633[[#This Row],[Date]]),"",MONTH(Table633[[#This Row],[Date]]))</f>
        <v/>
      </c>
    </row>
    <row r="489" spans="3:3">
      <c r="C489" s="19" t="str">
        <f>IF(ISBLANK(Table633[[#This Row],[Date]]),"",MONTH(Table633[[#This Row],[Date]]))</f>
        <v/>
      </c>
    </row>
    <row r="490" spans="3:3">
      <c r="C490" s="19" t="str">
        <f>IF(ISBLANK(Table633[[#This Row],[Date]]),"",MONTH(Table633[[#This Row],[Date]]))</f>
        <v/>
      </c>
    </row>
    <row r="491" spans="3:3">
      <c r="C491" s="19" t="str">
        <f>IF(ISBLANK(Table633[[#This Row],[Date]]),"",MONTH(Table633[[#This Row],[Date]]))</f>
        <v/>
      </c>
    </row>
    <row r="492" spans="3:3">
      <c r="C492" s="19" t="str">
        <f>IF(ISBLANK(Table633[[#This Row],[Date]]),"",MONTH(Table633[[#This Row],[Date]]))</f>
        <v/>
      </c>
    </row>
    <row r="493" spans="3:3">
      <c r="C493" s="19" t="str">
        <f>IF(ISBLANK(Table633[[#This Row],[Date]]),"",MONTH(Table633[[#This Row],[Date]]))</f>
        <v/>
      </c>
    </row>
    <row r="494" spans="3:3">
      <c r="C494" s="19" t="str">
        <f>IF(ISBLANK(Table633[[#This Row],[Date]]),"",MONTH(Table633[[#This Row],[Date]]))</f>
        <v/>
      </c>
    </row>
    <row r="495" spans="3:3">
      <c r="C495" s="19" t="str">
        <f>IF(ISBLANK(Table633[[#This Row],[Date]]),"",MONTH(Table633[[#This Row],[Date]]))</f>
        <v/>
      </c>
    </row>
    <row r="496" spans="3:3">
      <c r="C496" s="19" t="str">
        <f>IF(ISBLANK(Table633[[#This Row],[Date]]),"",MONTH(Table633[[#This Row],[Date]]))</f>
        <v/>
      </c>
    </row>
    <row r="497" spans="3:3">
      <c r="C497" s="19" t="str">
        <f>IF(ISBLANK(Table633[[#This Row],[Date]]),"",MONTH(Table633[[#This Row],[Date]]))</f>
        <v/>
      </c>
    </row>
    <row r="498" spans="3:3">
      <c r="C498" s="19" t="str">
        <f>IF(ISBLANK(Table633[[#This Row],[Date]]),"",MONTH(Table633[[#This Row],[Date]]))</f>
        <v/>
      </c>
    </row>
    <row r="499" spans="3:3">
      <c r="C499" s="19" t="str">
        <f>IF(ISBLANK(Table633[[#This Row],[Date]]),"",MONTH(Table633[[#This Row],[Date]]))</f>
        <v/>
      </c>
    </row>
    <row r="500" spans="3:3">
      <c r="C500" s="19" t="str">
        <f>IF(ISBLANK(Table633[[#This Row],[Date]]),"",MONTH(Table633[[#This Row],[Date]]))</f>
        <v/>
      </c>
    </row>
    <row r="501" spans="3:3">
      <c r="C501" s="19" t="str">
        <f>IF(ISBLANK(Table633[[#This Row],[Date]]),"",MONTH(Table633[[#This Row],[Date]]))</f>
        <v/>
      </c>
    </row>
    <row r="502" spans="3:3">
      <c r="C502" s="19" t="str">
        <f>IF(ISBLANK(Table633[[#This Row],[Date]]),"",MONTH(Table633[[#This Row],[Date]]))</f>
        <v/>
      </c>
    </row>
    <row r="503" spans="3:3">
      <c r="C503" s="19" t="str">
        <f>IF(ISBLANK(Table633[[#This Row],[Date]]),"",MONTH(Table633[[#This Row],[Date]]))</f>
        <v/>
      </c>
    </row>
    <row r="504" spans="3:3">
      <c r="C504" s="19" t="str">
        <f>IF(ISBLANK(Table633[[#This Row],[Date]]),"",MONTH(Table633[[#This Row],[Date]]))</f>
        <v/>
      </c>
    </row>
    <row r="505" spans="3:3">
      <c r="C505" s="19" t="str">
        <f>IF(ISBLANK(Table633[[#This Row],[Date]]),"",MONTH(Table633[[#This Row],[Date]]))</f>
        <v/>
      </c>
    </row>
    <row r="506" spans="3:3">
      <c r="C506" s="19" t="str">
        <f>IF(ISBLANK(Table633[[#This Row],[Date]]),"",MONTH(Table633[[#This Row],[Date]]))</f>
        <v/>
      </c>
    </row>
    <row r="507" spans="3:3">
      <c r="C507" s="19" t="str">
        <f>IF(ISBLANK(Table633[[#This Row],[Date]]),"",MONTH(Table633[[#This Row],[Date]]))</f>
        <v/>
      </c>
    </row>
    <row r="508" spans="3:3">
      <c r="C508" s="19" t="str">
        <f>IF(ISBLANK(Table633[[#This Row],[Date]]),"",MONTH(Table633[[#This Row],[Date]]))</f>
        <v/>
      </c>
    </row>
    <row r="509" spans="3:3">
      <c r="C509" s="19" t="str">
        <f>IF(ISBLANK(Table633[[#This Row],[Date]]),"",MONTH(Table633[[#This Row],[Date]]))</f>
        <v/>
      </c>
    </row>
    <row r="510" spans="3:3">
      <c r="C510" s="19" t="str">
        <f>IF(ISBLANK(Table633[[#This Row],[Date]]),"",MONTH(Table633[[#This Row],[Date]]))</f>
        <v/>
      </c>
    </row>
    <row r="511" spans="3:3">
      <c r="C511" s="19" t="str">
        <f>IF(ISBLANK(Table633[[#This Row],[Date]]),"",MONTH(Table633[[#This Row],[Date]]))</f>
        <v/>
      </c>
    </row>
    <row r="512" spans="3:3">
      <c r="C512" s="19" t="str">
        <f>IF(ISBLANK(Table633[[#This Row],[Date]]),"",MONTH(Table633[[#This Row],[Date]]))</f>
        <v/>
      </c>
    </row>
    <row r="513" spans="3:3">
      <c r="C513" s="19" t="str">
        <f>IF(ISBLANK(Table633[[#This Row],[Date]]),"",MONTH(Table633[[#This Row],[Date]]))</f>
        <v/>
      </c>
    </row>
    <row r="514" spans="3:3">
      <c r="C514" s="19" t="str">
        <f>IF(ISBLANK(Table633[[#This Row],[Date]]),"",MONTH(Table633[[#This Row],[Date]]))</f>
        <v/>
      </c>
    </row>
    <row r="515" spans="3:3">
      <c r="C515" s="19" t="str">
        <f>IF(ISBLANK(Table633[[#This Row],[Date]]),"",MONTH(Table633[[#This Row],[Date]]))</f>
        <v/>
      </c>
    </row>
    <row r="516" spans="3:3">
      <c r="C516" s="19" t="str">
        <f>IF(ISBLANK(Table633[[#This Row],[Date]]),"",MONTH(Table633[[#This Row],[Date]]))</f>
        <v/>
      </c>
    </row>
    <row r="517" spans="3:3">
      <c r="C517" s="19" t="str">
        <f>IF(ISBLANK(Table633[[#This Row],[Date]]),"",MONTH(Table633[[#This Row],[Date]]))</f>
        <v/>
      </c>
    </row>
    <row r="518" spans="3:3">
      <c r="C518" s="19" t="str">
        <f>IF(ISBLANK(Table633[[#This Row],[Date]]),"",MONTH(Table633[[#This Row],[Date]]))</f>
        <v/>
      </c>
    </row>
    <row r="519" spans="3:3">
      <c r="C519" s="19" t="str">
        <f>IF(ISBLANK(Table633[[#This Row],[Date]]),"",MONTH(Table633[[#This Row],[Date]]))</f>
        <v/>
      </c>
    </row>
    <row r="520" spans="3:3">
      <c r="C520" s="19" t="str">
        <f>IF(ISBLANK(Table633[[#This Row],[Date]]),"",MONTH(Table633[[#This Row],[Date]]))</f>
        <v/>
      </c>
    </row>
    <row r="521" spans="3:3">
      <c r="C521" s="19" t="str">
        <f>IF(ISBLANK(Table633[[#This Row],[Date]]),"",MONTH(Table633[[#This Row],[Date]]))</f>
        <v/>
      </c>
    </row>
    <row r="522" spans="3:3">
      <c r="C522" s="19" t="str">
        <f>IF(ISBLANK(Table633[[#This Row],[Date]]),"",MONTH(Table633[[#This Row],[Date]]))</f>
        <v/>
      </c>
    </row>
    <row r="523" spans="3:3">
      <c r="C523" s="19" t="str">
        <f>IF(ISBLANK(Table633[[#This Row],[Date]]),"",MONTH(Table633[[#This Row],[Date]]))</f>
        <v/>
      </c>
    </row>
    <row r="524" spans="3:3">
      <c r="C524" s="19" t="str">
        <f>IF(ISBLANK(Table633[[#This Row],[Date]]),"",MONTH(Table633[[#This Row],[Date]]))</f>
        <v/>
      </c>
    </row>
    <row r="525" spans="3:3">
      <c r="C525" s="19" t="str">
        <f>IF(ISBLANK(Table633[[#This Row],[Date]]),"",MONTH(Table633[[#This Row],[Date]]))</f>
        <v/>
      </c>
    </row>
    <row r="526" spans="3:3">
      <c r="C526" s="19" t="str">
        <f>IF(ISBLANK(Table633[[#This Row],[Date]]),"",MONTH(Table633[[#This Row],[Date]]))</f>
        <v/>
      </c>
    </row>
    <row r="527" spans="3:3">
      <c r="C527" s="19" t="str">
        <f>IF(ISBLANK(Table633[[#This Row],[Date]]),"",MONTH(Table633[[#This Row],[Date]]))</f>
        <v/>
      </c>
    </row>
    <row r="528" spans="3:3">
      <c r="C528" s="19" t="str">
        <f>IF(ISBLANK(Table633[[#This Row],[Date]]),"",MONTH(Table633[[#This Row],[Date]]))</f>
        <v/>
      </c>
    </row>
    <row r="529" spans="3:3">
      <c r="C529" s="19" t="str">
        <f>IF(ISBLANK(Table633[[#This Row],[Date]]),"",MONTH(Table633[[#This Row],[Date]]))</f>
        <v/>
      </c>
    </row>
    <row r="530" spans="3:3">
      <c r="C530" s="19" t="str">
        <f>IF(ISBLANK(Table633[[#This Row],[Date]]),"",MONTH(Table633[[#This Row],[Date]]))</f>
        <v/>
      </c>
    </row>
    <row r="531" spans="3:3">
      <c r="C531" s="19" t="str">
        <f>IF(ISBLANK(Table633[[#This Row],[Date]]),"",MONTH(Table633[[#This Row],[Date]]))</f>
        <v/>
      </c>
    </row>
    <row r="532" spans="3:3">
      <c r="C532" s="19" t="str">
        <f>IF(ISBLANK(Table633[[#This Row],[Date]]),"",MONTH(Table633[[#This Row],[Date]]))</f>
        <v/>
      </c>
    </row>
    <row r="533" spans="3:3">
      <c r="C533" s="19" t="str">
        <f>IF(ISBLANK(Table633[[#This Row],[Date]]),"",MONTH(Table633[[#This Row],[Date]]))</f>
        <v/>
      </c>
    </row>
    <row r="534" spans="3:3">
      <c r="C534" s="19" t="str">
        <f>IF(ISBLANK(Table633[[#This Row],[Date]]),"",MONTH(Table633[[#This Row],[Date]]))</f>
        <v/>
      </c>
    </row>
    <row r="535" spans="3:3">
      <c r="C535" s="19" t="str">
        <f>IF(ISBLANK(Table633[[#This Row],[Date]]),"",MONTH(Table633[[#This Row],[Date]]))</f>
        <v/>
      </c>
    </row>
    <row r="536" spans="3:3">
      <c r="C536" s="19" t="str">
        <f>IF(ISBLANK(Table633[[#This Row],[Date]]),"",MONTH(Table633[[#This Row],[Date]]))</f>
        <v/>
      </c>
    </row>
    <row r="537" spans="3:3">
      <c r="C537" s="19" t="str">
        <f>IF(ISBLANK(Table633[[#This Row],[Date]]),"",MONTH(Table633[[#This Row],[Date]]))</f>
        <v/>
      </c>
    </row>
    <row r="538" spans="3:3">
      <c r="C538" s="19" t="str">
        <f>IF(ISBLANK(Table633[[#This Row],[Date]]),"",MONTH(Table633[[#This Row],[Date]]))</f>
        <v/>
      </c>
    </row>
    <row r="539" spans="3:3">
      <c r="C539" s="19" t="str">
        <f>IF(ISBLANK(Table633[[#This Row],[Date]]),"",MONTH(Table633[[#This Row],[Date]]))</f>
        <v/>
      </c>
    </row>
    <row r="540" spans="3:3">
      <c r="C540" s="19" t="str">
        <f>IF(ISBLANK(Table633[[#This Row],[Date]]),"",MONTH(Table633[[#This Row],[Date]]))</f>
        <v/>
      </c>
    </row>
    <row r="541" spans="3:3">
      <c r="C541" s="19" t="str">
        <f>IF(ISBLANK(Table633[[#This Row],[Date]]),"",MONTH(Table633[[#This Row],[Date]]))</f>
        <v/>
      </c>
    </row>
    <row r="542" spans="3:3">
      <c r="C542" s="19" t="str">
        <f>IF(ISBLANK(Table633[[#This Row],[Date]]),"",MONTH(Table633[[#This Row],[Date]]))</f>
        <v/>
      </c>
    </row>
    <row r="543" spans="3:3">
      <c r="C543" s="19" t="str">
        <f>IF(ISBLANK(Table633[[#This Row],[Date]]),"",MONTH(Table633[[#This Row],[Date]]))</f>
        <v/>
      </c>
    </row>
    <row r="544" spans="3:3">
      <c r="C544" s="19" t="str">
        <f>IF(ISBLANK(Table633[[#This Row],[Date]]),"",MONTH(Table633[[#This Row],[Date]]))</f>
        <v/>
      </c>
    </row>
    <row r="545" spans="3:3">
      <c r="C545" s="19" t="str">
        <f>IF(ISBLANK(Table633[[#This Row],[Date]]),"",MONTH(Table633[[#This Row],[Date]]))</f>
        <v/>
      </c>
    </row>
    <row r="546" spans="3:3">
      <c r="C546" s="19" t="str">
        <f>IF(ISBLANK(Table633[[#This Row],[Date]]),"",MONTH(Table633[[#This Row],[Date]]))</f>
        <v/>
      </c>
    </row>
    <row r="547" spans="3:3">
      <c r="C547" s="19" t="str">
        <f>IF(ISBLANK(Table633[[#This Row],[Date]]),"",MONTH(Table633[[#This Row],[Date]]))</f>
        <v/>
      </c>
    </row>
    <row r="548" spans="3:3">
      <c r="C548" s="19" t="str">
        <f>IF(ISBLANK(Table633[[#This Row],[Date]]),"",MONTH(Table633[[#This Row],[Date]]))</f>
        <v/>
      </c>
    </row>
    <row r="549" spans="3:3">
      <c r="C549" s="19" t="str">
        <f>IF(ISBLANK(Table633[[#This Row],[Date]]),"",MONTH(Table633[[#This Row],[Date]]))</f>
        <v/>
      </c>
    </row>
    <row r="550" spans="3:3">
      <c r="C550" s="19" t="str">
        <f>IF(ISBLANK(Table633[[#This Row],[Date]]),"",MONTH(Table633[[#This Row],[Date]]))</f>
        <v/>
      </c>
    </row>
    <row r="551" spans="3:3">
      <c r="C551" s="19" t="str">
        <f>IF(ISBLANK(Table633[[#This Row],[Date]]),"",MONTH(Table633[[#This Row],[Date]]))</f>
        <v/>
      </c>
    </row>
    <row r="552" spans="3:3">
      <c r="C552" s="19" t="str">
        <f>IF(ISBLANK(Table633[[#This Row],[Date]]),"",MONTH(Table633[[#This Row],[Date]]))</f>
        <v/>
      </c>
    </row>
    <row r="553" spans="3:3">
      <c r="C553" s="19" t="str">
        <f>IF(ISBLANK(Table633[[#This Row],[Date]]),"",MONTH(Table633[[#This Row],[Date]]))</f>
        <v/>
      </c>
    </row>
    <row r="554" spans="3:3">
      <c r="C554" s="19" t="str">
        <f>IF(ISBLANK(Table633[[#This Row],[Date]]),"",MONTH(Table633[[#This Row],[Date]]))</f>
        <v/>
      </c>
    </row>
    <row r="555" spans="3:3">
      <c r="C555" s="19" t="str">
        <f>IF(ISBLANK(Table633[[#This Row],[Date]]),"",MONTH(Table633[[#This Row],[Date]]))</f>
        <v/>
      </c>
    </row>
    <row r="556" spans="3:3">
      <c r="C556" s="19" t="str">
        <f>IF(ISBLANK(Table633[[#This Row],[Date]]),"",MONTH(Table633[[#This Row],[Date]]))</f>
        <v/>
      </c>
    </row>
    <row r="557" spans="3:3">
      <c r="C557" s="19" t="str">
        <f>IF(ISBLANK(Table633[[#This Row],[Date]]),"",MONTH(Table633[[#This Row],[Date]]))</f>
        <v/>
      </c>
    </row>
    <row r="558" spans="3:3">
      <c r="C558" s="19" t="str">
        <f>IF(ISBLANK(Table633[[#This Row],[Date]]),"",MONTH(Table633[[#This Row],[Date]]))</f>
        <v/>
      </c>
    </row>
    <row r="559" spans="3:3">
      <c r="C559" s="19" t="str">
        <f>IF(ISBLANK(Table633[[#This Row],[Date]]),"",MONTH(Table633[[#This Row],[Date]]))</f>
        <v/>
      </c>
    </row>
    <row r="560" spans="3:3">
      <c r="C560" s="19" t="str">
        <f>IF(ISBLANK(Table633[[#This Row],[Date]]),"",MONTH(Table633[[#This Row],[Date]]))</f>
        <v/>
      </c>
    </row>
    <row r="561" spans="3:3">
      <c r="C561" s="19" t="str">
        <f>IF(ISBLANK(Table633[[#This Row],[Date]]),"",MONTH(Table633[[#This Row],[Date]]))</f>
        <v/>
      </c>
    </row>
    <row r="562" spans="3:3">
      <c r="C562" s="19" t="str">
        <f>IF(ISBLANK(Table633[[#This Row],[Date]]),"",MONTH(Table633[[#This Row],[Date]]))</f>
        <v/>
      </c>
    </row>
    <row r="563" spans="3:3">
      <c r="C563" s="19" t="str">
        <f>IF(ISBLANK(Table633[[#This Row],[Date]]),"",MONTH(Table633[[#This Row],[Date]]))</f>
        <v/>
      </c>
    </row>
    <row r="564" spans="3:3">
      <c r="C564" s="19" t="str">
        <f>IF(ISBLANK(Table633[[#This Row],[Date]]),"",MONTH(Table633[[#This Row],[Date]]))</f>
        <v/>
      </c>
    </row>
    <row r="565" spans="3:3">
      <c r="C565" s="19" t="str">
        <f>IF(ISBLANK(Table633[[#This Row],[Date]]),"",MONTH(Table633[[#This Row],[Date]]))</f>
        <v/>
      </c>
    </row>
    <row r="566" spans="3:3">
      <c r="C566" s="19" t="str">
        <f>IF(ISBLANK(Table633[[#This Row],[Date]]),"",MONTH(Table633[[#This Row],[Date]]))</f>
        <v/>
      </c>
    </row>
    <row r="567" spans="3:3">
      <c r="C567" s="19" t="str">
        <f>IF(ISBLANK(Table633[[#This Row],[Date]]),"",MONTH(Table633[[#This Row],[Date]]))</f>
        <v/>
      </c>
    </row>
    <row r="568" spans="3:3">
      <c r="C568" s="19" t="str">
        <f>IF(ISBLANK(Table633[[#This Row],[Date]]),"",MONTH(Table633[[#This Row],[Date]]))</f>
        <v/>
      </c>
    </row>
    <row r="569" spans="3:3">
      <c r="C569" s="19" t="str">
        <f>IF(ISBLANK(Table633[[#This Row],[Date]]),"",MONTH(Table633[[#This Row],[Date]]))</f>
        <v/>
      </c>
    </row>
    <row r="570" spans="3:3">
      <c r="C570" s="19" t="str">
        <f>IF(ISBLANK(Table633[[#This Row],[Date]]),"",MONTH(Table633[[#This Row],[Date]]))</f>
        <v/>
      </c>
    </row>
    <row r="571" spans="3:3">
      <c r="C571" s="19" t="str">
        <f>IF(ISBLANK(Table633[[#This Row],[Date]]),"",MONTH(Table633[[#This Row],[Date]]))</f>
        <v/>
      </c>
    </row>
    <row r="572" spans="3:3">
      <c r="C572" s="19" t="str">
        <f>IF(ISBLANK(Table633[[#This Row],[Date]]),"",MONTH(Table633[[#This Row],[Date]]))</f>
        <v/>
      </c>
    </row>
    <row r="573" spans="3:3">
      <c r="C573" s="19" t="str">
        <f>IF(ISBLANK(Table633[[#This Row],[Date]]),"",MONTH(Table633[[#This Row],[Date]]))</f>
        <v/>
      </c>
    </row>
    <row r="574" spans="3:3">
      <c r="C574" s="19" t="str">
        <f>IF(ISBLANK(Table633[[#This Row],[Date]]),"",MONTH(Table633[[#This Row],[Date]]))</f>
        <v/>
      </c>
    </row>
    <row r="575" spans="3:3">
      <c r="C575" s="19" t="str">
        <f>IF(ISBLANK(Table633[[#This Row],[Date]]),"",MONTH(Table633[[#This Row],[Date]]))</f>
        <v/>
      </c>
    </row>
    <row r="576" spans="3:3">
      <c r="C576" s="19" t="str">
        <f>IF(ISBLANK(Table633[[#This Row],[Date]]),"",MONTH(Table633[[#This Row],[Date]]))</f>
        <v/>
      </c>
    </row>
    <row r="577" spans="3:3">
      <c r="C577" s="19" t="str">
        <f>IF(ISBLANK(Table633[[#This Row],[Date]]),"",MONTH(Table633[[#This Row],[Date]]))</f>
        <v/>
      </c>
    </row>
    <row r="578" spans="3:3">
      <c r="C578" s="19" t="str">
        <f>IF(ISBLANK(Table633[[#This Row],[Date]]),"",MONTH(Table633[[#This Row],[Date]]))</f>
        <v/>
      </c>
    </row>
    <row r="579" spans="3:3">
      <c r="C579" s="19" t="str">
        <f>IF(ISBLANK(Table633[[#This Row],[Date]]),"",MONTH(Table633[[#This Row],[Date]]))</f>
        <v/>
      </c>
    </row>
    <row r="580" spans="3:3">
      <c r="C580" s="19" t="str">
        <f>IF(ISBLANK(Table633[[#This Row],[Date]]),"",MONTH(Table633[[#This Row],[Date]]))</f>
        <v/>
      </c>
    </row>
    <row r="581" spans="3:3">
      <c r="C581" s="19" t="str">
        <f>IF(ISBLANK(Table633[[#This Row],[Date]]),"",MONTH(Table633[[#This Row],[Date]]))</f>
        <v/>
      </c>
    </row>
    <row r="582" spans="3:3">
      <c r="C582" s="19" t="str">
        <f>IF(ISBLANK(Table633[[#This Row],[Date]]),"",MONTH(Table633[[#This Row],[Date]]))</f>
        <v/>
      </c>
    </row>
    <row r="583" spans="3:3">
      <c r="C583" s="19" t="str">
        <f>IF(ISBLANK(Table633[[#This Row],[Date]]),"",MONTH(Table633[[#This Row],[Date]]))</f>
        <v/>
      </c>
    </row>
    <row r="584" spans="3:3">
      <c r="C584" s="19" t="str">
        <f>IF(ISBLANK(Table633[[#This Row],[Date]]),"",MONTH(Table633[[#This Row],[Date]]))</f>
        <v/>
      </c>
    </row>
    <row r="585" spans="3:3">
      <c r="C585" s="19" t="str">
        <f>IF(ISBLANK(Table633[[#This Row],[Date]]),"",MONTH(Table633[[#This Row],[Date]]))</f>
        <v/>
      </c>
    </row>
    <row r="586" spans="3:3">
      <c r="C586" s="19" t="str">
        <f>IF(ISBLANK(Table633[[#This Row],[Date]]),"",MONTH(Table633[[#This Row],[Date]]))</f>
        <v/>
      </c>
    </row>
    <row r="587" spans="3:3">
      <c r="C587" s="19" t="str">
        <f>IF(ISBLANK(Table633[[#This Row],[Date]]),"",MONTH(Table633[[#This Row],[Date]]))</f>
        <v/>
      </c>
    </row>
    <row r="588" spans="3:3">
      <c r="C588" s="19" t="str">
        <f>IF(ISBLANK(Table633[[#This Row],[Date]]),"",MONTH(Table633[[#This Row],[Date]]))</f>
        <v/>
      </c>
    </row>
    <row r="589" spans="3:3">
      <c r="C589" s="19" t="str">
        <f>IF(ISBLANK(Table633[[#This Row],[Date]]),"",MONTH(Table633[[#This Row],[Date]]))</f>
        <v/>
      </c>
    </row>
    <row r="590" spans="3:3">
      <c r="C590" s="19" t="str">
        <f>IF(ISBLANK(Table633[[#This Row],[Date]]),"",MONTH(Table633[[#This Row],[Date]]))</f>
        <v/>
      </c>
    </row>
    <row r="591" spans="3:3">
      <c r="C591" s="19" t="str">
        <f>IF(ISBLANK(Table633[[#This Row],[Date]]),"",MONTH(Table633[[#This Row],[Date]]))</f>
        <v/>
      </c>
    </row>
    <row r="592" spans="3:3">
      <c r="C592" s="19" t="str">
        <f>IF(ISBLANK(Table633[[#This Row],[Date]]),"",MONTH(Table633[[#This Row],[Date]]))</f>
        <v/>
      </c>
    </row>
    <row r="593" spans="3:3">
      <c r="C593" s="19" t="str">
        <f>IF(ISBLANK(Table633[[#This Row],[Date]]),"",MONTH(Table633[[#This Row],[Date]]))</f>
        <v/>
      </c>
    </row>
    <row r="594" spans="3:3">
      <c r="C594" s="19" t="str">
        <f>IF(ISBLANK(Table633[[#This Row],[Date]]),"",MONTH(Table633[[#This Row],[Date]]))</f>
        <v/>
      </c>
    </row>
    <row r="595" spans="3:3">
      <c r="C595" s="19" t="str">
        <f>IF(ISBLANK(Table633[[#This Row],[Date]]),"",MONTH(Table633[[#This Row],[Date]]))</f>
        <v/>
      </c>
    </row>
    <row r="596" spans="3:3">
      <c r="C596" s="19" t="str">
        <f>IF(ISBLANK(Table633[[#This Row],[Date]]),"",MONTH(Table633[[#This Row],[Date]]))</f>
        <v/>
      </c>
    </row>
    <row r="597" spans="3:3">
      <c r="C597" s="19" t="str">
        <f>IF(ISBLANK(Table633[[#This Row],[Date]]),"",MONTH(Table633[[#This Row],[Date]]))</f>
        <v/>
      </c>
    </row>
    <row r="598" spans="3:3">
      <c r="C598" s="19" t="str">
        <f>IF(ISBLANK(Table633[[#This Row],[Date]]),"",MONTH(Table633[[#This Row],[Date]]))</f>
        <v/>
      </c>
    </row>
    <row r="599" spans="3:3">
      <c r="C599" s="19" t="str">
        <f>IF(ISBLANK(Table633[[#This Row],[Date]]),"",MONTH(Table633[[#This Row],[Date]]))</f>
        <v/>
      </c>
    </row>
    <row r="600" spans="3:3">
      <c r="C600" s="19" t="str">
        <f>IF(ISBLANK(Table633[[#This Row],[Date]]),"",MONTH(Table633[[#This Row],[Date]]))</f>
        <v/>
      </c>
    </row>
    <row r="601" spans="3:3">
      <c r="C601" s="19" t="str">
        <f>IF(ISBLANK(Table633[[#This Row],[Date]]),"",MONTH(Table633[[#This Row],[Date]]))</f>
        <v/>
      </c>
    </row>
    <row r="602" spans="3:3">
      <c r="C602" s="19" t="str">
        <f>IF(ISBLANK(Table633[[#This Row],[Date]]),"",MONTH(Table633[[#This Row],[Date]]))</f>
        <v/>
      </c>
    </row>
    <row r="603" spans="3:3">
      <c r="C603" s="19" t="str">
        <f>IF(ISBLANK(Table633[[#This Row],[Date]]),"",MONTH(Table633[[#This Row],[Date]]))</f>
        <v/>
      </c>
    </row>
    <row r="604" spans="3:3">
      <c r="C604" s="19" t="str">
        <f>IF(ISBLANK(Table633[[#This Row],[Date]]),"",MONTH(Table633[[#This Row],[Date]]))</f>
        <v/>
      </c>
    </row>
    <row r="605" spans="3:3">
      <c r="C605" s="19" t="str">
        <f>IF(ISBLANK(Table633[[#This Row],[Date]]),"",MONTH(Table633[[#This Row],[Date]]))</f>
        <v/>
      </c>
    </row>
    <row r="606" spans="3:3">
      <c r="C606" s="19" t="str">
        <f>IF(ISBLANK(Table633[[#This Row],[Date]]),"",MONTH(Table633[[#This Row],[Date]]))</f>
        <v/>
      </c>
    </row>
    <row r="607" spans="3:3">
      <c r="C607" s="19" t="str">
        <f>IF(ISBLANK(Table633[[#This Row],[Date]]),"",MONTH(Table633[[#This Row],[Date]]))</f>
        <v/>
      </c>
    </row>
    <row r="608" spans="3:3">
      <c r="C608" s="19" t="str">
        <f>IF(ISBLANK(Table633[[#This Row],[Date]]),"",MONTH(Table633[[#This Row],[Date]]))</f>
        <v/>
      </c>
    </row>
    <row r="609" spans="3:3">
      <c r="C609" s="19" t="str">
        <f>IF(ISBLANK(Table633[[#This Row],[Date]]),"",MONTH(Table633[[#This Row],[Date]]))</f>
        <v/>
      </c>
    </row>
    <row r="610" spans="3:3">
      <c r="C610" s="19" t="str">
        <f>IF(ISBLANK(Table633[[#This Row],[Date]]),"",MONTH(Table633[[#This Row],[Date]]))</f>
        <v/>
      </c>
    </row>
    <row r="611" spans="3:3">
      <c r="C611" s="19" t="str">
        <f>IF(ISBLANK(Table633[[#This Row],[Date]]),"",MONTH(Table633[[#This Row],[Date]]))</f>
        <v/>
      </c>
    </row>
    <row r="612" spans="3:3">
      <c r="C612" s="19" t="str">
        <f>IF(ISBLANK(Table633[[#This Row],[Date]]),"",MONTH(Table633[[#This Row],[Date]]))</f>
        <v/>
      </c>
    </row>
    <row r="613" spans="3:3">
      <c r="C613" s="19" t="str">
        <f>IF(ISBLANK(Table633[[#This Row],[Date]]),"",MONTH(Table633[[#This Row],[Date]]))</f>
        <v/>
      </c>
    </row>
    <row r="614" spans="3:3">
      <c r="C614" s="19" t="str">
        <f>IF(ISBLANK(Table633[[#This Row],[Date]]),"",MONTH(Table633[[#This Row],[Date]]))</f>
        <v/>
      </c>
    </row>
    <row r="615" spans="3:3">
      <c r="C615" s="19" t="str">
        <f>IF(ISBLANK(Table633[[#This Row],[Date]]),"",MONTH(Table633[[#This Row],[Date]]))</f>
        <v/>
      </c>
    </row>
    <row r="616" spans="3:3">
      <c r="C616" s="19" t="str">
        <f>IF(ISBLANK(Table633[[#This Row],[Date]]),"",MONTH(Table633[[#This Row],[Date]]))</f>
        <v/>
      </c>
    </row>
    <row r="617" spans="3:3">
      <c r="C617" s="19" t="str">
        <f>IF(ISBLANK(Table633[[#This Row],[Date]]),"",MONTH(Table633[[#This Row],[Date]]))</f>
        <v/>
      </c>
    </row>
    <row r="618" spans="3:3">
      <c r="C618" s="19" t="str">
        <f>IF(ISBLANK(Table633[[#This Row],[Date]]),"",MONTH(Table633[[#This Row],[Date]]))</f>
        <v/>
      </c>
    </row>
    <row r="619" spans="3:3">
      <c r="C619" s="19" t="str">
        <f>IF(ISBLANK(Table633[[#This Row],[Date]]),"",MONTH(Table633[[#This Row],[Date]]))</f>
        <v/>
      </c>
    </row>
    <row r="620" spans="3:3">
      <c r="C620" s="19" t="str">
        <f>IF(ISBLANK(Table633[[#This Row],[Date]]),"",MONTH(Table633[[#This Row],[Date]]))</f>
        <v/>
      </c>
    </row>
    <row r="621" spans="3:3">
      <c r="C621" s="19" t="str">
        <f>IF(ISBLANK(Table633[[#This Row],[Date]]),"",MONTH(Table633[[#This Row],[Date]]))</f>
        <v/>
      </c>
    </row>
    <row r="622" spans="3:3">
      <c r="C622" s="19" t="str">
        <f>IF(ISBLANK(Table633[[#This Row],[Date]]),"",MONTH(Table633[[#This Row],[Date]]))</f>
        <v/>
      </c>
    </row>
    <row r="623" spans="3:3">
      <c r="C623" s="19" t="str">
        <f>IF(ISBLANK(Table633[[#This Row],[Date]]),"",MONTH(Table633[[#This Row],[Date]]))</f>
        <v/>
      </c>
    </row>
    <row r="624" spans="3:3">
      <c r="C624" s="19" t="str">
        <f>IF(ISBLANK(Table633[[#This Row],[Date]]),"",MONTH(Table633[[#This Row],[Date]]))</f>
        <v/>
      </c>
    </row>
    <row r="625" spans="3:3">
      <c r="C625" s="19" t="str">
        <f>IF(ISBLANK(Table633[[#This Row],[Date]]),"",MONTH(Table633[[#This Row],[Date]]))</f>
        <v/>
      </c>
    </row>
    <row r="626" spans="3:3">
      <c r="C626" s="19" t="str">
        <f>IF(ISBLANK(Table633[[#This Row],[Date]]),"",MONTH(Table633[[#This Row],[Date]]))</f>
        <v/>
      </c>
    </row>
    <row r="627" spans="3:3">
      <c r="C627" s="19" t="str">
        <f>IF(ISBLANK(Table633[[#This Row],[Date]]),"",MONTH(Table633[[#This Row],[Date]]))</f>
        <v/>
      </c>
    </row>
    <row r="628" spans="3:3">
      <c r="C628" s="19" t="str">
        <f>IF(ISBLANK(Table633[[#This Row],[Date]]),"",MONTH(Table633[[#This Row],[Date]]))</f>
        <v/>
      </c>
    </row>
    <row r="629" spans="3:3">
      <c r="C629" s="19" t="str">
        <f>IF(ISBLANK(Table633[[#This Row],[Date]]),"",MONTH(Table633[[#This Row],[Date]]))</f>
        <v/>
      </c>
    </row>
    <row r="630" spans="3:3">
      <c r="C630" s="19" t="str">
        <f>IF(ISBLANK(Table633[[#This Row],[Date]]),"",MONTH(Table633[[#This Row],[Date]]))</f>
        <v/>
      </c>
    </row>
    <row r="631" spans="3:3">
      <c r="C631" s="19" t="str">
        <f>IF(ISBLANK(Table633[[#This Row],[Date]]),"",MONTH(Table633[[#This Row],[Date]]))</f>
        <v/>
      </c>
    </row>
    <row r="632" spans="3:3">
      <c r="C632" s="19" t="str">
        <f>IF(ISBLANK(Table633[[#This Row],[Date]]),"",MONTH(Table633[[#This Row],[Date]]))</f>
        <v/>
      </c>
    </row>
    <row r="633" spans="3:3">
      <c r="C633" s="19" t="str">
        <f>IF(ISBLANK(Table633[[#This Row],[Date]]),"",MONTH(Table633[[#This Row],[Date]]))</f>
        <v/>
      </c>
    </row>
    <row r="634" spans="3:3">
      <c r="C634" s="19" t="str">
        <f>IF(ISBLANK(Table633[[#This Row],[Date]]),"",MONTH(Table633[[#This Row],[Date]]))</f>
        <v/>
      </c>
    </row>
    <row r="635" spans="3:3">
      <c r="C635" s="19" t="str">
        <f>IF(ISBLANK(Table633[[#This Row],[Date]]),"",MONTH(Table633[[#This Row],[Date]]))</f>
        <v/>
      </c>
    </row>
    <row r="636" spans="3:3">
      <c r="C636" s="19" t="str">
        <f>IF(ISBLANK(Table633[[#This Row],[Date]]),"",MONTH(Table633[[#This Row],[Date]]))</f>
        <v/>
      </c>
    </row>
    <row r="637" spans="3:3">
      <c r="C637" s="19" t="str">
        <f>IF(ISBLANK(Table633[[#This Row],[Date]]),"",MONTH(Table633[[#This Row],[Date]]))</f>
        <v/>
      </c>
    </row>
    <row r="638" spans="3:3">
      <c r="C638" s="19" t="str">
        <f>IF(ISBLANK(Table633[[#This Row],[Date]]),"",MONTH(Table633[[#This Row],[Date]]))</f>
        <v/>
      </c>
    </row>
    <row r="639" spans="3:3">
      <c r="C639" s="19" t="str">
        <f>IF(ISBLANK(Table633[[#This Row],[Date]]),"",MONTH(Table633[[#This Row],[Date]]))</f>
        <v/>
      </c>
    </row>
    <row r="640" spans="3:3">
      <c r="C640" s="19" t="str">
        <f>IF(ISBLANK(Table633[[#This Row],[Date]]),"",MONTH(Table633[[#This Row],[Date]]))</f>
        <v/>
      </c>
    </row>
    <row r="641" spans="3:3">
      <c r="C641" s="19" t="str">
        <f>IF(ISBLANK(Table633[[#This Row],[Date]]),"",MONTH(Table633[[#This Row],[Date]]))</f>
        <v/>
      </c>
    </row>
    <row r="642" spans="3:3">
      <c r="C642" s="19" t="str">
        <f>IF(ISBLANK(Table633[[#This Row],[Date]]),"",MONTH(Table633[[#This Row],[Date]]))</f>
        <v/>
      </c>
    </row>
    <row r="643" spans="3:3">
      <c r="C643" s="19" t="str">
        <f>IF(ISBLANK(Table633[[#This Row],[Date]]),"",MONTH(Table633[[#This Row],[Date]]))</f>
        <v/>
      </c>
    </row>
    <row r="644" spans="3:3">
      <c r="C644" s="19" t="str">
        <f>IF(ISBLANK(Table633[[#This Row],[Date]]),"",MONTH(Table633[[#This Row],[Date]]))</f>
        <v/>
      </c>
    </row>
    <row r="645" spans="3:3">
      <c r="C645" s="19" t="str">
        <f>IF(ISBLANK(Table633[[#This Row],[Date]]),"",MONTH(Table633[[#This Row],[Date]]))</f>
        <v/>
      </c>
    </row>
    <row r="646" spans="3:3">
      <c r="C646" s="19" t="str">
        <f>IF(ISBLANK(Table633[[#This Row],[Date]]),"",MONTH(Table633[[#This Row],[Date]]))</f>
        <v/>
      </c>
    </row>
    <row r="647" spans="3:3">
      <c r="C647" s="19" t="str">
        <f>IF(ISBLANK(Table633[[#This Row],[Date]]),"",MONTH(Table633[[#This Row],[Date]]))</f>
        <v/>
      </c>
    </row>
    <row r="648" spans="3:3">
      <c r="C648" s="19" t="str">
        <f>IF(ISBLANK(Table633[[#This Row],[Date]]),"",MONTH(Table633[[#This Row],[Date]]))</f>
        <v/>
      </c>
    </row>
    <row r="649" spans="3:3">
      <c r="C649" s="19" t="str">
        <f>IF(ISBLANK(Table633[[#This Row],[Date]]),"",MONTH(Table633[[#This Row],[Date]]))</f>
        <v/>
      </c>
    </row>
    <row r="650" spans="3:3">
      <c r="C650" s="19" t="str">
        <f>IF(ISBLANK(Table633[[#This Row],[Date]]),"",MONTH(Table633[[#This Row],[Date]]))</f>
        <v/>
      </c>
    </row>
    <row r="651" spans="3:3">
      <c r="C651" s="19" t="str">
        <f>IF(ISBLANK(Table633[[#This Row],[Date]]),"",MONTH(Table633[[#This Row],[Date]]))</f>
        <v/>
      </c>
    </row>
    <row r="652" spans="3:3">
      <c r="C652" s="19" t="str">
        <f>IF(ISBLANK(Table633[[#This Row],[Date]]),"",MONTH(Table633[[#This Row],[Date]]))</f>
        <v/>
      </c>
    </row>
    <row r="653" spans="3:3">
      <c r="C653" s="19" t="str">
        <f>IF(ISBLANK(Table633[[#This Row],[Date]]),"",MONTH(Table633[[#This Row],[Date]]))</f>
        <v/>
      </c>
    </row>
    <row r="654" spans="3:3">
      <c r="C654" s="19" t="str">
        <f>IF(ISBLANK(Table633[[#This Row],[Date]]),"",MONTH(Table633[[#This Row],[Date]]))</f>
        <v/>
      </c>
    </row>
    <row r="655" spans="3:3">
      <c r="C655" s="19" t="str">
        <f>IF(ISBLANK(Table633[[#This Row],[Date]]),"",MONTH(Table633[[#This Row],[Date]]))</f>
        <v/>
      </c>
    </row>
    <row r="656" spans="3:3">
      <c r="C656" s="19" t="str">
        <f>IF(ISBLANK(Table633[[#This Row],[Date]]),"",MONTH(Table633[[#This Row],[Date]]))</f>
        <v/>
      </c>
    </row>
    <row r="657" spans="3:3">
      <c r="C657" s="19" t="str">
        <f>IF(ISBLANK(Table633[[#This Row],[Date]]),"",MONTH(Table633[[#This Row],[Date]]))</f>
        <v/>
      </c>
    </row>
    <row r="658" spans="3:3">
      <c r="C658" s="19" t="str">
        <f>IF(ISBLANK(Table633[[#This Row],[Date]]),"",MONTH(Table633[[#This Row],[Date]]))</f>
        <v/>
      </c>
    </row>
    <row r="659" spans="3:3">
      <c r="C659" s="19" t="str">
        <f>IF(ISBLANK(Table633[[#This Row],[Date]]),"",MONTH(Table633[[#This Row],[Date]]))</f>
        <v/>
      </c>
    </row>
    <row r="660" spans="3:3">
      <c r="C660" s="19" t="str">
        <f>IF(ISBLANK(Table633[[#This Row],[Date]]),"",MONTH(Table633[[#This Row],[Date]]))</f>
        <v/>
      </c>
    </row>
    <row r="661" spans="3:3">
      <c r="C661" s="19" t="str">
        <f>IF(ISBLANK(Table633[[#This Row],[Date]]),"",MONTH(Table633[[#This Row],[Date]]))</f>
        <v/>
      </c>
    </row>
    <row r="662" spans="3:3">
      <c r="C662" s="19" t="str">
        <f>IF(ISBLANK(Table633[[#This Row],[Date]]),"",MONTH(Table633[[#This Row],[Date]]))</f>
        <v/>
      </c>
    </row>
    <row r="663" spans="3:3">
      <c r="C663" s="19" t="str">
        <f>IF(ISBLANK(Table633[[#This Row],[Date]]),"",MONTH(Table633[[#This Row],[Date]]))</f>
        <v/>
      </c>
    </row>
    <row r="664" spans="3:3">
      <c r="C664" s="19" t="str">
        <f>IF(ISBLANK(Table633[[#This Row],[Date]]),"",MONTH(Table633[[#This Row],[Date]]))</f>
        <v/>
      </c>
    </row>
    <row r="665" spans="3:3">
      <c r="C665" s="19" t="str">
        <f>IF(ISBLANK(Table633[[#This Row],[Date]]),"",MONTH(Table633[[#This Row],[Date]]))</f>
        <v/>
      </c>
    </row>
    <row r="666" spans="3:3">
      <c r="C666" s="19" t="str">
        <f>IF(ISBLANK(Table633[[#This Row],[Date]]),"",MONTH(Table633[[#This Row],[Date]]))</f>
        <v/>
      </c>
    </row>
    <row r="667" spans="3:3">
      <c r="C667" s="19" t="str">
        <f>IF(ISBLANK(Table633[[#This Row],[Date]]),"",MONTH(Table633[[#This Row],[Date]]))</f>
        <v/>
      </c>
    </row>
    <row r="668" spans="3:3">
      <c r="C668" s="19" t="str">
        <f>IF(ISBLANK(Table633[[#This Row],[Date]]),"",MONTH(Table633[[#This Row],[Date]]))</f>
        <v/>
      </c>
    </row>
    <row r="669" spans="3:3">
      <c r="C669" s="19" t="str">
        <f>IF(ISBLANK(Table633[[#This Row],[Date]]),"",MONTH(Table633[[#This Row],[Date]]))</f>
        <v/>
      </c>
    </row>
    <row r="670" spans="3:3">
      <c r="C670" s="19" t="str">
        <f>IF(ISBLANK(Table633[[#This Row],[Date]]),"",MONTH(Table633[[#This Row],[Date]]))</f>
        <v/>
      </c>
    </row>
    <row r="671" spans="3:3">
      <c r="C671" s="19" t="str">
        <f>IF(ISBLANK(Table633[[#This Row],[Date]]),"",MONTH(Table633[[#This Row],[Date]]))</f>
        <v/>
      </c>
    </row>
    <row r="672" spans="3:3">
      <c r="C672" s="19" t="str">
        <f>IF(ISBLANK(Table633[[#This Row],[Date]]),"",MONTH(Table633[[#This Row],[Date]]))</f>
        <v/>
      </c>
    </row>
    <row r="673" spans="3:3">
      <c r="C673" s="19" t="str">
        <f>IF(ISBLANK(Table633[[#This Row],[Date]]),"",MONTH(Table633[[#This Row],[Date]]))</f>
        <v/>
      </c>
    </row>
    <row r="674" spans="3:3">
      <c r="C674" s="19" t="str">
        <f>IF(ISBLANK(Table633[[#This Row],[Date]]),"",MONTH(Table633[[#This Row],[Date]]))</f>
        <v/>
      </c>
    </row>
    <row r="675" spans="3:3">
      <c r="C675" s="19" t="str">
        <f>IF(ISBLANK(Table633[[#This Row],[Date]]),"",MONTH(Table633[[#This Row],[Date]]))</f>
        <v/>
      </c>
    </row>
    <row r="676" spans="3:3">
      <c r="C676" s="19" t="str">
        <f>IF(ISBLANK(Table633[[#This Row],[Date]]),"",MONTH(Table633[[#This Row],[Date]]))</f>
        <v/>
      </c>
    </row>
    <row r="677" spans="3:3">
      <c r="C677" s="19" t="str">
        <f>IF(ISBLANK(Table633[[#This Row],[Date]]),"",MONTH(Table633[[#This Row],[Date]]))</f>
        <v/>
      </c>
    </row>
    <row r="678" spans="3:3">
      <c r="C678" s="19" t="str">
        <f>IF(ISBLANK(Table633[[#This Row],[Date]]),"",MONTH(Table633[[#This Row],[Date]]))</f>
        <v/>
      </c>
    </row>
    <row r="679" spans="3:3">
      <c r="C679" s="19" t="str">
        <f>IF(ISBLANK(Table633[[#This Row],[Date]]),"",MONTH(Table633[[#This Row],[Date]]))</f>
        <v/>
      </c>
    </row>
    <row r="680" spans="3:3">
      <c r="C680" s="19" t="str">
        <f>IF(ISBLANK(Table633[[#This Row],[Date]]),"",MONTH(Table633[[#This Row],[Date]]))</f>
        <v/>
      </c>
    </row>
    <row r="681" spans="3:3">
      <c r="C681" s="19" t="str">
        <f>IF(ISBLANK(Table633[[#This Row],[Date]]),"",MONTH(Table633[[#This Row],[Date]]))</f>
        <v/>
      </c>
    </row>
    <row r="682" spans="3:3">
      <c r="C682" s="19" t="str">
        <f>IF(ISBLANK(Table633[[#This Row],[Date]]),"",MONTH(Table633[[#This Row],[Date]]))</f>
        <v/>
      </c>
    </row>
    <row r="683" spans="3:3">
      <c r="C683" s="19" t="str">
        <f>IF(ISBLANK(Table633[[#This Row],[Date]]),"",MONTH(Table633[[#This Row],[Date]]))</f>
        <v/>
      </c>
    </row>
    <row r="684" spans="3:3">
      <c r="C684" s="19" t="str">
        <f>IF(ISBLANK(Table633[[#This Row],[Date]]),"",MONTH(Table633[[#This Row],[Date]]))</f>
        <v/>
      </c>
    </row>
    <row r="685" spans="3:3">
      <c r="C685" s="19" t="str">
        <f>IF(ISBLANK(Table633[[#This Row],[Date]]),"",MONTH(Table633[[#This Row],[Date]]))</f>
        <v/>
      </c>
    </row>
    <row r="686" spans="3:3">
      <c r="C686" s="19" t="str">
        <f>IF(ISBLANK(Table633[[#This Row],[Date]]),"",MONTH(Table633[[#This Row],[Date]]))</f>
        <v/>
      </c>
    </row>
    <row r="687" spans="3:3">
      <c r="C687" s="19" t="str">
        <f>IF(ISBLANK(Table633[[#This Row],[Date]]),"",MONTH(Table633[[#This Row],[Date]]))</f>
        <v/>
      </c>
    </row>
    <row r="688" spans="3:3">
      <c r="C688" s="19" t="str">
        <f>IF(ISBLANK(Table633[[#This Row],[Date]]),"",MONTH(Table633[[#This Row],[Date]]))</f>
        <v/>
      </c>
    </row>
    <row r="689" spans="3:3">
      <c r="C689" s="19" t="str">
        <f>IF(ISBLANK(Table633[[#This Row],[Date]]),"",MONTH(Table633[[#This Row],[Date]]))</f>
        <v/>
      </c>
    </row>
    <row r="690" spans="3:3">
      <c r="C690" s="19" t="str">
        <f>IF(ISBLANK(Table633[[#This Row],[Date]]),"",MONTH(Table633[[#This Row],[Date]]))</f>
        <v/>
      </c>
    </row>
    <row r="691" spans="3:3">
      <c r="C691" s="19" t="str">
        <f>IF(ISBLANK(Table633[[#This Row],[Date]]),"",MONTH(Table633[[#This Row],[Date]]))</f>
        <v/>
      </c>
    </row>
    <row r="692" spans="3:3">
      <c r="C692" s="19" t="str">
        <f>IF(ISBLANK(Table633[[#This Row],[Date]]),"",MONTH(Table633[[#This Row],[Date]]))</f>
        <v/>
      </c>
    </row>
    <row r="693" spans="3:3">
      <c r="C693" s="19" t="str">
        <f>IF(ISBLANK(Table633[[#This Row],[Date]]),"",MONTH(Table633[[#This Row],[Date]]))</f>
        <v/>
      </c>
    </row>
    <row r="694" spans="3:3">
      <c r="C694" s="19" t="str">
        <f>IF(ISBLANK(Table633[[#This Row],[Date]]),"",MONTH(Table633[[#This Row],[Date]]))</f>
        <v/>
      </c>
    </row>
    <row r="695" spans="3:3">
      <c r="C695" s="19" t="str">
        <f>IF(ISBLANK(Table633[[#This Row],[Date]]),"",MONTH(Table633[[#This Row],[Date]]))</f>
        <v/>
      </c>
    </row>
    <row r="696" spans="3:3">
      <c r="C696" s="19" t="str">
        <f>IF(ISBLANK(Table633[[#This Row],[Date]]),"",MONTH(Table633[[#This Row],[Date]]))</f>
        <v/>
      </c>
    </row>
    <row r="697" spans="3:3">
      <c r="C697" s="19" t="str">
        <f>IF(ISBLANK(Table633[[#This Row],[Date]]),"",MONTH(Table633[[#This Row],[Date]]))</f>
        <v/>
      </c>
    </row>
    <row r="698" spans="3:3">
      <c r="C698" s="19" t="str">
        <f>IF(ISBLANK(Table633[[#This Row],[Date]]),"",MONTH(Table633[[#This Row],[Date]]))</f>
        <v/>
      </c>
    </row>
    <row r="699" spans="3:3">
      <c r="C699" s="19" t="str">
        <f>IF(ISBLANK(Table633[[#This Row],[Date]]),"",MONTH(Table633[[#This Row],[Date]]))</f>
        <v/>
      </c>
    </row>
    <row r="700" spans="3:3">
      <c r="C700" s="19" t="str">
        <f>IF(ISBLANK(Table633[[#This Row],[Date]]),"",MONTH(Table633[[#This Row],[Date]]))</f>
        <v/>
      </c>
    </row>
    <row r="701" spans="3:3">
      <c r="C701" s="19" t="str">
        <f>IF(ISBLANK(Table633[[#This Row],[Date]]),"",MONTH(Table633[[#This Row],[Date]]))</f>
        <v/>
      </c>
    </row>
    <row r="702" spans="3:3">
      <c r="C702" s="19" t="str">
        <f>IF(ISBLANK(Table633[[#This Row],[Date]]),"",MONTH(Table633[[#This Row],[Date]]))</f>
        <v/>
      </c>
    </row>
    <row r="703" spans="3:3">
      <c r="C703" s="19" t="str">
        <f>IF(ISBLANK(Table633[[#This Row],[Date]]),"",MONTH(Table633[[#This Row],[Date]]))</f>
        <v/>
      </c>
    </row>
    <row r="704" spans="3:3">
      <c r="C704" s="19" t="str">
        <f>IF(ISBLANK(Table633[[#This Row],[Date]]),"",MONTH(Table633[[#This Row],[Date]]))</f>
        <v/>
      </c>
    </row>
    <row r="705" spans="3:3">
      <c r="C705" s="19" t="str">
        <f>IF(ISBLANK(Table633[[#This Row],[Date]]),"",MONTH(Table633[[#This Row],[Date]]))</f>
        <v/>
      </c>
    </row>
    <row r="706" spans="3:3">
      <c r="C706" s="19" t="str">
        <f>IF(ISBLANK(Table633[[#This Row],[Date]]),"",MONTH(Table633[[#This Row],[Date]]))</f>
        <v/>
      </c>
    </row>
    <row r="707" spans="3:3">
      <c r="C707" s="19" t="str">
        <f>IF(ISBLANK(Table633[[#This Row],[Date]]),"",MONTH(Table633[[#This Row],[Date]]))</f>
        <v/>
      </c>
    </row>
    <row r="708" spans="3:3">
      <c r="C708" s="19" t="str">
        <f>IF(ISBLANK(Table633[[#This Row],[Date]]),"",MONTH(Table633[[#This Row],[Date]]))</f>
        <v/>
      </c>
    </row>
    <row r="709" spans="3:3">
      <c r="C709" s="19" t="str">
        <f>IF(ISBLANK(Table633[[#This Row],[Date]]),"",MONTH(Table633[[#This Row],[Date]]))</f>
        <v/>
      </c>
    </row>
    <row r="710" spans="3:3">
      <c r="C710" s="19" t="str">
        <f>IF(ISBLANK(Table633[[#This Row],[Date]]),"",MONTH(Table633[[#This Row],[Date]]))</f>
        <v/>
      </c>
    </row>
    <row r="711" spans="3:3">
      <c r="C711" s="19" t="str">
        <f>IF(ISBLANK(Table633[[#This Row],[Date]]),"",MONTH(Table633[[#This Row],[Date]]))</f>
        <v/>
      </c>
    </row>
    <row r="712" spans="3:3">
      <c r="C712" s="19" t="str">
        <f>IF(ISBLANK(Table633[[#This Row],[Date]]),"",MONTH(Table633[[#This Row],[Date]]))</f>
        <v/>
      </c>
    </row>
    <row r="713" spans="3:3">
      <c r="C713" s="19" t="str">
        <f>IF(ISBLANK(Table633[[#This Row],[Date]]),"",MONTH(Table633[[#This Row],[Date]]))</f>
        <v/>
      </c>
    </row>
    <row r="714" spans="3:3">
      <c r="C714" s="19" t="str">
        <f>IF(ISBLANK(Table633[[#This Row],[Date]]),"",MONTH(Table633[[#This Row],[Date]]))</f>
        <v/>
      </c>
    </row>
    <row r="715" spans="3:3">
      <c r="C715" s="19" t="str">
        <f>IF(ISBLANK(Table633[[#This Row],[Date]]),"",MONTH(Table633[[#This Row],[Date]]))</f>
        <v/>
      </c>
    </row>
    <row r="716" spans="3:3">
      <c r="C716" s="19" t="str">
        <f>IF(ISBLANK(Table633[[#This Row],[Date]]),"",MONTH(Table633[[#This Row],[Date]]))</f>
        <v/>
      </c>
    </row>
    <row r="717" spans="3:3">
      <c r="C717" s="19" t="str">
        <f>IF(ISBLANK(Table633[[#This Row],[Date]]),"",MONTH(Table633[[#This Row],[Date]]))</f>
        <v/>
      </c>
    </row>
    <row r="718" spans="3:3">
      <c r="C718" s="19" t="str">
        <f>IF(ISBLANK(Table633[[#This Row],[Date]]),"",MONTH(Table633[[#This Row],[Date]]))</f>
        <v/>
      </c>
    </row>
    <row r="719" spans="3:3">
      <c r="C719" s="19" t="str">
        <f>IF(ISBLANK(Table633[[#This Row],[Date]]),"",MONTH(Table633[[#This Row],[Date]]))</f>
        <v/>
      </c>
    </row>
    <row r="720" spans="3:3">
      <c r="C720" s="19" t="str">
        <f>IF(ISBLANK(Table633[[#This Row],[Date]]),"",MONTH(Table633[[#This Row],[Date]]))</f>
        <v/>
      </c>
    </row>
    <row r="721" spans="3:3">
      <c r="C721" s="19" t="str">
        <f>IF(ISBLANK(Table633[[#This Row],[Date]]),"",MONTH(Table633[[#This Row],[Date]]))</f>
        <v/>
      </c>
    </row>
    <row r="722" spans="3:3">
      <c r="C722" s="19" t="str">
        <f>IF(ISBLANK(Table633[[#This Row],[Date]]),"",MONTH(Table633[[#This Row],[Date]]))</f>
        <v/>
      </c>
    </row>
    <row r="723" spans="3:3">
      <c r="C723" s="19" t="str">
        <f>IF(ISBLANK(Table633[[#This Row],[Date]]),"",MONTH(Table633[[#This Row],[Date]]))</f>
        <v/>
      </c>
    </row>
    <row r="724" spans="3:3">
      <c r="C724" s="19" t="str">
        <f>IF(ISBLANK(Table633[[#This Row],[Date]]),"",MONTH(Table633[[#This Row],[Date]]))</f>
        <v/>
      </c>
    </row>
    <row r="725" spans="3:3">
      <c r="C725" s="19" t="str">
        <f>IF(ISBLANK(Table633[[#This Row],[Date]]),"",MONTH(Table633[[#This Row],[Date]]))</f>
        <v/>
      </c>
    </row>
    <row r="726" spans="3:3">
      <c r="C726" s="19" t="str">
        <f>IF(ISBLANK(Table633[[#This Row],[Date]]),"",MONTH(Table633[[#This Row],[Date]]))</f>
        <v/>
      </c>
    </row>
    <row r="727" spans="3:3">
      <c r="C727" s="19" t="str">
        <f>IF(ISBLANK(Table633[[#This Row],[Date]]),"",MONTH(Table633[[#This Row],[Date]]))</f>
        <v/>
      </c>
    </row>
    <row r="728" spans="3:3">
      <c r="C728" s="19" t="str">
        <f>IF(ISBLANK(Table633[[#This Row],[Date]]),"",MONTH(Table633[[#This Row],[Date]]))</f>
        <v/>
      </c>
    </row>
    <row r="729" spans="3:3">
      <c r="C729" s="19" t="str">
        <f>IF(ISBLANK(Table633[[#This Row],[Date]]),"",MONTH(Table633[[#This Row],[Date]]))</f>
        <v/>
      </c>
    </row>
    <row r="730" spans="3:3">
      <c r="C730" s="19" t="str">
        <f>IF(ISBLANK(Table633[[#This Row],[Date]]),"",MONTH(Table633[[#This Row],[Date]]))</f>
        <v/>
      </c>
    </row>
    <row r="731" spans="3:3">
      <c r="C731" s="19" t="str">
        <f>IF(ISBLANK(Table633[[#This Row],[Date]]),"",MONTH(Table633[[#This Row],[Date]]))</f>
        <v/>
      </c>
    </row>
    <row r="732" spans="3:3">
      <c r="C732" s="19" t="str">
        <f>IF(ISBLANK(Table633[[#This Row],[Date]]),"",MONTH(Table633[[#This Row],[Date]]))</f>
        <v/>
      </c>
    </row>
    <row r="733" spans="3:3">
      <c r="C733" s="19" t="str">
        <f>IF(ISBLANK(Table633[[#This Row],[Date]]),"",MONTH(Table633[[#This Row],[Date]]))</f>
        <v/>
      </c>
    </row>
    <row r="734" spans="3:3">
      <c r="C734" s="19" t="str">
        <f>IF(ISBLANK(Table633[[#This Row],[Date]]),"",MONTH(Table633[[#This Row],[Date]]))</f>
        <v/>
      </c>
    </row>
    <row r="735" spans="3:3">
      <c r="C735" s="19" t="str">
        <f>IF(ISBLANK(Table633[[#This Row],[Date]]),"",MONTH(Table633[[#This Row],[Date]]))</f>
        <v/>
      </c>
    </row>
    <row r="736" spans="3:3">
      <c r="C736" s="19" t="str">
        <f>IF(ISBLANK(Table633[[#This Row],[Date]]),"",MONTH(Table633[[#This Row],[Date]]))</f>
        <v/>
      </c>
    </row>
    <row r="737" spans="3:3">
      <c r="C737" s="19" t="str">
        <f>IF(ISBLANK(Table633[[#This Row],[Date]]),"",MONTH(Table633[[#This Row],[Date]]))</f>
        <v/>
      </c>
    </row>
    <row r="738" spans="3:3">
      <c r="C738" s="19" t="str">
        <f>IF(ISBLANK(Table633[[#This Row],[Date]]),"",MONTH(Table633[[#This Row],[Date]]))</f>
        <v/>
      </c>
    </row>
    <row r="739" spans="3:3">
      <c r="C739" s="19" t="str">
        <f>IF(ISBLANK(Table633[[#This Row],[Date]]),"",MONTH(Table633[[#This Row],[Date]]))</f>
        <v/>
      </c>
    </row>
    <row r="740" spans="3:3">
      <c r="C740" s="19" t="str">
        <f>IF(ISBLANK(Table633[[#This Row],[Date]]),"",MONTH(Table633[[#This Row],[Date]]))</f>
        <v/>
      </c>
    </row>
    <row r="741" spans="3:3">
      <c r="C741" s="19" t="str">
        <f>IF(ISBLANK(Table633[[#This Row],[Date]]),"",MONTH(Table633[[#This Row],[Date]]))</f>
        <v/>
      </c>
    </row>
    <row r="742" spans="3:3">
      <c r="C742" s="19" t="str">
        <f>IF(ISBLANK(Table633[[#This Row],[Date]]),"",MONTH(Table633[[#This Row],[Date]]))</f>
        <v/>
      </c>
    </row>
    <row r="743" spans="3:3">
      <c r="C743" s="19" t="str">
        <f>IF(ISBLANK(Table633[[#This Row],[Date]]),"",MONTH(Table633[[#This Row],[Date]]))</f>
        <v/>
      </c>
    </row>
    <row r="744" spans="3:3">
      <c r="C744" s="19" t="str">
        <f>IF(ISBLANK(Table633[[#This Row],[Date]]),"",MONTH(Table633[[#This Row],[Date]]))</f>
        <v/>
      </c>
    </row>
    <row r="745" spans="3:3">
      <c r="C745" s="19" t="str">
        <f>IF(ISBLANK(Table633[[#This Row],[Date]]),"",MONTH(Table633[[#This Row],[Date]]))</f>
        <v/>
      </c>
    </row>
    <row r="746" spans="3:3">
      <c r="C746" s="19" t="str">
        <f>IF(ISBLANK(Table633[[#This Row],[Date]]),"",MONTH(Table633[[#This Row],[Date]]))</f>
        <v/>
      </c>
    </row>
    <row r="747" spans="3:3">
      <c r="C747" s="19" t="str">
        <f>IF(ISBLANK(Table633[[#This Row],[Date]]),"",MONTH(Table633[[#This Row],[Date]]))</f>
        <v/>
      </c>
    </row>
    <row r="748" spans="3:3">
      <c r="C748" s="19" t="str">
        <f>IF(ISBLANK(Table633[[#This Row],[Date]]),"",MONTH(Table633[[#This Row],[Date]]))</f>
        <v/>
      </c>
    </row>
    <row r="749" spans="3:3">
      <c r="C749" s="19" t="str">
        <f>IF(ISBLANK(Table633[[#This Row],[Date]]),"",MONTH(Table633[[#This Row],[Date]]))</f>
        <v/>
      </c>
    </row>
    <row r="750" spans="3:3">
      <c r="C750" s="19" t="str">
        <f>IF(ISBLANK(Table633[[#This Row],[Date]]),"",MONTH(Table633[[#This Row],[Date]]))</f>
        <v/>
      </c>
    </row>
    <row r="751" spans="3:3">
      <c r="C751" s="19" t="str">
        <f>IF(ISBLANK(Table633[[#This Row],[Date]]),"",MONTH(Table633[[#This Row],[Date]]))</f>
        <v/>
      </c>
    </row>
    <row r="752" spans="3:3">
      <c r="C752" s="19" t="str">
        <f>IF(ISBLANK(Table633[[#This Row],[Date]]),"",MONTH(Table633[[#This Row],[Date]]))</f>
        <v/>
      </c>
    </row>
    <row r="753" spans="3:3">
      <c r="C753" s="19" t="str">
        <f>IF(ISBLANK(Table633[[#This Row],[Date]]),"",MONTH(Table633[[#This Row],[Date]]))</f>
        <v/>
      </c>
    </row>
    <row r="754" spans="3:3">
      <c r="C754" s="19" t="str">
        <f>IF(ISBLANK(Table633[[#This Row],[Date]]),"",MONTH(Table633[[#This Row],[Date]]))</f>
        <v/>
      </c>
    </row>
    <row r="755" spans="3:3">
      <c r="C755" s="19" t="str">
        <f>IF(ISBLANK(Table633[[#This Row],[Date]]),"",MONTH(Table633[[#This Row],[Date]]))</f>
        <v/>
      </c>
    </row>
    <row r="756" spans="3:3">
      <c r="C756" s="19" t="str">
        <f>IF(ISBLANK(Table633[[#This Row],[Date]]),"",MONTH(Table633[[#This Row],[Date]]))</f>
        <v/>
      </c>
    </row>
    <row r="757" spans="3:3">
      <c r="C757" s="19" t="str">
        <f>IF(ISBLANK(Table633[[#This Row],[Date]]),"",MONTH(Table633[[#This Row],[Date]]))</f>
        <v/>
      </c>
    </row>
    <row r="758" spans="3:3">
      <c r="C758" s="19" t="str">
        <f>IF(ISBLANK(Table633[[#This Row],[Date]]),"",MONTH(Table633[[#This Row],[Date]]))</f>
        <v/>
      </c>
    </row>
    <row r="759" spans="3:3">
      <c r="C759" s="19" t="str">
        <f>IF(ISBLANK(Table633[[#This Row],[Date]]),"",MONTH(Table633[[#This Row],[Date]]))</f>
        <v/>
      </c>
    </row>
    <row r="760" spans="3:3">
      <c r="C760" s="19" t="str">
        <f>IF(ISBLANK(Table633[[#This Row],[Date]]),"",MONTH(Table633[[#This Row],[Date]]))</f>
        <v/>
      </c>
    </row>
    <row r="761" spans="3:3">
      <c r="C761" s="19" t="str">
        <f>IF(ISBLANK(Table633[[#This Row],[Date]]),"",MONTH(Table633[[#This Row],[Date]]))</f>
        <v/>
      </c>
    </row>
    <row r="762" spans="3:3">
      <c r="C762" s="19" t="str">
        <f>IF(ISBLANK(Table633[[#This Row],[Date]]),"",MONTH(Table633[[#This Row],[Date]]))</f>
        <v/>
      </c>
    </row>
    <row r="763" spans="3:3">
      <c r="C763" s="19" t="str">
        <f>IF(ISBLANK(Table633[[#This Row],[Date]]),"",MONTH(Table633[[#This Row],[Date]]))</f>
        <v/>
      </c>
    </row>
    <row r="764" spans="3:3">
      <c r="C764" s="19" t="str">
        <f>IF(ISBLANK(Table633[[#This Row],[Date]]),"",MONTH(Table633[[#This Row],[Date]]))</f>
        <v/>
      </c>
    </row>
    <row r="765" spans="3:3">
      <c r="C765" s="19" t="str">
        <f>IF(ISBLANK(Table633[[#This Row],[Date]]),"",MONTH(Table633[[#This Row],[Date]]))</f>
        <v/>
      </c>
    </row>
    <row r="766" spans="3:3">
      <c r="C766" s="19" t="str">
        <f>IF(ISBLANK(Table633[[#This Row],[Date]]),"",MONTH(Table633[[#This Row],[Date]]))</f>
        <v/>
      </c>
    </row>
    <row r="767" spans="3:3">
      <c r="C767" s="19" t="str">
        <f>IF(ISBLANK(Table633[[#This Row],[Date]]),"",MONTH(Table633[[#This Row],[Date]]))</f>
        <v/>
      </c>
    </row>
    <row r="768" spans="3:3">
      <c r="C768" s="19" t="str">
        <f>IF(ISBLANK(Table633[[#This Row],[Date]]),"",MONTH(Table633[[#This Row],[Date]]))</f>
        <v/>
      </c>
    </row>
    <row r="769" spans="3:3">
      <c r="C769" s="19" t="str">
        <f>IF(ISBLANK(Table633[[#This Row],[Date]]),"",MONTH(Table633[[#This Row],[Date]]))</f>
        <v/>
      </c>
    </row>
    <row r="770" spans="3:3">
      <c r="C770" s="19" t="str">
        <f>IF(ISBLANK(Table633[[#This Row],[Date]]),"",MONTH(Table633[[#This Row],[Date]]))</f>
        <v/>
      </c>
    </row>
    <row r="771" spans="3:3">
      <c r="C771" s="19" t="str">
        <f>IF(ISBLANK(Table633[[#This Row],[Date]]),"",MONTH(Table633[[#This Row],[Date]]))</f>
        <v/>
      </c>
    </row>
    <row r="772" spans="3:3">
      <c r="C772" s="19" t="str">
        <f>IF(ISBLANK(Table633[[#This Row],[Date]]),"",MONTH(Table633[[#This Row],[Date]]))</f>
        <v/>
      </c>
    </row>
    <row r="773" spans="3:3">
      <c r="C773" s="19" t="str">
        <f>IF(ISBLANK(Table633[[#This Row],[Date]]),"",MONTH(Table633[[#This Row],[Date]]))</f>
        <v/>
      </c>
    </row>
    <row r="774" spans="3:3">
      <c r="C774" s="19" t="str">
        <f>IF(ISBLANK(Table633[[#This Row],[Date]]),"",MONTH(Table633[[#This Row],[Date]]))</f>
        <v/>
      </c>
    </row>
    <row r="775" spans="3:3">
      <c r="C775" s="19" t="str">
        <f>IF(ISBLANK(Table633[[#This Row],[Date]]),"",MONTH(Table633[[#This Row],[Date]]))</f>
        <v/>
      </c>
    </row>
    <row r="776" spans="3:3">
      <c r="C776" s="19" t="str">
        <f>IF(ISBLANK(Table633[[#This Row],[Date]]),"",MONTH(Table633[[#This Row],[Date]]))</f>
        <v/>
      </c>
    </row>
    <row r="777" spans="3:3">
      <c r="C777" s="19" t="str">
        <f>IF(ISBLANK(Table633[[#This Row],[Date]]),"",MONTH(Table633[[#This Row],[Date]]))</f>
        <v/>
      </c>
    </row>
    <row r="778" spans="3:3">
      <c r="C778" s="19" t="str">
        <f>IF(ISBLANK(Table633[[#This Row],[Date]]),"",MONTH(Table633[[#This Row],[Date]]))</f>
        <v/>
      </c>
    </row>
    <row r="779" spans="3:3">
      <c r="C779" s="19" t="str">
        <f>IF(ISBLANK(Table633[[#This Row],[Date]]),"",MONTH(Table633[[#This Row],[Date]]))</f>
        <v/>
      </c>
    </row>
    <row r="780" spans="3:3">
      <c r="C780" s="19" t="str">
        <f>IF(ISBLANK(Table633[[#This Row],[Date]]),"",MONTH(Table633[[#This Row],[Date]]))</f>
        <v/>
      </c>
    </row>
    <row r="781" spans="3:3">
      <c r="C781" s="19" t="str">
        <f>IF(ISBLANK(Table633[[#This Row],[Date]]),"",MONTH(Table633[[#This Row],[Date]]))</f>
        <v/>
      </c>
    </row>
    <row r="782" spans="3:3">
      <c r="C782" s="19" t="str">
        <f>IF(ISBLANK(Table633[[#This Row],[Date]]),"",MONTH(Table633[[#This Row],[Date]]))</f>
        <v/>
      </c>
    </row>
    <row r="783" spans="3:3">
      <c r="C783" s="19" t="str">
        <f>IF(ISBLANK(Table633[[#This Row],[Date]]),"",MONTH(Table633[[#This Row],[Date]]))</f>
        <v/>
      </c>
    </row>
    <row r="784" spans="3:3">
      <c r="C784" s="19" t="str">
        <f>IF(ISBLANK(Table633[[#This Row],[Date]]),"",MONTH(Table633[[#This Row],[Date]]))</f>
        <v/>
      </c>
    </row>
    <row r="785" spans="3:3">
      <c r="C785" s="19" t="str">
        <f>IF(ISBLANK(Table633[[#This Row],[Date]]),"",MONTH(Table633[[#This Row],[Date]]))</f>
        <v/>
      </c>
    </row>
    <row r="786" spans="3:3">
      <c r="C786" s="19" t="str">
        <f>IF(ISBLANK(Table633[[#This Row],[Date]]),"",MONTH(Table633[[#This Row],[Date]]))</f>
        <v/>
      </c>
    </row>
    <row r="787" spans="3:3">
      <c r="C787" s="19" t="str">
        <f>IF(ISBLANK(Table633[[#This Row],[Date]]),"",MONTH(Table633[[#This Row],[Date]]))</f>
        <v/>
      </c>
    </row>
    <row r="788" spans="3:3">
      <c r="C788" s="19" t="str">
        <f>IF(ISBLANK(Table633[[#This Row],[Date]]),"",MONTH(Table633[[#This Row],[Date]]))</f>
        <v/>
      </c>
    </row>
    <row r="789" spans="3:3">
      <c r="C789" s="19" t="str">
        <f>IF(ISBLANK(Table633[[#This Row],[Date]]),"",MONTH(Table633[[#This Row],[Date]]))</f>
        <v/>
      </c>
    </row>
    <row r="790" spans="3:3">
      <c r="C790" s="19" t="str">
        <f>IF(ISBLANK(Table633[[#This Row],[Date]]),"",MONTH(Table633[[#This Row],[Date]]))</f>
        <v/>
      </c>
    </row>
    <row r="791" spans="3:3">
      <c r="C791" s="19" t="str">
        <f>IF(ISBLANK(Table633[[#This Row],[Date]]),"",MONTH(Table633[[#This Row],[Date]]))</f>
        <v/>
      </c>
    </row>
    <row r="792" spans="3:3">
      <c r="C792" s="19" t="str">
        <f>IF(ISBLANK(Table633[[#This Row],[Date]]),"",MONTH(Table633[[#This Row],[Date]]))</f>
        <v/>
      </c>
    </row>
    <row r="793" spans="3:3">
      <c r="C793" s="19" t="str">
        <f>IF(ISBLANK(Table633[[#This Row],[Date]]),"",MONTH(Table633[[#This Row],[Date]]))</f>
        <v/>
      </c>
    </row>
    <row r="794" spans="3:3">
      <c r="C794" s="19" t="str">
        <f>IF(ISBLANK(Table633[[#This Row],[Date]]),"",MONTH(Table633[[#This Row],[Date]]))</f>
        <v/>
      </c>
    </row>
    <row r="795" spans="3:3">
      <c r="C795" s="19" t="str">
        <f>IF(ISBLANK(Table633[[#This Row],[Date]]),"",MONTH(Table633[[#This Row],[Date]]))</f>
        <v/>
      </c>
    </row>
    <row r="796" spans="3:3">
      <c r="C796" s="19" t="str">
        <f>IF(ISBLANK(Table633[[#This Row],[Date]]),"",MONTH(Table633[[#This Row],[Date]]))</f>
        <v/>
      </c>
    </row>
    <row r="797" spans="3:3">
      <c r="C797" s="19" t="str">
        <f>IF(ISBLANK(Table633[[#This Row],[Date]]),"",MONTH(Table633[[#This Row],[Date]]))</f>
        <v/>
      </c>
    </row>
    <row r="798" spans="3:3">
      <c r="C798" s="19" t="str">
        <f>IF(ISBLANK(Table633[[#This Row],[Date]]),"",MONTH(Table633[[#This Row],[Date]]))</f>
        <v/>
      </c>
    </row>
    <row r="799" spans="3:3">
      <c r="C799" s="19" t="str">
        <f>IF(ISBLANK(Table633[[#This Row],[Date]]),"",MONTH(Table633[[#This Row],[Date]]))</f>
        <v/>
      </c>
    </row>
    <row r="800" spans="3:3">
      <c r="C800" s="19" t="str">
        <f>IF(ISBLANK(Table633[[#This Row],[Date]]),"",MONTH(Table633[[#This Row],[Date]]))</f>
        <v/>
      </c>
    </row>
    <row r="801" spans="3:3">
      <c r="C801" s="19" t="str">
        <f>IF(ISBLANK(Table633[[#This Row],[Date]]),"",MONTH(Table633[[#This Row],[Date]]))</f>
        <v/>
      </c>
    </row>
    <row r="802" spans="3:3">
      <c r="C802" s="19" t="str">
        <f>IF(ISBLANK(Table633[[#This Row],[Date]]),"",MONTH(Table633[[#This Row],[Date]]))</f>
        <v/>
      </c>
    </row>
    <row r="803" spans="3:3">
      <c r="C803" s="19" t="str">
        <f>IF(ISBLANK(Table633[[#This Row],[Date]]),"",MONTH(Table633[[#This Row],[Date]]))</f>
        <v/>
      </c>
    </row>
    <row r="804" spans="3:3">
      <c r="C804" s="19" t="str">
        <f>IF(ISBLANK(Table633[[#This Row],[Date]]),"",MONTH(Table633[[#This Row],[Date]]))</f>
        <v/>
      </c>
    </row>
    <row r="805" spans="3:3">
      <c r="C805" s="19" t="str">
        <f>IF(ISBLANK(Table633[[#This Row],[Date]]),"",MONTH(Table633[[#This Row],[Date]]))</f>
        <v/>
      </c>
    </row>
    <row r="806" spans="3:3">
      <c r="C806" s="19" t="str">
        <f>IF(ISBLANK(Table633[[#This Row],[Date]]),"",MONTH(Table633[[#This Row],[Date]]))</f>
        <v/>
      </c>
    </row>
    <row r="807" spans="3:3">
      <c r="C807" s="19" t="str">
        <f>IF(ISBLANK(Table633[[#This Row],[Date]]),"",MONTH(Table633[[#This Row],[Date]]))</f>
        <v/>
      </c>
    </row>
    <row r="808" spans="3:3">
      <c r="C808" s="19" t="str">
        <f>IF(ISBLANK(Table633[[#This Row],[Date]]),"",MONTH(Table633[[#This Row],[Date]]))</f>
        <v/>
      </c>
    </row>
    <row r="809" spans="3:3">
      <c r="C809" s="19" t="str">
        <f>IF(ISBLANK(Table633[[#This Row],[Date]]),"",MONTH(Table633[[#This Row],[Date]]))</f>
        <v/>
      </c>
    </row>
    <row r="810" spans="3:3">
      <c r="C810" s="19" t="str">
        <f>IF(ISBLANK(Table633[[#This Row],[Date]]),"",MONTH(Table633[[#This Row],[Date]]))</f>
        <v/>
      </c>
    </row>
    <row r="811" spans="3:3">
      <c r="C811" s="19" t="str">
        <f>IF(ISBLANK(Table633[[#This Row],[Date]]),"",MONTH(Table633[[#This Row],[Date]]))</f>
        <v/>
      </c>
    </row>
    <row r="812" spans="3:3">
      <c r="C812" s="19" t="str">
        <f>IF(ISBLANK(Table633[[#This Row],[Date]]),"",MONTH(Table633[[#This Row],[Date]]))</f>
        <v/>
      </c>
    </row>
    <row r="813" spans="3:3">
      <c r="C813" s="19" t="str">
        <f>IF(ISBLANK(Table633[[#This Row],[Date]]),"",MONTH(Table633[[#This Row],[Date]]))</f>
        <v/>
      </c>
    </row>
    <row r="814" spans="3:3">
      <c r="C814" s="19" t="str">
        <f>IF(ISBLANK(Table633[[#This Row],[Date]]),"",MONTH(Table633[[#This Row],[Date]]))</f>
        <v/>
      </c>
    </row>
    <row r="815" spans="3:3">
      <c r="C815" s="19" t="str">
        <f>IF(ISBLANK(Table633[[#This Row],[Date]]),"",MONTH(Table633[[#This Row],[Date]]))</f>
        <v/>
      </c>
    </row>
    <row r="816" spans="3:3">
      <c r="C816" s="19" t="str">
        <f>IF(ISBLANK(Table633[[#This Row],[Date]]),"",MONTH(Table633[[#This Row],[Date]]))</f>
        <v/>
      </c>
    </row>
    <row r="817" spans="3:3">
      <c r="C817" s="19" t="str">
        <f>IF(ISBLANK(Table633[[#This Row],[Date]]),"",MONTH(Table633[[#This Row],[Date]]))</f>
        <v/>
      </c>
    </row>
    <row r="818" spans="3:3">
      <c r="C818" s="19" t="str">
        <f>IF(ISBLANK(Table633[[#This Row],[Date]]),"",MONTH(Table633[[#This Row],[Date]]))</f>
        <v/>
      </c>
    </row>
    <row r="819" spans="3:3">
      <c r="C819" s="19" t="str">
        <f>IF(ISBLANK(Table633[[#This Row],[Date]]),"",MONTH(Table633[[#This Row],[Date]]))</f>
        <v/>
      </c>
    </row>
    <row r="820" spans="3:3">
      <c r="C820" s="19" t="str">
        <f>IF(ISBLANK(Table633[[#This Row],[Date]]),"",MONTH(Table633[[#This Row],[Date]]))</f>
        <v/>
      </c>
    </row>
    <row r="821" spans="3:3">
      <c r="C821" s="19" t="str">
        <f>IF(ISBLANK(Table633[[#This Row],[Date]]),"",MONTH(Table633[[#This Row],[Date]]))</f>
        <v/>
      </c>
    </row>
    <row r="822" spans="3:3">
      <c r="C822" s="19" t="str">
        <f>IF(ISBLANK(Table633[[#This Row],[Date]]),"",MONTH(Table633[[#This Row],[Date]]))</f>
        <v/>
      </c>
    </row>
    <row r="823" spans="3:3">
      <c r="C823" s="19" t="str">
        <f>IF(ISBLANK(Table633[[#This Row],[Date]]),"",MONTH(Table633[[#This Row],[Date]]))</f>
        <v/>
      </c>
    </row>
    <row r="824" spans="3:3">
      <c r="C824" s="19" t="str">
        <f>IF(ISBLANK(Table633[[#This Row],[Date]]),"",MONTH(Table633[[#This Row],[Date]]))</f>
        <v/>
      </c>
    </row>
    <row r="825" spans="3:3">
      <c r="C825" s="19" t="str">
        <f>IF(ISBLANK(Table633[[#This Row],[Date]]),"",MONTH(Table633[[#This Row],[Date]]))</f>
        <v/>
      </c>
    </row>
    <row r="826" spans="3:3">
      <c r="C826" s="19" t="str">
        <f>IF(ISBLANK(Table633[[#This Row],[Date]]),"",MONTH(Table633[[#This Row],[Date]]))</f>
        <v/>
      </c>
    </row>
    <row r="827" spans="3:3">
      <c r="C827" s="19" t="str">
        <f>IF(ISBLANK(Table633[[#This Row],[Date]]),"",MONTH(Table633[[#This Row],[Date]]))</f>
        <v/>
      </c>
    </row>
    <row r="828" spans="3:3">
      <c r="C828" s="19" t="str">
        <f>IF(ISBLANK(Table633[[#This Row],[Date]]),"",MONTH(Table633[[#This Row],[Date]]))</f>
        <v/>
      </c>
    </row>
    <row r="829" spans="3:3">
      <c r="C829" s="19" t="str">
        <f>IF(ISBLANK(Table633[[#This Row],[Date]]),"",MONTH(Table633[[#This Row],[Date]]))</f>
        <v/>
      </c>
    </row>
    <row r="830" spans="3:3">
      <c r="C830" s="19" t="str">
        <f>IF(ISBLANK(Table633[[#This Row],[Date]]),"",MONTH(Table633[[#This Row],[Date]]))</f>
        <v/>
      </c>
    </row>
    <row r="831" spans="3:3">
      <c r="C831" s="19" t="str">
        <f>IF(ISBLANK(Table633[[#This Row],[Date]]),"",MONTH(Table633[[#This Row],[Date]]))</f>
        <v/>
      </c>
    </row>
    <row r="832" spans="3:3">
      <c r="C832" s="19" t="str">
        <f>IF(ISBLANK(Table633[[#This Row],[Date]]),"",MONTH(Table633[[#This Row],[Date]]))</f>
        <v/>
      </c>
    </row>
    <row r="833" spans="3:3">
      <c r="C833" s="19" t="str">
        <f>IF(ISBLANK(Table633[[#This Row],[Date]]),"",MONTH(Table633[[#This Row],[Date]]))</f>
        <v/>
      </c>
    </row>
    <row r="834" spans="3:3">
      <c r="C834" s="19" t="str">
        <f>IF(ISBLANK(Table633[[#This Row],[Date]]),"",MONTH(Table633[[#This Row],[Date]]))</f>
        <v/>
      </c>
    </row>
    <row r="835" spans="3:3">
      <c r="C835" s="19" t="str">
        <f>IF(ISBLANK(Table633[[#This Row],[Date]]),"",MONTH(Table633[[#This Row],[Date]]))</f>
        <v/>
      </c>
    </row>
    <row r="836" spans="3:3">
      <c r="C836" s="19" t="str">
        <f>IF(ISBLANK(Table633[[#This Row],[Date]]),"",MONTH(Table633[[#This Row],[Date]]))</f>
        <v/>
      </c>
    </row>
    <row r="837" spans="3:3">
      <c r="C837" s="19" t="str">
        <f>IF(ISBLANK(Table633[[#This Row],[Date]]),"",MONTH(Table633[[#This Row],[Date]]))</f>
        <v/>
      </c>
    </row>
    <row r="838" spans="3:3">
      <c r="C838" s="19" t="str">
        <f>IF(ISBLANK(Table633[[#This Row],[Date]]),"",MONTH(Table633[[#This Row],[Date]]))</f>
        <v/>
      </c>
    </row>
    <row r="839" spans="3:3">
      <c r="C839" s="19" t="str">
        <f>IF(ISBLANK(Table633[[#This Row],[Date]]),"",MONTH(Table633[[#This Row],[Date]]))</f>
        <v/>
      </c>
    </row>
    <row r="840" spans="3:3">
      <c r="C840" s="19" t="str">
        <f>IF(ISBLANK(Table633[[#This Row],[Date]]),"",MONTH(Table633[[#This Row],[Date]]))</f>
        <v/>
      </c>
    </row>
    <row r="841" spans="3:3">
      <c r="C841" s="19" t="str">
        <f>IF(ISBLANK(Table633[[#This Row],[Date]]),"",MONTH(Table633[[#This Row],[Date]]))</f>
        <v/>
      </c>
    </row>
    <row r="842" spans="3:3">
      <c r="C842" s="19" t="str">
        <f>IF(ISBLANK(Table633[[#This Row],[Date]]),"",MONTH(Table633[[#This Row],[Date]]))</f>
        <v/>
      </c>
    </row>
    <row r="843" spans="3:3">
      <c r="C843" s="19" t="str">
        <f>IF(ISBLANK(Table633[[#This Row],[Date]]),"",MONTH(Table633[[#This Row],[Date]]))</f>
        <v/>
      </c>
    </row>
    <row r="844" spans="3:3">
      <c r="C844" s="19" t="str">
        <f>IF(ISBLANK(Table633[[#This Row],[Date]]),"",MONTH(Table633[[#This Row],[Date]]))</f>
        <v/>
      </c>
    </row>
    <row r="845" spans="3:3">
      <c r="C845" s="19" t="str">
        <f>IF(ISBLANK(Table633[[#This Row],[Date]]),"",MONTH(Table633[[#This Row],[Date]]))</f>
        <v/>
      </c>
    </row>
    <row r="846" spans="3:3">
      <c r="C846" s="19" t="str">
        <f>IF(ISBLANK(Table633[[#This Row],[Date]]),"",MONTH(Table633[[#This Row],[Date]]))</f>
        <v/>
      </c>
    </row>
    <row r="847" spans="3:3">
      <c r="C847" s="19" t="str">
        <f>IF(ISBLANK(Table633[[#This Row],[Date]]),"",MONTH(Table633[[#This Row],[Date]]))</f>
        <v/>
      </c>
    </row>
    <row r="848" spans="3:3">
      <c r="C848" s="19" t="str">
        <f>IF(ISBLANK(Table633[[#This Row],[Date]]),"",MONTH(Table633[[#This Row],[Date]]))</f>
        <v/>
      </c>
    </row>
    <row r="849" spans="3:3">
      <c r="C849" s="19" t="str">
        <f>IF(ISBLANK(Table633[[#This Row],[Date]]),"",MONTH(Table633[[#This Row],[Date]]))</f>
        <v/>
      </c>
    </row>
    <row r="850" spans="3:3">
      <c r="C850" s="19" t="str">
        <f>IF(ISBLANK(Table633[[#This Row],[Date]]),"",MONTH(Table633[[#This Row],[Date]]))</f>
        <v/>
      </c>
    </row>
    <row r="851" spans="3:3">
      <c r="C851" s="19" t="str">
        <f>IF(ISBLANK(Table633[[#This Row],[Date]]),"",MONTH(Table633[[#This Row],[Date]]))</f>
        <v/>
      </c>
    </row>
    <row r="852" spans="3:3">
      <c r="C852" s="19" t="str">
        <f>IF(ISBLANK(Table633[[#This Row],[Date]]),"",MONTH(Table633[[#This Row],[Date]]))</f>
        <v/>
      </c>
    </row>
    <row r="853" spans="3:3">
      <c r="C853" s="19" t="str">
        <f>IF(ISBLANK(Table633[[#This Row],[Date]]),"",MONTH(Table633[[#This Row],[Date]]))</f>
        <v/>
      </c>
    </row>
    <row r="854" spans="3:3">
      <c r="C854" s="19" t="str">
        <f>IF(ISBLANK(Table633[[#This Row],[Date]]),"",MONTH(Table633[[#This Row],[Date]]))</f>
        <v/>
      </c>
    </row>
    <row r="855" spans="3:3">
      <c r="C855" s="19" t="str">
        <f>IF(ISBLANK(Table633[[#This Row],[Date]]),"",MONTH(Table633[[#This Row],[Date]]))</f>
        <v/>
      </c>
    </row>
    <row r="856" spans="3:3">
      <c r="C856" s="19" t="str">
        <f>IF(ISBLANK(Table633[[#This Row],[Date]]),"",MONTH(Table633[[#This Row],[Date]]))</f>
        <v/>
      </c>
    </row>
    <row r="857" spans="3:3">
      <c r="C857" s="19" t="str">
        <f>IF(ISBLANK(Table633[[#This Row],[Date]]),"",MONTH(Table633[[#This Row],[Date]]))</f>
        <v/>
      </c>
    </row>
    <row r="858" spans="3:3">
      <c r="C858" s="19" t="str">
        <f>IF(ISBLANK(Table633[[#This Row],[Date]]),"",MONTH(Table633[[#This Row],[Date]]))</f>
        <v/>
      </c>
    </row>
    <row r="859" spans="3:3">
      <c r="C859" s="19" t="str">
        <f>IF(ISBLANK(Table633[[#This Row],[Date]]),"",MONTH(Table633[[#This Row],[Date]]))</f>
        <v/>
      </c>
    </row>
    <row r="860" spans="3:3">
      <c r="C860" s="19" t="str">
        <f>IF(ISBLANK(Table633[[#This Row],[Date]]),"",MONTH(Table633[[#This Row],[Date]]))</f>
        <v/>
      </c>
    </row>
    <row r="861" spans="3:3">
      <c r="C861" s="19" t="str">
        <f>IF(ISBLANK(Table633[[#This Row],[Date]]),"",MONTH(Table633[[#This Row],[Date]]))</f>
        <v/>
      </c>
    </row>
    <row r="862" spans="3:3">
      <c r="C862" s="19" t="str">
        <f>IF(ISBLANK(Table633[[#This Row],[Date]]),"",MONTH(Table633[[#This Row],[Date]]))</f>
        <v/>
      </c>
    </row>
    <row r="863" spans="3:3">
      <c r="C863" s="19" t="str">
        <f>IF(ISBLANK(Table633[[#This Row],[Date]]),"",MONTH(Table633[[#This Row],[Date]]))</f>
        <v/>
      </c>
    </row>
    <row r="864" spans="3:3">
      <c r="C864" s="19" t="str">
        <f>IF(ISBLANK(Table633[[#This Row],[Date]]),"",MONTH(Table633[[#This Row],[Date]]))</f>
        <v/>
      </c>
    </row>
    <row r="865" spans="3:3">
      <c r="C865" s="19" t="str">
        <f>IF(ISBLANK(Table633[[#This Row],[Date]]),"",MONTH(Table633[[#This Row],[Date]]))</f>
        <v/>
      </c>
    </row>
    <row r="866" spans="3:3">
      <c r="C866" s="19" t="str">
        <f>IF(ISBLANK(Table633[[#This Row],[Date]]),"",MONTH(Table633[[#This Row],[Date]]))</f>
        <v/>
      </c>
    </row>
    <row r="867" spans="3:3">
      <c r="C867" s="19" t="str">
        <f>IF(ISBLANK(Table633[[#This Row],[Date]]),"",MONTH(Table633[[#This Row],[Date]]))</f>
        <v/>
      </c>
    </row>
    <row r="868" spans="3:3">
      <c r="C868" s="19" t="str">
        <f>IF(ISBLANK(Table633[[#This Row],[Date]]),"",MONTH(Table633[[#This Row],[Date]]))</f>
        <v/>
      </c>
    </row>
    <row r="869" spans="3:3">
      <c r="C869" s="19" t="str">
        <f>IF(ISBLANK(Table633[[#This Row],[Date]]),"",MONTH(Table633[[#This Row],[Date]]))</f>
        <v/>
      </c>
    </row>
    <row r="870" spans="3:3">
      <c r="C870" s="19" t="str">
        <f>IF(ISBLANK(Table633[[#This Row],[Date]]),"",MONTH(Table633[[#This Row],[Date]]))</f>
        <v/>
      </c>
    </row>
    <row r="871" spans="3:3">
      <c r="C871" s="19" t="str">
        <f>IF(ISBLANK(Table633[[#This Row],[Date]]),"",MONTH(Table633[[#This Row],[Date]]))</f>
        <v/>
      </c>
    </row>
    <row r="872" spans="3:3">
      <c r="C872" s="19" t="str">
        <f>IF(ISBLANK(Table633[[#This Row],[Date]]),"",MONTH(Table633[[#This Row],[Date]]))</f>
        <v/>
      </c>
    </row>
    <row r="873" spans="3:3">
      <c r="C873" s="19" t="str">
        <f>IF(ISBLANK(Table633[[#This Row],[Date]]),"",MONTH(Table633[[#This Row],[Date]]))</f>
        <v/>
      </c>
    </row>
    <row r="874" spans="3:3">
      <c r="C874" s="19" t="str">
        <f>IF(ISBLANK(Table633[[#This Row],[Date]]),"",MONTH(Table633[[#This Row],[Date]]))</f>
        <v/>
      </c>
    </row>
    <row r="875" spans="3:3">
      <c r="C875" s="19" t="str">
        <f>IF(ISBLANK(Table633[[#This Row],[Date]]),"",MONTH(Table633[[#This Row],[Date]]))</f>
        <v/>
      </c>
    </row>
    <row r="876" spans="3:3">
      <c r="C876" s="19" t="str">
        <f>IF(ISBLANK(Table633[[#This Row],[Date]]),"",MONTH(Table633[[#This Row],[Date]]))</f>
        <v/>
      </c>
    </row>
    <row r="877" spans="3:3">
      <c r="C877" s="19" t="str">
        <f>IF(ISBLANK(Table633[[#This Row],[Date]]),"",MONTH(Table633[[#This Row],[Date]]))</f>
        <v/>
      </c>
    </row>
    <row r="878" spans="3:3">
      <c r="C878" s="19" t="str">
        <f>IF(ISBLANK(Table633[[#This Row],[Date]]),"",MONTH(Table633[[#This Row],[Date]]))</f>
        <v/>
      </c>
    </row>
    <row r="879" spans="3:3">
      <c r="C879" s="19" t="str">
        <f>IF(ISBLANK(Table633[[#This Row],[Date]]),"",MONTH(Table633[[#This Row],[Date]]))</f>
        <v/>
      </c>
    </row>
    <row r="880" spans="3:3">
      <c r="C880" s="19" t="str">
        <f>IF(ISBLANK(Table633[[#This Row],[Date]]),"",MONTH(Table633[[#This Row],[Date]]))</f>
        <v/>
      </c>
    </row>
    <row r="881" spans="3:3">
      <c r="C881" s="19" t="str">
        <f>IF(ISBLANK(Table633[[#This Row],[Date]]),"",MONTH(Table633[[#This Row],[Date]]))</f>
        <v/>
      </c>
    </row>
    <row r="882" spans="3:3">
      <c r="C882" s="19" t="str">
        <f>IF(ISBLANK(Table633[[#This Row],[Date]]),"",MONTH(Table633[[#This Row],[Date]]))</f>
        <v/>
      </c>
    </row>
    <row r="883" spans="3:3">
      <c r="C883" s="19" t="str">
        <f>IF(ISBLANK(Table633[[#This Row],[Date]]),"",MONTH(Table633[[#This Row],[Date]]))</f>
        <v/>
      </c>
    </row>
    <row r="884" spans="3:3">
      <c r="C884" s="19" t="str">
        <f>IF(ISBLANK(Table633[[#This Row],[Date]]),"",MONTH(Table633[[#This Row],[Date]]))</f>
        <v/>
      </c>
    </row>
    <row r="885" spans="3:3">
      <c r="C885" s="19" t="str">
        <f>IF(ISBLANK(Table633[[#This Row],[Date]]),"",MONTH(Table633[[#This Row],[Date]]))</f>
        <v/>
      </c>
    </row>
    <row r="886" spans="3:3">
      <c r="C886" s="19" t="str">
        <f>IF(ISBLANK(Table633[[#This Row],[Date]]),"",MONTH(Table633[[#This Row],[Date]]))</f>
        <v/>
      </c>
    </row>
    <row r="887" spans="3:3">
      <c r="C887" s="19" t="str">
        <f>IF(ISBLANK(Table633[[#This Row],[Date]]),"",MONTH(Table633[[#This Row],[Date]]))</f>
        <v/>
      </c>
    </row>
    <row r="888" spans="3:3">
      <c r="C888" s="19" t="str">
        <f>IF(ISBLANK(Table633[[#This Row],[Date]]),"",MONTH(Table633[[#This Row],[Date]]))</f>
        <v/>
      </c>
    </row>
    <row r="889" spans="3:3">
      <c r="C889" s="19" t="str">
        <f>IF(ISBLANK(Table633[[#This Row],[Date]]),"",MONTH(Table633[[#This Row],[Date]]))</f>
        <v/>
      </c>
    </row>
    <row r="890" spans="3:3">
      <c r="C890" s="19" t="str">
        <f>IF(ISBLANK(Table633[[#This Row],[Date]]),"",MONTH(Table633[[#This Row],[Date]]))</f>
        <v/>
      </c>
    </row>
    <row r="891" spans="3:3">
      <c r="C891" s="19" t="str">
        <f>IF(ISBLANK(Table633[[#This Row],[Date]]),"",MONTH(Table633[[#This Row],[Date]]))</f>
        <v/>
      </c>
    </row>
    <row r="892" spans="3:3">
      <c r="C892" s="19" t="str">
        <f>IF(ISBLANK(Table633[[#This Row],[Date]]),"",MONTH(Table633[[#This Row],[Date]]))</f>
        <v/>
      </c>
    </row>
    <row r="893" spans="3:3">
      <c r="C893" s="19" t="str">
        <f>IF(ISBLANK(Table633[[#This Row],[Date]]),"",MONTH(Table633[[#This Row],[Date]]))</f>
        <v/>
      </c>
    </row>
    <row r="894" spans="3:3">
      <c r="C894" s="19" t="str">
        <f>IF(ISBLANK(Table633[[#This Row],[Date]]),"",MONTH(Table633[[#This Row],[Date]]))</f>
        <v/>
      </c>
    </row>
    <row r="895" spans="3:3">
      <c r="C895" s="19" t="str">
        <f>IF(ISBLANK(Table633[[#This Row],[Date]]),"",MONTH(Table633[[#This Row],[Date]]))</f>
        <v/>
      </c>
    </row>
    <row r="896" spans="3:3">
      <c r="C896" s="19" t="str">
        <f>IF(ISBLANK(Table633[[#This Row],[Date]]),"",MONTH(Table633[[#This Row],[Date]]))</f>
        <v/>
      </c>
    </row>
    <row r="897" spans="3:3">
      <c r="C897" s="19" t="str">
        <f>IF(ISBLANK(Table633[[#This Row],[Date]]),"",MONTH(Table633[[#This Row],[Date]]))</f>
        <v/>
      </c>
    </row>
    <row r="898" spans="3:3">
      <c r="C898" s="19" t="str">
        <f>IF(ISBLANK(Table633[[#This Row],[Date]]),"",MONTH(Table633[[#This Row],[Date]]))</f>
        <v/>
      </c>
    </row>
    <row r="899" spans="3:3">
      <c r="C899" s="19" t="str">
        <f>IF(ISBLANK(Table633[[#This Row],[Date]]),"",MONTH(Table633[[#This Row],[Date]]))</f>
        <v/>
      </c>
    </row>
    <row r="900" spans="3:3">
      <c r="C900" s="19" t="str">
        <f>IF(ISBLANK(Table633[[#This Row],[Date]]),"",MONTH(Table633[[#This Row],[Date]]))</f>
        <v/>
      </c>
    </row>
    <row r="901" spans="3:3">
      <c r="C901" s="19" t="str">
        <f>IF(ISBLANK(Table633[[#This Row],[Date]]),"",MONTH(Table633[[#This Row],[Date]]))</f>
        <v/>
      </c>
    </row>
    <row r="902" spans="3:3">
      <c r="C902" s="19" t="str">
        <f>IF(ISBLANK(Table633[[#This Row],[Date]]),"",MONTH(Table633[[#This Row],[Date]]))</f>
        <v/>
      </c>
    </row>
    <row r="903" spans="3:3">
      <c r="C903" s="19" t="str">
        <f>IF(ISBLANK(Table633[[#This Row],[Date]]),"",MONTH(Table633[[#This Row],[Date]]))</f>
        <v/>
      </c>
    </row>
    <row r="904" spans="3:3">
      <c r="C904" s="19" t="str">
        <f>IF(ISBLANK(Table633[[#This Row],[Date]]),"",MONTH(Table633[[#This Row],[Date]]))</f>
        <v/>
      </c>
    </row>
    <row r="905" spans="3:3">
      <c r="C905" s="19" t="str">
        <f>IF(ISBLANK(Table633[[#This Row],[Date]]),"",MONTH(Table633[[#This Row],[Date]]))</f>
        <v/>
      </c>
    </row>
    <row r="906" spans="3:3">
      <c r="C906" s="19" t="str">
        <f>IF(ISBLANK(Table633[[#This Row],[Date]]),"",MONTH(Table633[[#This Row],[Date]]))</f>
        <v/>
      </c>
    </row>
    <row r="907" spans="3:3">
      <c r="C907" s="19" t="str">
        <f>IF(ISBLANK(Table633[[#This Row],[Date]]),"",MONTH(Table633[[#This Row],[Date]]))</f>
        <v/>
      </c>
    </row>
    <row r="908" spans="3:3">
      <c r="C908" s="19" t="str">
        <f>IF(ISBLANK(Table633[[#This Row],[Date]]),"",MONTH(Table633[[#This Row],[Date]]))</f>
        <v/>
      </c>
    </row>
    <row r="909" spans="3:3">
      <c r="C909" s="19" t="str">
        <f>IF(ISBLANK(Table633[[#This Row],[Date]]),"",MONTH(Table633[[#This Row],[Date]]))</f>
        <v/>
      </c>
    </row>
    <row r="910" spans="3:3">
      <c r="C910" s="19" t="str">
        <f>IF(ISBLANK(Table633[[#This Row],[Date]]),"",MONTH(Table633[[#This Row],[Date]]))</f>
        <v/>
      </c>
    </row>
    <row r="911" spans="3:3">
      <c r="C911" s="19" t="str">
        <f>IF(ISBLANK(Table633[[#This Row],[Date]]),"",MONTH(Table633[[#This Row],[Date]]))</f>
        <v/>
      </c>
    </row>
    <row r="912" spans="3:3">
      <c r="C912" s="19" t="str">
        <f>IF(ISBLANK(Table633[[#This Row],[Date]]),"",MONTH(Table633[[#This Row],[Date]]))</f>
        <v/>
      </c>
    </row>
    <row r="913" spans="3:3">
      <c r="C913" s="19" t="str">
        <f>IF(ISBLANK(Table633[[#This Row],[Date]]),"",MONTH(Table633[[#This Row],[Date]]))</f>
        <v/>
      </c>
    </row>
    <row r="914" spans="3:3">
      <c r="C914" s="19" t="str">
        <f>IF(ISBLANK(Table633[[#This Row],[Date]]),"",MONTH(Table633[[#This Row],[Date]]))</f>
        <v/>
      </c>
    </row>
    <row r="915" spans="3:3">
      <c r="C915" s="19" t="str">
        <f>IF(ISBLANK(Table633[[#This Row],[Date]]),"",MONTH(Table633[[#This Row],[Date]]))</f>
        <v/>
      </c>
    </row>
    <row r="916" spans="3:3">
      <c r="C916" s="19" t="str">
        <f>IF(ISBLANK(Table633[[#This Row],[Date]]),"",MONTH(Table633[[#This Row],[Date]]))</f>
        <v/>
      </c>
    </row>
    <row r="917" spans="3:3">
      <c r="C917" s="19" t="str">
        <f>IF(ISBLANK(Table633[[#This Row],[Date]]),"",MONTH(Table633[[#This Row],[Date]]))</f>
        <v/>
      </c>
    </row>
    <row r="918" spans="3:3">
      <c r="C918" s="19" t="str">
        <f>IF(ISBLANK(Table633[[#This Row],[Date]]),"",MONTH(Table633[[#This Row],[Date]]))</f>
        <v/>
      </c>
    </row>
    <row r="919" spans="3:3">
      <c r="C919" s="19" t="str">
        <f>IF(ISBLANK(Table633[[#This Row],[Date]]),"",MONTH(Table633[[#This Row],[Date]]))</f>
        <v/>
      </c>
    </row>
    <row r="920" spans="3:3">
      <c r="C920" s="19" t="str">
        <f>IF(ISBLANK(Table633[[#This Row],[Date]]),"",MONTH(Table633[[#This Row],[Date]]))</f>
        <v/>
      </c>
    </row>
    <row r="921" spans="3:3">
      <c r="C921" s="19" t="str">
        <f>IF(ISBLANK(Table633[[#This Row],[Date]]),"",MONTH(Table633[[#This Row],[Date]]))</f>
        <v/>
      </c>
    </row>
    <row r="922" spans="3:3">
      <c r="C922" s="19" t="str">
        <f>IF(ISBLANK(Table633[[#This Row],[Date]]),"",MONTH(Table633[[#This Row],[Date]]))</f>
        <v/>
      </c>
    </row>
    <row r="923" spans="3:3">
      <c r="C923" s="19" t="str">
        <f>IF(ISBLANK(Table633[[#This Row],[Date]]),"",MONTH(Table633[[#This Row],[Date]]))</f>
        <v/>
      </c>
    </row>
    <row r="924" spans="3:3">
      <c r="C924" s="19" t="str">
        <f>IF(ISBLANK(Table633[[#This Row],[Date]]),"",MONTH(Table633[[#This Row],[Date]]))</f>
        <v/>
      </c>
    </row>
    <row r="925" spans="3:3">
      <c r="C925" s="19" t="str">
        <f>IF(ISBLANK(Table633[[#This Row],[Date]]),"",MONTH(Table633[[#This Row],[Date]]))</f>
        <v/>
      </c>
    </row>
    <row r="926" spans="3:3">
      <c r="C926" s="19" t="str">
        <f>IF(ISBLANK(Table633[[#This Row],[Date]]),"",MONTH(Table633[[#This Row],[Date]]))</f>
        <v/>
      </c>
    </row>
    <row r="927" spans="3:3">
      <c r="C927" s="19" t="str">
        <f>IF(ISBLANK(Table633[[#This Row],[Date]]),"",MONTH(Table633[[#This Row],[Date]]))</f>
        <v/>
      </c>
    </row>
    <row r="928" spans="3:3">
      <c r="C928" s="19" t="str">
        <f>IF(ISBLANK(Table633[[#This Row],[Date]]),"",MONTH(Table633[[#This Row],[Date]]))</f>
        <v/>
      </c>
    </row>
    <row r="929" spans="3:3">
      <c r="C929" s="19" t="str">
        <f>IF(ISBLANK(Table633[[#This Row],[Date]]),"",MONTH(Table633[[#This Row],[Date]]))</f>
        <v/>
      </c>
    </row>
    <row r="930" spans="3:3">
      <c r="C930" s="19" t="str">
        <f>IF(ISBLANK(Table633[[#This Row],[Date]]),"",MONTH(Table633[[#This Row],[Date]]))</f>
        <v/>
      </c>
    </row>
    <row r="931" spans="3:3">
      <c r="C931" s="19" t="str">
        <f>IF(ISBLANK(Table633[[#This Row],[Date]]),"",MONTH(Table633[[#This Row],[Date]]))</f>
        <v/>
      </c>
    </row>
    <row r="932" spans="3:3">
      <c r="C932" s="19" t="str">
        <f>IF(ISBLANK(Table633[[#This Row],[Date]]),"",MONTH(Table633[[#This Row],[Date]]))</f>
        <v/>
      </c>
    </row>
    <row r="933" spans="3:3">
      <c r="C933" s="19" t="str">
        <f>IF(ISBLANK(Table633[[#This Row],[Date]]),"",MONTH(Table633[[#This Row],[Date]]))</f>
        <v/>
      </c>
    </row>
    <row r="934" spans="3:3">
      <c r="C934" s="19" t="str">
        <f>IF(ISBLANK(Table633[[#This Row],[Date]]),"",MONTH(Table633[[#This Row],[Date]]))</f>
        <v/>
      </c>
    </row>
    <row r="935" spans="3:3">
      <c r="C935" s="19" t="str">
        <f>IF(ISBLANK(Table633[[#This Row],[Date]]),"",MONTH(Table633[[#This Row],[Date]]))</f>
        <v/>
      </c>
    </row>
    <row r="936" spans="3:3">
      <c r="C936" s="19" t="str">
        <f>IF(ISBLANK(Table633[[#This Row],[Date]]),"",MONTH(Table633[[#This Row],[Date]]))</f>
        <v/>
      </c>
    </row>
    <row r="937" spans="3:3">
      <c r="C937" s="19" t="str">
        <f>IF(ISBLANK(Table633[[#This Row],[Date]]),"",MONTH(Table633[[#This Row],[Date]]))</f>
        <v/>
      </c>
    </row>
    <row r="938" spans="3:3">
      <c r="C938" s="19" t="str">
        <f>IF(ISBLANK(Table633[[#This Row],[Date]]),"",MONTH(Table633[[#This Row],[Date]]))</f>
        <v/>
      </c>
    </row>
    <row r="939" spans="3:3">
      <c r="C939" s="19" t="str">
        <f>IF(ISBLANK(Table633[[#This Row],[Date]]),"",MONTH(Table633[[#This Row],[Date]]))</f>
        <v/>
      </c>
    </row>
    <row r="940" spans="3:3">
      <c r="C940" s="19" t="str">
        <f>IF(ISBLANK(Table633[[#This Row],[Date]]),"",MONTH(Table633[[#This Row],[Date]]))</f>
        <v/>
      </c>
    </row>
    <row r="941" spans="3:3">
      <c r="C941" s="19" t="str">
        <f>IF(ISBLANK(Table633[[#This Row],[Date]]),"",MONTH(Table633[[#This Row],[Date]]))</f>
        <v/>
      </c>
    </row>
    <row r="942" spans="3:3">
      <c r="C942" s="19" t="str">
        <f>IF(ISBLANK(Table633[[#This Row],[Date]]),"",MONTH(Table633[[#This Row],[Date]]))</f>
        <v/>
      </c>
    </row>
    <row r="943" spans="3:3">
      <c r="C943" s="19" t="str">
        <f>IF(ISBLANK(Table633[[#This Row],[Date]]),"",MONTH(Table633[[#This Row],[Date]]))</f>
        <v/>
      </c>
    </row>
    <row r="944" spans="3:3">
      <c r="C944" s="19" t="str">
        <f>IF(ISBLANK(Table633[[#This Row],[Date]]),"",MONTH(Table633[[#This Row],[Date]]))</f>
        <v/>
      </c>
    </row>
    <row r="945" spans="3:3">
      <c r="C945" s="19" t="str">
        <f>IF(ISBLANK(Table633[[#This Row],[Date]]),"",MONTH(Table633[[#This Row],[Date]]))</f>
        <v/>
      </c>
    </row>
    <row r="946" spans="3:3">
      <c r="C946" s="19" t="str">
        <f>IF(ISBLANK(Table633[[#This Row],[Date]]),"",MONTH(Table633[[#This Row],[Date]]))</f>
        <v/>
      </c>
    </row>
    <row r="947" spans="3:3">
      <c r="C947" s="19" t="str">
        <f>IF(ISBLANK(Table633[[#This Row],[Date]]),"",MONTH(Table633[[#This Row],[Date]]))</f>
        <v/>
      </c>
    </row>
    <row r="948" spans="3:3">
      <c r="C948" s="19" t="str">
        <f>IF(ISBLANK(Table633[[#This Row],[Date]]),"",MONTH(Table633[[#This Row],[Date]]))</f>
        <v/>
      </c>
    </row>
    <row r="949" spans="3:3">
      <c r="C949" s="19" t="str">
        <f>IF(ISBLANK(Table633[[#This Row],[Date]]),"",MONTH(Table633[[#This Row],[Date]]))</f>
        <v/>
      </c>
    </row>
    <row r="950" spans="3:3">
      <c r="C950" s="19" t="str">
        <f>IF(ISBLANK(Table633[[#This Row],[Date]]),"",MONTH(Table633[[#This Row],[Date]]))</f>
        <v/>
      </c>
    </row>
    <row r="951" spans="3:3">
      <c r="C951" s="19" t="str">
        <f>IF(ISBLANK(Table633[[#This Row],[Date]]),"",MONTH(Table633[[#This Row],[Date]]))</f>
        <v/>
      </c>
    </row>
    <row r="952" spans="3:3">
      <c r="C952" s="19" t="str">
        <f>IF(ISBLANK(Table633[[#This Row],[Date]]),"",MONTH(Table633[[#This Row],[Date]]))</f>
        <v/>
      </c>
    </row>
    <row r="953" spans="3:3">
      <c r="C953" s="19" t="str">
        <f>IF(ISBLANK(Table633[[#This Row],[Date]]),"",MONTH(Table633[[#This Row],[Date]]))</f>
        <v/>
      </c>
    </row>
    <row r="954" spans="3:3">
      <c r="C954" s="19" t="str">
        <f>IF(ISBLANK(Table633[[#This Row],[Date]]),"",MONTH(Table633[[#This Row],[Date]]))</f>
        <v/>
      </c>
    </row>
    <row r="955" spans="3:3">
      <c r="C955" s="19" t="str">
        <f>IF(ISBLANK(Table633[[#This Row],[Date]]),"",MONTH(Table633[[#This Row],[Date]]))</f>
        <v/>
      </c>
    </row>
    <row r="956" spans="3:3">
      <c r="C956" s="19" t="str">
        <f>IF(ISBLANK(Table633[[#This Row],[Date]]),"",MONTH(Table633[[#This Row],[Date]]))</f>
        <v/>
      </c>
    </row>
    <row r="957" spans="3:3">
      <c r="C957" s="19" t="str">
        <f>IF(ISBLANK(Table633[[#This Row],[Date]]),"",MONTH(Table633[[#This Row],[Date]]))</f>
        <v/>
      </c>
    </row>
    <row r="958" spans="3:3">
      <c r="C958" s="19" t="str">
        <f>IF(ISBLANK(Table633[[#This Row],[Date]]),"",MONTH(Table633[[#This Row],[Date]]))</f>
        <v/>
      </c>
    </row>
    <row r="959" spans="3:3">
      <c r="C959" s="19" t="str">
        <f>IF(ISBLANK(Table633[[#This Row],[Date]]),"",MONTH(Table633[[#This Row],[Date]]))</f>
        <v/>
      </c>
    </row>
    <row r="960" spans="3:3">
      <c r="C960" s="19" t="str">
        <f>IF(ISBLANK(Table633[[#This Row],[Date]]),"",MONTH(Table633[[#This Row],[Date]]))</f>
        <v/>
      </c>
    </row>
    <row r="961" spans="3:3">
      <c r="C961" s="19" t="str">
        <f>IF(ISBLANK(Table633[[#This Row],[Date]]),"",MONTH(Table633[[#This Row],[Date]]))</f>
        <v/>
      </c>
    </row>
    <row r="962" spans="3:3">
      <c r="C962" s="19" t="str">
        <f>IF(ISBLANK(Table633[[#This Row],[Date]]),"",MONTH(Table633[[#This Row],[Date]]))</f>
        <v/>
      </c>
    </row>
    <row r="963" spans="3:3">
      <c r="C963" s="19" t="str">
        <f>IF(ISBLANK(Table633[[#This Row],[Date]]),"",MONTH(Table633[[#This Row],[Date]]))</f>
        <v/>
      </c>
    </row>
    <row r="964" spans="3:3">
      <c r="C964" s="19" t="str">
        <f>IF(ISBLANK(Table633[[#This Row],[Date]]),"",MONTH(Table633[[#This Row],[Date]]))</f>
        <v/>
      </c>
    </row>
    <row r="965" spans="3:3">
      <c r="C965" s="19" t="str">
        <f>IF(ISBLANK(Table633[[#This Row],[Date]]),"",MONTH(Table633[[#This Row],[Date]]))</f>
        <v/>
      </c>
    </row>
    <row r="966" spans="3:3">
      <c r="C966" s="19" t="str">
        <f>IF(ISBLANK(Table633[[#This Row],[Date]]),"",MONTH(Table633[[#This Row],[Date]]))</f>
        <v/>
      </c>
    </row>
    <row r="967" spans="3:3">
      <c r="C967" s="19" t="str">
        <f>IF(ISBLANK(Table633[[#This Row],[Date]]),"",MONTH(Table633[[#This Row],[Date]]))</f>
        <v/>
      </c>
    </row>
    <row r="968" spans="3:3">
      <c r="C968" s="19" t="str">
        <f>IF(ISBLANK(Table633[[#This Row],[Date]]),"",MONTH(Table633[[#This Row],[Date]]))</f>
        <v/>
      </c>
    </row>
    <row r="969" spans="3:3">
      <c r="C969" s="19" t="str">
        <f>IF(ISBLANK(Table633[[#This Row],[Date]]),"",MONTH(Table633[[#This Row],[Date]]))</f>
        <v/>
      </c>
    </row>
    <row r="970" spans="3:3">
      <c r="C970" s="19" t="str">
        <f>IF(ISBLANK(Table633[[#This Row],[Date]]),"",MONTH(Table633[[#This Row],[Date]]))</f>
        <v/>
      </c>
    </row>
    <row r="971" spans="3:3">
      <c r="C971" s="19" t="str">
        <f>IF(ISBLANK(Table633[[#This Row],[Date]]),"",MONTH(Table633[[#This Row],[Date]]))</f>
        <v/>
      </c>
    </row>
    <row r="972" spans="3:3">
      <c r="C972" s="19" t="str">
        <f>IF(ISBLANK(Table633[[#This Row],[Date]]),"",MONTH(Table633[[#This Row],[Date]]))</f>
        <v/>
      </c>
    </row>
    <row r="973" spans="3:3">
      <c r="C973" s="19" t="str">
        <f>IF(ISBLANK(Table633[[#This Row],[Date]]),"",MONTH(Table633[[#This Row],[Date]]))</f>
        <v/>
      </c>
    </row>
    <row r="974" spans="3:3">
      <c r="C974" s="19" t="str">
        <f>IF(ISBLANK(Table633[[#This Row],[Date]]),"",MONTH(Table633[[#This Row],[Date]]))</f>
        <v/>
      </c>
    </row>
    <row r="975" spans="3:3">
      <c r="C975" s="19" t="str">
        <f>IF(ISBLANK(Table633[[#This Row],[Date]]),"",MONTH(Table633[[#This Row],[Date]]))</f>
        <v/>
      </c>
    </row>
    <row r="976" spans="3:3">
      <c r="C976" s="19" t="str">
        <f>IF(ISBLANK(Table633[[#This Row],[Date]]),"",MONTH(Table633[[#This Row],[Date]]))</f>
        <v/>
      </c>
    </row>
    <row r="977" spans="3:3">
      <c r="C977" s="19" t="str">
        <f>IF(ISBLANK(Table633[[#This Row],[Date]]),"",MONTH(Table633[[#This Row],[Date]]))</f>
        <v/>
      </c>
    </row>
    <row r="978" spans="3:3">
      <c r="C978" s="19" t="str">
        <f>IF(ISBLANK(Table633[[#This Row],[Date]]),"",MONTH(Table633[[#This Row],[Date]]))</f>
        <v/>
      </c>
    </row>
    <row r="979" spans="3:3">
      <c r="C979" s="19" t="str">
        <f>IF(ISBLANK(Table633[[#This Row],[Date]]),"",MONTH(Table633[[#This Row],[Date]]))</f>
        <v/>
      </c>
    </row>
    <row r="980" spans="3:3">
      <c r="C980" s="19" t="str">
        <f>IF(ISBLANK(Table633[[#This Row],[Date]]),"",MONTH(Table633[[#This Row],[Date]]))</f>
        <v/>
      </c>
    </row>
    <row r="981" spans="3:3">
      <c r="C981" s="19" t="str">
        <f>IF(ISBLANK(Table633[[#This Row],[Date]]),"",MONTH(Table633[[#This Row],[Date]]))</f>
        <v/>
      </c>
    </row>
    <row r="982" spans="3:3">
      <c r="C982" s="19" t="str">
        <f>IF(ISBLANK(Table633[[#This Row],[Date]]),"",MONTH(Table633[[#This Row],[Date]]))</f>
        <v/>
      </c>
    </row>
    <row r="983" spans="3:3">
      <c r="C983" s="19" t="str">
        <f>IF(ISBLANK(Table633[[#This Row],[Date]]),"",MONTH(Table633[[#This Row],[Date]]))</f>
        <v/>
      </c>
    </row>
    <row r="984" spans="3:3">
      <c r="C984" s="19" t="str">
        <f>IF(ISBLANK(Table633[[#This Row],[Date]]),"",MONTH(Table633[[#This Row],[Date]]))</f>
        <v/>
      </c>
    </row>
    <row r="985" spans="3:3">
      <c r="C985" s="19" t="str">
        <f>IF(ISBLANK(Table633[[#This Row],[Date]]),"",MONTH(Table633[[#This Row],[Date]]))</f>
        <v/>
      </c>
    </row>
    <row r="986" spans="3:3">
      <c r="C986" s="19" t="str">
        <f>IF(ISBLANK(Table633[[#This Row],[Date]]),"",MONTH(Table633[[#This Row],[Date]]))</f>
        <v/>
      </c>
    </row>
    <row r="987" spans="3:3">
      <c r="C987" s="19" t="str">
        <f>IF(ISBLANK(Table633[[#This Row],[Date]]),"",MONTH(Table633[[#This Row],[Date]]))</f>
        <v/>
      </c>
    </row>
    <row r="988" spans="3:3">
      <c r="C988" s="19" t="str">
        <f>IF(ISBLANK(Table633[[#This Row],[Date]]),"",MONTH(Table633[[#This Row],[Date]]))</f>
        <v/>
      </c>
    </row>
    <row r="989" spans="3:3">
      <c r="C989" s="19" t="str">
        <f>IF(ISBLANK(Table633[[#This Row],[Date]]),"",MONTH(Table633[[#This Row],[Date]]))</f>
        <v/>
      </c>
    </row>
    <row r="990" spans="3:3">
      <c r="C990" s="19" t="str">
        <f>IF(ISBLANK(Table633[[#This Row],[Date]]),"",MONTH(Table633[[#This Row],[Date]]))</f>
        <v/>
      </c>
    </row>
    <row r="991" spans="3:3">
      <c r="C991" s="19" t="str">
        <f>IF(ISBLANK(Table633[[#This Row],[Date]]),"",MONTH(Table633[[#This Row],[Date]]))</f>
        <v/>
      </c>
    </row>
    <row r="992" spans="3:3">
      <c r="C992" s="19" t="str">
        <f>IF(ISBLANK(Table633[[#This Row],[Date]]),"",MONTH(Table633[[#This Row],[Date]]))</f>
        <v/>
      </c>
    </row>
    <row r="993" spans="3:3">
      <c r="C993" s="19" t="str">
        <f>IF(ISBLANK(Table633[[#This Row],[Date]]),"",MONTH(Table633[[#This Row],[Date]]))</f>
        <v/>
      </c>
    </row>
    <row r="994" spans="3:3">
      <c r="C994" s="19" t="str">
        <f>IF(ISBLANK(Table633[[#This Row],[Date]]),"",MONTH(Table633[[#This Row],[Date]]))</f>
        <v/>
      </c>
    </row>
    <row r="995" spans="3:3">
      <c r="C995" s="19" t="str">
        <f>IF(ISBLANK(Table633[[#This Row],[Date]]),"",MONTH(Table633[[#This Row],[Date]]))</f>
        <v/>
      </c>
    </row>
    <row r="996" spans="3:3">
      <c r="C996" s="19" t="str">
        <f>IF(ISBLANK(Table633[[#This Row],[Date]]),"",MONTH(Table633[[#This Row],[Date]]))</f>
        <v/>
      </c>
    </row>
    <row r="997" spans="3:3">
      <c r="C997" s="19" t="str">
        <f>IF(ISBLANK(Table633[[#This Row],[Date]]),"",MONTH(Table633[[#This Row],[Date]]))</f>
        <v/>
      </c>
    </row>
    <row r="998" spans="3:3">
      <c r="C998" s="19" t="str">
        <f>IF(ISBLANK(Table633[[#This Row],[Date]]),"",MONTH(Table633[[#This Row],[Date]]))</f>
        <v/>
      </c>
    </row>
    <row r="999" spans="3:3">
      <c r="C999" s="19" t="str">
        <f>IF(ISBLANK(Table633[[#This Row],[Date]]),"",MONTH(Table633[[#This Row],[Date]]))</f>
        <v/>
      </c>
    </row>
    <row r="1000" spans="3:3">
      <c r="C1000" s="19" t="str">
        <f>IF(ISBLANK(Table633[[#This Row],[Date]]),"",MONTH(Table633[[#This Row],[Date]]))</f>
        <v/>
      </c>
    </row>
    <row r="1001" spans="3:3">
      <c r="C1001" s="19" t="str">
        <f>IF(ISBLANK(Table633[[#This Row],[Date]]),"",MONTH(Table633[[#This Row],[Date]]))</f>
        <v/>
      </c>
    </row>
    <row r="1002" spans="3:3">
      <c r="C1002" s="19" t="str">
        <f>IF(ISBLANK(Table633[[#This Row],[Date]]),"",MONTH(Table633[[#This Row],[Date]]))</f>
        <v/>
      </c>
    </row>
    <row r="1003" spans="3:3">
      <c r="C1003" s="19" t="str">
        <f>IF(ISBLANK(Table633[[#This Row],[Date]]),"",MONTH(Table633[[#This Row],[Date]]))</f>
        <v/>
      </c>
    </row>
    <row r="1004" spans="3:3">
      <c r="C1004" s="19" t="str">
        <f>IF(ISBLANK(Table633[[#This Row],[Date]]),"",MONTH(Table633[[#This Row],[Date]]))</f>
        <v/>
      </c>
    </row>
    <row r="1005" spans="3:3">
      <c r="C1005" s="19" t="str">
        <f>IF(ISBLANK(Table633[[#This Row],[Date]]),"",MONTH(Table633[[#This Row],[Date]]))</f>
        <v/>
      </c>
    </row>
    <row r="1006" spans="3:3">
      <c r="C1006" s="19" t="str">
        <f>IF(ISBLANK(Table633[[#This Row],[Date]]),"",MONTH(Table633[[#This Row],[Date]]))</f>
        <v/>
      </c>
    </row>
    <row r="1007" spans="3:3">
      <c r="C1007" s="19" t="str">
        <f>IF(ISBLANK(Table633[[#This Row],[Date]]),"",MONTH(Table633[[#This Row],[Date]]))</f>
        <v/>
      </c>
    </row>
    <row r="1008" spans="3:3">
      <c r="C1008" s="19" t="str">
        <f>IF(ISBLANK(Table633[[#This Row],[Date]]),"",MONTH(Table633[[#This Row],[Date]]))</f>
        <v/>
      </c>
    </row>
    <row r="1009" spans="3:3">
      <c r="C1009" s="19" t="str">
        <f>IF(ISBLANK(Table633[[#This Row],[Date]]),"",MONTH(Table633[[#This Row],[Date]]))</f>
        <v/>
      </c>
    </row>
    <row r="1010" spans="3:3">
      <c r="C1010" s="19" t="str">
        <f>IF(ISBLANK(Table633[[#This Row],[Date]]),"",MONTH(Table633[[#This Row],[Date]]))</f>
        <v/>
      </c>
    </row>
    <row r="1011" spans="3:3">
      <c r="C1011" s="19" t="str">
        <f>IF(ISBLANK(Table633[[#This Row],[Date]]),"",MONTH(Table633[[#This Row],[Date]]))</f>
        <v/>
      </c>
    </row>
    <row r="1012" spans="3:3">
      <c r="C1012" s="19" t="str">
        <f>IF(ISBLANK(Table633[[#This Row],[Date]]),"",MONTH(Table633[[#This Row],[Date]]))</f>
        <v/>
      </c>
    </row>
    <row r="1013" spans="3:3">
      <c r="C1013" s="19" t="str">
        <f>IF(ISBLANK(Table633[[#This Row],[Date]]),"",MONTH(Table633[[#This Row],[Date]]))</f>
        <v/>
      </c>
    </row>
    <row r="1014" spans="3:3">
      <c r="C1014" s="19" t="str">
        <f>IF(ISBLANK(Table633[[#This Row],[Date]]),"",MONTH(Table633[[#This Row],[Date]]))</f>
        <v/>
      </c>
    </row>
    <row r="1015" spans="3:3">
      <c r="C1015" s="19" t="str">
        <f>IF(ISBLANK(Table633[[#This Row],[Date]]),"",MONTH(Table633[[#This Row],[Date]]))</f>
        <v/>
      </c>
    </row>
    <row r="1016" spans="3:3">
      <c r="C1016" s="19" t="str">
        <f>IF(ISBLANK(Table633[[#This Row],[Date]]),"",MONTH(Table633[[#This Row],[Date]]))</f>
        <v/>
      </c>
    </row>
    <row r="1017" spans="3:3">
      <c r="C1017" s="19" t="str">
        <f>IF(ISBLANK(Table633[[#This Row],[Date]]),"",MONTH(Table633[[#This Row],[Date]]))</f>
        <v/>
      </c>
    </row>
    <row r="1018" spans="3:3">
      <c r="C1018" s="19" t="str">
        <f>IF(ISBLANK(Table633[[#This Row],[Date]]),"",MONTH(Table633[[#This Row],[Date]]))</f>
        <v/>
      </c>
    </row>
    <row r="1019" spans="3:3">
      <c r="C1019" s="19" t="str">
        <f>IF(ISBLANK(Table633[[#This Row],[Date]]),"",MONTH(Table633[[#This Row],[Date]]))</f>
        <v/>
      </c>
    </row>
    <row r="1020" spans="3:3">
      <c r="C1020" s="19" t="str">
        <f>IF(ISBLANK(Table633[[#This Row],[Date]]),"",MONTH(Table633[[#This Row],[Date]]))</f>
        <v/>
      </c>
    </row>
    <row r="1021" spans="3:3">
      <c r="C1021" s="19" t="str">
        <f>IF(ISBLANK(Table633[[#This Row],[Date]]),"",MONTH(Table633[[#This Row],[Date]]))</f>
        <v/>
      </c>
    </row>
    <row r="1022" spans="3:3">
      <c r="C1022" s="19" t="str">
        <f>IF(ISBLANK(Table633[[#This Row],[Date]]),"",MONTH(Table633[[#This Row],[Date]]))</f>
        <v/>
      </c>
    </row>
    <row r="1023" spans="3:3">
      <c r="C1023" s="19" t="str">
        <f>IF(ISBLANK(Table633[[#This Row],[Date]]),"",MONTH(Table633[[#This Row],[Date]]))</f>
        <v/>
      </c>
    </row>
    <row r="1024" spans="3:3">
      <c r="C1024" s="19" t="str">
        <f>IF(ISBLANK(Table633[[#This Row],[Date]]),"",MONTH(Table633[[#This Row],[Date]]))</f>
        <v/>
      </c>
    </row>
    <row r="1025" spans="3:3">
      <c r="C1025" s="19" t="str">
        <f>IF(ISBLANK(Table633[[#This Row],[Date]]),"",MONTH(Table633[[#This Row],[Date]]))</f>
        <v/>
      </c>
    </row>
    <row r="1026" spans="3:3">
      <c r="C1026" s="19" t="str">
        <f>IF(ISBLANK(Table633[[#This Row],[Date]]),"",MONTH(Table633[[#This Row],[Date]]))</f>
        <v/>
      </c>
    </row>
    <row r="1027" spans="3:3">
      <c r="C1027" s="19" t="str">
        <f>IF(ISBLANK(Table633[[#This Row],[Date]]),"",MONTH(Table633[[#This Row],[Date]]))</f>
        <v/>
      </c>
    </row>
    <row r="1028" spans="3:3">
      <c r="C1028" s="19" t="str">
        <f>IF(ISBLANK(Table633[[#This Row],[Date]]),"",MONTH(Table633[[#This Row],[Date]]))</f>
        <v/>
      </c>
    </row>
    <row r="1029" spans="3:3">
      <c r="C1029" s="19" t="str">
        <f>IF(ISBLANK(Table633[[#This Row],[Date]]),"",MONTH(Table633[[#This Row],[Date]]))</f>
        <v/>
      </c>
    </row>
    <row r="1030" spans="3:3">
      <c r="C1030" s="19" t="str">
        <f>IF(ISBLANK(Table633[[#This Row],[Date]]),"",MONTH(Table633[[#This Row],[Date]]))</f>
        <v/>
      </c>
    </row>
    <row r="1031" spans="3:3">
      <c r="C1031" s="19" t="str">
        <f>IF(ISBLANK(Table633[[#This Row],[Date]]),"",MONTH(Table633[[#This Row],[Date]]))</f>
        <v/>
      </c>
    </row>
    <row r="1032" spans="3:3">
      <c r="C1032" s="19" t="str">
        <f>IF(ISBLANK(Table633[[#This Row],[Date]]),"",MONTH(Table633[[#This Row],[Date]]))</f>
        <v/>
      </c>
    </row>
    <row r="1033" spans="3:3">
      <c r="C1033" s="19" t="str">
        <f>IF(ISBLANK(Table633[[#This Row],[Date]]),"",MONTH(Table633[[#This Row],[Date]]))</f>
        <v/>
      </c>
    </row>
    <row r="1034" spans="3:3">
      <c r="C1034" s="19" t="str">
        <f>IF(ISBLANK(Table633[[#This Row],[Date]]),"",MONTH(Table633[[#This Row],[Date]]))</f>
        <v/>
      </c>
    </row>
    <row r="1035" spans="3:3">
      <c r="C1035" s="19" t="str">
        <f>IF(ISBLANK(Table633[[#This Row],[Date]]),"",MONTH(Table633[[#This Row],[Date]]))</f>
        <v/>
      </c>
    </row>
    <row r="1036" spans="3:3">
      <c r="C1036" s="19" t="str">
        <f>IF(ISBLANK(Table633[[#This Row],[Date]]),"",MONTH(Table633[[#This Row],[Date]]))</f>
        <v/>
      </c>
    </row>
    <row r="1037" spans="3:3">
      <c r="C1037" s="19" t="str">
        <f>IF(ISBLANK(Table633[[#This Row],[Date]]),"",MONTH(Table633[[#This Row],[Date]]))</f>
        <v/>
      </c>
    </row>
    <row r="1038" spans="3:3">
      <c r="C1038" s="19" t="str">
        <f>IF(ISBLANK(Table633[[#This Row],[Date]]),"",MONTH(Table633[[#This Row],[Date]]))</f>
        <v/>
      </c>
    </row>
    <row r="1039" spans="3:3">
      <c r="C1039" s="19" t="str">
        <f>IF(ISBLANK(Table633[[#This Row],[Date]]),"",MONTH(Table633[[#This Row],[Date]]))</f>
        <v/>
      </c>
    </row>
    <row r="1040" spans="3:3">
      <c r="C1040" s="19" t="str">
        <f>IF(ISBLANK(Table633[[#This Row],[Date]]),"",MONTH(Table633[[#This Row],[Date]]))</f>
        <v/>
      </c>
    </row>
    <row r="1041" spans="3:3">
      <c r="C1041" s="19" t="str">
        <f>IF(ISBLANK(Table633[[#This Row],[Date]]),"",MONTH(Table633[[#This Row],[Date]]))</f>
        <v/>
      </c>
    </row>
    <row r="1042" spans="3:3">
      <c r="C1042" s="19" t="str">
        <f>IF(ISBLANK(Table633[[#This Row],[Date]]),"",MONTH(Table633[[#This Row],[Date]]))</f>
        <v/>
      </c>
    </row>
    <row r="1043" spans="3:3">
      <c r="C1043" s="19" t="str">
        <f>IF(ISBLANK(Table633[[#This Row],[Date]]),"",MONTH(Table633[[#This Row],[Date]]))</f>
        <v/>
      </c>
    </row>
    <row r="1044" spans="3:3">
      <c r="C1044" s="19" t="str">
        <f>IF(ISBLANK(Table633[[#This Row],[Date]]),"",MONTH(Table633[[#This Row],[Date]]))</f>
        <v/>
      </c>
    </row>
    <row r="1045" spans="3:3">
      <c r="C1045" s="19" t="str">
        <f>IF(ISBLANK(Table633[[#This Row],[Date]]),"",MONTH(Table633[[#This Row],[Date]]))</f>
        <v/>
      </c>
    </row>
    <row r="1046" spans="3:3">
      <c r="C1046" s="19" t="str">
        <f>IF(ISBLANK(Table633[[#This Row],[Date]]),"",MONTH(Table633[[#This Row],[Date]]))</f>
        <v/>
      </c>
    </row>
    <row r="1047" spans="3:3">
      <c r="C1047" s="19" t="str">
        <f>IF(ISBLANK(Table633[[#This Row],[Date]]),"",MONTH(Table633[[#This Row],[Date]]))</f>
        <v/>
      </c>
    </row>
    <row r="1048" spans="3:3">
      <c r="C1048" s="19" t="str">
        <f>IF(ISBLANK(Table633[[#This Row],[Date]]),"",MONTH(Table633[[#This Row],[Date]]))</f>
        <v/>
      </c>
    </row>
    <row r="1049" spans="3:3">
      <c r="C1049" s="19" t="str">
        <f>IF(ISBLANK(Table633[[#This Row],[Date]]),"",MONTH(Table633[[#This Row],[Date]]))</f>
        <v/>
      </c>
    </row>
    <row r="1050" spans="3:3">
      <c r="C1050" s="19" t="str">
        <f>IF(ISBLANK(Table633[[#This Row],[Date]]),"",MONTH(Table633[[#This Row],[Date]]))</f>
        <v/>
      </c>
    </row>
    <row r="1051" spans="3:3">
      <c r="C1051" s="19" t="str">
        <f>IF(ISBLANK(Table633[[#This Row],[Date]]),"",MONTH(Table633[[#This Row],[Date]]))</f>
        <v/>
      </c>
    </row>
    <row r="1052" spans="3:3">
      <c r="C1052" s="19" t="str">
        <f>IF(ISBLANK(Table633[[#This Row],[Date]]),"",MONTH(Table633[[#This Row],[Date]]))</f>
        <v/>
      </c>
    </row>
    <row r="1053" spans="3:3">
      <c r="C1053" s="19" t="str">
        <f>IF(ISBLANK(Table633[[#This Row],[Date]]),"",MONTH(Table633[[#This Row],[Date]]))</f>
        <v/>
      </c>
    </row>
    <row r="1054" spans="3:3">
      <c r="C1054" s="19" t="str">
        <f>IF(ISBLANK(Table633[[#This Row],[Date]]),"",MONTH(Table633[[#This Row],[Date]]))</f>
        <v/>
      </c>
    </row>
    <row r="1055" spans="3:3">
      <c r="C1055" s="19" t="str">
        <f>IF(ISBLANK(Table633[[#This Row],[Date]]),"",MONTH(Table633[[#This Row],[Date]]))</f>
        <v/>
      </c>
    </row>
    <row r="1056" spans="3:3">
      <c r="C1056" s="19" t="str">
        <f>IF(ISBLANK(Table633[[#This Row],[Date]]),"",MONTH(Table633[[#This Row],[Date]]))</f>
        <v/>
      </c>
    </row>
    <row r="1057" spans="3:3">
      <c r="C1057" s="19" t="str">
        <f>IF(ISBLANK(Table633[[#This Row],[Date]]),"",MONTH(Table633[[#This Row],[Date]]))</f>
        <v/>
      </c>
    </row>
    <row r="1058" spans="3:3">
      <c r="C1058" s="19" t="str">
        <f>IF(ISBLANK(Table633[[#This Row],[Date]]),"",MONTH(Table633[[#This Row],[Date]]))</f>
        <v/>
      </c>
    </row>
    <row r="1059" spans="3:3">
      <c r="C1059" s="19" t="str">
        <f>IF(ISBLANK(Table633[[#This Row],[Date]]),"",MONTH(Table633[[#This Row],[Date]]))</f>
        <v/>
      </c>
    </row>
    <row r="1060" spans="3:3">
      <c r="C1060" s="19" t="str">
        <f>IF(ISBLANK(Table633[[#This Row],[Date]]),"",MONTH(Table633[[#This Row],[Date]]))</f>
        <v/>
      </c>
    </row>
    <row r="1061" spans="3:3">
      <c r="C1061" s="19" t="str">
        <f>IF(ISBLANK(Table633[[#This Row],[Date]]),"",MONTH(Table633[[#This Row],[Date]]))</f>
        <v/>
      </c>
    </row>
    <row r="1062" spans="3:3">
      <c r="C1062" s="19" t="str">
        <f>IF(ISBLANK(Table633[[#This Row],[Date]]),"",MONTH(Table633[[#This Row],[Date]]))</f>
        <v/>
      </c>
    </row>
    <row r="1063" spans="3:3">
      <c r="C1063" s="19" t="str">
        <f>IF(ISBLANK(Table633[[#This Row],[Date]]),"",MONTH(Table633[[#This Row],[Date]]))</f>
        <v/>
      </c>
    </row>
    <row r="1064" spans="3:3">
      <c r="C1064" s="19" t="str">
        <f>IF(ISBLANK(Table633[[#This Row],[Date]]),"",MONTH(Table633[[#This Row],[Date]]))</f>
        <v/>
      </c>
    </row>
    <row r="1065" spans="3:3">
      <c r="C1065" s="19" t="str">
        <f>IF(ISBLANK(Table633[[#This Row],[Date]]),"",MONTH(Table633[[#This Row],[Date]]))</f>
        <v/>
      </c>
    </row>
    <row r="1066" spans="3:3">
      <c r="C1066" s="19" t="str">
        <f>IF(ISBLANK(Table633[[#This Row],[Date]]),"",MONTH(Table633[[#This Row],[Date]]))</f>
        <v/>
      </c>
    </row>
    <row r="1067" spans="3:3">
      <c r="C1067" s="19" t="str">
        <f>IF(ISBLANK(Table633[[#This Row],[Date]]),"",MONTH(Table633[[#This Row],[Date]]))</f>
        <v/>
      </c>
    </row>
    <row r="1068" spans="3:3">
      <c r="C1068" s="19" t="str">
        <f>IF(ISBLANK(Table633[[#This Row],[Date]]),"",MONTH(Table633[[#This Row],[Date]]))</f>
        <v/>
      </c>
    </row>
    <row r="1069" spans="3:3">
      <c r="C1069" s="19" t="str">
        <f>IF(ISBLANK(Table633[[#This Row],[Date]]),"",MONTH(Table633[[#This Row],[Date]]))</f>
        <v/>
      </c>
    </row>
    <row r="1070" spans="3:3">
      <c r="C1070" s="19" t="str">
        <f>IF(ISBLANK(Table633[[#This Row],[Date]]),"",MONTH(Table633[[#This Row],[Date]]))</f>
        <v/>
      </c>
    </row>
    <row r="1071" spans="3:3">
      <c r="C1071" s="19" t="str">
        <f>IF(ISBLANK(Table633[[#This Row],[Date]]),"",MONTH(Table633[[#This Row],[Date]]))</f>
        <v/>
      </c>
    </row>
    <row r="1072" spans="3:3">
      <c r="C1072" s="19" t="str">
        <f>IF(ISBLANK(Table633[[#This Row],[Date]]),"",MONTH(Table633[[#This Row],[Date]]))</f>
        <v/>
      </c>
    </row>
    <row r="1073" spans="3:3">
      <c r="C1073" s="19" t="str">
        <f>IF(ISBLANK(Table633[[#This Row],[Date]]),"",MONTH(Table633[[#This Row],[Date]]))</f>
        <v/>
      </c>
    </row>
    <row r="1074" spans="3:3">
      <c r="C1074" s="19" t="str">
        <f>IF(ISBLANK(Table633[[#This Row],[Date]]),"",MONTH(Table633[[#This Row],[Date]]))</f>
        <v/>
      </c>
    </row>
    <row r="1075" spans="3:3">
      <c r="C1075" s="19" t="str">
        <f>IF(ISBLANK(Table633[[#This Row],[Date]]),"",MONTH(Table633[[#This Row],[Date]]))</f>
        <v/>
      </c>
    </row>
    <row r="1076" spans="3:3">
      <c r="C1076" s="19" t="str">
        <f>IF(ISBLANK(Table633[[#This Row],[Date]]),"",MONTH(Table633[[#This Row],[Date]]))</f>
        <v/>
      </c>
    </row>
    <row r="1077" spans="3:3">
      <c r="C1077" s="19" t="str">
        <f>IF(ISBLANK(Table633[[#This Row],[Date]]),"",MONTH(Table633[[#This Row],[Date]]))</f>
        <v/>
      </c>
    </row>
    <row r="1078" spans="3:3">
      <c r="C1078" s="19" t="str">
        <f>IF(ISBLANK(Table633[[#This Row],[Date]]),"",MONTH(Table633[[#This Row],[Date]]))</f>
        <v/>
      </c>
    </row>
    <row r="1079" spans="3:3">
      <c r="C1079" s="19" t="str">
        <f>IF(ISBLANK(Table633[[#This Row],[Date]]),"",MONTH(Table633[[#This Row],[Date]]))</f>
        <v/>
      </c>
    </row>
    <row r="1080" spans="3:3">
      <c r="C1080" s="19" t="str">
        <f>IF(ISBLANK(Table633[[#This Row],[Date]]),"",MONTH(Table633[[#This Row],[Date]]))</f>
        <v/>
      </c>
    </row>
    <row r="1081" spans="3:3">
      <c r="C1081" s="19" t="str">
        <f>IF(ISBLANK(Table633[[#This Row],[Date]]),"",MONTH(Table633[[#This Row],[Date]]))</f>
        <v/>
      </c>
    </row>
    <row r="1082" spans="3:3">
      <c r="C1082" s="19" t="str">
        <f>IF(ISBLANK(Table633[[#This Row],[Date]]),"",MONTH(Table633[[#This Row],[Date]]))</f>
        <v/>
      </c>
    </row>
    <row r="1083" spans="3:3">
      <c r="C1083" s="19" t="str">
        <f>IF(ISBLANK(Table633[[#This Row],[Date]]),"",MONTH(Table633[[#This Row],[Date]]))</f>
        <v/>
      </c>
    </row>
    <row r="1084" spans="3:3">
      <c r="C1084" s="19" t="str">
        <f>IF(ISBLANK(Table633[[#This Row],[Date]]),"",MONTH(Table633[[#This Row],[Date]]))</f>
        <v/>
      </c>
    </row>
    <row r="1085" spans="3:3">
      <c r="C1085" s="19" t="str">
        <f>IF(ISBLANK(Table633[[#This Row],[Date]]),"",MONTH(Table633[[#This Row],[Date]]))</f>
        <v/>
      </c>
    </row>
    <row r="1086" spans="3:3">
      <c r="C1086" s="19" t="str">
        <f>IF(ISBLANK(Table633[[#This Row],[Date]]),"",MONTH(Table633[[#This Row],[Date]]))</f>
        <v/>
      </c>
    </row>
    <row r="1087" spans="3:3">
      <c r="C1087" s="19" t="str">
        <f>IF(ISBLANK(Table633[[#This Row],[Date]]),"",MONTH(Table633[[#This Row],[Date]]))</f>
        <v/>
      </c>
    </row>
    <row r="1088" spans="3:3">
      <c r="C1088" s="19" t="str">
        <f>IF(ISBLANK(Table633[[#This Row],[Date]]),"",MONTH(Table633[[#This Row],[Date]]))</f>
        <v/>
      </c>
    </row>
    <row r="1089" spans="3:3">
      <c r="C1089" s="19" t="str">
        <f>IF(ISBLANK(Table633[[#This Row],[Date]]),"",MONTH(Table633[[#This Row],[Date]]))</f>
        <v/>
      </c>
    </row>
    <row r="1090" spans="3:3">
      <c r="C1090" s="19" t="str">
        <f>IF(ISBLANK(Table633[[#This Row],[Date]]),"",MONTH(Table633[[#This Row],[Date]]))</f>
        <v/>
      </c>
    </row>
    <row r="1091" spans="3:3">
      <c r="C1091" s="19" t="str">
        <f>IF(ISBLANK(Table633[[#This Row],[Date]]),"",MONTH(Table633[[#This Row],[Date]]))</f>
        <v/>
      </c>
    </row>
    <row r="1092" spans="3:3">
      <c r="C1092" s="19" t="str">
        <f>IF(ISBLANK(Table633[[#This Row],[Date]]),"",MONTH(Table633[[#This Row],[Date]]))</f>
        <v/>
      </c>
    </row>
    <row r="1093" spans="3:3">
      <c r="C1093" s="19" t="str">
        <f>IF(ISBLANK(Table633[[#This Row],[Date]]),"",MONTH(Table633[[#This Row],[Date]]))</f>
        <v/>
      </c>
    </row>
    <row r="1094" spans="3:3">
      <c r="C1094" s="19" t="str">
        <f>IF(ISBLANK(Table633[[#This Row],[Date]]),"",MONTH(Table633[[#This Row],[Date]]))</f>
        <v/>
      </c>
    </row>
    <row r="1095" spans="3:3">
      <c r="C1095" s="19" t="str">
        <f>IF(ISBLANK(Table633[[#This Row],[Date]]),"",MONTH(Table633[[#This Row],[Date]]))</f>
        <v/>
      </c>
    </row>
    <row r="1096" spans="3:3">
      <c r="C1096" s="19" t="str">
        <f>IF(ISBLANK(Table633[[#This Row],[Date]]),"",MONTH(Table633[[#This Row],[Date]]))</f>
        <v/>
      </c>
    </row>
    <row r="1097" spans="3:3">
      <c r="C1097" s="19" t="str">
        <f>IF(ISBLANK(Table633[[#This Row],[Date]]),"",MONTH(Table633[[#This Row],[Date]]))</f>
        <v/>
      </c>
    </row>
    <row r="1098" spans="3:3">
      <c r="C1098" s="19" t="str">
        <f>IF(ISBLANK(Table633[[#This Row],[Date]]),"",MONTH(Table633[[#This Row],[Date]]))</f>
        <v/>
      </c>
    </row>
    <row r="1099" spans="3:3">
      <c r="C1099" s="19" t="str">
        <f>IF(ISBLANK(Table633[[#This Row],[Date]]),"",MONTH(Table633[[#This Row],[Date]]))</f>
        <v/>
      </c>
    </row>
    <row r="1100" spans="3:3">
      <c r="C1100" s="19" t="str">
        <f>IF(ISBLANK(Table633[[#This Row],[Date]]),"",MONTH(Table633[[#This Row],[Date]]))</f>
        <v/>
      </c>
    </row>
    <row r="1101" spans="3:3">
      <c r="C1101" s="19" t="str">
        <f>IF(ISBLANK(Table633[[#This Row],[Date]]),"",MONTH(Table633[[#This Row],[Date]]))</f>
        <v/>
      </c>
    </row>
    <row r="1102" spans="3:3">
      <c r="C1102" s="19" t="str">
        <f>IF(ISBLANK(Table633[[#This Row],[Date]]),"",MONTH(Table633[[#This Row],[Date]]))</f>
        <v/>
      </c>
    </row>
    <row r="1103" spans="3:3">
      <c r="C1103" s="19" t="str">
        <f>IF(ISBLANK(Table633[[#This Row],[Date]]),"",MONTH(Table633[[#This Row],[Date]]))</f>
        <v/>
      </c>
    </row>
    <row r="1104" spans="3:3">
      <c r="C1104" s="19" t="str">
        <f>IF(ISBLANK(Table633[[#This Row],[Date]]),"",MONTH(Table633[[#This Row],[Date]]))</f>
        <v/>
      </c>
    </row>
    <row r="1105" spans="3:3">
      <c r="C1105" s="19" t="str">
        <f>IF(ISBLANK(Table633[[#This Row],[Date]]),"",MONTH(Table633[[#This Row],[Date]]))</f>
        <v/>
      </c>
    </row>
    <row r="1106" spans="3:3">
      <c r="C1106" s="19" t="str">
        <f>IF(ISBLANK(Table633[[#This Row],[Date]]),"",MONTH(Table633[[#This Row],[Date]]))</f>
        <v/>
      </c>
    </row>
    <row r="1107" spans="3:3">
      <c r="C1107" s="19" t="str">
        <f>IF(ISBLANK(Table633[[#This Row],[Date]]),"",MONTH(Table633[[#This Row],[Date]]))</f>
        <v/>
      </c>
    </row>
    <row r="1108" spans="3:3">
      <c r="C1108" s="19" t="str">
        <f>IF(ISBLANK(Table633[[#This Row],[Date]]),"",MONTH(Table633[[#This Row],[Date]]))</f>
        <v/>
      </c>
    </row>
    <row r="1109" spans="3:3">
      <c r="C1109" s="19" t="str">
        <f>IF(ISBLANK(Table633[[#This Row],[Date]]),"",MONTH(Table633[[#This Row],[Date]]))</f>
        <v/>
      </c>
    </row>
    <row r="1110" spans="3:3">
      <c r="C1110" s="19" t="str">
        <f>IF(ISBLANK(Table633[[#This Row],[Date]]),"",MONTH(Table633[[#This Row],[Date]]))</f>
        <v/>
      </c>
    </row>
    <row r="1111" spans="3:3">
      <c r="C1111" s="19" t="str">
        <f>IF(ISBLANK(Table633[[#This Row],[Date]]),"",MONTH(Table633[[#This Row],[Date]]))</f>
        <v/>
      </c>
    </row>
    <row r="1112" spans="3:3">
      <c r="C1112" s="19" t="str">
        <f>IF(ISBLANK(Table633[[#This Row],[Date]]),"",MONTH(Table633[[#This Row],[Date]]))</f>
        <v/>
      </c>
    </row>
    <row r="1113" spans="3:3">
      <c r="C1113" s="19" t="str">
        <f>IF(ISBLANK(Table633[[#This Row],[Date]]),"",MONTH(Table633[[#This Row],[Date]]))</f>
        <v/>
      </c>
    </row>
    <row r="1114" spans="3:3">
      <c r="C1114" s="19" t="str">
        <f>IF(ISBLANK(Table633[[#This Row],[Date]]),"",MONTH(Table633[[#This Row],[Date]]))</f>
        <v/>
      </c>
    </row>
    <row r="1115" spans="3:3">
      <c r="C1115" s="19" t="str">
        <f>IF(ISBLANK(Table633[[#This Row],[Date]]),"",MONTH(Table633[[#This Row],[Date]]))</f>
        <v/>
      </c>
    </row>
    <row r="1116" spans="3:3">
      <c r="C1116" s="19" t="str">
        <f>IF(ISBLANK(Table633[[#This Row],[Date]]),"",MONTH(Table633[[#This Row],[Date]]))</f>
        <v/>
      </c>
    </row>
    <row r="1117" spans="3:3">
      <c r="C1117" s="19" t="str">
        <f>IF(ISBLANK(Table633[[#This Row],[Date]]),"",MONTH(Table633[[#This Row],[Date]]))</f>
        <v/>
      </c>
    </row>
    <row r="1118" spans="3:3">
      <c r="C1118" s="19" t="str">
        <f>IF(ISBLANK(Table633[[#This Row],[Date]]),"",MONTH(Table633[[#This Row],[Date]]))</f>
        <v/>
      </c>
    </row>
    <row r="1119" spans="3:3">
      <c r="C1119" s="19" t="str">
        <f>IF(ISBLANK(Table633[[#This Row],[Date]]),"",MONTH(Table633[[#This Row],[Date]]))</f>
        <v/>
      </c>
    </row>
    <row r="1120" spans="3:3">
      <c r="C1120" s="19" t="str">
        <f>IF(ISBLANK(Table633[[#This Row],[Date]]),"",MONTH(Table633[[#This Row],[Date]]))</f>
        <v/>
      </c>
    </row>
    <row r="1121" spans="3:3">
      <c r="C1121" s="19" t="str">
        <f>IF(ISBLANK(Table633[[#This Row],[Date]]),"",MONTH(Table633[[#This Row],[Date]]))</f>
        <v/>
      </c>
    </row>
    <row r="1122" spans="3:3">
      <c r="C1122" s="19" t="str">
        <f>IF(ISBLANK(Table633[[#This Row],[Date]]),"",MONTH(Table633[[#This Row],[Date]]))</f>
        <v/>
      </c>
    </row>
    <row r="1123" spans="3:3">
      <c r="C1123" s="19" t="str">
        <f>IF(ISBLANK(Table633[[#This Row],[Date]]),"",MONTH(Table633[[#This Row],[Date]]))</f>
        <v/>
      </c>
    </row>
    <row r="1124" spans="3:3">
      <c r="C1124" s="19" t="str">
        <f>IF(ISBLANK(Table633[[#This Row],[Date]]),"",MONTH(Table633[[#This Row],[Date]]))</f>
        <v/>
      </c>
    </row>
    <row r="1125" spans="3:3">
      <c r="C1125" s="19" t="str">
        <f>IF(ISBLANK(Table633[[#This Row],[Date]]),"",MONTH(Table633[[#This Row],[Date]]))</f>
        <v/>
      </c>
    </row>
    <row r="1126" spans="3:3">
      <c r="C1126" s="19" t="str">
        <f>IF(ISBLANK(Table633[[#This Row],[Date]]),"",MONTH(Table633[[#This Row],[Date]]))</f>
        <v/>
      </c>
    </row>
    <row r="1127" spans="3:3">
      <c r="C1127" s="19" t="str">
        <f>IF(ISBLANK(Table633[[#This Row],[Date]]),"",MONTH(Table633[[#This Row],[Date]]))</f>
        <v/>
      </c>
    </row>
    <row r="1128" spans="3:3">
      <c r="C1128" s="19" t="str">
        <f>IF(ISBLANK(Table633[[#This Row],[Date]]),"",MONTH(Table633[[#This Row],[Date]]))</f>
        <v/>
      </c>
    </row>
    <row r="1129" spans="3:3">
      <c r="C1129" s="19" t="str">
        <f>IF(ISBLANK(Table633[[#This Row],[Date]]),"",MONTH(Table633[[#This Row],[Date]]))</f>
        <v/>
      </c>
    </row>
    <row r="1130" spans="3:3">
      <c r="C1130" s="19" t="str">
        <f>IF(ISBLANK(Table633[[#This Row],[Date]]),"",MONTH(Table633[[#This Row],[Date]]))</f>
        <v/>
      </c>
    </row>
    <row r="1131" spans="3:3">
      <c r="C1131" s="19" t="str">
        <f>IF(ISBLANK(Table633[[#This Row],[Date]]),"",MONTH(Table633[[#This Row],[Date]]))</f>
        <v/>
      </c>
    </row>
    <row r="1132" spans="3:3">
      <c r="C1132" s="19" t="str">
        <f>IF(ISBLANK(Table633[[#This Row],[Date]]),"",MONTH(Table633[[#This Row],[Date]]))</f>
        <v/>
      </c>
    </row>
    <row r="1133" spans="3:3">
      <c r="C1133" s="19" t="str">
        <f>IF(ISBLANK(Table633[[#This Row],[Date]]),"",MONTH(Table633[[#This Row],[Date]]))</f>
        <v/>
      </c>
    </row>
    <row r="1134" spans="3:3">
      <c r="C1134" s="19" t="str">
        <f>IF(ISBLANK(Table633[[#This Row],[Date]]),"",MONTH(Table633[[#This Row],[Date]]))</f>
        <v/>
      </c>
    </row>
    <row r="1135" spans="3:3">
      <c r="C1135" s="19" t="str">
        <f>IF(ISBLANK(Table633[[#This Row],[Date]]),"",MONTH(Table633[[#This Row],[Date]]))</f>
        <v/>
      </c>
    </row>
    <row r="1136" spans="3:3">
      <c r="C1136" s="19" t="str">
        <f>IF(ISBLANK(Table633[[#This Row],[Date]]),"",MONTH(Table633[[#This Row],[Date]]))</f>
        <v/>
      </c>
    </row>
    <row r="1137" spans="3:3">
      <c r="C1137" s="19" t="str">
        <f>IF(ISBLANK(Table633[[#This Row],[Date]]),"",MONTH(Table633[[#This Row],[Date]]))</f>
        <v/>
      </c>
    </row>
    <row r="1138" spans="3:3">
      <c r="C1138" s="19" t="str">
        <f>IF(ISBLANK(Table633[[#This Row],[Date]]),"",MONTH(Table633[[#This Row],[Date]]))</f>
        <v/>
      </c>
    </row>
    <row r="1139" spans="3:3">
      <c r="C1139" s="19" t="str">
        <f>IF(ISBLANK(Table633[[#This Row],[Date]]),"",MONTH(Table633[[#This Row],[Date]]))</f>
        <v/>
      </c>
    </row>
    <row r="1140" spans="3:3">
      <c r="C1140" s="19" t="str">
        <f>IF(ISBLANK(Table633[[#This Row],[Date]]),"",MONTH(Table633[[#This Row],[Date]]))</f>
        <v/>
      </c>
    </row>
    <row r="1141" spans="3:3">
      <c r="C1141" s="19" t="str">
        <f>IF(ISBLANK(Table633[[#This Row],[Date]]),"",MONTH(Table633[[#This Row],[Date]]))</f>
        <v/>
      </c>
    </row>
    <row r="1142" spans="3:3">
      <c r="C1142" s="19" t="str">
        <f>IF(ISBLANK(Table633[[#This Row],[Date]]),"",MONTH(Table633[[#This Row],[Date]]))</f>
        <v/>
      </c>
    </row>
    <row r="1143" spans="3:3">
      <c r="C1143" s="19" t="str">
        <f>IF(ISBLANK(Table633[[#This Row],[Date]]),"",MONTH(Table633[[#This Row],[Date]]))</f>
        <v/>
      </c>
    </row>
    <row r="1144" spans="3:3">
      <c r="C1144" s="19" t="str">
        <f>IF(ISBLANK(Table633[[#This Row],[Date]]),"",MONTH(Table633[[#This Row],[Date]]))</f>
        <v/>
      </c>
    </row>
    <row r="1145" spans="3:3">
      <c r="C1145" s="19" t="str">
        <f>IF(ISBLANK(Table633[[#This Row],[Date]]),"",MONTH(Table633[[#This Row],[Date]]))</f>
        <v/>
      </c>
    </row>
    <row r="1146" spans="3:3">
      <c r="C1146" s="19" t="str">
        <f>IF(ISBLANK(Table633[[#This Row],[Date]]),"",MONTH(Table633[[#This Row],[Date]]))</f>
        <v/>
      </c>
    </row>
    <row r="1147" spans="3:3">
      <c r="C1147" s="19" t="str">
        <f>IF(ISBLANK(Table633[[#This Row],[Date]]),"",MONTH(Table633[[#This Row],[Date]]))</f>
        <v/>
      </c>
    </row>
    <row r="1148" spans="3:3">
      <c r="C1148" s="19" t="str">
        <f>IF(ISBLANK(Table633[[#This Row],[Date]]),"",MONTH(Table633[[#This Row],[Date]]))</f>
        <v/>
      </c>
    </row>
    <row r="1149" spans="3:3">
      <c r="C1149" s="19" t="str">
        <f>IF(ISBLANK(Table633[[#This Row],[Date]]),"",MONTH(Table633[[#This Row],[Date]]))</f>
        <v/>
      </c>
    </row>
    <row r="1150" spans="3:3">
      <c r="C1150" s="19" t="str">
        <f>IF(ISBLANK(Table633[[#This Row],[Date]]),"",MONTH(Table633[[#This Row],[Date]]))</f>
        <v/>
      </c>
    </row>
    <row r="1151" spans="3:3">
      <c r="C1151" s="19" t="str">
        <f>IF(ISBLANK(Table633[[#This Row],[Date]]),"",MONTH(Table633[[#This Row],[Date]]))</f>
        <v/>
      </c>
    </row>
    <row r="1152" spans="3:3">
      <c r="C1152" s="19" t="str">
        <f>IF(ISBLANK(Table633[[#This Row],[Date]]),"",MONTH(Table633[[#This Row],[Date]]))</f>
        <v/>
      </c>
    </row>
    <row r="1153" spans="3:3">
      <c r="C1153" s="19" t="str">
        <f>IF(ISBLANK(Table633[[#This Row],[Date]]),"",MONTH(Table633[[#This Row],[Date]]))</f>
        <v/>
      </c>
    </row>
    <row r="1154" spans="3:3">
      <c r="C1154" s="19" t="str">
        <f>IF(ISBLANK(Table633[[#This Row],[Date]]),"",MONTH(Table633[[#This Row],[Date]]))</f>
        <v/>
      </c>
    </row>
    <row r="1155" spans="3:3">
      <c r="C1155" s="19" t="str">
        <f>IF(ISBLANK(Table633[[#This Row],[Date]]),"",MONTH(Table633[[#This Row],[Date]]))</f>
        <v/>
      </c>
    </row>
    <row r="1156" spans="3:3">
      <c r="C1156" s="19" t="str">
        <f>IF(ISBLANK(Table633[[#This Row],[Date]]),"",MONTH(Table633[[#This Row],[Date]]))</f>
        <v/>
      </c>
    </row>
    <row r="1157" spans="3:3">
      <c r="C1157" s="19" t="str">
        <f>IF(ISBLANK(Table633[[#This Row],[Date]]),"",MONTH(Table633[[#This Row],[Date]]))</f>
        <v/>
      </c>
    </row>
    <row r="1158" spans="3:3">
      <c r="C1158" s="19" t="str">
        <f>IF(ISBLANK(Table633[[#This Row],[Date]]),"",MONTH(Table633[[#This Row],[Date]]))</f>
        <v/>
      </c>
    </row>
    <row r="1159" spans="3:3">
      <c r="C1159" s="19" t="str">
        <f>IF(ISBLANK(Table633[[#This Row],[Date]]),"",MONTH(Table633[[#This Row],[Date]]))</f>
        <v/>
      </c>
    </row>
    <row r="1160" spans="3:3">
      <c r="C1160" s="19" t="str">
        <f>IF(ISBLANK(Table633[[#This Row],[Date]]),"",MONTH(Table633[[#This Row],[Date]]))</f>
        <v/>
      </c>
    </row>
    <row r="1161" spans="3:3">
      <c r="C1161" s="19" t="str">
        <f>IF(ISBLANK(Table633[[#This Row],[Date]]),"",MONTH(Table633[[#This Row],[Date]]))</f>
        <v/>
      </c>
    </row>
    <row r="1162" spans="3:3">
      <c r="C1162" s="19" t="str">
        <f>IF(ISBLANK(Table633[[#This Row],[Date]]),"",MONTH(Table633[[#This Row],[Date]]))</f>
        <v/>
      </c>
    </row>
    <row r="1163" spans="3:3">
      <c r="C1163" s="19" t="str">
        <f>IF(ISBLANK(Table633[[#This Row],[Date]]),"",MONTH(Table633[[#This Row],[Date]]))</f>
        <v/>
      </c>
    </row>
    <row r="1164" spans="3:3">
      <c r="C1164" s="19" t="str">
        <f>IF(ISBLANK(Table633[[#This Row],[Date]]),"",MONTH(Table633[[#This Row],[Date]]))</f>
        <v/>
      </c>
    </row>
    <row r="1165" spans="3:3">
      <c r="C1165" s="19" t="str">
        <f>IF(ISBLANK(Table633[[#This Row],[Date]]),"",MONTH(Table633[[#This Row],[Date]]))</f>
        <v/>
      </c>
    </row>
    <row r="1166" spans="3:3">
      <c r="C1166" s="19" t="str">
        <f>IF(ISBLANK(Table633[[#This Row],[Date]]),"",MONTH(Table633[[#This Row],[Date]]))</f>
        <v/>
      </c>
    </row>
    <row r="1167" spans="3:3">
      <c r="C1167" s="19" t="str">
        <f>IF(ISBLANK(Table633[[#This Row],[Date]]),"",MONTH(Table633[[#This Row],[Date]]))</f>
        <v/>
      </c>
    </row>
    <row r="1168" spans="3:3">
      <c r="C1168" s="19" t="str">
        <f>IF(ISBLANK(Table633[[#This Row],[Date]]),"",MONTH(Table633[[#This Row],[Date]]))</f>
        <v/>
      </c>
    </row>
    <row r="1169" spans="3:3">
      <c r="C1169" s="19" t="str">
        <f>IF(ISBLANK(Table633[[#This Row],[Date]]),"",MONTH(Table633[[#This Row],[Date]]))</f>
        <v/>
      </c>
    </row>
    <row r="1170" spans="3:3">
      <c r="C1170" s="19" t="str">
        <f>IF(ISBLANK(Table633[[#This Row],[Date]]),"",MONTH(Table633[[#This Row],[Date]]))</f>
        <v/>
      </c>
    </row>
    <row r="1171" spans="3:3">
      <c r="C1171" s="19" t="str">
        <f>IF(ISBLANK(Table633[[#This Row],[Date]]),"",MONTH(Table633[[#This Row],[Date]]))</f>
        <v/>
      </c>
    </row>
    <row r="1172" spans="3:3">
      <c r="C1172" s="19" t="str">
        <f>IF(ISBLANK(Table633[[#This Row],[Date]]),"",MONTH(Table633[[#This Row],[Date]]))</f>
        <v/>
      </c>
    </row>
    <row r="1173" spans="3:3">
      <c r="C1173" s="19" t="str">
        <f>IF(ISBLANK(Table633[[#This Row],[Date]]),"",MONTH(Table633[[#This Row],[Date]]))</f>
        <v/>
      </c>
    </row>
    <row r="1174" spans="3:3">
      <c r="C1174" s="19" t="str">
        <f>IF(ISBLANK(Table633[[#This Row],[Date]]),"",MONTH(Table633[[#This Row],[Date]]))</f>
        <v/>
      </c>
    </row>
    <row r="1175" spans="3:3">
      <c r="C1175" s="19" t="str">
        <f>IF(ISBLANK(Table633[[#This Row],[Date]]),"",MONTH(Table633[[#This Row],[Date]]))</f>
        <v/>
      </c>
    </row>
    <row r="1176" spans="3:3">
      <c r="C1176" s="19" t="str">
        <f>IF(ISBLANK(Table633[[#This Row],[Date]]),"",MONTH(Table633[[#This Row],[Date]]))</f>
        <v/>
      </c>
    </row>
    <row r="1177" spans="3:3">
      <c r="C1177" s="19" t="str">
        <f>IF(ISBLANK(Table633[[#This Row],[Date]]),"",MONTH(Table633[[#This Row],[Date]]))</f>
        <v/>
      </c>
    </row>
    <row r="1178" spans="3:3">
      <c r="C1178" s="19" t="str">
        <f>IF(ISBLANK(Table633[[#This Row],[Date]]),"",MONTH(Table633[[#This Row],[Date]]))</f>
        <v/>
      </c>
    </row>
    <row r="1179" spans="3:3">
      <c r="C1179" s="19" t="str">
        <f>IF(ISBLANK(Table633[[#This Row],[Date]]),"",MONTH(Table633[[#This Row],[Date]]))</f>
        <v/>
      </c>
    </row>
    <row r="1180" spans="3:3">
      <c r="C1180" s="19" t="str">
        <f>IF(ISBLANK(Table633[[#This Row],[Date]]),"",MONTH(Table633[[#This Row],[Date]]))</f>
        <v/>
      </c>
    </row>
    <row r="1181" spans="3:3">
      <c r="C1181" s="19" t="str">
        <f>IF(ISBLANK(Table633[[#This Row],[Date]]),"",MONTH(Table633[[#This Row],[Date]]))</f>
        <v/>
      </c>
    </row>
    <row r="1182" spans="3:3">
      <c r="C1182" s="19" t="str">
        <f>IF(ISBLANK(Table633[[#This Row],[Date]]),"",MONTH(Table633[[#This Row],[Date]]))</f>
        <v/>
      </c>
    </row>
    <row r="1183" spans="3:3">
      <c r="C1183" s="19" t="str">
        <f>IF(ISBLANK(Table633[[#This Row],[Date]]),"",MONTH(Table633[[#This Row],[Date]]))</f>
        <v/>
      </c>
    </row>
    <row r="1184" spans="3:3">
      <c r="C1184" s="19" t="str">
        <f>IF(ISBLANK(Table633[[#This Row],[Date]]),"",MONTH(Table633[[#This Row],[Date]]))</f>
        <v/>
      </c>
    </row>
    <row r="1185" spans="3:3">
      <c r="C1185" s="19" t="str">
        <f>IF(ISBLANK(Table633[[#This Row],[Date]]),"",MONTH(Table633[[#This Row],[Date]]))</f>
        <v/>
      </c>
    </row>
    <row r="1186" spans="3:3">
      <c r="C1186" s="19" t="str">
        <f>IF(ISBLANK(Table633[[#This Row],[Date]]),"",MONTH(Table633[[#This Row],[Date]]))</f>
        <v/>
      </c>
    </row>
    <row r="1187" spans="3:3">
      <c r="C1187" s="19" t="str">
        <f>IF(ISBLANK(Table633[[#This Row],[Date]]),"",MONTH(Table633[[#This Row],[Date]]))</f>
        <v/>
      </c>
    </row>
    <row r="1188" spans="3:3">
      <c r="C1188" s="19" t="str">
        <f>IF(ISBLANK(Table633[[#This Row],[Date]]),"",MONTH(Table633[[#This Row],[Date]]))</f>
        <v/>
      </c>
    </row>
    <row r="1189" spans="3:3">
      <c r="C1189" s="19" t="str">
        <f>IF(ISBLANK(Table633[[#This Row],[Date]]),"",MONTH(Table633[[#This Row],[Date]]))</f>
        <v/>
      </c>
    </row>
    <row r="1190" spans="3:3">
      <c r="C1190" s="19" t="str">
        <f>IF(ISBLANK(Table633[[#This Row],[Date]]),"",MONTH(Table633[[#This Row],[Date]]))</f>
        <v/>
      </c>
    </row>
    <row r="1191" spans="3:3">
      <c r="C1191" s="19" t="str">
        <f>IF(ISBLANK(Table633[[#This Row],[Date]]),"",MONTH(Table633[[#This Row],[Date]]))</f>
        <v/>
      </c>
    </row>
    <row r="1192" spans="3:3">
      <c r="C1192" s="19" t="str">
        <f>IF(ISBLANK(Table633[[#This Row],[Date]]),"",MONTH(Table633[[#This Row],[Date]]))</f>
        <v/>
      </c>
    </row>
    <row r="1193" spans="3:3">
      <c r="C1193" s="19" t="str">
        <f>IF(ISBLANK(Table633[[#This Row],[Date]]),"",MONTH(Table633[[#This Row],[Date]]))</f>
        <v/>
      </c>
    </row>
    <row r="1194" spans="3:3">
      <c r="C1194" s="19" t="str">
        <f>IF(ISBLANK(Table633[[#This Row],[Date]]),"",MONTH(Table633[[#This Row],[Date]]))</f>
        <v/>
      </c>
    </row>
    <row r="1195" spans="3:3">
      <c r="C1195" s="19" t="str">
        <f>IF(ISBLANK(Table633[[#This Row],[Date]]),"",MONTH(Table633[[#This Row],[Date]]))</f>
        <v/>
      </c>
    </row>
    <row r="1196" spans="3:3">
      <c r="C1196" s="19" t="str">
        <f>IF(ISBLANK(Table633[[#This Row],[Date]]),"",MONTH(Table633[[#This Row],[Date]]))</f>
        <v/>
      </c>
    </row>
    <row r="1197" spans="3:3">
      <c r="C1197" s="19" t="str">
        <f>IF(ISBLANK(Table633[[#This Row],[Date]]),"",MONTH(Table633[[#This Row],[Date]]))</f>
        <v/>
      </c>
    </row>
    <row r="1198" spans="3:3">
      <c r="C1198" s="19" t="str">
        <f>IF(ISBLANK(Table633[[#This Row],[Date]]),"",MONTH(Table633[[#This Row],[Date]]))</f>
        <v/>
      </c>
    </row>
    <row r="1199" spans="3:3">
      <c r="C1199" s="19" t="str">
        <f>IF(ISBLANK(Table633[[#This Row],[Date]]),"",MONTH(Table633[[#This Row],[Date]]))</f>
        <v/>
      </c>
    </row>
    <row r="1200" spans="3:3">
      <c r="C1200" s="19" t="str">
        <f>IF(ISBLANK(Table633[[#This Row],[Date]]),"",MONTH(Table633[[#This Row],[Date]]))</f>
        <v/>
      </c>
    </row>
    <row r="1201" spans="3:3">
      <c r="C1201" s="19" t="str">
        <f>IF(ISBLANK(Table633[[#This Row],[Date]]),"",MONTH(Table633[[#This Row],[Date]]))</f>
        <v/>
      </c>
    </row>
    <row r="1202" spans="3:3">
      <c r="C1202" s="19" t="str">
        <f>IF(ISBLANK(Table633[[#This Row],[Date]]),"",MONTH(Table633[[#This Row],[Date]]))</f>
        <v/>
      </c>
    </row>
    <row r="1203" spans="3:3">
      <c r="C1203" s="19" t="str">
        <f>IF(ISBLANK(Table633[[#This Row],[Date]]),"",MONTH(Table633[[#This Row],[Date]]))</f>
        <v/>
      </c>
    </row>
    <row r="1204" spans="3:3">
      <c r="C1204" s="19" t="str">
        <f>IF(ISBLANK(Table633[[#This Row],[Date]]),"",MONTH(Table633[[#This Row],[Date]]))</f>
        <v/>
      </c>
    </row>
    <row r="1205" spans="3:3">
      <c r="C1205" s="19" t="str">
        <f>IF(ISBLANK(Table633[[#This Row],[Date]]),"",MONTH(Table633[[#This Row],[Date]]))</f>
        <v/>
      </c>
    </row>
    <row r="1206" spans="3:3">
      <c r="C1206" s="19" t="str">
        <f>IF(ISBLANK(Table633[[#This Row],[Date]]),"",MONTH(Table633[[#This Row],[Date]]))</f>
        <v/>
      </c>
    </row>
    <row r="1207" spans="3:3">
      <c r="C1207" s="19" t="str">
        <f>IF(ISBLANK(Table633[[#This Row],[Date]]),"",MONTH(Table633[[#This Row],[Date]]))</f>
        <v/>
      </c>
    </row>
    <row r="1208" spans="3:3">
      <c r="C1208" s="19" t="str">
        <f>IF(ISBLANK(Table633[[#This Row],[Date]]),"",MONTH(Table633[[#This Row],[Date]]))</f>
        <v/>
      </c>
    </row>
    <row r="1209" spans="3:3">
      <c r="C1209" s="19" t="str">
        <f>IF(ISBLANK(Table633[[#This Row],[Date]]),"",MONTH(Table633[[#This Row],[Date]]))</f>
        <v/>
      </c>
    </row>
    <row r="1210" spans="3:3">
      <c r="C1210" s="19" t="str">
        <f>IF(ISBLANK(Table633[[#This Row],[Date]]),"",MONTH(Table633[[#This Row],[Date]]))</f>
        <v/>
      </c>
    </row>
    <row r="1211" spans="3:3">
      <c r="C1211" s="19" t="str">
        <f>IF(ISBLANK(Table633[[#This Row],[Date]]),"",MONTH(Table633[[#This Row],[Date]]))</f>
        <v/>
      </c>
    </row>
    <row r="1212" spans="3:3">
      <c r="C1212" s="19" t="str">
        <f>IF(ISBLANK(Table633[[#This Row],[Date]]),"",MONTH(Table633[[#This Row],[Date]]))</f>
        <v/>
      </c>
    </row>
    <row r="1213" spans="3:3">
      <c r="C1213" s="19" t="str">
        <f>IF(ISBLANK(Table633[[#This Row],[Date]]),"",MONTH(Table633[[#This Row],[Date]]))</f>
        <v/>
      </c>
    </row>
    <row r="1214" spans="3:3">
      <c r="C1214" s="19" t="str">
        <f>IF(ISBLANK(Table633[[#This Row],[Date]]),"",MONTH(Table633[[#This Row],[Date]]))</f>
        <v/>
      </c>
    </row>
    <row r="1215" spans="3:3">
      <c r="C1215" s="19" t="str">
        <f>IF(ISBLANK(Table633[[#This Row],[Date]]),"",MONTH(Table633[[#This Row],[Date]]))</f>
        <v/>
      </c>
    </row>
    <row r="1216" spans="3:3">
      <c r="C1216" s="19" t="str">
        <f>IF(ISBLANK(Table633[[#This Row],[Date]]),"",MONTH(Table633[[#This Row],[Date]]))</f>
        <v/>
      </c>
    </row>
    <row r="1217" spans="3:3">
      <c r="C1217" s="19" t="str">
        <f>IF(ISBLANK(Table633[[#This Row],[Date]]),"",MONTH(Table633[[#This Row],[Date]]))</f>
        <v/>
      </c>
    </row>
    <row r="1218" spans="3:3">
      <c r="C1218" s="19" t="str">
        <f>IF(ISBLANK(Table633[[#This Row],[Date]]),"",MONTH(Table633[[#This Row],[Date]]))</f>
        <v/>
      </c>
    </row>
    <row r="1219" spans="3:3">
      <c r="C1219" s="19" t="str">
        <f>IF(ISBLANK(Table633[[#This Row],[Date]]),"",MONTH(Table633[[#This Row],[Date]]))</f>
        <v/>
      </c>
    </row>
    <row r="1220" spans="3:3">
      <c r="C1220" s="19" t="str">
        <f>IF(ISBLANK(Table633[[#This Row],[Date]]),"",MONTH(Table633[[#This Row],[Date]]))</f>
        <v/>
      </c>
    </row>
    <row r="1221" spans="3:3">
      <c r="C1221" s="19" t="str">
        <f>IF(ISBLANK(Table633[[#This Row],[Date]]),"",MONTH(Table633[[#This Row],[Date]]))</f>
        <v/>
      </c>
    </row>
    <row r="1222" spans="3:3">
      <c r="C1222" s="19" t="str">
        <f>IF(ISBLANK(Table633[[#This Row],[Date]]),"",MONTH(Table633[[#This Row],[Date]]))</f>
        <v/>
      </c>
    </row>
    <row r="1223" spans="3:3">
      <c r="C1223" s="19" t="str">
        <f>IF(ISBLANK(Table633[[#This Row],[Date]]),"",MONTH(Table633[[#This Row],[Date]]))</f>
        <v/>
      </c>
    </row>
    <row r="1224" spans="3:3">
      <c r="C1224" s="19" t="str">
        <f>IF(ISBLANK(Table633[[#This Row],[Date]]),"",MONTH(Table633[[#This Row],[Date]]))</f>
        <v/>
      </c>
    </row>
    <row r="1225" spans="3:3">
      <c r="C1225" s="19" t="str">
        <f>IF(ISBLANK(Table633[[#This Row],[Date]]),"",MONTH(Table633[[#This Row],[Date]]))</f>
        <v/>
      </c>
    </row>
    <row r="1226" spans="3:3">
      <c r="C1226" s="19" t="str">
        <f>IF(ISBLANK(Table633[[#This Row],[Date]]),"",MONTH(Table633[[#This Row],[Date]]))</f>
        <v/>
      </c>
    </row>
    <row r="1227" spans="3:3">
      <c r="C1227" s="19" t="str">
        <f>IF(ISBLANK(Table633[[#This Row],[Date]]),"",MONTH(Table633[[#This Row],[Date]]))</f>
        <v/>
      </c>
    </row>
    <row r="1228" spans="3:3">
      <c r="C1228" s="19" t="str">
        <f>IF(ISBLANK(Table633[[#This Row],[Date]]),"",MONTH(Table633[[#This Row],[Date]]))</f>
        <v/>
      </c>
    </row>
    <row r="1229" spans="3:3">
      <c r="C1229" s="19" t="str">
        <f>IF(ISBLANK(Table633[[#This Row],[Date]]),"",MONTH(Table633[[#This Row],[Date]]))</f>
        <v/>
      </c>
    </row>
    <row r="1230" spans="3:3">
      <c r="C1230" s="19" t="str">
        <f>IF(ISBLANK(Table633[[#This Row],[Date]]),"",MONTH(Table633[[#This Row],[Date]]))</f>
        <v/>
      </c>
    </row>
    <row r="1231" spans="3:3">
      <c r="C1231" s="19" t="str">
        <f>IF(ISBLANK(Table633[[#This Row],[Date]]),"",MONTH(Table633[[#This Row],[Date]]))</f>
        <v/>
      </c>
    </row>
    <row r="1232" spans="3:3">
      <c r="C1232" s="19" t="str">
        <f>IF(ISBLANK(Table633[[#This Row],[Date]]),"",MONTH(Table633[[#This Row],[Date]]))</f>
        <v/>
      </c>
    </row>
    <row r="1233" spans="3:3">
      <c r="C1233" s="19" t="str">
        <f>IF(ISBLANK(Table633[[#This Row],[Date]]),"",MONTH(Table633[[#This Row],[Date]]))</f>
        <v/>
      </c>
    </row>
    <row r="1234" spans="3:3">
      <c r="C1234" s="19" t="str">
        <f>IF(ISBLANK(Table633[[#This Row],[Date]]),"",MONTH(Table633[[#This Row],[Date]]))</f>
        <v/>
      </c>
    </row>
    <row r="1235" spans="3:3">
      <c r="C1235" s="19" t="str">
        <f>IF(ISBLANK(Table633[[#This Row],[Date]]),"",MONTH(Table633[[#This Row],[Date]]))</f>
        <v/>
      </c>
    </row>
    <row r="1236" spans="3:3">
      <c r="C1236" s="19" t="str">
        <f>IF(ISBLANK(Table633[[#This Row],[Date]]),"",MONTH(Table633[[#This Row],[Date]]))</f>
        <v/>
      </c>
    </row>
    <row r="1237" spans="3:3">
      <c r="C1237" s="19" t="str">
        <f>IF(ISBLANK(Table633[[#This Row],[Date]]),"",MONTH(Table633[[#This Row],[Date]]))</f>
        <v/>
      </c>
    </row>
    <row r="1238" spans="3:3">
      <c r="C1238" s="19" t="str">
        <f>IF(ISBLANK(Table633[[#This Row],[Date]]),"",MONTH(Table633[[#This Row],[Date]]))</f>
        <v/>
      </c>
    </row>
    <row r="1239" spans="3:3">
      <c r="C1239" s="19" t="str">
        <f>IF(ISBLANK(Table633[[#This Row],[Date]]),"",MONTH(Table633[[#This Row],[Date]]))</f>
        <v/>
      </c>
    </row>
    <row r="1240" spans="3:3">
      <c r="C1240" s="19" t="str">
        <f>IF(ISBLANK(Table633[[#This Row],[Date]]),"",MONTH(Table633[[#This Row],[Date]]))</f>
        <v/>
      </c>
    </row>
    <row r="1241" spans="3:3">
      <c r="C1241" s="19" t="str">
        <f>IF(ISBLANK(Table633[[#This Row],[Date]]),"",MONTH(Table633[[#This Row],[Date]]))</f>
        <v/>
      </c>
    </row>
    <row r="1242" spans="3:3">
      <c r="C1242" s="19" t="str">
        <f>IF(ISBLANK(Table633[[#This Row],[Date]]),"",MONTH(Table633[[#This Row],[Date]]))</f>
        <v/>
      </c>
    </row>
    <row r="1243" spans="3:3">
      <c r="C1243" s="19" t="str">
        <f>IF(ISBLANK(Table633[[#This Row],[Date]]),"",MONTH(Table633[[#This Row],[Date]]))</f>
        <v/>
      </c>
    </row>
    <row r="1244" spans="3:3">
      <c r="C1244" s="19" t="str">
        <f>IF(ISBLANK(Table633[[#This Row],[Date]]),"",MONTH(Table633[[#This Row],[Date]]))</f>
        <v/>
      </c>
    </row>
    <row r="1245" spans="3:3">
      <c r="C1245" s="19" t="str">
        <f>IF(ISBLANK(Table633[[#This Row],[Date]]),"",MONTH(Table633[[#This Row],[Date]]))</f>
        <v/>
      </c>
    </row>
    <row r="1246" spans="3:3">
      <c r="C1246" s="19" t="str">
        <f>IF(ISBLANK(Table633[[#This Row],[Date]]),"",MONTH(Table633[[#This Row],[Date]]))</f>
        <v/>
      </c>
    </row>
    <row r="1247" spans="3:3">
      <c r="C1247" s="19" t="str">
        <f>IF(ISBLANK(Table633[[#This Row],[Date]]),"",MONTH(Table633[[#This Row],[Date]]))</f>
        <v/>
      </c>
    </row>
    <row r="1248" spans="3:3">
      <c r="C1248" s="19" t="str">
        <f>IF(ISBLANK(Table633[[#This Row],[Date]]),"",MONTH(Table633[[#This Row],[Date]]))</f>
        <v/>
      </c>
    </row>
    <row r="1249" spans="3:3">
      <c r="C1249" s="19" t="str">
        <f>IF(ISBLANK(Table633[[#This Row],[Date]]),"",MONTH(Table633[[#This Row],[Date]]))</f>
        <v/>
      </c>
    </row>
    <row r="1250" spans="3:3">
      <c r="C1250" s="19" t="str">
        <f>IF(ISBLANK(Table633[[#This Row],[Date]]),"",MONTH(Table633[[#This Row],[Date]]))</f>
        <v/>
      </c>
    </row>
    <row r="1251" spans="3:3">
      <c r="C1251" s="19" t="str">
        <f>IF(ISBLANK(Table633[[#This Row],[Date]]),"",MONTH(Table633[[#This Row],[Date]]))</f>
        <v/>
      </c>
    </row>
    <row r="1252" spans="3:3">
      <c r="C1252" s="19" t="str">
        <f>IF(ISBLANK(Table633[[#This Row],[Date]]),"",MONTH(Table633[[#This Row],[Date]]))</f>
        <v/>
      </c>
    </row>
    <row r="1253" spans="3:3">
      <c r="C1253" s="19" t="str">
        <f>IF(ISBLANK(Table633[[#This Row],[Date]]),"",MONTH(Table633[[#This Row],[Date]]))</f>
        <v/>
      </c>
    </row>
    <row r="1254" spans="3:3">
      <c r="C1254" s="19" t="str">
        <f>IF(ISBLANK(Table633[[#This Row],[Date]]),"",MONTH(Table633[[#This Row],[Date]]))</f>
        <v/>
      </c>
    </row>
    <row r="1255" spans="3:3">
      <c r="C1255" s="19" t="str">
        <f>IF(ISBLANK(Table633[[#This Row],[Date]]),"",MONTH(Table633[[#This Row],[Date]]))</f>
        <v/>
      </c>
    </row>
    <row r="1256" spans="3:3">
      <c r="C1256" s="19" t="str">
        <f>IF(ISBLANK(Table633[[#This Row],[Date]]),"",MONTH(Table633[[#This Row],[Date]]))</f>
        <v/>
      </c>
    </row>
    <row r="1257" spans="3:3">
      <c r="C1257" s="19" t="str">
        <f>IF(ISBLANK(Table633[[#This Row],[Date]]),"",MONTH(Table633[[#This Row],[Date]]))</f>
        <v/>
      </c>
    </row>
    <row r="1258" spans="3:3">
      <c r="C1258" s="19" t="str">
        <f>IF(ISBLANK(Table633[[#This Row],[Date]]),"",MONTH(Table633[[#This Row],[Date]]))</f>
        <v/>
      </c>
    </row>
    <row r="1259" spans="3:3">
      <c r="C1259" s="19" t="str">
        <f>IF(ISBLANK(Table633[[#This Row],[Date]]),"",MONTH(Table633[[#This Row],[Date]]))</f>
        <v/>
      </c>
    </row>
    <row r="1260" spans="3:3">
      <c r="C1260" s="19" t="str">
        <f>IF(ISBLANK(Table633[[#This Row],[Date]]),"",MONTH(Table633[[#This Row],[Date]]))</f>
        <v/>
      </c>
    </row>
    <row r="1261" spans="3:3">
      <c r="C1261" s="19" t="str">
        <f>IF(ISBLANK(Table633[[#This Row],[Date]]),"",MONTH(Table633[[#This Row],[Date]]))</f>
        <v/>
      </c>
    </row>
    <row r="1262" spans="3:3">
      <c r="C1262" s="19" t="str">
        <f>IF(ISBLANK(Table633[[#This Row],[Date]]),"",MONTH(Table633[[#This Row],[Date]]))</f>
        <v/>
      </c>
    </row>
    <row r="1263" spans="3:3">
      <c r="C1263" s="19" t="str">
        <f>IF(ISBLANK(Table633[[#This Row],[Date]]),"",MONTH(Table633[[#This Row],[Date]]))</f>
        <v/>
      </c>
    </row>
    <row r="1264" spans="3:3">
      <c r="C1264" s="19" t="str">
        <f>IF(ISBLANK(Table633[[#This Row],[Date]]),"",MONTH(Table633[[#This Row],[Date]]))</f>
        <v/>
      </c>
    </row>
    <row r="1265" spans="3:3">
      <c r="C1265" s="19" t="str">
        <f>IF(ISBLANK(Table633[[#This Row],[Date]]),"",MONTH(Table633[[#This Row],[Date]]))</f>
        <v/>
      </c>
    </row>
    <row r="1266" spans="3:3">
      <c r="C1266" s="19" t="str">
        <f>IF(ISBLANK(Table633[[#This Row],[Date]]),"",MONTH(Table633[[#This Row],[Date]]))</f>
        <v/>
      </c>
    </row>
    <row r="1267" spans="3:3">
      <c r="C1267" s="19" t="str">
        <f>IF(ISBLANK(Table633[[#This Row],[Date]]),"",MONTH(Table633[[#This Row],[Date]]))</f>
        <v/>
      </c>
    </row>
    <row r="1268" spans="3:3">
      <c r="C1268" s="19" t="str">
        <f>IF(ISBLANK(Table633[[#This Row],[Date]]),"",MONTH(Table633[[#This Row],[Date]]))</f>
        <v/>
      </c>
    </row>
    <row r="1269" spans="3:3">
      <c r="C1269" s="19" t="str">
        <f>IF(ISBLANK(Table633[[#This Row],[Date]]),"",MONTH(Table633[[#This Row],[Date]]))</f>
        <v/>
      </c>
    </row>
    <row r="1270" spans="3:3">
      <c r="C1270" s="19" t="str">
        <f>IF(ISBLANK(Table633[[#This Row],[Date]]),"",MONTH(Table633[[#This Row],[Date]]))</f>
        <v/>
      </c>
    </row>
    <row r="1271" spans="3:3">
      <c r="C1271" s="19" t="str">
        <f>IF(ISBLANK(Table633[[#This Row],[Date]]),"",MONTH(Table633[[#This Row],[Date]]))</f>
        <v/>
      </c>
    </row>
    <row r="1272" spans="3:3">
      <c r="C1272" s="19" t="str">
        <f>IF(ISBLANK(Table633[[#This Row],[Date]]),"",MONTH(Table633[[#This Row],[Date]]))</f>
        <v/>
      </c>
    </row>
    <row r="1273" spans="3:3">
      <c r="C1273" s="19" t="str">
        <f>IF(ISBLANK(Table633[[#This Row],[Date]]),"",MONTH(Table633[[#This Row],[Date]]))</f>
        <v/>
      </c>
    </row>
    <row r="1274" spans="3:3">
      <c r="C1274" s="19" t="str">
        <f>IF(ISBLANK(Table633[[#This Row],[Date]]),"",MONTH(Table633[[#This Row],[Date]]))</f>
        <v/>
      </c>
    </row>
    <row r="1275" spans="3:3">
      <c r="C1275" s="19" t="str">
        <f>IF(ISBLANK(Table633[[#This Row],[Date]]),"",MONTH(Table633[[#This Row],[Date]]))</f>
        <v/>
      </c>
    </row>
    <row r="1276" spans="3:3">
      <c r="C1276" s="19" t="str">
        <f>IF(ISBLANK(Table633[[#This Row],[Date]]),"",MONTH(Table633[[#This Row],[Date]]))</f>
        <v/>
      </c>
    </row>
    <row r="1277" spans="3:3">
      <c r="C1277" s="19" t="str">
        <f>IF(ISBLANK(Table633[[#This Row],[Date]]),"",MONTH(Table633[[#This Row],[Date]]))</f>
        <v/>
      </c>
    </row>
    <row r="1278" spans="3:3">
      <c r="C1278" s="19" t="str">
        <f>IF(ISBLANK(Table633[[#This Row],[Date]]),"",MONTH(Table633[[#This Row],[Date]]))</f>
        <v/>
      </c>
    </row>
    <row r="1279" spans="3:3">
      <c r="C1279" s="19" t="str">
        <f>IF(ISBLANK(Table633[[#This Row],[Date]]),"",MONTH(Table633[[#This Row],[Date]]))</f>
        <v/>
      </c>
    </row>
    <row r="1280" spans="3:3">
      <c r="C1280" s="19" t="str">
        <f>IF(ISBLANK(Table633[[#This Row],[Date]]),"",MONTH(Table633[[#This Row],[Date]]))</f>
        <v/>
      </c>
    </row>
    <row r="1281" spans="3:3">
      <c r="C1281" s="19" t="str">
        <f>IF(ISBLANK(Table633[[#This Row],[Date]]),"",MONTH(Table633[[#This Row],[Date]]))</f>
        <v/>
      </c>
    </row>
    <row r="1282" spans="3:3">
      <c r="C1282" s="19" t="str">
        <f>IF(ISBLANK(Table633[[#This Row],[Date]]),"",MONTH(Table633[[#This Row],[Date]]))</f>
        <v/>
      </c>
    </row>
    <row r="1283" spans="3:3">
      <c r="C1283" s="19" t="str">
        <f>IF(ISBLANK(Table633[[#This Row],[Date]]),"",MONTH(Table633[[#This Row],[Date]]))</f>
        <v/>
      </c>
    </row>
    <row r="1284" spans="3:3">
      <c r="C1284" s="19" t="str">
        <f>IF(ISBLANK(Table633[[#This Row],[Date]]),"",MONTH(Table633[[#This Row],[Date]]))</f>
        <v/>
      </c>
    </row>
    <row r="1285" spans="3:3">
      <c r="C1285" s="19" t="str">
        <f>IF(ISBLANK(Table633[[#This Row],[Date]]),"",MONTH(Table633[[#This Row],[Date]]))</f>
        <v/>
      </c>
    </row>
    <row r="1286" spans="3:3">
      <c r="C1286" s="19" t="str">
        <f>IF(ISBLANK(Table633[[#This Row],[Date]]),"",MONTH(Table633[[#This Row],[Date]]))</f>
        <v/>
      </c>
    </row>
    <row r="1287" spans="3:3">
      <c r="C1287" s="19" t="str">
        <f>IF(ISBLANK(Table633[[#This Row],[Date]]),"",MONTH(Table633[[#This Row],[Date]]))</f>
        <v/>
      </c>
    </row>
    <row r="1288" spans="3:3">
      <c r="C1288" s="19" t="str">
        <f>IF(ISBLANK(Table633[[#This Row],[Date]]),"",MONTH(Table633[[#This Row],[Date]]))</f>
        <v/>
      </c>
    </row>
    <row r="1289" spans="3:3">
      <c r="C1289" s="19" t="str">
        <f>IF(ISBLANK(Table633[[#This Row],[Date]]),"",MONTH(Table633[[#This Row],[Date]]))</f>
        <v/>
      </c>
    </row>
    <row r="1290" spans="3:3">
      <c r="C1290" s="19" t="str">
        <f>IF(ISBLANK(Table633[[#This Row],[Date]]),"",MONTH(Table633[[#This Row],[Date]]))</f>
        <v/>
      </c>
    </row>
    <row r="1291" spans="3:3">
      <c r="C1291" s="19" t="str">
        <f>IF(ISBLANK(Table633[[#This Row],[Date]]),"",MONTH(Table633[[#This Row],[Date]]))</f>
        <v/>
      </c>
    </row>
    <row r="1292" spans="3:3">
      <c r="C1292" s="19" t="str">
        <f>IF(ISBLANK(Table633[[#This Row],[Date]]),"",MONTH(Table633[[#This Row],[Date]]))</f>
        <v/>
      </c>
    </row>
    <row r="1293" spans="3:3">
      <c r="C1293" s="19" t="str">
        <f>IF(ISBLANK(Table633[[#This Row],[Date]]),"",MONTH(Table633[[#This Row],[Date]]))</f>
        <v/>
      </c>
    </row>
    <row r="1294" spans="3:3">
      <c r="C1294" s="19" t="str">
        <f>IF(ISBLANK(Table633[[#This Row],[Date]]),"",MONTH(Table633[[#This Row],[Date]]))</f>
        <v/>
      </c>
    </row>
    <row r="1295" spans="3:3">
      <c r="C1295" s="19" t="str">
        <f>IF(ISBLANK(Table633[[#This Row],[Date]]),"",MONTH(Table633[[#This Row],[Date]]))</f>
        <v/>
      </c>
    </row>
    <row r="1296" spans="3:3">
      <c r="C1296" s="19" t="str">
        <f>IF(ISBLANK(Table633[[#This Row],[Date]]),"",MONTH(Table633[[#This Row],[Date]]))</f>
        <v/>
      </c>
    </row>
    <row r="1297" spans="3:3">
      <c r="C1297" s="19" t="str">
        <f>IF(ISBLANK(Table633[[#This Row],[Date]]),"",MONTH(Table633[[#This Row],[Date]]))</f>
        <v/>
      </c>
    </row>
    <row r="1298" spans="3:3">
      <c r="C1298" s="19" t="str">
        <f>IF(ISBLANK(Table633[[#This Row],[Date]]),"",MONTH(Table633[[#This Row],[Date]]))</f>
        <v/>
      </c>
    </row>
    <row r="1299" spans="3:3">
      <c r="C1299" s="19" t="str">
        <f>IF(ISBLANK(Table633[[#This Row],[Date]]),"",MONTH(Table633[[#This Row],[Date]]))</f>
        <v/>
      </c>
    </row>
    <row r="1300" spans="3:3">
      <c r="C1300" s="19" t="str">
        <f>IF(ISBLANK(Table633[[#This Row],[Date]]),"",MONTH(Table633[[#This Row],[Date]]))</f>
        <v/>
      </c>
    </row>
    <row r="1301" spans="3:3">
      <c r="C1301" s="19" t="str">
        <f>IF(ISBLANK(Table633[[#This Row],[Date]]),"",MONTH(Table633[[#This Row],[Date]]))</f>
        <v/>
      </c>
    </row>
    <row r="1302" spans="3:3">
      <c r="C1302" s="19" t="str">
        <f>IF(ISBLANK(Table633[[#This Row],[Date]]),"",MONTH(Table633[[#This Row],[Date]]))</f>
        <v/>
      </c>
    </row>
    <row r="1303" spans="3:3">
      <c r="C1303" s="19" t="str">
        <f>IF(ISBLANK(Table633[[#This Row],[Date]]),"",MONTH(Table633[[#This Row],[Date]]))</f>
        <v/>
      </c>
    </row>
    <row r="1304" spans="3:3">
      <c r="C1304" s="19" t="str">
        <f>IF(ISBLANK(Table633[[#This Row],[Date]]),"",MONTH(Table633[[#This Row],[Date]]))</f>
        <v/>
      </c>
    </row>
    <row r="1305" spans="3:3">
      <c r="C1305" s="19" t="str">
        <f>IF(ISBLANK(Table633[[#This Row],[Date]]),"",MONTH(Table633[[#This Row],[Date]]))</f>
        <v/>
      </c>
    </row>
    <row r="1306" spans="3:3">
      <c r="C1306" s="19" t="str">
        <f>IF(ISBLANK(Table633[[#This Row],[Date]]),"",MONTH(Table633[[#This Row],[Date]]))</f>
        <v/>
      </c>
    </row>
    <row r="1307" spans="3:3">
      <c r="C1307" s="19" t="str">
        <f>IF(ISBLANK(Table633[[#This Row],[Date]]),"",MONTH(Table633[[#This Row],[Date]]))</f>
        <v/>
      </c>
    </row>
    <row r="1308" spans="3:3">
      <c r="C1308" s="19" t="str">
        <f>IF(ISBLANK(Table633[[#This Row],[Date]]),"",MONTH(Table633[[#This Row],[Date]]))</f>
        <v/>
      </c>
    </row>
    <row r="1309" spans="3:3">
      <c r="C1309" s="19" t="str">
        <f>IF(ISBLANK(Table633[[#This Row],[Date]]),"",MONTH(Table633[[#This Row],[Date]]))</f>
        <v/>
      </c>
    </row>
    <row r="1310" spans="3:3">
      <c r="C1310" s="19" t="str">
        <f>IF(ISBLANK(Table633[[#This Row],[Date]]),"",MONTH(Table633[[#This Row],[Date]]))</f>
        <v/>
      </c>
    </row>
    <row r="1311" spans="3:3">
      <c r="C1311" s="19" t="str">
        <f>IF(ISBLANK(Table633[[#This Row],[Date]]),"",MONTH(Table633[[#This Row],[Date]]))</f>
        <v/>
      </c>
    </row>
    <row r="1312" spans="3:3">
      <c r="C1312" s="19" t="str">
        <f>IF(ISBLANK(Table633[[#This Row],[Date]]),"",MONTH(Table633[[#This Row],[Date]]))</f>
        <v/>
      </c>
    </row>
    <row r="1313" spans="3:3">
      <c r="C1313" s="19" t="str">
        <f>IF(ISBLANK(Table633[[#This Row],[Date]]),"",MONTH(Table633[[#This Row],[Date]]))</f>
        <v/>
      </c>
    </row>
    <row r="1314" spans="3:3">
      <c r="C1314" s="19" t="str">
        <f>IF(ISBLANK(Table633[[#This Row],[Date]]),"",MONTH(Table633[[#This Row],[Date]]))</f>
        <v/>
      </c>
    </row>
    <row r="1315" spans="3:3">
      <c r="C1315" s="19" t="str">
        <f>IF(ISBLANK(Table633[[#This Row],[Date]]),"",MONTH(Table633[[#This Row],[Date]]))</f>
        <v/>
      </c>
    </row>
    <row r="1316" spans="3:3">
      <c r="C1316" s="19" t="str">
        <f>IF(ISBLANK(Table633[[#This Row],[Date]]),"",MONTH(Table633[[#This Row],[Date]]))</f>
        <v/>
      </c>
    </row>
    <row r="1317" spans="3:3">
      <c r="C1317" s="19" t="str">
        <f>IF(ISBLANK(Table633[[#This Row],[Date]]),"",MONTH(Table633[[#This Row],[Date]]))</f>
        <v/>
      </c>
    </row>
    <row r="1318" spans="3:3">
      <c r="C1318" s="19" t="str">
        <f>IF(ISBLANK(Table633[[#This Row],[Date]]),"",MONTH(Table633[[#This Row],[Date]]))</f>
        <v/>
      </c>
    </row>
    <row r="1319" spans="3:3">
      <c r="C1319" s="19" t="str">
        <f>IF(ISBLANK(Table633[[#This Row],[Date]]),"",MONTH(Table633[[#This Row],[Date]]))</f>
        <v/>
      </c>
    </row>
    <row r="1320" spans="3:3">
      <c r="C1320" s="19" t="str">
        <f>IF(ISBLANK(Table633[[#This Row],[Date]]),"",MONTH(Table633[[#This Row],[Date]]))</f>
        <v/>
      </c>
    </row>
    <row r="1321" spans="3:3">
      <c r="C1321" s="19" t="str">
        <f>IF(ISBLANK(Table633[[#This Row],[Date]]),"",MONTH(Table633[[#This Row],[Date]]))</f>
        <v/>
      </c>
    </row>
    <row r="1322" spans="3:3">
      <c r="C1322" s="19" t="str">
        <f>IF(ISBLANK(Table633[[#This Row],[Date]]),"",MONTH(Table633[[#This Row],[Date]]))</f>
        <v/>
      </c>
    </row>
    <row r="1323" spans="3:3">
      <c r="C1323" s="19" t="str">
        <f>IF(ISBLANK(Table633[[#This Row],[Date]]),"",MONTH(Table633[[#This Row],[Date]]))</f>
        <v/>
      </c>
    </row>
    <row r="1324" spans="3:3">
      <c r="C1324" s="19" t="str">
        <f>IF(ISBLANK(Table633[[#This Row],[Date]]),"",MONTH(Table633[[#This Row],[Date]]))</f>
        <v/>
      </c>
    </row>
    <row r="1325" spans="3:3">
      <c r="C1325" s="19" t="str">
        <f>IF(ISBLANK(Table633[[#This Row],[Date]]),"",MONTH(Table633[[#This Row],[Date]]))</f>
        <v/>
      </c>
    </row>
    <row r="1326" spans="3:3">
      <c r="C1326" s="19" t="str">
        <f>IF(ISBLANK(Table633[[#This Row],[Date]]),"",MONTH(Table633[[#This Row],[Date]]))</f>
        <v/>
      </c>
    </row>
    <row r="1327" spans="3:3">
      <c r="C1327" s="19" t="str">
        <f>IF(ISBLANK(Table633[[#This Row],[Date]]),"",MONTH(Table633[[#This Row],[Date]]))</f>
        <v/>
      </c>
    </row>
    <row r="1328" spans="3:3">
      <c r="C1328" s="19" t="str">
        <f>IF(ISBLANK(Table633[[#This Row],[Date]]),"",MONTH(Table633[[#This Row],[Date]]))</f>
        <v/>
      </c>
    </row>
    <row r="1329" spans="3:3">
      <c r="C1329" s="19" t="str">
        <f>IF(ISBLANK(Table633[[#This Row],[Date]]),"",MONTH(Table633[[#This Row],[Date]]))</f>
        <v/>
      </c>
    </row>
    <row r="1330" spans="3:3">
      <c r="C1330" s="19" t="str">
        <f>IF(ISBLANK(Table633[[#This Row],[Date]]),"",MONTH(Table633[[#This Row],[Date]]))</f>
        <v/>
      </c>
    </row>
    <row r="1331" spans="3:3">
      <c r="C1331" s="19" t="str">
        <f>IF(ISBLANK(Table633[[#This Row],[Date]]),"",MONTH(Table633[[#This Row],[Date]]))</f>
        <v/>
      </c>
    </row>
    <row r="1332" spans="3:3">
      <c r="C1332" s="19" t="str">
        <f>IF(ISBLANK(Table633[[#This Row],[Date]]),"",MONTH(Table633[[#This Row],[Date]]))</f>
        <v/>
      </c>
    </row>
    <row r="1333" spans="3:3">
      <c r="C1333" s="19" t="str">
        <f>IF(ISBLANK(Table633[[#This Row],[Date]]),"",MONTH(Table633[[#This Row],[Date]]))</f>
        <v/>
      </c>
    </row>
    <row r="1334" spans="3:3">
      <c r="C1334" s="19" t="str">
        <f>IF(ISBLANK(Table633[[#This Row],[Date]]),"",MONTH(Table633[[#This Row],[Date]]))</f>
        <v/>
      </c>
    </row>
    <row r="1335" spans="3:3">
      <c r="C1335" s="19" t="str">
        <f>IF(ISBLANK(Table633[[#This Row],[Date]]),"",MONTH(Table633[[#This Row],[Date]]))</f>
        <v/>
      </c>
    </row>
    <row r="1336" spans="3:3">
      <c r="C1336" s="19" t="str">
        <f>IF(ISBLANK(Table633[[#This Row],[Date]]),"",MONTH(Table633[[#This Row],[Date]]))</f>
        <v/>
      </c>
    </row>
    <row r="1337" spans="3:3">
      <c r="C1337" s="19" t="str">
        <f>IF(ISBLANK(Table633[[#This Row],[Date]]),"",MONTH(Table633[[#This Row],[Date]]))</f>
        <v/>
      </c>
    </row>
    <row r="1338" spans="3:3">
      <c r="C1338" s="19" t="str">
        <f>IF(ISBLANK(Table633[[#This Row],[Date]]),"",MONTH(Table633[[#This Row],[Date]]))</f>
        <v/>
      </c>
    </row>
    <row r="1339" spans="3:3">
      <c r="C1339" s="19" t="str">
        <f>IF(ISBLANK(Table633[[#This Row],[Date]]),"",MONTH(Table633[[#This Row],[Date]]))</f>
        <v/>
      </c>
    </row>
    <row r="1340" spans="3:3">
      <c r="C1340" s="19" t="str">
        <f>IF(ISBLANK(Table633[[#This Row],[Date]]),"",MONTH(Table633[[#This Row],[Date]]))</f>
        <v/>
      </c>
    </row>
    <row r="1341" spans="3:3">
      <c r="C1341" s="19" t="str">
        <f>IF(ISBLANK(Table633[[#This Row],[Date]]),"",MONTH(Table633[[#This Row],[Date]]))</f>
        <v/>
      </c>
    </row>
    <row r="1342" spans="3:3">
      <c r="C1342" s="19" t="str">
        <f>IF(ISBLANK(Table633[[#This Row],[Date]]),"",MONTH(Table633[[#This Row],[Date]]))</f>
        <v/>
      </c>
    </row>
    <row r="1343" spans="3:3">
      <c r="C1343" s="19" t="str">
        <f>IF(ISBLANK(Table633[[#This Row],[Date]]),"",MONTH(Table633[[#This Row],[Date]]))</f>
        <v/>
      </c>
    </row>
    <row r="1344" spans="3:3">
      <c r="C1344" s="19" t="str">
        <f>IF(ISBLANK(Table633[[#This Row],[Date]]),"",MONTH(Table633[[#This Row],[Date]]))</f>
        <v/>
      </c>
    </row>
    <row r="1345" spans="3:3">
      <c r="C1345" s="19" t="str">
        <f>IF(ISBLANK(Table633[[#This Row],[Date]]),"",MONTH(Table633[[#This Row],[Date]]))</f>
        <v/>
      </c>
    </row>
    <row r="1346" spans="3:3">
      <c r="C1346" s="19" t="str">
        <f>IF(ISBLANK(Table633[[#This Row],[Date]]),"",MONTH(Table633[[#This Row],[Date]]))</f>
        <v/>
      </c>
    </row>
    <row r="1347" spans="3:3">
      <c r="C1347" s="19" t="str">
        <f>IF(ISBLANK(Table633[[#This Row],[Date]]),"",MONTH(Table633[[#This Row],[Date]]))</f>
        <v/>
      </c>
    </row>
    <row r="1348" spans="3:3">
      <c r="C1348" s="19" t="str">
        <f>IF(ISBLANK(Table633[[#This Row],[Date]]),"",MONTH(Table633[[#This Row],[Date]]))</f>
        <v/>
      </c>
    </row>
    <row r="1349" spans="3:3">
      <c r="C1349" s="19" t="str">
        <f>IF(ISBLANK(Table633[[#This Row],[Date]]),"",MONTH(Table633[[#This Row],[Date]]))</f>
        <v/>
      </c>
    </row>
    <row r="1350" spans="3:3">
      <c r="C1350" s="19" t="str">
        <f>IF(ISBLANK(Table633[[#This Row],[Date]]),"",MONTH(Table633[[#This Row],[Date]]))</f>
        <v/>
      </c>
    </row>
    <row r="1351" spans="3:3">
      <c r="C1351" s="19" t="str">
        <f>IF(ISBLANK(Table633[[#This Row],[Date]]),"",MONTH(Table633[[#This Row],[Date]]))</f>
        <v/>
      </c>
    </row>
    <row r="1352" spans="3:3">
      <c r="C1352" s="19" t="str">
        <f>IF(ISBLANK(Table633[[#This Row],[Date]]),"",MONTH(Table633[[#This Row],[Date]]))</f>
        <v/>
      </c>
    </row>
    <row r="1353" spans="3:3">
      <c r="C1353" s="19" t="str">
        <f>IF(ISBLANK(Table633[[#This Row],[Date]]),"",MONTH(Table633[[#This Row],[Date]]))</f>
        <v/>
      </c>
    </row>
    <row r="1354" spans="3:3">
      <c r="C1354" s="19" t="str">
        <f>IF(ISBLANK(Table633[[#This Row],[Date]]),"",MONTH(Table633[[#This Row],[Date]]))</f>
        <v/>
      </c>
    </row>
    <row r="1355" spans="3:3">
      <c r="C1355" s="19" t="str">
        <f>IF(ISBLANK(Table633[[#This Row],[Date]]),"",MONTH(Table633[[#This Row],[Date]]))</f>
        <v/>
      </c>
    </row>
    <row r="1356" spans="3:3">
      <c r="C1356" s="19" t="str">
        <f>IF(ISBLANK(Table633[[#This Row],[Date]]),"",MONTH(Table633[[#This Row],[Date]]))</f>
        <v/>
      </c>
    </row>
    <row r="1357" spans="3:3">
      <c r="C1357" s="19" t="str">
        <f>IF(ISBLANK(Table633[[#This Row],[Date]]),"",MONTH(Table633[[#This Row],[Date]]))</f>
        <v/>
      </c>
    </row>
    <row r="1358" spans="3:3">
      <c r="C1358" s="19" t="str">
        <f>IF(ISBLANK(Table633[[#This Row],[Date]]),"",MONTH(Table633[[#This Row],[Date]]))</f>
        <v/>
      </c>
    </row>
    <row r="1359" spans="3:3">
      <c r="C1359" s="19" t="str">
        <f>IF(ISBLANK(Table633[[#This Row],[Date]]),"",MONTH(Table633[[#This Row],[Date]]))</f>
        <v/>
      </c>
    </row>
    <row r="1360" spans="3:3">
      <c r="C1360" s="19" t="str">
        <f>IF(ISBLANK(Table633[[#This Row],[Date]]),"",MONTH(Table633[[#This Row],[Date]]))</f>
        <v/>
      </c>
    </row>
    <row r="1361" spans="3:3">
      <c r="C1361" s="19" t="str">
        <f>IF(ISBLANK(Table633[[#This Row],[Date]]),"",MONTH(Table633[[#This Row],[Date]]))</f>
        <v/>
      </c>
    </row>
    <row r="1362" spans="3:3">
      <c r="C1362" s="19" t="str">
        <f>IF(ISBLANK(Table633[[#This Row],[Date]]),"",MONTH(Table633[[#This Row],[Date]]))</f>
        <v/>
      </c>
    </row>
    <row r="1363" spans="3:3">
      <c r="C1363" s="19" t="str">
        <f>IF(ISBLANK(Table633[[#This Row],[Date]]),"",MONTH(Table633[[#This Row],[Date]]))</f>
        <v/>
      </c>
    </row>
    <row r="1364" spans="3:3">
      <c r="C1364" s="19" t="str">
        <f>IF(ISBLANK(Table633[[#This Row],[Date]]),"",MONTH(Table633[[#This Row],[Date]]))</f>
        <v/>
      </c>
    </row>
    <row r="1365" spans="3:3">
      <c r="C1365" s="19" t="str">
        <f>IF(ISBLANK(Table633[[#This Row],[Date]]),"",MONTH(Table633[[#This Row],[Date]]))</f>
        <v/>
      </c>
    </row>
    <row r="1366" spans="3:3">
      <c r="C1366" s="19" t="str">
        <f>IF(ISBLANK(Table633[[#This Row],[Date]]),"",MONTH(Table633[[#This Row],[Date]]))</f>
        <v/>
      </c>
    </row>
    <row r="1367" spans="3:3">
      <c r="C1367" s="19" t="str">
        <f>IF(ISBLANK(Table633[[#This Row],[Date]]),"",MONTH(Table633[[#This Row],[Date]]))</f>
        <v/>
      </c>
    </row>
    <row r="1368" spans="3:3">
      <c r="C1368" s="19" t="str">
        <f>IF(ISBLANK(Table633[[#This Row],[Date]]),"",MONTH(Table633[[#This Row],[Date]]))</f>
        <v/>
      </c>
    </row>
    <row r="1369" spans="3:3">
      <c r="C1369" s="19" t="str">
        <f>IF(ISBLANK(Table633[[#This Row],[Date]]),"",MONTH(Table633[[#This Row],[Date]]))</f>
        <v/>
      </c>
    </row>
    <row r="1370" spans="3:3">
      <c r="C1370" s="19" t="str">
        <f>IF(ISBLANK(Table633[[#This Row],[Date]]),"",MONTH(Table633[[#This Row],[Date]]))</f>
        <v/>
      </c>
    </row>
    <row r="1371" spans="3:3">
      <c r="C1371" s="19" t="str">
        <f>IF(ISBLANK(Table633[[#This Row],[Date]]),"",MONTH(Table633[[#This Row],[Date]]))</f>
        <v/>
      </c>
    </row>
    <row r="1372" spans="3:3">
      <c r="C1372" s="19" t="str">
        <f>IF(ISBLANK(Table633[[#This Row],[Date]]),"",MONTH(Table633[[#This Row],[Date]]))</f>
        <v/>
      </c>
    </row>
    <row r="1373" spans="3:3">
      <c r="C1373" s="19" t="str">
        <f>IF(ISBLANK(Table633[[#This Row],[Date]]),"",MONTH(Table633[[#This Row],[Date]]))</f>
        <v/>
      </c>
    </row>
    <row r="1374" spans="3:3">
      <c r="C1374" s="19" t="str">
        <f>IF(ISBLANK(Table633[[#This Row],[Date]]),"",MONTH(Table633[[#This Row],[Date]]))</f>
        <v/>
      </c>
    </row>
    <row r="1375" spans="3:3">
      <c r="C1375" s="19" t="str">
        <f>IF(ISBLANK(Table633[[#This Row],[Date]]),"",MONTH(Table633[[#This Row],[Date]]))</f>
        <v/>
      </c>
    </row>
    <row r="1376" spans="3:3">
      <c r="C1376" s="19" t="str">
        <f>IF(ISBLANK(Table633[[#This Row],[Date]]),"",MONTH(Table633[[#This Row],[Date]]))</f>
        <v/>
      </c>
    </row>
    <row r="1377" spans="3:3">
      <c r="C1377" s="19" t="str">
        <f>IF(ISBLANK(Table633[[#This Row],[Date]]),"",MONTH(Table633[[#This Row],[Date]]))</f>
        <v/>
      </c>
    </row>
    <row r="1378" spans="3:3">
      <c r="C1378" s="19" t="str">
        <f>IF(ISBLANK(Table633[[#This Row],[Date]]),"",MONTH(Table633[[#This Row],[Date]]))</f>
        <v/>
      </c>
    </row>
    <row r="1379" spans="3:3">
      <c r="C1379" s="19" t="str">
        <f>IF(ISBLANK(Table633[[#This Row],[Date]]),"",MONTH(Table633[[#This Row],[Date]]))</f>
        <v/>
      </c>
    </row>
    <row r="1380" spans="3:3">
      <c r="C1380" s="19" t="str">
        <f>IF(ISBLANK(Table633[[#This Row],[Date]]),"",MONTH(Table633[[#This Row],[Date]]))</f>
        <v/>
      </c>
    </row>
    <row r="1381" spans="3:3">
      <c r="C1381" s="19" t="str">
        <f>IF(ISBLANK(Table633[[#This Row],[Date]]),"",MONTH(Table633[[#This Row],[Date]]))</f>
        <v/>
      </c>
    </row>
    <row r="1382" spans="3:3">
      <c r="C1382" s="19" t="str">
        <f>IF(ISBLANK(Table633[[#This Row],[Date]]),"",MONTH(Table633[[#This Row],[Date]]))</f>
        <v/>
      </c>
    </row>
    <row r="1383" spans="3:3">
      <c r="C1383" s="19" t="str">
        <f>IF(ISBLANK(Table633[[#This Row],[Date]]),"",MONTH(Table633[[#This Row],[Date]]))</f>
        <v/>
      </c>
    </row>
    <row r="1384" spans="3:3">
      <c r="C1384" s="19" t="str">
        <f>IF(ISBLANK(Table633[[#This Row],[Date]]),"",MONTH(Table633[[#This Row],[Date]]))</f>
        <v/>
      </c>
    </row>
    <row r="1385" spans="3:3">
      <c r="C1385" s="19" t="str">
        <f>IF(ISBLANK(Table633[[#This Row],[Date]]),"",MONTH(Table633[[#This Row],[Date]]))</f>
        <v/>
      </c>
    </row>
    <row r="1386" spans="3:3">
      <c r="C1386" s="19" t="str">
        <f>IF(ISBLANK(Table633[[#This Row],[Date]]),"",MONTH(Table633[[#This Row],[Date]]))</f>
        <v/>
      </c>
    </row>
    <row r="1387" spans="3:3">
      <c r="C1387" s="19" t="str">
        <f>IF(ISBLANK(Table633[[#This Row],[Date]]),"",MONTH(Table633[[#This Row],[Date]]))</f>
        <v/>
      </c>
    </row>
    <row r="1388" spans="3:3">
      <c r="C1388" s="19" t="str">
        <f>IF(ISBLANK(Table633[[#This Row],[Date]]),"",MONTH(Table633[[#This Row],[Date]]))</f>
        <v/>
      </c>
    </row>
    <row r="1389" spans="3:3">
      <c r="C1389" s="19" t="str">
        <f>IF(ISBLANK(Table633[[#This Row],[Date]]),"",MONTH(Table633[[#This Row],[Date]]))</f>
        <v/>
      </c>
    </row>
    <row r="1390" spans="3:3">
      <c r="C1390" s="19" t="str">
        <f>IF(ISBLANK(Table633[[#This Row],[Date]]),"",MONTH(Table633[[#This Row],[Date]]))</f>
        <v/>
      </c>
    </row>
    <row r="1391" spans="3:3">
      <c r="C1391" s="19" t="str">
        <f>IF(ISBLANK(Table633[[#This Row],[Date]]),"",MONTH(Table633[[#This Row],[Date]]))</f>
        <v/>
      </c>
    </row>
    <row r="1392" spans="3:3">
      <c r="C1392" s="19" t="str">
        <f>IF(ISBLANK(Table633[[#This Row],[Date]]),"",MONTH(Table633[[#This Row],[Date]]))</f>
        <v/>
      </c>
    </row>
    <row r="1393" spans="3:3">
      <c r="C1393" s="19" t="str">
        <f>IF(ISBLANK(Table633[[#This Row],[Date]]),"",MONTH(Table633[[#This Row],[Date]]))</f>
        <v/>
      </c>
    </row>
    <row r="1394" spans="3:3">
      <c r="C1394" s="19" t="str">
        <f>IF(ISBLANK(Table633[[#This Row],[Date]]),"",MONTH(Table633[[#This Row],[Date]]))</f>
        <v/>
      </c>
    </row>
    <row r="1395" spans="3:3">
      <c r="C1395" s="19" t="str">
        <f>IF(ISBLANK(Table633[[#This Row],[Date]]),"",MONTH(Table633[[#This Row],[Date]]))</f>
        <v/>
      </c>
    </row>
    <row r="1396" spans="3:3">
      <c r="C1396" s="19" t="str">
        <f>IF(ISBLANK(Table633[[#This Row],[Date]]),"",MONTH(Table633[[#This Row],[Date]]))</f>
        <v/>
      </c>
    </row>
    <row r="1397" spans="3:3">
      <c r="C1397" s="19" t="str">
        <f>IF(ISBLANK(Table633[[#This Row],[Date]]),"",MONTH(Table633[[#This Row],[Date]]))</f>
        <v/>
      </c>
    </row>
    <row r="1398" spans="3:3">
      <c r="C1398" s="19" t="str">
        <f>IF(ISBLANK(Table633[[#This Row],[Date]]),"",MONTH(Table633[[#This Row],[Date]]))</f>
        <v/>
      </c>
    </row>
    <row r="1399" spans="3:3">
      <c r="C1399" s="19" t="str">
        <f>IF(ISBLANK(Table633[[#This Row],[Date]]),"",MONTH(Table633[[#This Row],[Date]]))</f>
        <v/>
      </c>
    </row>
    <row r="1400" spans="3:3">
      <c r="C1400" s="19" t="str">
        <f>IF(ISBLANK(Table633[[#This Row],[Date]]),"",MONTH(Table633[[#This Row],[Date]]))</f>
        <v/>
      </c>
    </row>
    <row r="1401" spans="3:3">
      <c r="C1401" s="19" t="str">
        <f>IF(ISBLANK(Table633[[#This Row],[Date]]),"",MONTH(Table633[[#This Row],[Date]]))</f>
        <v/>
      </c>
    </row>
    <row r="1402" spans="3:3">
      <c r="C1402" s="19" t="str">
        <f>IF(ISBLANK(Table633[[#This Row],[Date]]),"",MONTH(Table633[[#This Row],[Date]]))</f>
        <v/>
      </c>
    </row>
    <row r="1403" spans="3:3">
      <c r="C1403" s="19" t="str">
        <f>IF(ISBLANK(Table633[[#This Row],[Date]]),"",MONTH(Table633[[#This Row],[Date]]))</f>
        <v/>
      </c>
    </row>
    <row r="1404" spans="3:3">
      <c r="C1404" s="19" t="str">
        <f>IF(ISBLANK(Table633[[#This Row],[Date]]),"",MONTH(Table633[[#This Row],[Date]]))</f>
        <v/>
      </c>
    </row>
    <row r="1405" spans="3:3">
      <c r="C1405" s="19" t="str">
        <f>IF(ISBLANK(Table633[[#This Row],[Date]]),"",MONTH(Table633[[#This Row],[Date]]))</f>
        <v/>
      </c>
    </row>
    <row r="1406" spans="3:3">
      <c r="C1406" s="19" t="str">
        <f>IF(ISBLANK(Table633[[#This Row],[Date]]),"",MONTH(Table633[[#This Row],[Date]]))</f>
        <v/>
      </c>
    </row>
    <row r="1407" spans="3:3">
      <c r="C1407" s="19" t="str">
        <f>IF(ISBLANK(Table633[[#This Row],[Date]]),"",MONTH(Table633[[#This Row],[Date]]))</f>
        <v/>
      </c>
    </row>
    <row r="1408" spans="3:3">
      <c r="C1408" s="19" t="str">
        <f>IF(ISBLANK(Table633[[#This Row],[Date]]),"",MONTH(Table633[[#This Row],[Date]]))</f>
        <v/>
      </c>
    </row>
    <row r="1409" spans="3:3">
      <c r="C1409" s="19" t="str">
        <f>IF(ISBLANK(Table633[[#This Row],[Date]]),"",MONTH(Table633[[#This Row],[Date]]))</f>
        <v/>
      </c>
    </row>
    <row r="1410" spans="3:3">
      <c r="C1410" s="19" t="str">
        <f>IF(ISBLANK(Table633[[#This Row],[Date]]),"",MONTH(Table633[[#This Row],[Date]]))</f>
        <v/>
      </c>
    </row>
    <row r="1411" spans="3:3">
      <c r="C1411" s="19" t="str">
        <f>IF(ISBLANK(Table633[[#This Row],[Date]]),"",MONTH(Table633[[#This Row],[Date]]))</f>
        <v/>
      </c>
    </row>
    <row r="1412" spans="3:3">
      <c r="C1412" s="19" t="str">
        <f>IF(ISBLANK(Table633[[#This Row],[Date]]),"",MONTH(Table633[[#This Row],[Date]]))</f>
        <v/>
      </c>
    </row>
    <row r="1413" spans="3:3">
      <c r="C1413" s="19" t="str">
        <f>IF(ISBLANK(Table633[[#This Row],[Date]]),"",MONTH(Table633[[#This Row],[Date]]))</f>
        <v/>
      </c>
    </row>
    <row r="1414" spans="3:3">
      <c r="C1414" s="19" t="str">
        <f>IF(ISBLANK(Table633[[#This Row],[Date]]),"",MONTH(Table633[[#This Row],[Date]]))</f>
        <v/>
      </c>
    </row>
    <row r="1415" spans="3:3">
      <c r="C1415" s="19" t="str">
        <f>IF(ISBLANK(Table633[[#This Row],[Date]]),"",MONTH(Table633[[#This Row],[Date]]))</f>
        <v/>
      </c>
    </row>
    <row r="1416" spans="3:3">
      <c r="C1416" s="19" t="str">
        <f>IF(ISBLANK(Table633[[#This Row],[Date]]),"",MONTH(Table633[[#This Row],[Date]]))</f>
        <v/>
      </c>
    </row>
    <row r="1417" spans="3:3">
      <c r="C1417" s="19" t="str">
        <f>IF(ISBLANK(Table633[[#This Row],[Date]]),"",MONTH(Table633[[#This Row],[Date]]))</f>
        <v/>
      </c>
    </row>
    <row r="1418" spans="3:3">
      <c r="C1418" s="19" t="str">
        <f>IF(ISBLANK(Table633[[#This Row],[Date]]),"",MONTH(Table633[[#This Row],[Date]]))</f>
        <v/>
      </c>
    </row>
    <row r="1419" spans="3:3">
      <c r="C1419" s="19" t="str">
        <f>IF(ISBLANK(Table633[[#This Row],[Date]]),"",MONTH(Table633[[#This Row],[Date]]))</f>
        <v/>
      </c>
    </row>
    <row r="1420" spans="3:3">
      <c r="C1420" s="19" t="str">
        <f>IF(ISBLANK(Table633[[#This Row],[Date]]),"",MONTH(Table633[[#This Row],[Date]]))</f>
        <v/>
      </c>
    </row>
    <row r="1421" spans="3:3">
      <c r="C1421" s="19" t="str">
        <f>IF(ISBLANK(Table633[[#This Row],[Date]]),"",MONTH(Table633[[#This Row],[Date]]))</f>
        <v/>
      </c>
    </row>
    <row r="1422" spans="3:3">
      <c r="C1422" s="19" t="str">
        <f>IF(ISBLANK(Table633[[#This Row],[Date]]),"",MONTH(Table633[[#This Row],[Date]]))</f>
        <v/>
      </c>
    </row>
    <row r="1423" spans="3:3">
      <c r="C1423" s="19" t="str">
        <f>IF(ISBLANK(Table633[[#This Row],[Date]]),"",MONTH(Table633[[#This Row],[Date]]))</f>
        <v/>
      </c>
    </row>
    <row r="1424" spans="3:3">
      <c r="C1424" s="19" t="str">
        <f>IF(ISBLANK(Table633[[#This Row],[Date]]),"",MONTH(Table633[[#This Row],[Date]]))</f>
        <v/>
      </c>
    </row>
    <row r="1425" spans="3:3">
      <c r="C1425" s="19" t="str">
        <f>IF(ISBLANK(Table633[[#This Row],[Date]]),"",MONTH(Table633[[#This Row],[Date]]))</f>
        <v/>
      </c>
    </row>
    <row r="1426" spans="3:3">
      <c r="C1426" s="19" t="str">
        <f>IF(ISBLANK(Table633[[#This Row],[Date]]),"",MONTH(Table633[[#This Row],[Date]]))</f>
        <v/>
      </c>
    </row>
    <row r="1427" spans="3:3">
      <c r="C1427" s="19" t="str">
        <f>IF(ISBLANK(Table633[[#This Row],[Date]]),"",MONTH(Table633[[#This Row],[Date]]))</f>
        <v/>
      </c>
    </row>
    <row r="1428" spans="3:3">
      <c r="C1428" s="19" t="str">
        <f>IF(ISBLANK(Table633[[#This Row],[Date]]),"",MONTH(Table633[[#This Row],[Date]]))</f>
        <v/>
      </c>
    </row>
    <row r="1429" spans="3:3">
      <c r="C1429" s="19" t="str">
        <f>IF(ISBLANK(Table633[[#This Row],[Date]]),"",MONTH(Table633[[#This Row],[Date]]))</f>
        <v/>
      </c>
    </row>
    <row r="1430" spans="3:3">
      <c r="C1430" s="19" t="str">
        <f>IF(ISBLANK(Table633[[#This Row],[Date]]),"",MONTH(Table633[[#This Row],[Date]]))</f>
        <v/>
      </c>
    </row>
    <row r="1431" spans="3:3">
      <c r="C1431" s="19" t="str">
        <f>IF(ISBLANK(Table633[[#This Row],[Date]]),"",MONTH(Table633[[#This Row],[Date]]))</f>
        <v/>
      </c>
    </row>
    <row r="1432" spans="3:3">
      <c r="C1432" s="19" t="str">
        <f>IF(ISBLANK(Table633[[#This Row],[Date]]),"",MONTH(Table633[[#This Row],[Date]]))</f>
        <v/>
      </c>
    </row>
    <row r="1433" spans="3:3">
      <c r="C1433" s="19" t="str">
        <f>IF(ISBLANK(Table633[[#This Row],[Date]]),"",MONTH(Table633[[#This Row],[Date]]))</f>
        <v/>
      </c>
    </row>
    <row r="1434" spans="3:3">
      <c r="C1434" s="19" t="str">
        <f>IF(ISBLANK(Table633[[#This Row],[Date]]),"",MONTH(Table633[[#This Row],[Date]]))</f>
        <v/>
      </c>
    </row>
    <row r="1435" spans="3:3">
      <c r="C1435" s="19" t="str">
        <f>IF(ISBLANK(Table633[[#This Row],[Date]]),"",MONTH(Table633[[#This Row],[Date]]))</f>
        <v/>
      </c>
    </row>
    <row r="1436" spans="3:3">
      <c r="C1436" s="19" t="str">
        <f>IF(ISBLANK(Table633[[#This Row],[Date]]),"",MONTH(Table633[[#This Row],[Date]]))</f>
        <v/>
      </c>
    </row>
    <row r="1437" spans="3:3">
      <c r="C1437" s="19" t="str">
        <f>IF(ISBLANK(Table633[[#This Row],[Date]]),"",MONTH(Table633[[#This Row],[Date]]))</f>
        <v/>
      </c>
    </row>
    <row r="1438" spans="3:3">
      <c r="C1438" s="19" t="str">
        <f>IF(ISBLANK(Table633[[#This Row],[Date]]),"",MONTH(Table633[[#This Row],[Date]]))</f>
        <v/>
      </c>
    </row>
    <row r="1439" spans="3:3">
      <c r="C1439" s="19" t="str">
        <f>IF(ISBLANK(Table633[[#This Row],[Date]]),"",MONTH(Table633[[#This Row],[Date]]))</f>
        <v/>
      </c>
    </row>
    <row r="1440" spans="3:3">
      <c r="C1440" s="19" t="str">
        <f>IF(ISBLANK(Table633[[#This Row],[Date]]),"",MONTH(Table633[[#This Row],[Date]]))</f>
        <v/>
      </c>
    </row>
    <row r="1441" spans="3:3">
      <c r="C1441" s="19" t="str">
        <f>IF(ISBLANK(Table633[[#This Row],[Date]]),"",MONTH(Table633[[#This Row],[Date]]))</f>
        <v/>
      </c>
    </row>
    <row r="1442" spans="3:3">
      <c r="C1442" s="19" t="str">
        <f>IF(ISBLANK(Table633[[#This Row],[Date]]),"",MONTH(Table633[[#This Row],[Date]]))</f>
        <v/>
      </c>
    </row>
    <row r="1443" spans="3:3">
      <c r="C1443" s="19" t="str">
        <f>IF(ISBLANK(Table633[[#This Row],[Date]]),"",MONTH(Table633[[#This Row],[Date]]))</f>
        <v/>
      </c>
    </row>
    <row r="1444" spans="3:3">
      <c r="C1444" s="19" t="str">
        <f>IF(ISBLANK(Table633[[#This Row],[Date]]),"",MONTH(Table633[[#This Row],[Date]]))</f>
        <v/>
      </c>
    </row>
    <row r="1445" spans="3:3">
      <c r="C1445" s="19" t="str">
        <f>IF(ISBLANK(Table633[[#This Row],[Date]]),"",MONTH(Table633[[#This Row],[Date]]))</f>
        <v/>
      </c>
    </row>
    <row r="1446" spans="3:3">
      <c r="C1446" s="19" t="str">
        <f>IF(ISBLANK(Table633[[#This Row],[Date]]),"",MONTH(Table633[[#This Row],[Date]]))</f>
        <v/>
      </c>
    </row>
    <row r="1447" spans="3:3">
      <c r="C1447" s="19" t="str">
        <f>IF(ISBLANK(Table633[[#This Row],[Date]]),"",MONTH(Table633[[#This Row],[Date]]))</f>
        <v/>
      </c>
    </row>
    <row r="1448" spans="3:3">
      <c r="C1448" s="19" t="str">
        <f>IF(ISBLANK(Table633[[#This Row],[Date]]),"",MONTH(Table633[[#This Row],[Date]]))</f>
        <v/>
      </c>
    </row>
    <row r="1449" spans="3:3">
      <c r="C1449" s="19" t="str">
        <f>IF(ISBLANK(Table633[[#This Row],[Date]]),"",MONTH(Table633[[#This Row],[Date]]))</f>
        <v/>
      </c>
    </row>
    <row r="1450" spans="3:3">
      <c r="C1450" s="19" t="str">
        <f>IF(ISBLANK(Table633[[#This Row],[Date]]),"",MONTH(Table633[[#This Row],[Date]]))</f>
        <v/>
      </c>
    </row>
    <row r="1451" spans="3:3">
      <c r="C1451" s="19" t="str">
        <f>IF(ISBLANK(Table633[[#This Row],[Date]]),"",MONTH(Table633[[#This Row],[Date]]))</f>
        <v/>
      </c>
    </row>
    <row r="1452" spans="3:3">
      <c r="C1452" s="19" t="str">
        <f>IF(ISBLANK(Table633[[#This Row],[Date]]),"",MONTH(Table633[[#This Row],[Date]]))</f>
        <v/>
      </c>
    </row>
    <row r="1453" spans="3:3">
      <c r="C1453" s="19" t="str">
        <f>IF(ISBLANK(Table633[[#This Row],[Date]]),"",MONTH(Table633[[#This Row],[Date]]))</f>
        <v/>
      </c>
    </row>
    <row r="1454" spans="3:3">
      <c r="C1454" s="19" t="str">
        <f>IF(ISBLANK(Table633[[#This Row],[Date]]),"",MONTH(Table633[[#This Row],[Date]]))</f>
        <v/>
      </c>
    </row>
    <row r="1455" spans="3:3">
      <c r="C1455" s="19" t="str">
        <f>IF(ISBLANK(Table633[[#This Row],[Date]]),"",MONTH(Table633[[#This Row],[Date]]))</f>
        <v/>
      </c>
    </row>
    <row r="1456" spans="3:3">
      <c r="C1456" s="19" t="str">
        <f>IF(ISBLANK(Table633[[#This Row],[Date]]),"",MONTH(Table633[[#This Row],[Date]]))</f>
        <v/>
      </c>
    </row>
    <row r="1457" spans="3:3">
      <c r="C1457" s="19" t="str">
        <f>IF(ISBLANK(Table633[[#This Row],[Date]]),"",MONTH(Table633[[#This Row],[Date]]))</f>
        <v/>
      </c>
    </row>
    <row r="1458" spans="3:3">
      <c r="C1458" s="19" t="str">
        <f>IF(ISBLANK(Table633[[#This Row],[Date]]),"",MONTH(Table633[[#This Row],[Date]]))</f>
        <v/>
      </c>
    </row>
    <row r="1459" spans="3:3">
      <c r="C1459" s="19" t="str">
        <f>IF(ISBLANK(Table633[[#This Row],[Date]]),"",MONTH(Table633[[#This Row],[Date]]))</f>
        <v/>
      </c>
    </row>
    <row r="1460" spans="3:3">
      <c r="C1460" s="19" t="str">
        <f>IF(ISBLANK(Table633[[#This Row],[Date]]),"",MONTH(Table633[[#This Row],[Date]]))</f>
        <v/>
      </c>
    </row>
    <row r="1461" spans="3:3">
      <c r="C1461" s="19" t="str">
        <f>IF(ISBLANK(Table633[[#This Row],[Date]]),"",MONTH(Table633[[#This Row],[Date]]))</f>
        <v/>
      </c>
    </row>
    <row r="1462" spans="3:3">
      <c r="C1462" s="19" t="str">
        <f>IF(ISBLANK(Table633[[#This Row],[Date]]),"",MONTH(Table633[[#This Row],[Date]]))</f>
        <v/>
      </c>
    </row>
    <row r="1463" spans="3:3">
      <c r="C1463" s="19" t="str">
        <f>IF(ISBLANK(Table633[[#This Row],[Date]]),"",MONTH(Table633[[#This Row],[Date]]))</f>
        <v/>
      </c>
    </row>
    <row r="1464" spans="3:3">
      <c r="C1464" s="19" t="str">
        <f>IF(ISBLANK(Table633[[#This Row],[Date]]),"",MONTH(Table633[[#This Row],[Date]]))</f>
        <v/>
      </c>
    </row>
    <row r="1465" spans="3:3">
      <c r="C1465" s="19" t="str">
        <f>IF(ISBLANK(Table633[[#This Row],[Date]]),"",MONTH(Table633[[#This Row],[Date]]))</f>
        <v/>
      </c>
    </row>
    <row r="1466" spans="3:3">
      <c r="C1466" s="19" t="str">
        <f>IF(ISBLANK(Table633[[#This Row],[Date]]),"",MONTH(Table633[[#This Row],[Date]]))</f>
        <v/>
      </c>
    </row>
    <row r="1467" spans="3:3">
      <c r="C1467" s="19" t="str">
        <f>IF(ISBLANK(Table633[[#This Row],[Date]]),"",MONTH(Table633[[#This Row],[Date]]))</f>
        <v/>
      </c>
    </row>
    <row r="1468" spans="3:3">
      <c r="C1468" s="19" t="str">
        <f>IF(ISBLANK(Table633[[#This Row],[Date]]),"",MONTH(Table633[[#This Row],[Date]]))</f>
        <v/>
      </c>
    </row>
    <row r="1469" spans="3:3">
      <c r="C1469" s="19" t="str">
        <f>IF(ISBLANK(Table633[[#This Row],[Date]]),"",MONTH(Table633[[#This Row],[Date]]))</f>
        <v/>
      </c>
    </row>
    <row r="1470" spans="3:3">
      <c r="C1470" s="19" t="str">
        <f>IF(ISBLANK(Table633[[#This Row],[Date]]),"",MONTH(Table633[[#This Row],[Date]]))</f>
        <v/>
      </c>
    </row>
    <row r="1471" spans="3:3">
      <c r="C1471" s="19" t="str">
        <f>IF(ISBLANK(Table633[[#This Row],[Date]]),"",MONTH(Table633[[#This Row],[Date]]))</f>
        <v/>
      </c>
    </row>
    <row r="1472" spans="3:3">
      <c r="C1472" s="19" t="str">
        <f>IF(ISBLANK(Table633[[#This Row],[Date]]),"",MONTH(Table633[[#This Row],[Date]]))</f>
        <v/>
      </c>
    </row>
    <row r="1473" spans="3:3">
      <c r="C1473" s="19" t="str">
        <f>IF(ISBLANK(Table633[[#This Row],[Date]]),"",MONTH(Table633[[#This Row],[Date]]))</f>
        <v/>
      </c>
    </row>
    <row r="1474" spans="3:3">
      <c r="C1474" s="19" t="str">
        <f>IF(ISBLANK(Table633[[#This Row],[Date]]),"",MONTH(Table633[[#This Row],[Date]]))</f>
        <v/>
      </c>
    </row>
    <row r="1475" spans="3:3">
      <c r="C1475" s="19" t="str">
        <f>IF(ISBLANK(Table633[[#This Row],[Date]]),"",MONTH(Table633[[#This Row],[Date]]))</f>
        <v/>
      </c>
    </row>
    <row r="1476" spans="3:3">
      <c r="C1476" s="19" t="str">
        <f>IF(ISBLANK(Table633[[#This Row],[Date]]),"",MONTH(Table633[[#This Row],[Date]]))</f>
        <v/>
      </c>
    </row>
    <row r="1477" spans="3:3">
      <c r="C1477" s="19" t="str">
        <f>IF(ISBLANK(Table633[[#This Row],[Date]]),"",MONTH(Table633[[#This Row],[Date]]))</f>
        <v/>
      </c>
    </row>
    <row r="1478" spans="3:3">
      <c r="C1478" s="19" t="str">
        <f>IF(ISBLANK(Table633[[#This Row],[Date]]),"",MONTH(Table633[[#This Row],[Date]]))</f>
        <v/>
      </c>
    </row>
    <row r="1479" spans="3:3">
      <c r="C1479" s="19" t="str">
        <f>IF(ISBLANK(Table633[[#This Row],[Date]]),"",MONTH(Table633[[#This Row],[Date]]))</f>
        <v/>
      </c>
    </row>
    <row r="1480" spans="3:3">
      <c r="C1480" s="19" t="str">
        <f>IF(ISBLANK(Table633[[#This Row],[Date]]),"",MONTH(Table633[[#This Row],[Date]]))</f>
        <v/>
      </c>
    </row>
    <row r="1481" spans="3:3">
      <c r="C1481" s="19" t="str">
        <f>IF(ISBLANK(Table633[[#This Row],[Date]]),"",MONTH(Table633[[#This Row],[Date]]))</f>
        <v/>
      </c>
    </row>
    <row r="1482" spans="3:3">
      <c r="C1482" s="19" t="str">
        <f>IF(ISBLANK(Table633[[#This Row],[Date]]),"",MONTH(Table633[[#This Row],[Date]]))</f>
        <v/>
      </c>
    </row>
    <row r="1483" spans="3:3">
      <c r="C1483" s="19" t="str">
        <f>IF(ISBLANK(Table633[[#This Row],[Date]]),"",MONTH(Table633[[#This Row],[Date]]))</f>
        <v/>
      </c>
    </row>
    <row r="1484" spans="3:3">
      <c r="C1484" s="19" t="str">
        <f>IF(ISBLANK(Table633[[#This Row],[Date]]),"",MONTH(Table633[[#This Row],[Date]]))</f>
        <v/>
      </c>
    </row>
    <row r="1485" spans="3:3">
      <c r="C1485" s="19" t="str">
        <f>IF(ISBLANK(Table633[[#This Row],[Date]]),"",MONTH(Table633[[#This Row],[Date]]))</f>
        <v/>
      </c>
    </row>
    <row r="1486" spans="3:3">
      <c r="C1486" s="19" t="str">
        <f>IF(ISBLANK(Table633[[#This Row],[Date]]),"",MONTH(Table633[[#This Row],[Date]]))</f>
        <v/>
      </c>
    </row>
    <row r="1487" spans="3:3">
      <c r="C1487" s="19" t="str">
        <f>IF(ISBLANK(Table633[[#This Row],[Date]]),"",MONTH(Table633[[#This Row],[Date]]))</f>
        <v/>
      </c>
    </row>
    <row r="1488" spans="3:3">
      <c r="C1488" s="19" t="str">
        <f>IF(ISBLANK(Table633[[#This Row],[Date]]),"",MONTH(Table633[[#This Row],[Date]]))</f>
        <v/>
      </c>
    </row>
    <row r="1489" spans="3:3">
      <c r="C1489" s="19" t="str">
        <f>IF(ISBLANK(Table633[[#This Row],[Date]]),"",MONTH(Table633[[#This Row],[Date]]))</f>
        <v/>
      </c>
    </row>
    <row r="1490" spans="3:3">
      <c r="C1490" s="19" t="str">
        <f>IF(ISBLANK(Table633[[#This Row],[Date]]),"",MONTH(Table633[[#This Row],[Date]]))</f>
        <v/>
      </c>
    </row>
    <row r="1491" spans="3:3">
      <c r="C1491" s="19" t="str">
        <f>IF(ISBLANK(Table633[[#This Row],[Date]]),"",MONTH(Table633[[#This Row],[Date]]))</f>
        <v/>
      </c>
    </row>
    <row r="1492" spans="3:3">
      <c r="C1492" s="19" t="str">
        <f>IF(ISBLANK(Table633[[#This Row],[Date]]),"",MONTH(Table633[[#This Row],[Date]]))</f>
        <v/>
      </c>
    </row>
    <row r="1493" spans="3:3">
      <c r="C1493" s="19" t="str">
        <f>IF(ISBLANK(Table633[[#This Row],[Date]]),"",MONTH(Table633[[#This Row],[Date]]))</f>
        <v/>
      </c>
    </row>
    <row r="1494" spans="3:3">
      <c r="C1494" s="19" t="str">
        <f>IF(ISBLANK(Table633[[#This Row],[Date]]),"",MONTH(Table633[[#This Row],[Date]]))</f>
        <v/>
      </c>
    </row>
    <row r="1495" spans="3:3">
      <c r="C1495" s="19" t="str">
        <f>IF(ISBLANK(Table633[[#This Row],[Date]]),"",MONTH(Table633[[#This Row],[Date]]))</f>
        <v/>
      </c>
    </row>
    <row r="1496" spans="3:3">
      <c r="C1496" s="19" t="str">
        <f>IF(ISBLANK(Table633[[#This Row],[Date]]),"",MONTH(Table633[[#This Row],[Date]]))</f>
        <v/>
      </c>
    </row>
    <row r="1497" spans="3:3">
      <c r="C1497" s="19" t="str">
        <f>IF(ISBLANK(Table633[[#This Row],[Date]]),"",MONTH(Table633[[#This Row],[Date]]))</f>
        <v/>
      </c>
    </row>
    <row r="1498" spans="3:3">
      <c r="C1498" s="19" t="str">
        <f>IF(ISBLANK(Table633[[#This Row],[Date]]),"",MONTH(Table633[[#This Row],[Date]]))</f>
        <v/>
      </c>
    </row>
    <row r="1499" spans="3:3">
      <c r="C1499" s="19" t="str">
        <f>IF(ISBLANK(Table633[[#This Row],[Date]]),"",MONTH(Table633[[#This Row],[Date]]))</f>
        <v/>
      </c>
    </row>
    <row r="1500" spans="3:3">
      <c r="C1500" s="19" t="str">
        <f>IF(ISBLANK(Table633[[#This Row],[Date]]),"",MONTH(Table633[[#This Row],[Date]]))</f>
        <v/>
      </c>
    </row>
    <row r="1501" spans="3:3">
      <c r="C1501" s="19" t="str">
        <f>IF(ISBLANK(Table633[[#This Row],[Date]]),"",MONTH(Table633[[#This Row],[Date]]))</f>
        <v/>
      </c>
    </row>
    <row r="1502" spans="3:3">
      <c r="C1502" s="19" t="str">
        <f>IF(ISBLANK(Table633[[#This Row],[Date]]),"",MONTH(Table633[[#This Row],[Date]]))</f>
        <v/>
      </c>
    </row>
    <row r="1503" spans="3:3">
      <c r="C1503" s="19" t="str">
        <f>IF(ISBLANK(Table633[[#This Row],[Date]]),"",MONTH(Table633[[#This Row],[Date]]))</f>
        <v/>
      </c>
    </row>
    <row r="1504" spans="3:3">
      <c r="C1504" s="19" t="str">
        <f>IF(ISBLANK(Table633[[#This Row],[Date]]),"",MONTH(Table633[[#This Row],[Date]]))</f>
        <v/>
      </c>
    </row>
    <row r="1505" spans="3:3">
      <c r="C1505" s="19" t="str">
        <f>IF(ISBLANK(Table633[[#This Row],[Date]]),"",MONTH(Table633[[#This Row],[Date]]))</f>
        <v/>
      </c>
    </row>
    <row r="1506" spans="3:3">
      <c r="C1506" s="19" t="str">
        <f>IF(ISBLANK(Table633[[#This Row],[Date]]),"",MONTH(Table633[[#This Row],[Date]]))</f>
        <v/>
      </c>
    </row>
    <row r="1507" spans="3:3">
      <c r="C1507" s="19" t="str">
        <f>IF(ISBLANK(Table633[[#This Row],[Date]]),"",MONTH(Table633[[#This Row],[Date]]))</f>
        <v/>
      </c>
    </row>
    <row r="1508" spans="3:3">
      <c r="C1508" s="19" t="str">
        <f>IF(ISBLANK(Table633[[#This Row],[Date]]),"",MONTH(Table633[[#This Row],[Date]]))</f>
        <v/>
      </c>
    </row>
    <row r="1509" spans="3:3">
      <c r="C1509" s="19" t="str">
        <f>IF(ISBLANK(Table633[[#This Row],[Date]]),"",MONTH(Table633[[#This Row],[Date]]))</f>
        <v/>
      </c>
    </row>
    <row r="1510" spans="3:3">
      <c r="C1510" s="19" t="str">
        <f>IF(ISBLANK(Table633[[#This Row],[Date]]),"",MONTH(Table633[[#This Row],[Date]]))</f>
        <v/>
      </c>
    </row>
    <row r="1511" spans="3:3">
      <c r="C1511" s="19" t="str">
        <f>IF(ISBLANK(Table633[[#This Row],[Date]]),"",MONTH(Table633[[#This Row],[Date]]))</f>
        <v/>
      </c>
    </row>
    <row r="1512" spans="3:3">
      <c r="C1512" s="19" t="str">
        <f>IF(ISBLANK(Table633[[#This Row],[Date]]),"",MONTH(Table633[[#This Row],[Date]]))</f>
        <v/>
      </c>
    </row>
    <row r="1513" spans="3:3">
      <c r="C1513" s="19" t="str">
        <f>IF(ISBLANK(Table633[[#This Row],[Date]]),"",MONTH(Table633[[#This Row],[Date]]))</f>
        <v/>
      </c>
    </row>
    <row r="1514" spans="3:3">
      <c r="C1514" s="19" t="str">
        <f>IF(ISBLANK(Table633[[#This Row],[Date]]),"",MONTH(Table633[[#This Row],[Date]]))</f>
        <v/>
      </c>
    </row>
    <row r="1515" spans="3:3">
      <c r="C1515" s="19" t="str">
        <f>IF(ISBLANK(Table633[[#This Row],[Date]]),"",MONTH(Table633[[#This Row],[Date]]))</f>
        <v/>
      </c>
    </row>
    <row r="1516" spans="3:3">
      <c r="C1516" s="19" t="str">
        <f>IF(ISBLANK(Table633[[#This Row],[Date]]),"",MONTH(Table633[[#This Row],[Date]]))</f>
        <v/>
      </c>
    </row>
    <row r="1517" spans="3:3">
      <c r="C1517" s="19" t="str">
        <f>IF(ISBLANK(Table633[[#This Row],[Date]]),"",MONTH(Table633[[#This Row],[Date]]))</f>
        <v/>
      </c>
    </row>
    <row r="1518" spans="3:3">
      <c r="C1518" s="19" t="str">
        <f>IF(ISBLANK(Table633[[#This Row],[Date]]),"",MONTH(Table633[[#This Row],[Date]]))</f>
        <v/>
      </c>
    </row>
    <row r="1519" spans="3:3">
      <c r="C1519" s="19" t="str">
        <f>IF(ISBLANK(Table633[[#This Row],[Date]]),"",MONTH(Table633[[#This Row],[Date]]))</f>
        <v/>
      </c>
    </row>
    <row r="1520" spans="3:3">
      <c r="C1520" s="19" t="str">
        <f>IF(ISBLANK(Table633[[#This Row],[Date]]),"",MONTH(Table633[[#This Row],[Date]]))</f>
        <v/>
      </c>
    </row>
    <row r="1521" spans="3:3">
      <c r="C1521" s="19" t="str">
        <f>IF(ISBLANK(Table633[[#This Row],[Date]]),"",MONTH(Table633[[#This Row],[Date]]))</f>
        <v/>
      </c>
    </row>
    <row r="1522" spans="3:3">
      <c r="C1522" s="19" t="str">
        <f>IF(ISBLANK(Table633[[#This Row],[Date]]),"",MONTH(Table633[[#This Row],[Date]]))</f>
        <v/>
      </c>
    </row>
    <row r="1523" spans="3:3">
      <c r="C1523" s="19" t="str">
        <f>IF(ISBLANK(Table633[[#This Row],[Date]]),"",MONTH(Table633[[#This Row],[Date]]))</f>
        <v/>
      </c>
    </row>
    <row r="1524" spans="3:3">
      <c r="C1524" s="19" t="str">
        <f>IF(ISBLANK(Table633[[#This Row],[Date]]),"",MONTH(Table633[[#This Row],[Date]]))</f>
        <v/>
      </c>
    </row>
    <row r="1525" spans="3:3">
      <c r="C1525" s="19" t="str">
        <f>IF(ISBLANK(Table633[[#This Row],[Date]]),"",MONTH(Table633[[#This Row],[Date]]))</f>
        <v/>
      </c>
    </row>
    <row r="1526" spans="3:3">
      <c r="C1526" s="19" t="str">
        <f>IF(ISBLANK(Table633[[#This Row],[Date]]),"",MONTH(Table633[[#This Row],[Date]]))</f>
        <v/>
      </c>
    </row>
    <row r="1527" spans="3:3">
      <c r="C1527" s="19" t="str">
        <f>IF(ISBLANK(Table633[[#This Row],[Date]]),"",MONTH(Table633[[#This Row],[Date]]))</f>
        <v/>
      </c>
    </row>
    <row r="1528" spans="3:3">
      <c r="C1528" s="19" t="str">
        <f>IF(ISBLANK(Table633[[#This Row],[Date]]),"",MONTH(Table633[[#This Row],[Date]]))</f>
        <v/>
      </c>
    </row>
    <row r="1529" spans="3:3">
      <c r="C1529" s="19" t="str">
        <f>IF(ISBLANK(Table633[[#This Row],[Date]]),"",MONTH(Table633[[#This Row],[Date]]))</f>
        <v/>
      </c>
    </row>
    <row r="1530" spans="3:3">
      <c r="C1530" s="19" t="str">
        <f>IF(ISBLANK(Table633[[#This Row],[Date]]),"",MONTH(Table633[[#This Row],[Date]]))</f>
        <v/>
      </c>
    </row>
    <row r="1531" spans="3:3">
      <c r="C1531" s="19" t="str">
        <f>IF(ISBLANK(Table633[[#This Row],[Date]]),"",MONTH(Table633[[#This Row],[Date]]))</f>
        <v/>
      </c>
    </row>
    <row r="1532" spans="3:3">
      <c r="C1532" s="19" t="str">
        <f>IF(ISBLANK(Table633[[#This Row],[Date]]),"",MONTH(Table633[[#This Row],[Date]]))</f>
        <v/>
      </c>
    </row>
    <row r="1533" spans="3:3">
      <c r="C1533" s="19" t="str">
        <f>IF(ISBLANK(Table633[[#This Row],[Date]]),"",MONTH(Table633[[#This Row],[Date]]))</f>
        <v/>
      </c>
    </row>
    <row r="1534" spans="3:3">
      <c r="C1534" s="19" t="str">
        <f>IF(ISBLANK(Table633[[#This Row],[Date]]),"",MONTH(Table633[[#This Row],[Date]]))</f>
        <v/>
      </c>
    </row>
    <row r="1535" spans="3:3">
      <c r="C1535" s="19" t="str">
        <f>IF(ISBLANK(Table633[[#This Row],[Date]]),"",MONTH(Table633[[#This Row],[Date]]))</f>
        <v/>
      </c>
    </row>
    <row r="1536" spans="3:3">
      <c r="C1536" s="19" t="str">
        <f>IF(ISBLANK(Table633[[#This Row],[Date]]),"",MONTH(Table633[[#This Row],[Date]]))</f>
        <v/>
      </c>
    </row>
    <row r="1537" spans="3:3">
      <c r="C1537" s="19" t="str">
        <f>IF(ISBLANK(Table633[[#This Row],[Date]]),"",MONTH(Table633[[#This Row],[Date]]))</f>
        <v/>
      </c>
    </row>
    <row r="1538" spans="3:3">
      <c r="C1538" s="19" t="str">
        <f>IF(ISBLANK(Table633[[#This Row],[Date]]),"",MONTH(Table633[[#This Row],[Date]]))</f>
        <v/>
      </c>
    </row>
    <row r="1539" spans="3:3">
      <c r="C1539" s="19" t="str">
        <f>IF(ISBLANK(Table633[[#This Row],[Date]]),"",MONTH(Table633[[#This Row],[Date]]))</f>
        <v/>
      </c>
    </row>
    <row r="1540" spans="3:3">
      <c r="C1540" s="19" t="str">
        <f>IF(ISBLANK(Table633[[#This Row],[Date]]),"",MONTH(Table633[[#This Row],[Date]]))</f>
        <v/>
      </c>
    </row>
    <row r="1541" spans="3:3">
      <c r="C1541" s="19" t="str">
        <f>IF(ISBLANK(Table633[[#This Row],[Date]]),"",MONTH(Table633[[#This Row],[Date]]))</f>
        <v/>
      </c>
    </row>
    <row r="1542" spans="3:3">
      <c r="C1542" s="19" t="str">
        <f>IF(ISBLANK(Table633[[#This Row],[Date]]),"",MONTH(Table633[[#This Row],[Date]]))</f>
        <v/>
      </c>
    </row>
    <row r="1543" spans="3:3">
      <c r="C1543" s="19" t="str">
        <f>IF(ISBLANK(Table633[[#This Row],[Date]]),"",MONTH(Table633[[#This Row],[Date]]))</f>
        <v/>
      </c>
    </row>
    <row r="1544" spans="3:3">
      <c r="C1544" s="19" t="str">
        <f>IF(ISBLANK(Table633[[#This Row],[Date]]),"",MONTH(Table633[[#This Row],[Date]]))</f>
        <v/>
      </c>
    </row>
    <row r="1545" spans="3:3">
      <c r="C1545" s="19" t="str">
        <f>IF(ISBLANK(Table633[[#This Row],[Date]]),"",MONTH(Table633[[#This Row],[Date]]))</f>
        <v/>
      </c>
    </row>
    <row r="1546" spans="3:3">
      <c r="C1546" s="19" t="str">
        <f>IF(ISBLANK(Table633[[#This Row],[Date]]),"",MONTH(Table633[[#This Row],[Date]]))</f>
        <v/>
      </c>
    </row>
    <row r="1547" spans="3:3">
      <c r="C1547" s="19" t="str">
        <f>IF(ISBLANK(Table633[[#This Row],[Date]]),"",MONTH(Table633[[#This Row],[Date]]))</f>
        <v/>
      </c>
    </row>
    <row r="1548" spans="3:3">
      <c r="C1548" s="19" t="str">
        <f>IF(ISBLANK(Table633[[#This Row],[Date]]),"",MONTH(Table633[[#This Row],[Date]]))</f>
        <v/>
      </c>
    </row>
    <row r="1549" spans="3:3">
      <c r="C1549" s="19" t="str">
        <f>IF(ISBLANK(Table633[[#This Row],[Date]]),"",MONTH(Table633[[#This Row],[Date]]))</f>
        <v/>
      </c>
    </row>
    <row r="1550" spans="3:3">
      <c r="C1550" s="19" t="str">
        <f>IF(ISBLANK(Table633[[#This Row],[Date]]),"",MONTH(Table633[[#This Row],[Date]]))</f>
        <v/>
      </c>
    </row>
    <row r="1551" spans="3:3">
      <c r="C1551" s="19" t="str">
        <f>IF(ISBLANK(Table633[[#This Row],[Date]]),"",MONTH(Table633[[#This Row],[Date]]))</f>
        <v/>
      </c>
    </row>
    <row r="1552" spans="3:3">
      <c r="C1552" s="19" t="str">
        <f>IF(ISBLANK(Table633[[#This Row],[Date]]),"",MONTH(Table633[[#This Row],[Date]]))</f>
        <v/>
      </c>
    </row>
    <row r="1553" spans="3:3">
      <c r="C1553" s="19" t="str">
        <f>IF(ISBLANK(Table633[[#This Row],[Date]]),"",MONTH(Table633[[#This Row],[Date]]))</f>
        <v/>
      </c>
    </row>
    <row r="1554" spans="3:3">
      <c r="C1554" s="19" t="str">
        <f>IF(ISBLANK(Table633[[#This Row],[Date]]),"",MONTH(Table633[[#This Row],[Date]]))</f>
        <v/>
      </c>
    </row>
    <row r="1555" spans="3:3">
      <c r="C1555" s="19" t="str">
        <f>IF(ISBLANK(Table633[[#This Row],[Date]]),"",MONTH(Table633[[#This Row],[Date]]))</f>
        <v/>
      </c>
    </row>
    <row r="1556" spans="3:3">
      <c r="C1556" s="19" t="str">
        <f>IF(ISBLANK(Table633[[#This Row],[Date]]),"",MONTH(Table633[[#This Row],[Date]]))</f>
        <v/>
      </c>
    </row>
    <row r="1557" spans="3:3">
      <c r="C1557" s="19" t="str">
        <f>IF(ISBLANK(Table633[[#This Row],[Date]]),"",MONTH(Table633[[#This Row],[Date]]))</f>
        <v/>
      </c>
    </row>
    <row r="1558" spans="3:3">
      <c r="C1558" s="19" t="str">
        <f>IF(ISBLANK(Table633[[#This Row],[Date]]),"",MONTH(Table633[[#This Row],[Date]]))</f>
        <v/>
      </c>
    </row>
    <row r="1559" spans="3:3">
      <c r="C1559" s="19" t="str">
        <f>IF(ISBLANK(Table633[[#This Row],[Date]]),"",MONTH(Table633[[#This Row],[Date]]))</f>
        <v/>
      </c>
    </row>
    <row r="1560" spans="3:3">
      <c r="C1560" s="19" t="str">
        <f>IF(ISBLANK(Table633[[#This Row],[Date]]),"",MONTH(Table633[[#This Row],[Date]]))</f>
        <v/>
      </c>
    </row>
    <row r="1561" spans="3:3">
      <c r="C1561" s="19" t="str">
        <f>IF(ISBLANK(Table633[[#This Row],[Date]]),"",MONTH(Table633[[#This Row],[Date]]))</f>
        <v/>
      </c>
    </row>
    <row r="1562" spans="3:3">
      <c r="C1562" s="19" t="str">
        <f>IF(ISBLANK(Table633[[#This Row],[Date]]),"",MONTH(Table633[[#This Row],[Date]]))</f>
        <v/>
      </c>
    </row>
    <row r="1563" spans="3:3">
      <c r="C1563" s="19" t="str">
        <f>IF(ISBLANK(Table633[[#This Row],[Date]]),"",MONTH(Table633[[#This Row],[Date]]))</f>
        <v/>
      </c>
    </row>
    <row r="1564" spans="3:3">
      <c r="C1564" s="19" t="str">
        <f>IF(ISBLANK(Table633[[#This Row],[Date]]),"",MONTH(Table633[[#This Row],[Date]]))</f>
        <v/>
      </c>
    </row>
    <row r="1565" spans="3:3">
      <c r="C1565" s="19" t="str">
        <f>IF(ISBLANK(Table633[[#This Row],[Date]]),"",MONTH(Table633[[#This Row],[Date]]))</f>
        <v/>
      </c>
    </row>
    <row r="1566" spans="3:3">
      <c r="C1566" s="19" t="str">
        <f>IF(ISBLANK(Table633[[#This Row],[Date]]),"",MONTH(Table633[[#This Row],[Date]]))</f>
        <v/>
      </c>
    </row>
    <row r="1567" spans="3:3">
      <c r="C1567" s="19" t="str">
        <f>IF(ISBLANK(Table633[[#This Row],[Date]]),"",MONTH(Table633[[#This Row],[Date]]))</f>
        <v/>
      </c>
    </row>
    <row r="1568" spans="3:3">
      <c r="C1568" s="19" t="str">
        <f>IF(ISBLANK(Table633[[#This Row],[Date]]),"",MONTH(Table633[[#This Row],[Date]]))</f>
        <v/>
      </c>
    </row>
    <row r="1569" spans="3:3">
      <c r="C1569" s="19" t="str">
        <f>IF(ISBLANK(Table633[[#This Row],[Date]]),"",MONTH(Table633[[#This Row],[Date]]))</f>
        <v/>
      </c>
    </row>
    <row r="1570" spans="3:3">
      <c r="C1570" s="19" t="str">
        <f>IF(ISBLANK(Table633[[#This Row],[Date]]),"",MONTH(Table633[[#This Row],[Date]]))</f>
        <v/>
      </c>
    </row>
    <row r="1571" spans="3:3">
      <c r="C1571" s="19" t="str">
        <f>IF(ISBLANK(Table633[[#This Row],[Date]]),"",MONTH(Table633[[#This Row],[Date]]))</f>
        <v/>
      </c>
    </row>
    <row r="1572" spans="3:3">
      <c r="C1572" s="19" t="str">
        <f>IF(ISBLANK(Table633[[#This Row],[Date]]),"",MONTH(Table633[[#This Row],[Date]]))</f>
        <v/>
      </c>
    </row>
    <row r="1573" spans="3:3">
      <c r="C1573" s="19" t="str">
        <f>IF(ISBLANK(Table633[[#This Row],[Date]]),"",MONTH(Table633[[#This Row],[Date]]))</f>
        <v/>
      </c>
    </row>
    <row r="1574" spans="3:3">
      <c r="C1574" s="19" t="str">
        <f>IF(ISBLANK(Table633[[#This Row],[Date]]),"",MONTH(Table633[[#This Row],[Date]]))</f>
        <v/>
      </c>
    </row>
    <row r="1575" spans="3:3">
      <c r="C1575" s="19" t="str">
        <f>IF(ISBLANK(Table633[[#This Row],[Date]]),"",MONTH(Table633[[#This Row],[Date]]))</f>
        <v/>
      </c>
    </row>
    <row r="1576" spans="3:3">
      <c r="C1576" s="19" t="str">
        <f>IF(ISBLANK(Table633[[#This Row],[Date]]),"",MONTH(Table633[[#This Row],[Date]]))</f>
        <v/>
      </c>
    </row>
    <row r="1577" spans="3:3">
      <c r="C1577" s="19" t="str">
        <f>IF(ISBLANK(Table633[[#This Row],[Date]]),"",MONTH(Table633[[#This Row],[Date]]))</f>
        <v/>
      </c>
    </row>
    <row r="1578" spans="3:3">
      <c r="C1578" s="19" t="str">
        <f>IF(ISBLANK(Table633[[#This Row],[Date]]),"",MONTH(Table633[[#This Row],[Date]]))</f>
        <v/>
      </c>
    </row>
    <row r="1579" spans="3:3">
      <c r="C1579" s="19" t="str">
        <f>IF(ISBLANK(Table633[[#This Row],[Date]]),"",MONTH(Table633[[#This Row],[Date]]))</f>
        <v/>
      </c>
    </row>
    <row r="1580" spans="3:3">
      <c r="C1580" s="19" t="str">
        <f>IF(ISBLANK(Table633[[#This Row],[Date]]),"",MONTH(Table633[[#This Row],[Date]]))</f>
        <v/>
      </c>
    </row>
    <row r="1581" spans="3:3">
      <c r="C1581" s="19" t="str">
        <f>IF(ISBLANK(Table633[[#This Row],[Date]]),"",MONTH(Table633[[#This Row],[Date]]))</f>
        <v/>
      </c>
    </row>
    <row r="1582" spans="3:3">
      <c r="C1582" s="19" t="str">
        <f>IF(ISBLANK(Table633[[#This Row],[Date]]),"",MONTH(Table633[[#This Row],[Date]]))</f>
        <v/>
      </c>
    </row>
    <row r="1583" spans="3:3">
      <c r="C1583" s="19" t="str">
        <f>IF(ISBLANK(Table633[[#This Row],[Date]]),"",MONTH(Table633[[#This Row],[Date]]))</f>
        <v/>
      </c>
    </row>
    <row r="1584" spans="3:3">
      <c r="C1584" s="19" t="str">
        <f>IF(ISBLANK(Table633[[#This Row],[Date]]),"",MONTH(Table633[[#This Row],[Date]]))</f>
        <v/>
      </c>
    </row>
    <row r="1585" spans="3:3">
      <c r="C1585" s="19" t="str">
        <f>IF(ISBLANK(Table633[[#This Row],[Date]]),"",MONTH(Table633[[#This Row],[Date]]))</f>
        <v/>
      </c>
    </row>
    <row r="1586" spans="3:3">
      <c r="C1586" s="19" t="str">
        <f>IF(ISBLANK(Table633[[#This Row],[Date]]),"",MONTH(Table633[[#This Row],[Date]]))</f>
        <v/>
      </c>
    </row>
    <row r="1587" spans="3:3">
      <c r="C1587" s="19" t="str">
        <f>IF(ISBLANK(Table633[[#This Row],[Date]]),"",MONTH(Table633[[#This Row],[Date]]))</f>
        <v/>
      </c>
    </row>
    <row r="1588" spans="3:3">
      <c r="C1588" s="19" t="str">
        <f>IF(ISBLANK(Table633[[#This Row],[Date]]),"",MONTH(Table633[[#This Row],[Date]]))</f>
        <v/>
      </c>
    </row>
    <row r="1589" spans="3:3">
      <c r="C1589" s="19" t="str">
        <f>IF(ISBLANK(Table633[[#This Row],[Date]]),"",MONTH(Table633[[#This Row],[Date]]))</f>
        <v/>
      </c>
    </row>
    <row r="1590" spans="3:3">
      <c r="C1590" s="19" t="str">
        <f>IF(ISBLANK(Table633[[#This Row],[Date]]),"",MONTH(Table633[[#This Row],[Date]]))</f>
        <v/>
      </c>
    </row>
    <row r="1591" spans="3:3">
      <c r="C1591" s="19" t="str">
        <f>IF(ISBLANK(Table633[[#This Row],[Date]]),"",MONTH(Table633[[#This Row],[Date]]))</f>
        <v/>
      </c>
    </row>
    <row r="1592" spans="3:3">
      <c r="C1592" s="19" t="str">
        <f>IF(ISBLANK(Table633[[#This Row],[Date]]),"",MONTH(Table633[[#This Row],[Date]]))</f>
        <v/>
      </c>
    </row>
    <row r="1593" spans="3:3">
      <c r="C1593" s="19" t="str">
        <f>IF(ISBLANK(Table633[[#This Row],[Date]]),"",MONTH(Table633[[#This Row],[Date]]))</f>
        <v/>
      </c>
    </row>
    <row r="1594" spans="3:3">
      <c r="C1594" s="19" t="str">
        <f>IF(ISBLANK(Table633[[#This Row],[Date]]),"",MONTH(Table633[[#This Row],[Date]]))</f>
        <v/>
      </c>
    </row>
    <row r="1595" spans="3:3">
      <c r="C1595" s="19" t="str">
        <f>IF(ISBLANK(Table633[[#This Row],[Date]]),"",MONTH(Table633[[#This Row],[Date]]))</f>
        <v/>
      </c>
    </row>
    <row r="1596" spans="3:3">
      <c r="C1596" s="19" t="str">
        <f>IF(ISBLANK(Table633[[#This Row],[Date]]),"",MONTH(Table633[[#This Row],[Date]]))</f>
        <v/>
      </c>
    </row>
    <row r="1597" spans="3:3">
      <c r="C1597" s="19" t="str">
        <f>IF(ISBLANK(Table633[[#This Row],[Date]]),"",MONTH(Table633[[#This Row],[Date]]))</f>
        <v/>
      </c>
    </row>
    <row r="1598" spans="3:3">
      <c r="C1598" s="19" t="str">
        <f>IF(ISBLANK(Table633[[#This Row],[Date]]),"",MONTH(Table633[[#This Row],[Date]]))</f>
        <v/>
      </c>
    </row>
    <row r="1599" spans="3:3">
      <c r="C1599" s="19" t="str">
        <f>IF(ISBLANK(Table633[[#This Row],[Date]]),"",MONTH(Table633[[#This Row],[Date]]))</f>
        <v/>
      </c>
    </row>
    <row r="1600" spans="3:3">
      <c r="C1600" s="19" t="str">
        <f>IF(ISBLANK(Table633[[#This Row],[Date]]),"",MONTH(Table633[[#This Row],[Date]]))</f>
        <v/>
      </c>
    </row>
    <row r="1601" spans="3:3">
      <c r="C1601" s="19" t="str">
        <f>IF(ISBLANK(Table633[[#This Row],[Date]]),"",MONTH(Table633[[#This Row],[Date]]))</f>
        <v/>
      </c>
    </row>
    <row r="1602" spans="3:3">
      <c r="C1602" s="19" t="str">
        <f>IF(ISBLANK(Table633[[#This Row],[Date]]),"",MONTH(Table633[[#This Row],[Date]]))</f>
        <v/>
      </c>
    </row>
    <row r="1603" spans="3:3">
      <c r="C1603" s="19" t="str">
        <f>IF(ISBLANK(Table633[[#This Row],[Date]]),"",MONTH(Table633[[#This Row],[Date]]))</f>
        <v/>
      </c>
    </row>
    <row r="1604" spans="3:3">
      <c r="C1604" s="19" t="str">
        <f>IF(ISBLANK(Table633[[#This Row],[Date]]),"",MONTH(Table633[[#This Row],[Date]]))</f>
        <v/>
      </c>
    </row>
    <row r="1605" spans="3:3">
      <c r="C1605" s="19" t="str">
        <f>IF(ISBLANK(Table633[[#This Row],[Date]]),"",MONTH(Table633[[#This Row],[Date]]))</f>
        <v/>
      </c>
    </row>
    <row r="1606" spans="3:3">
      <c r="C1606" s="19" t="str">
        <f>IF(ISBLANK(Table633[[#This Row],[Date]]),"",MONTH(Table633[[#This Row],[Date]]))</f>
        <v/>
      </c>
    </row>
    <row r="1607" spans="3:3">
      <c r="C1607" s="19" t="str">
        <f>IF(ISBLANK(Table633[[#This Row],[Date]]),"",MONTH(Table633[[#This Row],[Date]]))</f>
        <v/>
      </c>
    </row>
    <row r="1608" spans="3:3">
      <c r="C1608" s="19" t="str">
        <f>IF(ISBLANK(Table633[[#This Row],[Date]]),"",MONTH(Table633[[#This Row],[Date]]))</f>
        <v/>
      </c>
    </row>
    <row r="1609" spans="3:3">
      <c r="C1609" s="19" t="str">
        <f>IF(ISBLANK(Table633[[#This Row],[Date]]),"",MONTH(Table633[[#This Row],[Date]]))</f>
        <v/>
      </c>
    </row>
    <row r="1610" spans="3:3">
      <c r="C1610" s="19" t="str">
        <f>IF(ISBLANK(Table633[[#This Row],[Date]]),"",MONTH(Table633[[#This Row],[Date]]))</f>
        <v/>
      </c>
    </row>
    <row r="1611" spans="3:3">
      <c r="C1611" s="19" t="str">
        <f>IF(ISBLANK(Table633[[#This Row],[Date]]),"",MONTH(Table633[[#This Row],[Date]]))</f>
        <v/>
      </c>
    </row>
    <row r="1612" spans="3:3">
      <c r="C1612" s="19" t="str">
        <f>IF(ISBLANK(Table633[[#This Row],[Date]]),"",MONTH(Table633[[#This Row],[Date]]))</f>
        <v/>
      </c>
    </row>
    <row r="1613" spans="3:3">
      <c r="C1613" s="19" t="str">
        <f>IF(ISBLANK(Table633[[#This Row],[Date]]),"",MONTH(Table633[[#This Row],[Date]]))</f>
        <v/>
      </c>
    </row>
    <row r="1614" spans="3:3">
      <c r="C1614" s="19" t="str">
        <f>IF(ISBLANK(Table633[[#This Row],[Date]]),"",MONTH(Table633[[#This Row],[Date]]))</f>
        <v/>
      </c>
    </row>
    <row r="1615" spans="3:3">
      <c r="C1615" s="19" t="str">
        <f>IF(ISBLANK(Table633[[#This Row],[Date]]),"",MONTH(Table633[[#This Row],[Date]]))</f>
        <v/>
      </c>
    </row>
    <row r="1616" spans="3:3">
      <c r="C1616" s="19" t="str">
        <f>IF(ISBLANK(Table633[[#This Row],[Date]]),"",MONTH(Table633[[#This Row],[Date]]))</f>
        <v/>
      </c>
    </row>
    <row r="1617" spans="3:3">
      <c r="C1617" s="19" t="str">
        <f>IF(ISBLANK(Table633[[#This Row],[Date]]),"",MONTH(Table633[[#This Row],[Date]]))</f>
        <v/>
      </c>
    </row>
    <row r="1618" spans="3:3">
      <c r="C1618" s="19" t="str">
        <f>IF(ISBLANK(Table633[[#This Row],[Date]]),"",MONTH(Table633[[#This Row],[Date]]))</f>
        <v/>
      </c>
    </row>
    <row r="1619" spans="3:3">
      <c r="C1619" s="19" t="str">
        <f>IF(ISBLANK(Table633[[#This Row],[Date]]),"",MONTH(Table633[[#This Row],[Date]]))</f>
        <v/>
      </c>
    </row>
    <row r="1620" spans="3:3">
      <c r="C1620" s="19" t="str">
        <f>IF(ISBLANK(Table633[[#This Row],[Date]]),"",MONTH(Table633[[#This Row],[Date]]))</f>
        <v/>
      </c>
    </row>
    <row r="1621" spans="3:3">
      <c r="C1621" s="19" t="str">
        <f>IF(ISBLANK(Table633[[#This Row],[Date]]),"",MONTH(Table633[[#This Row],[Date]]))</f>
        <v/>
      </c>
    </row>
    <row r="1622" spans="3:3">
      <c r="C1622" s="19" t="str">
        <f>IF(ISBLANK(Table633[[#This Row],[Date]]),"",MONTH(Table633[[#This Row],[Date]]))</f>
        <v/>
      </c>
    </row>
    <row r="1623" spans="3:3">
      <c r="C1623" s="19" t="str">
        <f>IF(ISBLANK(Table633[[#This Row],[Date]]),"",MONTH(Table633[[#This Row],[Date]]))</f>
        <v/>
      </c>
    </row>
    <row r="1624" spans="3:3">
      <c r="C1624" s="19" t="str">
        <f>IF(ISBLANK(Table633[[#This Row],[Date]]),"",MONTH(Table633[[#This Row],[Date]]))</f>
        <v/>
      </c>
    </row>
    <row r="1625" spans="3:3">
      <c r="C1625" s="19" t="str">
        <f>IF(ISBLANK(Table633[[#This Row],[Date]]),"",MONTH(Table633[[#This Row],[Date]]))</f>
        <v/>
      </c>
    </row>
    <row r="1626" spans="3:3">
      <c r="C1626" s="19" t="str">
        <f>IF(ISBLANK(Table633[[#This Row],[Date]]),"",MONTH(Table633[[#This Row],[Date]]))</f>
        <v/>
      </c>
    </row>
    <row r="1627" spans="3:3">
      <c r="C1627" s="19" t="str">
        <f>IF(ISBLANK(Table633[[#This Row],[Date]]),"",MONTH(Table633[[#This Row],[Date]]))</f>
        <v/>
      </c>
    </row>
    <row r="1628" spans="3:3">
      <c r="C1628" s="19" t="str">
        <f>IF(ISBLANK(Table633[[#This Row],[Date]]),"",MONTH(Table633[[#This Row],[Date]]))</f>
        <v/>
      </c>
    </row>
    <row r="1629" spans="3:3">
      <c r="C1629" s="19" t="str">
        <f>IF(ISBLANK(Table633[[#This Row],[Date]]),"",MONTH(Table633[[#This Row],[Date]]))</f>
        <v/>
      </c>
    </row>
    <row r="1630" spans="3:3">
      <c r="C1630" s="19" t="str">
        <f>IF(ISBLANK(Table633[[#This Row],[Date]]),"",MONTH(Table633[[#This Row],[Date]]))</f>
        <v/>
      </c>
    </row>
    <row r="1631" spans="3:3">
      <c r="C1631" s="19" t="str">
        <f>IF(ISBLANK(Table633[[#This Row],[Date]]),"",MONTH(Table633[[#This Row],[Date]]))</f>
        <v/>
      </c>
    </row>
    <row r="1632" spans="3:3">
      <c r="C1632" s="19" t="str">
        <f>IF(ISBLANK(Table633[[#This Row],[Date]]),"",MONTH(Table633[[#This Row],[Date]]))</f>
        <v/>
      </c>
    </row>
    <row r="1633" spans="3:3">
      <c r="C1633" s="19" t="str">
        <f>IF(ISBLANK(Table633[[#This Row],[Date]]),"",MONTH(Table633[[#This Row],[Date]]))</f>
        <v/>
      </c>
    </row>
    <row r="1634" spans="3:3">
      <c r="C1634" s="19" t="str">
        <f>IF(ISBLANK(Table633[[#This Row],[Date]]),"",MONTH(Table633[[#This Row],[Date]]))</f>
        <v/>
      </c>
    </row>
    <row r="1635" spans="3:3">
      <c r="C1635" s="19" t="str">
        <f>IF(ISBLANK(Table633[[#This Row],[Date]]),"",MONTH(Table633[[#This Row],[Date]]))</f>
        <v/>
      </c>
    </row>
    <row r="1636" spans="3:3">
      <c r="C1636" s="19" t="str">
        <f>IF(ISBLANK(Table633[[#This Row],[Date]]),"",MONTH(Table633[[#This Row],[Date]]))</f>
        <v/>
      </c>
    </row>
    <row r="1637" spans="3:3">
      <c r="C1637" s="19" t="str">
        <f>IF(ISBLANK(Table633[[#This Row],[Date]]),"",MONTH(Table633[[#This Row],[Date]]))</f>
        <v/>
      </c>
    </row>
    <row r="1638" spans="3:3">
      <c r="C1638" s="19" t="str">
        <f>IF(ISBLANK(Table633[[#This Row],[Date]]),"",MONTH(Table633[[#This Row],[Date]]))</f>
        <v/>
      </c>
    </row>
    <row r="1639" spans="3:3">
      <c r="C1639" s="19" t="str">
        <f>IF(ISBLANK(Table633[[#This Row],[Date]]),"",MONTH(Table633[[#This Row],[Date]]))</f>
        <v/>
      </c>
    </row>
    <row r="1640" spans="3:3">
      <c r="C1640" s="19" t="str">
        <f>IF(ISBLANK(Table633[[#This Row],[Date]]),"",MONTH(Table633[[#This Row],[Date]]))</f>
        <v/>
      </c>
    </row>
    <row r="1641" spans="3:3">
      <c r="C1641" s="19" t="str">
        <f>IF(ISBLANK(Table633[[#This Row],[Date]]),"",MONTH(Table633[[#This Row],[Date]]))</f>
        <v/>
      </c>
    </row>
    <row r="1642" spans="3:3">
      <c r="C1642" s="19" t="str">
        <f>IF(ISBLANK(Table633[[#This Row],[Date]]),"",MONTH(Table633[[#This Row],[Date]]))</f>
        <v/>
      </c>
    </row>
    <row r="1643" spans="3:3">
      <c r="C1643" s="19" t="str">
        <f>IF(ISBLANK(Table633[[#This Row],[Date]]),"",MONTH(Table633[[#This Row],[Date]]))</f>
        <v/>
      </c>
    </row>
    <row r="1644" spans="3:3">
      <c r="C1644" s="19" t="str">
        <f>IF(ISBLANK(Table633[[#This Row],[Date]]),"",MONTH(Table633[[#This Row],[Date]]))</f>
        <v/>
      </c>
    </row>
    <row r="1645" spans="3:3">
      <c r="C1645" s="19" t="str">
        <f>IF(ISBLANK(Table633[[#This Row],[Date]]),"",MONTH(Table633[[#This Row],[Date]]))</f>
        <v/>
      </c>
    </row>
    <row r="1646" spans="3:3">
      <c r="C1646" s="19" t="str">
        <f>IF(ISBLANK(Table633[[#This Row],[Date]]),"",MONTH(Table633[[#This Row],[Date]]))</f>
        <v/>
      </c>
    </row>
    <row r="1647" spans="3:3">
      <c r="C1647" s="19" t="str">
        <f>IF(ISBLANK(Table633[[#This Row],[Date]]),"",MONTH(Table633[[#This Row],[Date]]))</f>
        <v/>
      </c>
    </row>
    <row r="1648" spans="3:3">
      <c r="C1648" s="19" t="str">
        <f>IF(ISBLANK(Table633[[#This Row],[Date]]),"",MONTH(Table633[[#This Row],[Date]]))</f>
        <v/>
      </c>
    </row>
    <row r="1649" spans="3:3">
      <c r="C1649" s="19" t="str">
        <f>IF(ISBLANK(Table633[[#This Row],[Date]]),"",MONTH(Table633[[#This Row],[Date]]))</f>
        <v/>
      </c>
    </row>
    <row r="1650" spans="3:3">
      <c r="C1650" s="19" t="str">
        <f>IF(ISBLANK(Table633[[#This Row],[Date]]),"",MONTH(Table633[[#This Row],[Date]]))</f>
        <v/>
      </c>
    </row>
    <row r="1651" spans="3:3">
      <c r="C1651" s="19" t="str">
        <f>IF(ISBLANK(Table633[[#This Row],[Date]]),"",MONTH(Table633[[#This Row],[Date]]))</f>
        <v/>
      </c>
    </row>
    <row r="1652" spans="3:3">
      <c r="C1652" s="19" t="str">
        <f>IF(ISBLANK(Table633[[#This Row],[Date]]),"",MONTH(Table633[[#This Row],[Date]]))</f>
        <v/>
      </c>
    </row>
    <row r="1653" spans="3:3">
      <c r="C1653" s="19" t="str">
        <f>IF(ISBLANK(Table633[[#This Row],[Date]]),"",MONTH(Table633[[#This Row],[Date]]))</f>
        <v/>
      </c>
    </row>
    <row r="1654" spans="3:3">
      <c r="C1654" s="19" t="str">
        <f>IF(ISBLANK(Table633[[#This Row],[Date]]),"",MONTH(Table633[[#This Row],[Date]]))</f>
        <v/>
      </c>
    </row>
    <row r="1655" spans="3:3">
      <c r="C1655" s="19" t="str">
        <f>IF(ISBLANK(Table633[[#This Row],[Date]]),"",MONTH(Table633[[#This Row],[Date]]))</f>
        <v/>
      </c>
    </row>
    <row r="1656" spans="3:3">
      <c r="C1656" s="19" t="str">
        <f>IF(ISBLANK(Table633[[#This Row],[Date]]),"",MONTH(Table633[[#This Row],[Date]]))</f>
        <v/>
      </c>
    </row>
    <row r="1657" spans="3:3">
      <c r="C1657" s="19" t="str">
        <f>IF(ISBLANK(Table633[[#This Row],[Date]]),"",MONTH(Table633[[#This Row],[Date]]))</f>
        <v/>
      </c>
    </row>
    <row r="1658" spans="3:3">
      <c r="C1658" s="19" t="str">
        <f>IF(ISBLANK(Table633[[#This Row],[Date]]),"",MONTH(Table633[[#This Row],[Date]]))</f>
        <v/>
      </c>
    </row>
    <row r="1659" spans="3:3">
      <c r="C1659" s="19" t="str">
        <f>IF(ISBLANK(Table633[[#This Row],[Date]]),"",MONTH(Table633[[#This Row],[Date]]))</f>
        <v/>
      </c>
    </row>
    <row r="1660" spans="3:3">
      <c r="C1660" s="19" t="str">
        <f>IF(ISBLANK(Table633[[#This Row],[Date]]),"",MONTH(Table633[[#This Row],[Date]]))</f>
        <v/>
      </c>
    </row>
    <row r="1661" spans="3:3">
      <c r="C1661" s="19" t="str">
        <f>IF(ISBLANK(Table633[[#This Row],[Date]]),"",MONTH(Table633[[#This Row],[Date]]))</f>
        <v/>
      </c>
    </row>
    <row r="1662" spans="3:3">
      <c r="C1662" s="19" t="str">
        <f>IF(ISBLANK(Table633[[#This Row],[Date]]),"",MONTH(Table633[[#This Row],[Date]]))</f>
        <v/>
      </c>
    </row>
    <row r="1663" spans="3:3">
      <c r="C1663" s="19" t="str">
        <f>IF(ISBLANK(Table633[[#This Row],[Date]]),"",MONTH(Table633[[#This Row],[Date]]))</f>
        <v/>
      </c>
    </row>
    <row r="1664" spans="3:3">
      <c r="C1664" s="19" t="str">
        <f>IF(ISBLANK(Table633[[#This Row],[Date]]),"",MONTH(Table633[[#This Row],[Date]]))</f>
        <v/>
      </c>
    </row>
    <row r="1665" spans="3:3">
      <c r="C1665" s="19" t="str">
        <f>IF(ISBLANK(Table633[[#This Row],[Date]]),"",MONTH(Table633[[#This Row],[Date]]))</f>
        <v/>
      </c>
    </row>
    <row r="1666" spans="3:3">
      <c r="C1666" s="19" t="str">
        <f>IF(ISBLANK(Table633[[#This Row],[Date]]),"",MONTH(Table633[[#This Row],[Date]]))</f>
        <v/>
      </c>
    </row>
    <row r="1667" spans="3:3">
      <c r="C1667" s="19" t="str">
        <f>IF(ISBLANK(Table633[[#This Row],[Date]]),"",MONTH(Table633[[#This Row],[Date]]))</f>
        <v/>
      </c>
    </row>
    <row r="1668" spans="3:3">
      <c r="C1668" s="19" t="str">
        <f>IF(ISBLANK(Table633[[#This Row],[Date]]),"",MONTH(Table633[[#This Row],[Date]]))</f>
        <v/>
      </c>
    </row>
    <row r="1669" spans="3:3">
      <c r="C1669" s="19" t="str">
        <f>IF(ISBLANK(Table633[[#This Row],[Date]]),"",MONTH(Table633[[#This Row],[Date]]))</f>
        <v/>
      </c>
    </row>
    <row r="1670" spans="3:3">
      <c r="C1670" s="19" t="str">
        <f>IF(ISBLANK(Table633[[#This Row],[Date]]),"",MONTH(Table633[[#This Row],[Date]]))</f>
        <v/>
      </c>
    </row>
    <row r="1671" spans="3:3">
      <c r="C1671" s="19" t="str">
        <f>IF(ISBLANK(Table633[[#This Row],[Date]]),"",MONTH(Table633[[#This Row],[Date]]))</f>
        <v/>
      </c>
    </row>
    <row r="1672" spans="3:3">
      <c r="C1672" s="19" t="str">
        <f>IF(ISBLANK(Table633[[#This Row],[Date]]),"",MONTH(Table633[[#This Row],[Date]]))</f>
        <v/>
      </c>
    </row>
    <row r="1673" spans="3:3">
      <c r="C1673" s="19" t="str">
        <f>IF(ISBLANK(Table633[[#This Row],[Date]]),"",MONTH(Table633[[#This Row],[Date]]))</f>
        <v/>
      </c>
    </row>
    <row r="1674" spans="3:3">
      <c r="C1674" s="19" t="str">
        <f>IF(ISBLANK(Table633[[#This Row],[Date]]),"",MONTH(Table633[[#This Row],[Date]]))</f>
        <v/>
      </c>
    </row>
    <row r="1675" spans="3:3">
      <c r="C1675" s="19" t="str">
        <f>IF(ISBLANK(Table633[[#This Row],[Date]]),"",MONTH(Table633[[#This Row],[Date]]))</f>
        <v/>
      </c>
    </row>
    <row r="1676" spans="3:3">
      <c r="C1676" s="19" t="str">
        <f>IF(ISBLANK(Table633[[#This Row],[Date]]),"",MONTH(Table633[[#This Row],[Date]]))</f>
        <v/>
      </c>
    </row>
    <row r="1677" spans="3:3">
      <c r="C1677" s="19" t="str">
        <f>IF(ISBLANK(Table633[[#This Row],[Date]]),"",MONTH(Table633[[#This Row],[Date]]))</f>
        <v/>
      </c>
    </row>
    <row r="1678" spans="3:3">
      <c r="C1678" s="19" t="str">
        <f>IF(ISBLANK(Table633[[#This Row],[Date]]),"",MONTH(Table633[[#This Row],[Date]]))</f>
        <v/>
      </c>
    </row>
    <row r="1679" spans="3:3">
      <c r="C1679" s="19" t="str">
        <f>IF(ISBLANK(Table633[[#This Row],[Date]]),"",MONTH(Table633[[#This Row],[Date]]))</f>
        <v/>
      </c>
    </row>
    <row r="1680" spans="3:3">
      <c r="C1680" s="19" t="str">
        <f>IF(ISBLANK(Table633[[#This Row],[Date]]),"",MONTH(Table633[[#This Row],[Date]]))</f>
        <v/>
      </c>
    </row>
    <row r="1681" spans="3:3">
      <c r="C1681" s="19" t="str">
        <f>IF(ISBLANK(Table633[[#This Row],[Date]]),"",MONTH(Table633[[#This Row],[Date]]))</f>
        <v/>
      </c>
    </row>
    <row r="1682" spans="3:3">
      <c r="C1682" s="19" t="str">
        <f>IF(ISBLANK(Table633[[#This Row],[Date]]),"",MONTH(Table633[[#This Row],[Date]]))</f>
        <v/>
      </c>
    </row>
    <row r="1683" spans="3:3">
      <c r="C1683" s="19" t="str">
        <f>IF(ISBLANK(Table633[[#This Row],[Date]]),"",MONTH(Table633[[#This Row],[Date]]))</f>
        <v/>
      </c>
    </row>
    <row r="1684" spans="3:3">
      <c r="C1684" s="19" t="str">
        <f>IF(ISBLANK(Table633[[#This Row],[Date]]),"",MONTH(Table633[[#This Row],[Date]]))</f>
        <v/>
      </c>
    </row>
    <row r="1685" spans="3:3">
      <c r="C1685" s="19" t="str">
        <f>IF(ISBLANK(Table633[[#This Row],[Date]]),"",MONTH(Table633[[#This Row],[Date]]))</f>
        <v/>
      </c>
    </row>
    <row r="1686" spans="3:3">
      <c r="C1686" s="19" t="str">
        <f>IF(ISBLANK(Table633[[#This Row],[Date]]),"",MONTH(Table633[[#This Row],[Date]]))</f>
        <v/>
      </c>
    </row>
    <row r="1687" spans="3:3">
      <c r="C1687" s="19" t="str">
        <f>IF(ISBLANK(Table633[[#This Row],[Date]]),"",MONTH(Table633[[#This Row],[Date]]))</f>
        <v/>
      </c>
    </row>
    <row r="1688" spans="3:3">
      <c r="C1688" s="19" t="str">
        <f>IF(ISBLANK(Table633[[#This Row],[Date]]),"",MONTH(Table633[[#This Row],[Date]]))</f>
        <v/>
      </c>
    </row>
    <row r="1689" spans="3:3">
      <c r="C1689" s="19" t="str">
        <f>IF(ISBLANK(Table633[[#This Row],[Date]]),"",MONTH(Table633[[#This Row],[Date]]))</f>
        <v/>
      </c>
    </row>
    <row r="1690" spans="3:3">
      <c r="C1690" s="19" t="str">
        <f>IF(ISBLANK(Table633[[#This Row],[Date]]),"",MONTH(Table633[[#This Row],[Date]]))</f>
        <v/>
      </c>
    </row>
    <row r="1691" spans="3:3">
      <c r="C1691" s="19" t="str">
        <f>IF(ISBLANK(Table633[[#This Row],[Date]]),"",MONTH(Table633[[#This Row],[Date]]))</f>
        <v/>
      </c>
    </row>
    <row r="1692" spans="3:3">
      <c r="C1692" s="19" t="str">
        <f>IF(ISBLANK(Table633[[#This Row],[Date]]),"",MONTH(Table633[[#This Row],[Date]]))</f>
        <v/>
      </c>
    </row>
    <row r="1693" spans="3:3">
      <c r="C1693" s="19" t="str">
        <f>IF(ISBLANK(Table633[[#This Row],[Date]]),"",MONTH(Table633[[#This Row],[Date]]))</f>
        <v/>
      </c>
    </row>
    <row r="1694" spans="3:3">
      <c r="C1694" s="19" t="str">
        <f>IF(ISBLANK(Table633[[#This Row],[Date]]),"",MONTH(Table633[[#This Row],[Date]]))</f>
        <v/>
      </c>
    </row>
    <row r="1695" spans="3:3">
      <c r="C1695" s="19" t="str">
        <f>IF(ISBLANK(Table633[[#This Row],[Date]]),"",MONTH(Table633[[#This Row],[Date]]))</f>
        <v/>
      </c>
    </row>
    <row r="1696" spans="3:3">
      <c r="C1696" s="19" t="str">
        <f>IF(ISBLANK(Table633[[#This Row],[Date]]),"",MONTH(Table633[[#This Row],[Date]]))</f>
        <v/>
      </c>
    </row>
    <row r="1697" spans="3:3">
      <c r="C1697" s="19" t="str">
        <f>IF(ISBLANK(Table633[[#This Row],[Date]]),"",MONTH(Table633[[#This Row],[Date]]))</f>
        <v/>
      </c>
    </row>
    <row r="1698" spans="3:3">
      <c r="C1698" s="19" t="str">
        <f>IF(ISBLANK(Table633[[#This Row],[Date]]),"",MONTH(Table633[[#This Row],[Date]]))</f>
        <v/>
      </c>
    </row>
    <row r="1699" spans="3:3">
      <c r="C1699" s="19" t="str">
        <f>IF(ISBLANK(Table633[[#This Row],[Date]]),"",MONTH(Table633[[#This Row],[Date]]))</f>
        <v/>
      </c>
    </row>
    <row r="1700" spans="3:3">
      <c r="C1700" s="19" t="str">
        <f>IF(ISBLANK(Table633[[#This Row],[Date]]),"",MONTH(Table633[[#This Row],[Date]]))</f>
        <v/>
      </c>
    </row>
    <row r="1701" spans="3:3">
      <c r="C1701" s="19" t="str">
        <f>IF(ISBLANK(Table633[[#This Row],[Date]]),"",MONTH(Table633[[#This Row],[Date]]))</f>
        <v/>
      </c>
    </row>
    <row r="1702" spans="3:3">
      <c r="C1702" s="19" t="str">
        <f>IF(ISBLANK(Table633[[#This Row],[Date]]),"",MONTH(Table633[[#This Row],[Date]]))</f>
        <v/>
      </c>
    </row>
    <row r="1703" spans="3:3">
      <c r="C1703" s="19" t="str">
        <f>IF(ISBLANK(Table633[[#This Row],[Date]]),"",MONTH(Table633[[#This Row],[Date]]))</f>
        <v/>
      </c>
    </row>
    <row r="1704" spans="3:3">
      <c r="C1704" s="19" t="str">
        <f>IF(ISBLANK(Table633[[#This Row],[Date]]),"",MONTH(Table633[[#This Row],[Date]]))</f>
        <v/>
      </c>
    </row>
    <row r="1705" spans="3:3">
      <c r="C1705" s="19" t="str">
        <f>IF(ISBLANK(Table633[[#This Row],[Date]]),"",MONTH(Table633[[#This Row],[Date]]))</f>
        <v/>
      </c>
    </row>
    <row r="1706" spans="3:3">
      <c r="C1706" s="19" t="str">
        <f>IF(ISBLANK(Table633[[#This Row],[Date]]),"",MONTH(Table633[[#This Row],[Date]]))</f>
        <v/>
      </c>
    </row>
    <row r="1707" spans="3:3">
      <c r="C1707" s="19" t="str">
        <f>IF(ISBLANK(Table633[[#This Row],[Date]]),"",MONTH(Table633[[#This Row],[Date]]))</f>
        <v/>
      </c>
    </row>
    <row r="1708" spans="3:3">
      <c r="C1708" s="19" t="str">
        <f>IF(ISBLANK(Table633[[#This Row],[Date]]),"",MONTH(Table633[[#This Row],[Date]]))</f>
        <v/>
      </c>
    </row>
    <row r="1709" spans="3:3">
      <c r="C1709" s="19" t="str">
        <f>IF(ISBLANK(Table633[[#This Row],[Date]]),"",MONTH(Table633[[#This Row],[Date]]))</f>
        <v/>
      </c>
    </row>
    <row r="1710" spans="3:3">
      <c r="C1710" s="19" t="str">
        <f>IF(ISBLANK(Table633[[#This Row],[Date]]),"",MONTH(Table633[[#This Row],[Date]]))</f>
        <v/>
      </c>
    </row>
    <row r="1711" spans="3:3">
      <c r="C1711" s="19" t="str">
        <f>IF(ISBLANK(Table633[[#This Row],[Date]]),"",MONTH(Table633[[#This Row],[Date]]))</f>
        <v/>
      </c>
    </row>
    <row r="1712" spans="3:3">
      <c r="C1712" s="19" t="str">
        <f>IF(ISBLANK(Table633[[#This Row],[Date]]),"",MONTH(Table633[[#This Row],[Date]]))</f>
        <v/>
      </c>
    </row>
    <row r="1713" spans="3:3">
      <c r="C1713" s="19" t="str">
        <f>IF(ISBLANK(Table633[[#This Row],[Date]]),"",MONTH(Table633[[#This Row],[Date]]))</f>
        <v/>
      </c>
    </row>
    <row r="1714" spans="3:3">
      <c r="C1714" s="19" t="str">
        <f>IF(ISBLANK(Table633[[#This Row],[Date]]),"",MONTH(Table633[[#This Row],[Date]]))</f>
        <v/>
      </c>
    </row>
    <row r="1715" spans="3:3">
      <c r="C1715" s="19" t="str">
        <f>IF(ISBLANK(Table633[[#This Row],[Date]]),"",MONTH(Table633[[#This Row],[Date]]))</f>
        <v/>
      </c>
    </row>
    <row r="1716" spans="3:3">
      <c r="C1716" s="19" t="str">
        <f>IF(ISBLANK(Table633[[#This Row],[Date]]),"",MONTH(Table633[[#This Row],[Date]]))</f>
        <v/>
      </c>
    </row>
    <row r="1717" spans="3:3">
      <c r="C1717" s="19" t="str">
        <f>IF(ISBLANK(Table633[[#This Row],[Date]]),"",MONTH(Table633[[#This Row],[Date]]))</f>
        <v/>
      </c>
    </row>
    <row r="1718" spans="3:3">
      <c r="C1718" s="19" t="str">
        <f>IF(ISBLANK(Table633[[#This Row],[Date]]),"",MONTH(Table633[[#This Row],[Date]]))</f>
        <v/>
      </c>
    </row>
    <row r="1719" spans="3:3">
      <c r="C1719" s="19" t="str">
        <f>IF(ISBLANK(Table633[[#This Row],[Date]]),"",MONTH(Table633[[#This Row],[Date]]))</f>
        <v/>
      </c>
    </row>
    <row r="1720" spans="3:3">
      <c r="C1720" s="19" t="str">
        <f>IF(ISBLANK(Table633[[#This Row],[Date]]),"",MONTH(Table633[[#This Row],[Date]]))</f>
        <v/>
      </c>
    </row>
    <row r="1721" spans="3:3">
      <c r="C1721" s="19" t="str">
        <f>IF(ISBLANK(Table633[[#This Row],[Date]]),"",MONTH(Table633[[#This Row],[Date]]))</f>
        <v/>
      </c>
    </row>
    <row r="1722" spans="3:3">
      <c r="C1722" s="19" t="str">
        <f>IF(ISBLANK(Table633[[#This Row],[Date]]),"",MONTH(Table633[[#This Row],[Date]]))</f>
        <v/>
      </c>
    </row>
    <row r="1723" spans="3:3">
      <c r="C1723" s="19" t="str">
        <f>IF(ISBLANK(Table633[[#This Row],[Date]]),"",MONTH(Table633[[#This Row],[Date]]))</f>
        <v/>
      </c>
    </row>
    <row r="1724" spans="3:3">
      <c r="C1724" s="19" t="str">
        <f>IF(ISBLANK(Table633[[#This Row],[Date]]),"",MONTH(Table633[[#This Row],[Date]]))</f>
        <v/>
      </c>
    </row>
    <row r="1725" spans="3:3">
      <c r="C1725" s="19" t="str">
        <f>IF(ISBLANK(Table633[[#This Row],[Date]]),"",MONTH(Table633[[#This Row],[Date]]))</f>
        <v/>
      </c>
    </row>
    <row r="1726" spans="3:3">
      <c r="C1726" s="19" t="str">
        <f>IF(ISBLANK(Table633[[#This Row],[Date]]),"",MONTH(Table633[[#This Row],[Date]]))</f>
        <v/>
      </c>
    </row>
    <row r="1727" spans="3:3">
      <c r="C1727" s="19" t="str">
        <f>IF(ISBLANK(Table633[[#This Row],[Date]]),"",MONTH(Table633[[#This Row],[Date]]))</f>
        <v/>
      </c>
    </row>
    <row r="1728" spans="3:3">
      <c r="C1728" s="19" t="str">
        <f>IF(ISBLANK(Table633[[#This Row],[Date]]),"",MONTH(Table633[[#This Row],[Date]]))</f>
        <v/>
      </c>
    </row>
    <row r="1729" spans="3:3">
      <c r="C1729" s="19" t="str">
        <f>IF(ISBLANK(Table633[[#This Row],[Date]]),"",MONTH(Table633[[#This Row],[Date]]))</f>
        <v/>
      </c>
    </row>
    <row r="1730" spans="3:3">
      <c r="C1730" s="19" t="str">
        <f>IF(ISBLANK(Table633[[#This Row],[Date]]),"",MONTH(Table633[[#This Row],[Date]]))</f>
        <v/>
      </c>
    </row>
    <row r="1731" spans="3:3">
      <c r="C1731" s="19" t="str">
        <f>IF(ISBLANK(Table633[[#This Row],[Date]]),"",MONTH(Table633[[#This Row],[Date]]))</f>
        <v/>
      </c>
    </row>
    <row r="1732" spans="3:3">
      <c r="C1732" s="19" t="str">
        <f>IF(ISBLANK(Table633[[#This Row],[Date]]),"",MONTH(Table633[[#This Row],[Date]]))</f>
        <v/>
      </c>
    </row>
    <row r="1733" spans="3:3">
      <c r="C1733" s="19" t="str">
        <f>IF(ISBLANK(Table633[[#This Row],[Date]]),"",MONTH(Table633[[#This Row],[Date]]))</f>
        <v/>
      </c>
    </row>
    <row r="1734" spans="3:3">
      <c r="C1734" s="19" t="str">
        <f>IF(ISBLANK(Table633[[#This Row],[Date]]),"",MONTH(Table633[[#This Row],[Date]]))</f>
        <v/>
      </c>
    </row>
    <row r="1735" spans="3:3">
      <c r="C1735" s="19" t="str">
        <f>IF(ISBLANK(Table633[[#This Row],[Date]]),"",MONTH(Table633[[#This Row],[Date]]))</f>
        <v/>
      </c>
    </row>
    <row r="1736" spans="3:3">
      <c r="C1736" s="19" t="str">
        <f>IF(ISBLANK(Table633[[#This Row],[Date]]),"",MONTH(Table633[[#This Row],[Date]]))</f>
        <v/>
      </c>
    </row>
    <row r="1737" spans="3:3">
      <c r="C1737" s="19" t="str">
        <f>IF(ISBLANK(Table633[[#This Row],[Date]]),"",MONTH(Table633[[#This Row],[Date]]))</f>
        <v/>
      </c>
    </row>
    <row r="1738" spans="3:3">
      <c r="C1738" s="19" t="str">
        <f>IF(ISBLANK(Table633[[#This Row],[Date]]),"",MONTH(Table633[[#This Row],[Date]]))</f>
        <v/>
      </c>
    </row>
    <row r="1739" spans="3:3">
      <c r="C1739" s="19" t="str">
        <f>IF(ISBLANK(Table633[[#This Row],[Date]]),"",MONTH(Table633[[#This Row],[Date]]))</f>
        <v/>
      </c>
    </row>
    <row r="1740" spans="3:3">
      <c r="C1740" s="19" t="str">
        <f>IF(ISBLANK(Table633[[#This Row],[Date]]),"",MONTH(Table633[[#This Row],[Date]]))</f>
        <v/>
      </c>
    </row>
    <row r="1741" spans="3:3">
      <c r="C1741" s="19" t="str">
        <f>IF(ISBLANK(Table633[[#This Row],[Date]]),"",MONTH(Table633[[#This Row],[Date]]))</f>
        <v/>
      </c>
    </row>
    <row r="1742" spans="3:3">
      <c r="C1742" s="19" t="str">
        <f>IF(ISBLANK(Table633[[#This Row],[Date]]),"",MONTH(Table633[[#This Row],[Date]]))</f>
        <v/>
      </c>
    </row>
    <row r="1743" spans="3:3">
      <c r="C1743" s="19" t="str">
        <f>IF(ISBLANK(Table633[[#This Row],[Date]]),"",MONTH(Table633[[#This Row],[Date]]))</f>
        <v/>
      </c>
    </row>
    <row r="1744" spans="3:3">
      <c r="C1744" s="19" t="str">
        <f>IF(ISBLANK(Table633[[#This Row],[Date]]),"",MONTH(Table633[[#This Row],[Date]]))</f>
        <v/>
      </c>
    </row>
    <row r="1745" spans="3:3">
      <c r="C1745" s="19" t="str">
        <f>IF(ISBLANK(Table633[[#This Row],[Date]]),"",MONTH(Table633[[#This Row],[Date]]))</f>
        <v/>
      </c>
    </row>
    <row r="1746" spans="3:3">
      <c r="C1746" s="19" t="str">
        <f>IF(ISBLANK(Table633[[#This Row],[Date]]),"",MONTH(Table633[[#This Row],[Date]]))</f>
        <v/>
      </c>
    </row>
    <row r="1747" spans="3:3">
      <c r="C1747" s="19" t="str">
        <f>IF(ISBLANK(Table633[[#This Row],[Date]]),"",MONTH(Table633[[#This Row],[Date]]))</f>
        <v/>
      </c>
    </row>
    <row r="1748" spans="3:3">
      <c r="C1748" s="19" t="str">
        <f>IF(ISBLANK(Table633[[#This Row],[Date]]),"",MONTH(Table633[[#This Row],[Date]]))</f>
        <v/>
      </c>
    </row>
    <row r="1749" spans="3:3">
      <c r="C1749" s="19" t="str">
        <f>IF(ISBLANK(Table633[[#This Row],[Date]]),"",MONTH(Table633[[#This Row],[Date]]))</f>
        <v/>
      </c>
    </row>
    <row r="1750" spans="3:3">
      <c r="C1750" s="19" t="str">
        <f>IF(ISBLANK(Table633[[#This Row],[Date]]),"",MONTH(Table633[[#This Row],[Date]]))</f>
        <v/>
      </c>
    </row>
    <row r="1751" spans="3:3">
      <c r="C1751" s="19" t="str">
        <f>IF(ISBLANK(Table633[[#This Row],[Date]]),"",MONTH(Table633[[#This Row],[Date]]))</f>
        <v/>
      </c>
    </row>
    <row r="1752" spans="3:3">
      <c r="C1752" s="19" t="str">
        <f>IF(ISBLANK(Table633[[#This Row],[Date]]),"",MONTH(Table633[[#This Row],[Date]]))</f>
        <v/>
      </c>
    </row>
    <row r="1753" spans="3:3">
      <c r="C1753" s="19" t="str">
        <f>IF(ISBLANK(Table633[[#This Row],[Date]]),"",MONTH(Table633[[#This Row],[Date]]))</f>
        <v/>
      </c>
    </row>
    <row r="1754" spans="3:3">
      <c r="C1754" s="19" t="str">
        <f>IF(ISBLANK(Table633[[#This Row],[Date]]),"",MONTH(Table633[[#This Row],[Date]]))</f>
        <v/>
      </c>
    </row>
    <row r="1755" spans="3:3">
      <c r="C1755" s="19" t="str">
        <f>IF(ISBLANK(Table633[[#This Row],[Date]]),"",MONTH(Table633[[#This Row],[Date]]))</f>
        <v/>
      </c>
    </row>
    <row r="1756" spans="3:3">
      <c r="C1756" s="19" t="str">
        <f>IF(ISBLANK(Table633[[#This Row],[Date]]),"",MONTH(Table633[[#This Row],[Date]]))</f>
        <v/>
      </c>
    </row>
    <row r="1757" spans="3:3">
      <c r="C1757" s="19" t="str">
        <f>IF(ISBLANK(Table633[[#This Row],[Date]]),"",MONTH(Table633[[#This Row],[Date]]))</f>
        <v/>
      </c>
    </row>
    <row r="1758" spans="3:3">
      <c r="C1758" s="19" t="str">
        <f>IF(ISBLANK(Table633[[#This Row],[Date]]),"",MONTH(Table633[[#This Row],[Date]]))</f>
        <v/>
      </c>
    </row>
    <row r="1759" spans="3:3">
      <c r="C1759" s="19" t="str">
        <f>IF(ISBLANK(Table633[[#This Row],[Date]]),"",MONTH(Table633[[#This Row],[Date]]))</f>
        <v/>
      </c>
    </row>
    <row r="1760" spans="3:3">
      <c r="C1760" s="19" t="str">
        <f>IF(ISBLANK(Table633[[#This Row],[Date]]),"",MONTH(Table633[[#This Row],[Date]]))</f>
        <v/>
      </c>
    </row>
    <row r="1761" spans="3:3">
      <c r="C1761" s="19" t="str">
        <f>IF(ISBLANK(Table633[[#This Row],[Date]]),"",MONTH(Table633[[#This Row],[Date]]))</f>
        <v/>
      </c>
    </row>
    <row r="1762" spans="3:3">
      <c r="C1762" s="19" t="str">
        <f>IF(ISBLANK(Table633[[#This Row],[Date]]),"",MONTH(Table633[[#This Row],[Date]]))</f>
        <v/>
      </c>
    </row>
    <row r="1763" spans="3:3">
      <c r="C1763" s="19" t="str">
        <f>IF(ISBLANK(Table633[[#This Row],[Date]]),"",MONTH(Table633[[#This Row],[Date]]))</f>
        <v/>
      </c>
    </row>
    <row r="1764" spans="3:3">
      <c r="C1764" s="19" t="str">
        <f>IF(ISBLANK(Table633[[#This Row],[Date]]),"",MONTH(Table633[[#This Row],[Date]]))</f>
        <v/>
      </c>
    </row>
    <row r="1765" spans="3:3">
      <c r="C1765" s="19" t="str">
        <f>IF(ISBLANK(Table633[[#This Row],[Date]]),"",MONTH(Table633[[#This Row],[Date]]))</f>
        <v/>
      </c>
    </row>
    <row r="1766" spans="3:3">
      <c r="C1766" s="19" t="str">
        <f>IF(ISBLANK(Table633[[#This Row],[Date]]),"",MONTH(Table633[[#This Row],[Date]]))</f>
        <v/>
      </c>
    </row>
    <row r="1767" spans="3:3">
      <c r="C1767" s="19" t="str">
        <f>IF(ISBLANK(Table633[[#This Row],[Date]]),"",MONTH(Table633[[#This Row],[Date]]))</f>
        <v/>
      </c>
    </row>
    <row r="1768" spans="3:3">
      <c r="C1768" s="19" t="str">
        <f>IF(ISBLANK(Table633[[#This Row],[Date]]),"",MONTH(Table633[[#This Row],[Date]]))</f>
        <v/>
      </c>
    </row>
    <row r="1769" spans="3:3">
      <c r="C1769" s="19" t="str">
        <f>IF(ISBLANK(Table633[[#This Row],[Date]]),"",MONTH(Table633[[#This Row],[Date]]))</f>
        <v/>
      </c>
    </row>
    <row r="1770" spans="3:3">
      <c r="C1770" s="19" t="str">
        <f>IF(ISBLANK(Table633[[#This Row],[Date]]),"",MONTH(Table633[[#This Row],[Date]]))</f>
        <v/>
      </c>
    </row>
    <row r="1771" spans="3:3">
      <c r="C1771" s="19" t="str">
        <f>IF(ISBLANK(Table633[[#This Row],[Date]]),"",MONTH(Table633[[#This Row],[Date]]))</f>
        <v/>
      </c>
    </row>
    <row r="1772" spans="3:3">
      <c r="C1772" s="19" t="str">
        <f>IF(ISBLANK(Table633[[#This Row],[Date]]),"",MONTH(Table633[[#This Row],[Date]]))</f>
        <v/>
      </c>
    </row>
    <row r="1773" spans="3:3">
      <c r="C1773" s="19" t="str">
        <f>IF(ISBLANK(Table633[[#This Row],[Date]]),"",MONTH(Table633[[#This Row],[Date]]))</f>
        <v/>
      </c>
    </row>
    <row r="1774" spans="3:3">
      <c r="C1774" s="19" t="str">
        <f>IF(ISBLANK(Table633[[#This Row],[Date]]),"",MONTH(Table633[[#This Row],[Date]]))</f>
        <v/>
      </c>
    </row>
    <row r="1775" spans="3:3">
      <c r="C1775" s="19" t="str">
        <f>IF(ISBLANK(Table633[[#This Row],[Date]]),"",MONTH(Table633[[#This Row],[Date]]))</f>
        <v/>
      </c>
    </row>
    <row r="1776" spans="3:3">
      <c r="C1776" s="19" t="str">
        <f>IF(ISBLANK(Table633[[#This Row],[Date]]),"",MONTH(Table633[[#This Row],[Date]]))</f>
        <v/>
      </c>
    </row>
    <row r="1777" spans="3:3">
      <c r="C1777" s="19" t="str">
        <f>IF(ISBLANK(Table633[[#This Row],[Date]]),"",MONTH(Table633[[#This Row],[Date]]))</f>
        <v/>
      </c>
    </row>
    <row r="1778" spans="3:3">
      <c r="C1778" s="19" t="str">
        <f>IF(ISBLANK(Table633[[#This Row],[Date]]),"",MONTH(Table633[[#This Row],[Date]]))</f>
        <v/>
      </c>
    </row>
    <row r="1779" spans="3:3">
      <c r="C1779" s="19" t="str">
        <f>IF(ISBLANK(Table633[[#This Row],[Date]]),"",MONTH(Table633[[#This Row],[Date]]))</f>
        <v/>
      </c>
    </row>
    <row r="1780" spans="3:3">
      <c r="C1780" s="19" t="str">
        <f>IF(ISBLANK(Table633[[#This Row],[Date]]),"",MONTH(Table633[[#This Row],[Date]]))</f>
        <v/>
      </c>
    </row>
    <row r="1781" spans="3:3">
      <c r="C1781" s="19" t="str">
        <f>IF(ISBLANK(Table633[[#This Row],[Date]]),"",MONTH(Table633[[#This Row],[Date]]))</f>
        <v/>
      </c>
    </row>
    <row r="1782" spans="3:3">
      <c r="C1782" s="19" t="str">
        <f>IF(ISBLANK(Table633[[#This Row],[Date]]),"",MONTH(Table633[[#This Row],[Date]]))</f>
        <v/>
      </c>
    </row>
    <row r="1783" spans="3:3">
      <c r="C1783" s="19" t="str">
        <f>IF(ISBLANK(Table633[[#This Row],[Date]]),"",MONTH(Table633[[#This Row],[Date]]))</f>
        <v/>
      </c>
    </row>
    <row r="1784" spans="3:3">
      <c r="C1784" s="19" t="str">
        <f>IF(ISBLANK(Table633[[#This Row],[Date]]),"",MONTH(Table633[[#This Row],[Date]]))</f>
        <v/>
      </c>
    </row>
    <row r="1785" spans="3:3">
      <c r="C1785" s="19" t="str">
        <f>IF(ISBLANK(Table633[[#This Row],[Date]]),"",MONTH(Table633[[#This Row],[Date]]))</f>
        <v/>
      </c>
    </row>
    <row r="1786" spans="3:3">
      <c r="C1786" s="19" t="str">
        <f>IF(ISBLANK(Table633[[#This Row],[Date]]),"",MONTH(Table633[[#This Row],[Date]]))</f>
        <v/>
      </c>
    </row>
    <row r="1787" spans="3:3">
      <c r="C1787" s="19" t="str">
        <f>IF(ISBLANK(Table633[[#This Row],[Date]]),"",MONTH(Table633[[#This Row],[Date]]))</f>
        <v/>
      </c>
    </row>
    <row r="1788" spans="3:3">
      <c r="C1788" s="19" t="str">
        <f>IF(ISBLANK(Table633[[#This Row],[Date]]),"",MONTH(Table633[[#This Row],[Date]]))</f>
        <v/>
      </c>
    </row>
    <row r="1789" spans="3:3">
      <c r="C1789" s="19" t="str">
        <f>IF(ISBLANK(Table633[[#This Row],[Date]]),"",MONTH(Table633[[#This Row],[Date]]))</f>
        <v/>
      </c>
    </row>
    <row r="1790" spans="3:3">
      <c r="C1790" s="19" t="str">
        <f>IF(ISBLANK(Table633[[#This Row],[Date]]),"",MONTH(Table633[[#This Row],[Date]]))</f>
        <v/>
      </c>
    </row>
    <row r="1791" spans="3:3">
      <c r="C1791" s="19" t="str">
        <f>IF(ISBLANK(Table633[[#This Row],[Date]]),"",MONTH(Table633[[#This Row],[Date]]))</f>
        <v/>
      </c>
    </row>
    <row r="1792" spans="3:3">
      <c r="C1792" s="19" t="str">
        <f>IF(ISBLANK(Table633[[#This Row],[Date]]),"",MONTH(Table633[[#This Row],[Date]]))</f>
        <v/>
      </c>
    </row>
    <row r="1793" spans="3:3">
      <c r="C1793" s="19" t="str">
        <f>IF(ISBLANK(Table633[[#This Row],[Date]]),"",MONTH(Table633[[#This Row],[Date]]))</f>
        <v/>
      </c>
    </row>
    <row r="1794" spans="3:3">
      <c r="C1794" s="19" t="str">
        <f>IF(ISBLANK(Table633[[#This Row],[Date]]),"",MONTH(Table633[[#This Row],[Date]]))</f>
        <v/>
      </c>
    </row>
    <row r="1795" spans="3:3">
      <c r="C1795" s="19" t="str">
        <f>IF(ISBLANK(Table633[[#This Row],[Date]]),"",MONTH(Table633[[#This Row],[Date]]))</f>
        <v/>
      </c>
    </row>
    <row r="1796" spans="3:3">
      <c r="C1796" s="19" t="str">
        <f>IF(ISBLANK(Table633[[#This Row],[Date]]),"",MONTH(Table633[[#This Row],[Date]]))</f>
        <v/>
      </c>
    </row>
    <row r="1797" spans="3:3">
      <c r="C1797" s="19" t="str">
        <f>IF(ISBLANK(Table633[[#This Row],[Date]]),"",MONTH(Table633[[#This Row],[Date]]))</f>
        <v/>
      </c>
    </row>
    <row r="1798" spans="3:3">
      <c r="C1798" s="19" t="str">
        <f>IF(ISBLANK(Table633[[#This Row],[Date]]),"",MONTH(Table633[[#This Row],[Date]]))</f>
        <v/>
      </c>
    </row>
    <row r="1799" spans="3:3">
      <c r="C1799" s="19" t="str">
        <f>IF(ISBLANK(Table633[[#This Row],[Date]]),"",MONTH(Table633[[#This Row],[Date]]))</f>
        <v/>
      </c>
    </row>
    <row r="1800" spans="3:3">
      <c r="C1800" s="19" t="str">
        <f>IF(ISBLANK(Table633[[#This Row],[Date]]),"",MONTH(Table633[[#This Row],[Date]]))</f>
        <v/>
      </c>
    </row>
    <row r="1801" spans="3:3">
      <c r="C1801" s="19" t="str">
        <f>IF(ISBLANK(Table633[[#This Row],[Date]]),"",MONTH(Table633[[#This Row],[Date]]))</f>
        <v/>
      </c>
    </row>
    <row r="1802" spans="3:3">
      <c r="C1802" s="19" t="str">
        <f>IF(ISBLANK(Table633[[#This Row],[Date]]),"",MONTH(Table633[[#This Row],[Date]]))</f>
        <v/>
      </c>
    </row>
    <row r="1803" spans="3:3">
      <c r="C1803" s="19" t="str">
        <f>IF(ISBLANK(Table633[[#This Row],[Date]]),"",MONTH(Table633[[#This Row],[Date]]))</f>
        <v/>
      </c>
    </row>
    <row r="1804" spans="3:3">
      <c r="C1804" s="19" t="str">
        <f>IF(ISBLANK(Table633[[#This Row],[Date]]),"",MONTH(Table633[[#This Row],[Date]]))</f>
        <v/>
      </c>
    </row>
    <row r="1805" spans="3:3">
      <c r="C1805" s="19" t="str">
        <f>IF(ISBLANK(Table633[[#This Row],[Date]]),"",MONTH(Table633[[#This Row],[Date]]))</f>
        <v/>
      </c>
    </row>
    <row r="1806" spans="3:3">
      <c r="C1806" s="19" t="str">
        <f>IF(ISBLANK(Table633[[#This Row],[Date]]),"",MONTH(Table633[[#This Row],[Date]]))</f>
        <v/>
      </c>
    </row>
    <row r="1807" spans="3:3">
      <c r="C1807" s="19" t="str">
        <f>IF(ISBLANK(Table633[[#This Row],[Date]]),"",MONTH(Table633[[#This Row],[Date]]))</f>
        <v/>
      </c>
    </row>
    <row r="1808" spans="3:3">
      <c r="C1808" s="19" t="str">
        <f>IF(ISBLANK(Table633[[#This Row],[Date]]),"",MONTH(Table633[[#This Row],[Date]]))</f>
        <v/>
      </c>
    </row>
    <row r="1809" spans="3:3">
      <c r="C1809" s="19" t="str">
        <f>IF(ISBLANK(Table633[[#This Row],[Date]]),"",MONTH(Table633[[#This Row],[Date]]))</f>
        <v/>
      </c>
    </row>
    <row r="1810" spans="3:3">
      <c r="C1810" s="19" t="str">
        <f>IF(ISBLANK(Table633[[#This Row],[Date]]),"",MONTH(Table633[[#This Row],[Date]]))</f>
        <v/>
      </c>
    </row>
    <row r="1811" spans="3:3">
      <c r="C1811" s="19" t="str">
        <f>IF(ISBLANK(Table633[[#This Row],[Date]]),"",MONTH(Table633[[#This Row],[Date]]))</f>
        <v/>
      </c>
    </row>
    <row r="1812" spans="3:3">
      <c r="C1812" s="19" t="str">
        <f>IF(ISBLANK(Table633[[#This Row],[Date]]),"",MONTH(Table633[[#This Row],[Date]]))</f>
        <v/>
      </c>
    </row>
    <row r="1813" spans="3:3">
      <c r="C1813" s="19" t="str">
        <f>IF(ISBLANK(Table633[[#This Row],[Date]]),"",MONTH(Table633[[#This Row],[Date]]))</f>
        <v/>
      </c>
    </row>
    <row r="1814" spans="3:3">
      <c r="C1814" s="19" t="str">
        <f>IF(ISBLANK(Table633[[#This Row],[Date]]),"",MONTH(Table633[[#This Row],[Date]]))</f>
        <v/>
      </c>
    </row>
    <row r="1815" spans="3:3">
      <c r="C1815" s="19" t="str">
        <f>IF(ISBLANK(Table633[[#This Row],[Date]]),"",MONTH(Table633[[#This Row],[Date]]))</f>
        <v/>
      </c>
    </row>
    <row r="1816" spans="3:3">
      <c r="C1816" s="19" t="str">
        <f>IF(ISBLANK(Table633[[#This Row],[Date]]),"",MONTH(Table633[[#This Row],[Date]]))</f>
        <v/>
      </c>
    </row>
    <row r="1817" spans="3:3">
      <c r="C1817" s="19" t="str">
        <f>IF(ISBLANK(Table633[[#This Row],[Date]]),"",MONTH(Table633[[#This Row],[Date]]))</f>
        <v/>
      </c>
    </row>
    <row r="1818" spans="3:3">
      <c r="C1818" s="19" t="str">
        <f>IF(ISBLANK(Table633[[#This Row],[Date]]),"",MONTH(Table633[[#This Row],[Date]]))</f>
        <v/>
      </c>
    </row>
    <row r="1819" spans="3:3">
      <c r="C1819" s="19" t="str">
        <f>IF(ISBLANK(Table633[[#This Row],[Date]]),"",MONTH(Table633[[#This Row],[Date]]))</f>
        <v/>
      </c>
    </row>
    <row r="1820" spans="3:3">
      <c r="C1820" s="19" t="str">
        <f>IF(ISBLANK(Table633[[#This Row],[Date]]),"",MONTH(Table633[[#This Row],[Date]]))</f>
        <v/>
      </c>
    </row>
    <row r="1821" spans="3:3">
      <c r="C1821" s="19" t="str">
        <f>IF(ISBLANK(Table633[[#This Row],[Date]]),"",MONTH(Table633[[#This Row],[Date]]))</f>
        <v/>
      </c>
    </row>
    <row r="1822" spans="3:3">
      <c r="C1822" s="19" t="str">
        <f>IF(ISBLANK(Table633[[#This Row],[Date]]),"",MONTH(Table633[[#This Row],[Date]]))</f>
        <v/>
      </c>
    </row>
    <row r="1823" spans="3:3">
      <c r="C1823" s="19" t="str">
        <f>IF(ISBLANK(Table633[[#This Row],[Date]]),"",MONTH(Table633[[#This Row],[Date]]))</f>
        <v/>
      </c>
    </row>
    <row r="1824" spans="3:3">
      <c r="C1824" s="19" t="str">
        <f>IF(ISBLANK(Table633[[#This Row],[Date]]),"",MONTH(Table633[[#This Row],[Date]]))</f>
        <v/>
      </c>
    </row>
    <row r="1825" spans="3:3">
      <c r="C1825" s="19" t="str">
        <f>IF(ISBLANK(Table633[[#This Row],[Date]]),"",MONTH(Table633[[#This Row],[Date]]))</f>
        <v/>
      </c>
    </row>
    <row r="1826" spans="3:3">
      <c r="C1826" s="19" t="str">
        <f>IF(ISBLANK(Table633[[#This Row],[Date]]),"",MONTH(Table633[[#This Row],[Date]]))</f>
        <v/>
      </c>
    </row>
    <row r="1827" spans="3:3">
      <c r="C1827" s="19" t="str">
        <f>IF(ISBLANK(Table633[[#This Row],[Date]]),"",MONTH(Table633[[#This Row],[Date]]))</f>
        <v/>
      </c>
    </row>
    <row r="1828" spans="3:3">
      <c r="C1828" s="19" t="str">
        <f>IF(ISBLANK(Table633[[#This Row],[Date]]),"",MONTH(Table633[[#This Row],[Date]]))</f>
        <v/>
      </c>
    </row>
    <row r="1829" spans="3:3">
      <c r="C1829" s="19" t="str">
        <f>IF(ISBLANK(Table633[[#This Row],[Date]]),"",MONTH(Table633[[#This Row],[Date]]))</f>
        <v/>
      </c>
    </row>
    <row r="1830" spans="3:3">
      <c r="C1830" s="19" t="str">
        <f>IF(ISBLANK(Table633[[#This Row],[Date]]),"",MONTH(Table633[[#This Row],[Date]]))</f>
        <v/>
      </c>
    </row>
    <row r="1831" spans="3:3">
      <c r="C1831" s="19" t="str">
        <f>IF(ISBLANK(Table633[[#This Row],[Date]]),"",MONTH(Table633[[#This Row],[Date]]))</f>
        <v/>
      </c>
    </row>
    <row r="1832" spans="3:3">
      <c r="C1832" s="19" t="str">
        <f>IF(ISBLANK(Table633[[#This Row],[Date]]),"",MONTH(Table633[[#This Row],[Date]]))</f>
        <v/>
      </c>
    </row>
    <row r="1833" spans="3:3">
      <c r="C1833" s="19" t="str">
        <f>IF(ISBLANK(Table633[[#This Row],[Date]]),"",MONTH(Table633[[#This Row],[Date]]))</f>
        <v/>
      </c>
    </row>
    <row r="1834" spans="3:3">
      <c r="C1834" s="19" t="str">
        <f>IF(ISBLANK(Table633[[#This Row],[Date]]),"",MONTH(Table633[[#This Row],[Date]]))</f>
        <v/>
      </c>
    </row>
    <row r="1835" spans="3:3">
      <c r="C1835" s="19" t="str">
        <f>IF(ISBLANK(Table633[[#This Row],[Date]]),"",MONTH(Table633[[#This Row],[Date]]))</f>
        <v/>
      </c>
    </row>
    <row r="1836" spans="3:3">
      <c r="C1836" s="19" t="str">
        <f>IF(ISBLANK(Table633[[#This Row],[Date]]),"",MONTH(Table633[[#This Row],[Date]]))</f>
        <v/>
      </c>
    </row>
    <row r="1837" spans="3:3">
      <c r="C1837" s="19" t="str">
        <f>IF(ISBLANK(Table633[[#This Row],[Date]]),"",MONTH(Table633[[#This Row],[Date]]))</f>
        <v/>
      </c>
    </row>
    <row r="1838" spans="3:3">
      <c r="C1838" s="19" t="str">
        <f>IF(ISBLANK(Table633[[#This Row],[Date]]),"",MONTH(Table633[[#This Row],[Date]]))</f>
        <v/>
      </c>
    </row>
    <row r="1839" spans="3:3">
      <c r="C1839" s="19" t="str">
        <f>IF(ISBLANK(Table633[[#This Row],[Date]]),"",MONTH(Table633[[#This Row],[Date]]))</f>
        <v/>
      </c>
    </row>
    <row r="1840" spans="3:3">
      <c r="C1840" s="19" t="str">
        <f>IF(ISBLANK(Table633[[#This Row],[Date]]),"",MONTH(Table633[[#This Row],[Date]]))</f>
        <v/>
      </c>
    </row>
    <row r="1841" spans="3:3">
      <c r="C1841" s="19" t="str">
        <f>IF(ISBLANK(Table633[[#This Row],[Date]]),"",MONTH(Table633[[#This Row],[Date]]))</f>
        <v/>
      </c>
    </row>
    <row r="1842" spans="3:3">
      <c r="C1842" s="19" t="str">
        <f>IF(ISBLANK(Table633[[#This Row],[Date]]),"",MONTH(Table633[[#This Row],[Date]]))</f>
        <v/>
      </c>
    </row>
    <row r="1843" spans="3:3">
      <c r="C1843" s="19" t="str">
        <f>IF(ISBLANK(Table633[[#This Row],[Date]]),"",MONTH(Table633[[#This Row],[Date]]))</f>
        <v/>
      </c>
    </row>
    <row r="1844" spans="3:3">
      <c r="C1844" s="19" t="str">
        <f>IF(ISBLANK(Table633[[#This Row],[Date]]),"",MONTH(Table633[[#This Row],[Date]]))</f>
        <v/>
      </c>
    </row>
    <row r="1845" spans="3:3">
      <c r="C1845" s="19" t="str">
        <f>IF(ISBLANK(Table633[[#This Row],[Date]]),"",MONTH(Table633[[#This Row],[Date]]))</f>
        <v/>
      </c>
    </row>
    <row r="1846" spans="3:3">
      <c r="C1846" s="19" t="str">
        <f>IF(ISBLANK(Table633[[#This Row],[Date]]),"",MONTH(Table633[[#This Row],[Date]]))</f>
        <v/>
      </c>
    </row>
    <row r="1847" spans="3:3">
      <c r="C1847" s="19" t="str">
        <f>IF(ISBLANK(Table633[[#This Row],[Date]]),"",MONTH(Table633[[#This Row],[Date]]))</f>
        <v/>
      </c>
    </row>
    <row r="1848" spans="3:3">
      <c r="C1848" s="19" t="str">
        <f>IF(ISBLANK(Table633[[#This Row],[Date]]),"",MONTH(Table633[[#This Row],[Date]]))</f>
        <v/>
      </c>
    </row>
    <row r="1849" spans="3:3">
      <c r="C1849" s="19" t="str">
        <f>IF(ISBLANK(Table633[[#This Row],[Date]]),"",MONTH(Table633[[#This Row],[Date]]))</f>
        <v/>
      </c>
    </row>
    <row r="1850" spans="3:3">
      <c r="C1850" s="19" t="str">
        <f>IF(ISBLANK(Table633[[#This Row],[Date]]),"",MONTH(Table633[[#This Row],[Date]]))</f>
        <v/>
      </c>
    </row>
    <row r="1851" spans="3:3">
      <c r="C1851" s="19" t="str">
        <f>IF(ISBLANK(Table633[[#This Row],[Date]]),"",MONTH(Table633[[#This Row],[Date]]))</f>
        <v/>
      </c>
    </row>
    <row r="1852" spans="3:3">
      <c r="C1852" s="19" t="str">
        <f>IF(ISBLANK(Table633[[#This Row],[Date]]),"",MONTH(Table633[[#This Row],[Date]]))</f>
        <v/>
      </c>
    </row>
    <row r="1853" spans="3:3">
      <c r="C1853" s="19" t="str">
        <f>IF(ISBLANK(Table633[[#This Row],[Date]]),"",MONTH(Table633[[#This Row],[Date]]))</f>
        <v/>
      </c>
    </row>
    <row r="1854" spans="3:3">
      <c r="C1854" s="19" t="str">
        <f>IF(ISBLANK(Table633[[#This Row],[Date]]),"",MONTH(Table633[[#This Row],[Date]]))</f>
        <v/>
      </c>
    </row>
    <row r="1855" spans="3:3">
      <c r="C1855" s="19" t="str">
        <f>IF(ISBLANK(Table633[[#This Row],[Date]]),"",MONTH(Table633[[#This Row],[Date]]))</f>
        <v/>
      </c>
    </row>
    <row r="1856" spans="3:3">
      <c r="C1856" s="19" t="str">
        <f>IF(ISBLANK(Table633[[#This Row],[Date]]),"",MONTH(Table633[[#This Row],[Date]]))</f>
        <v/>
      </c>
    </row>
    <row r="1857" spans="3:3">
      <c r="C1857" s="19" t="str">
        <f>IF(ISBLANK(Table633[[#This Row],[Date]]),"",MONTH(Table633[[#This Row],[Date]]))</f>
        <v/>
      </c>
    </row>
    <row r="1858" spans="3:3">
      <c r="C1858" s="19" t="str">
        <f>IF(ISBLANK(Table633[[#This Row],[Date]]),"",MONTH(Table633[[#This Row],[Date]]))</f>
        <v/>
      </c>
    </row>
    <row r="1859" spans="3:3">
      <c r="C1859" s="19" t="str">
        <f>IF(ISBLANK(Table633[[#This Row],[Date]]),"",MONTH(Table633[[#This Row],[Date]]))</f>
        <v/>
      </c>
    </row>
    <row r="1860" spans="3:3">
      <c r="C1860" s="19" t="str">
        <f>IF(ISBLANK(Table633[[#This Row],[Date]]),"",MONTH(Table633[[#This Row],[Date]]))</f>
        <v/>
      </c>
    </row>
    <row r="1861" spans="3:3">
      <c r="C1861" s="19" t="str">
        <f>IF(ISBLANK(Table633[[#This Row],[Date]]),"",MONTH(Table633[[#This Row],[Date]]))</f>
        <v/>
      </c>
    </row>
    <row r="1862" spans="3:3">
      <c r="C1862" s="19" t="str">
        <f>IF(ISBLANK(Table633[[#This Row],[Date]]),"",MONTH(Table633[[#This Row],[Date]]))</f>
        <v/>
      </c>
    </row>
    <row r="1863" spans="3:3">
      <c r="C1863" s="19" t="str">
        <f>IF(ISBLANK(Table633[[#This Row],[Date]]),"",MONTH(Table633[[#This Row],[Date]]))</f>
        <v/>
      </c>
    </row>
    <row r="1864" spans="3:3">
      <c r="C1864" s="19" t="str">
        <f>IF(ISBLANK(Table633[[#This Row],[Date]]),"",MONTH(Table633[[#This Row],[Date]]))</f>
        <v/>
      </c>
    </row>
    <row r="1865" spans="3:3">
      <c r="C1865" s="19" t="str">
        <f>IF(ISBLANK(Table633[[#This Row],[Date]]),"",MONTH(Table633[[#This Row],[Date]]))</f>
        <v/>
      </c>
    </row>
    <row r="1866" spans="3:3">
      <c r="C1866" s="19" t="str">
        <f>IF(ISBLANK(Table633[[#This Row],[Date]]),"",MONTH(Table633[[#This Row],[Date]]))</f>
        <v/>
      </c>
    </row>
    <row r="1867" spans="3:3">
      <c r="C1867" s="19" t="str">
        <f>IF(ISBLANK(Table633[[#This Row],[Date]]),"",MONTH(Table633[[#This Row],[Date]]))</f>
        <v/>
      </c>
    </row>
    <row r="1868" spans="3:3">
      <c r="C1868" s="19" t="str">
        <f>IF(ISBLANK(Table633[[#This Row],[Date]]),"",MONTH(Table633[[#This Row],[Date]]))</f>
        <v/>
      </c>
    </row>
    <row r="1869" spans="3:3">
      <c r="C1869" s="19" t="str">
        <f>IF(ISBLANK(Table633[[#This Row],[Date]]),"",MONTH(Table633[[#This Row],[Date]]))</f>
        <v/>
      </c>
    </row>
    <row r="1870" spans="3:3">
      <c r="C1870" s="19" t="str">
        <f>IF(ISBLANK(Table633[[#This Row],[Date]]),"",MONTH(Table633[[#This Row],[Date]]))</f>
        <v/>
      </c>
    </row>
    <row r="1871" spans="3:3">
      <c r="C1871" s="19" t="str">
        <f>IF(ISBLANK(Table633[[#This Row],[Date]]),"",MONTH(Table633[[#This Row],[Date]]))</f>
        <v/>
      </c>
    </row>
    <row r="1872" spans="3:3">
      <c r="C1872" s="19" t="str">
        <f>IF(ISBLANK(Table633[[#This Row],[Date]]),"",MONTH(Table633[[#This Row],[Date]]))</f>
        <v/>
      </c>
    </row>
    <row r="1873" spans="3:3">
      <c r="C1873" s="19" t="str">
        <f>IF(ISBLANK(Table633[[#This Row],[Date]]),"",MONTH(Table633[[#This Row],[Date]]))</f>
        <v/>
      </c>
    </row>
    <row r="1874" spans="3:3">
      <c r="C1874" s="19" t="str">
        <f>IF(ISBLANK(Table633[[#This Row],[Date]]),"",MONTH(Table633[[#This Row],[Date]]))</f>
        <v/>
      </c>
    </row>
    <row r="1875" spans="3:3">
      <c r="C1875" s="19" t="str">
        <f>IF(ISBLANK(Table633[[#This Row],[Date]]),"",MONTH(Table633[[#This Row],[Date]]))</f>
        <v/>
      </c>
    </row>
    <row r="1876" spans="3:3">
      <c r="C1876" s="19" t="str">
        <f>IF(ISBLANK(Table633[[#This Row],[Date]]),"",MONTH(Table633[[#This Row],[Date]]))</f>
        <v/>
      </c>
    </row>
    <row r="1877" spans="3:3">
      <c r="C1877" s="19" t="str">
        <f>IF(ISBLANK(Table633[[#This Row],[Date]]),"",MONTH(Table633[[#This Row],[Date]]))</f>
        <v/>
      </c>
    </row>
    <row r="1878" spans="3:3">
      <c r="C1878" s="19" t="str">
        <f>IF(ISBLANK(Table633[[#This Row],[Date]]),"",MONTH(Table633[[#This Row],[Date]]))</f>
        <v/>
      </c>
    </row>
    <row r="1879" spans="3:3">
      <c r="C1879" s="19" t="str">
        <f>IF(ISBLANK(Table633[[#This Row],[Date]]),"",MONTH(Table633[[#This Row],[Date]]))</f>
        <v/>
      </c>
    </row>
    <row r="1880" spans="3:3">
      <c r="C1880" s="19" t="str">
        <f>IF(ISBLANK(Table633[[#This Row],[Date]]),"",MONTH(Table633[[#This Row],[Date]]))</f>
        <v/>
      </c>
    </row>
    <row r="1881" spans="3:3">
      <c r="C1881" s="19" t="str">
        <f>IF(ISBLANK(Table633[[#This Row],[Date]]),"",MONTH(Table633[[#This Row],[Date]]))</f>
        <v/>
      </c>
    </row>
    <row r="1882" spans="3:3">
      <c r="C1882" s="19" t="str">
        <f>IF(ISBLANK(Table633[[#This Row],[Date]]),"",MONTH(Table633[[#This Row],[Date]]))</f>
        <v/>
      </c>
    </row>
    <row r="1883" spans="3:3">
      <c r="C1883" s="19" t="str">
        <f>IF(ISBLANK(Table633[[#This Row],[Date]]),"",MONTH(Table633[[#This Row],[Date]]))</f>
        <v/>
      </c>
    </row>
    <row r="1884" spans="3:3">
      <c r="C1884" s="19" t="str">
        <f>IF(ISBLANK(Table633[[#This Row],[Date]]),"",MONTH(Table633[[#This Row],[Date]]))</f>
        <v/>
      </c>
    </row>
    <row r="1885" spans="3:3">
      <c r="C1885" s="19" t="str">
        <f>IF(ISBLANK(Table633[[#This Row],[Date]]),"",MONTH(Table633[[#This Row],[Date]]))</f>
        <v/>
      </c>
    </row>
    <row r="1886" spans="3:3">
      <c r="C1886" s="19" t="str">
        <f>IF(ISBLANK(Table633[[#This Row],[Date]]),"",MONTH(Table633[[#This Row],[Date]]))</f>
        <v/>
      </c>
    </row>
    <row r="1887" spans="3:3">
      <c r="C1887" s="19" t="str">
        <f>IF(ISBLANK(Table633[[#This Row],[Date]]),"",MONTH(Table633[[#This Row],[Date]]))</f>
        <v/>
      </c>
    </row>
    <row r="1888" spans="3:3">
      <c r="C1888" s="19" t="str">
        <f>IF(ISBLANK(Table633[[#This Row],[Date]]),"",MONTH(Table633[[#This Row],[Date]]))</f>
        <v/>
      </c>
    </row>
    <row r="1889" spans="3:3">
      <c r="C1889" s="19" t="str">
        <f>IF(ISBLANK(Table633[[#This Row],[Date]]),"",MONTH(Table633[[#This Row],[Date]]))</f>
        <v/>
      </c>
    </row>
    <row r="1890" spans="3:3">
      <c r="C1890" s="19" t="str">
        <f>IF(ISBLANK(Table633[[#This Row],[Date]]),"",MONTH(Table633[[#This Row],[Date]]))</f>
        <v/>
      </c>
    </row>
    <row r="1891" spans="3:3">
      <c r="C1891" s="19" t="str">
        <f>IF(ISBLANK(Table633[[#This Row],[Date]]),"",MONTH(Table633[[#This Row],[Date]]))</f>
        <v/>
      </c>
    </row>
    <row r="1892" spans="3:3">
      <c r="C1892" s="19" t="str">
        <f>IF(ISBLANK(Table633[[#This Row],[Date]]),"",MONTH(Table633[[#This Row],[Date]]))</f>
        <v/>
      </c>
    </row>
    <row r="1893" spans="3:3">
      <c r="C1893" s="19" t="str">
        <f>IF(ISBLANK(Table633[[#This Row],[Date]]),"",MONTH(Table633[[#This Row],[Date]]))</f>
        <v/>
      </c>
    </row>
    <row r="1894" spans="3:3">
      <c r="C1894" s="19" t="str">
        <f>IF(ISBLANK(Table633[[#This Row],[Date]]),"",MONTH(Table633[[#This Row],[Date]]))</f>
        <v/>
      </c>
    </row>
    <row r="1895" spans="3:3">
      <c r="C1895" s="19" t="str">
        <f>IF(ISBLANK(Table633[[#This Row],[Date]]),"",MONTH(Table633[[#This Row],[Date]]))</f>
        <v/>
      </c>
    </row>
    <row r="1896" spans="3:3">
      <c r="C1896" s="19" t="str">
        <f>IF(ISBLANK(Table633[[#This Row],[Date]]),"",MONTH(Table633[[#This Row],[Date]]))</f>
        <v/>
      </c>
    </row>
    <row r="1897" spans="3:3">
      <c r="C1897" s="19" t="str">
        <f>IF(ISBLANK(Table633[[#This Row],[Date]]),"",MONTH(Table633[[#This Row],[Date]]))</f>
        <v/>
      </c>
    </row>
    <row r="1898" spans="3:3">
      <c r="C1898" s="19" t="str">
        <f>IF(ISBLANK(Table633[[#This Row],[Date]]),"",MONTH(Table633[[#This Row],[Date]]))</f>
        <v/>
      </c>
    </row>
    <row r="1899" spans="3:3">
      <c r="C1899" s="19" t="str">
        <f>IF(ISBLANK(Table633[[#This Row],[Date]]),"",MONTH(Table633[[#This Row],[Date]]))</f>
        <v/>
      </c>
    </row>
    <row r="1900" spans="3:3">
      <c r="C1900" s="19" t="str">
        <f>IF(ISBLANK(Table633[[#This Row],[Date]]),"",MONTH(Table633[[#This Row],[Date]]))</f>
        <v/>
      </c>
    </row>
    <row r="1901" spans="3:3">
      <c r="C1901" s="19" t="str">
        <f>IF(ISBLANK(Table633[[#This Row],[Date]]),"",MONTH(Table633[[#This Row],[Date]]))</f>
        <v/>
      </c>
    </row>
    <row r="1902" spans="3:3">
      <c r="C1902" s="19" t="str">
        <f>IF(ISBLANK(Table633[[#This Row],[Date]]),"",MONTH(Table633[[#This Row],[Date]]))</f>
        <v/>
      </c>
    </row>
    <row r="1903" spans="3:3">
      <c r="C1903" s="19" t="str">
        <f>IF(ISBLANK(Table633[[#This Row],[Date]]),"",MONTH(Table633[[#This Row],[Date]]))</f>
        <v/>
      </c>
    </row>
    <row r="1904" spans="3:3">
      <c r="C1904" s="19" t="str">
        <f>IF(ISBLANK(Table633[[#This Row],[Date]]),"",MONTH(Table633[[#This Row],[Date]]))</f>
        <v/>
      </c>
    </row>
    <row r="1905" spans="3:3">
      <c r="C1905" s="19" t="str">
        <f>IF(ISBLANK(Table633[[#This Row],[Date]]),"",MONTH(Table633[[#This Row],[Date]]))</f>
        <v/>
      </c>
    </row>
    <row r="1906" spans="3:3">
      <c r="C1906" s="19" t="str">
        <f>IF(ISBLANK(Table633[[#This Row],[Date]]),"",MONTH(Table633[[#This Row],[Date]]))</f>
        <v/>
      </c>
    </row>
    <row r="1907" spans="3:3">
      <c r="C1907" s="19" t="str">
        <f>IF(ISBLANK(Table633[[#This Row],[Date]]),"",MONTH(Table633[[#This Row],[Date]]))</f>
        <v/>
      </c>
    </row>
    <row r="1908" spans="3:3">
      <c r="C1908" s="19" t="str">
        <f>IF(ISBLANK(Table633[[#This Row],[Date]]),"",MONTH(Table633[[#This Row],[Date]]))</f>
        <v/>
      </c>
    </row>
    <row r="1909" spans="3:3">
      <c r="C1909" s="19" t="str">
        <f>IF(ISBLANK(Table633[[#This Row],[Date]]),"",MONTH(Table633[[#This Row],[Date]]))</f>
        <v/>
      </c>
    </row>
    <row r="1910" spans="3:3">
      <c r="C1910" s="19" t="str">
        <f>IF(ISBLANK(Table633[[#This Row],[Date]]),"",MONTH(Table633[[#This Row],[Date]]))</f>
        <v/>
      </c>
    </row>
    <row r="1911" spans="3:3">
      <c r="C1911" s="19" t="str">
        <f>IF(ISBLANK(Table633[[#This Row],[Date]]),"",MONTH(Table633[[#This Row],[Date]]))</f>
        <v/>
      </c>
    </row>
    <row r="1912" spans="3:3">
      <c r="C1912" s="19" t="str">
        <f>IF(ISBLANK(Table633[[#This Row],[Date]]),"",MONTH(Table633[[#This Row],[Date]]))</f>
        <v/>
      </c>
    </row>
    <row r="1913" spans="3:3">
      <c r="C1913" s="19" t="str">
        <f>IF(ISBLANK(Table633[[#This Row],[Date]]),"",MONTH(Table633[[#This Row],[Date]]))</f>
        <v/>
      </c>
    </row>
    <row r="1914" spans="3:3">
      <c r="C1914" s="19" t="str">
        <f>IF(ISBLANK(Table633[[#This Row],[Date]]),"",MONTH(Table633[[#This Row],[Date]]))</f>
        <v/>
      </c>
    </row>
    <row r="1915" spans="3:3">
      <c r="C1915" s="19" t="str">
        <f>IF(ISBLANK(Table633[[#This Row],[Date]]),"",MONTH(Table633[[#This Row],[Date]]))</f>
        <v/>
      </c>
    </row>
    <row r="1916" spans="3:3">
      <c r="C1916" s="19" t="str">
        <f>IF(ISBLANK(Table633[[#This Row],[Date]]),"",MONTH(Table633[[#This Row],[Date]]))</f>
        <v/>
      </c>
    </row>
    <row r="1917" spans="3:3">
      <c r="C1917" s="19" t="str">
        <f>IF(ISBLANK(Table633[[#This Row],[Date]]),"",MONTH(Table633[[#This Row],[Date]]))</f>
        <v/>
      </c>
    </row>
    <row r="1918" spans="3:3">
      <c r="C1918" s="19" t="str">
        <f>IF(ISBLANK(Table633[[#This Row],[Date]]),"",MONTH(Table633[[#This Row],[Date]]))</f>
        <v/>
      </c>
    </row>
    <row r="1919" spans="3:3">
      <c r="C1919" s="19" t="str">
        <f>IF(ISBLANK(Table633[[#This Row],[Date]]),"",MONTH(Table633[[#This Row],[Date]]))</f>
        <v/>
      </c>
    </row>
    <row r="1920" spans="3:3">
      <c r="C1920" s="19" t="str">
        <f>IF(ISBLANK(Table633[[#This Row],[Date]]),"",MONTH(Table633[[#This Row],[Date]]))</f>
        <v/>
      </c>
    </row>
    <row r="1921" spans="3:3">
      <c r="C1921" s="19" t="str">
        <f>IF(ISBLANK(Table633[[#This Row],[Date]]),"",MONTH(Table633[[#This Row],[Date]]))</f>
        <v/>
      </c>
    </row>
    <row r="1922" spans="3:3">
      <c r="C1922" s="19" t="str">
        <f>IF(ISBLANK(Table633[[#This Row],[Date]]),"",MONTH(Table633[[#This Row],[Date]]))</f>
        <v/>
      </c>
    </row>
    <row r="1923" spans="3:3">
      <c r="C1923" s="19" t="str">
        <f>IF(ISBLANK(Table633[[#This Row],[Date]]),"",MONTH(Table633[[#This Row],[Date]]))</f>
        <v/>
      </c>
    </row>
    <row r="1924" spans="3:3">
      <c r="C1924" s="19" t="str">
        <f>IF(ISBLANK(Table633[[#This Row],[Date]]),"",MONTH(Table633[[#This Row],[Date]]))</f>
        <v/>
      </c>
    </row>
    <row r="1925" spans="3:3">
      <c r="C1925" s="19" t="str">
        <f>IF(ISBLANK(Table633[[#This Row],[Date]]),"",MONTH(Table633[[#This Row],[Date]]))</f>
        <v/>
      </c>
    </row>
    <row r="1926" spans="3:3">
      <c r="C1926" s="19" t="str">
        <f>IF(ISBLANK(Table633[[#This Row],[Date]]),"",MONTH(Table633[[#This Row],[Date]]))</f>
        <v/>
      </c>
    </row>
    <row r="1927" spans="3:3">
      <c r="C1927" s="19" t="str">
        <f>IF(ISBLANK(Table633[[#This Row],[Date]]),"",MONTH(Table633[[#This Row],[Date]]))</f>
        <v/>
      </c>
    </row>
    <row r="1928" spans="3:3">
      <c r="C1928" s="19" t="str">
        <f>IF(ISBLANK(Table633[[#This Row],[Date]]),"",MONTH(Table633[[#This Row],[Date]]))</f>
        <v/>
      </c>
    </row>
    <row r="1929" spans="3:3">
      <c r="C1929" s="19" t="str">
        <f>IF(ISBLANK(Table633[[#This Row],[Date]]),"",MONTH(Table633[[#This Row],[Date]]))</f>
        <v/>
      </c>
    </row>
    <row r="1930" spans="3:3">
      <c r="C1930" s="19" t="str">
        <f>IF(ISBLANK(Table633[[#This Row],[Date]]),"",MONTH(Table633[[#This Row],[Date]]))</f>
        <v/>
      </c>
    </row>
    <row r="1931" spans="3:3">
      <c r="C1931" s="19" t="str">
        <f>IF(ISBLANK(Table633[[#This Row],[Date]]),"",MONTH(Table633[[#This Row],[Date]]))</f>
        <v/>
      </c>
    </row>
    <row r="1932" spans="3:3">
      <c r="C1932" s="19" t="str">
        <f>IF(ISBLANK(Table633[[#This Row],[Date]]),"",MONTH(Table633[[#This Row],[Date]]))</f>
        <v/>
      </c>
    </row>
    <row r="1933" spans="3:3">
      <c r="C1933" s="19" t="str">
        <f>IF(ISBLANK(Table633[[#This Row],[Date]]),"",MONTH(Table633[[#This Row],[Date]]))</f>
        <v/>
      </c>
    </row>
    <row r="1934" spans="3:3">
      <c r="C1934" s="19" t="str">
        <f>IF(ISBLANK(Table633[[#This Row],[Date]]),"",MONTH(Table633[[#This Row],[Date]]))</f>
        <v/>
      </c>
    </row>
    <row r="1935" spans="3:3">
      <c r="C1935" s="19" t="str">
        <f>IF(ISBLANK(Table633[[#This Row],[Date]]),"",MONTH(Table633[[#This Row],[Date]]))</f>
        <v/>
      </c>
    </row>
    <row r="1936" spans="3:3">
      <c r="C1936" s="19" t="str">
        <f>IF(ISBLANK(Table633[[#This Row],[Date]]),"",MONTH(Table633[[#This Row],[Date]]))</f>
        <v/>
      </c>
    </row>
    <row r="1937" spans="3:3">
      <c r="C1937" s="19" t="str">
        <f>IF(ISBLANK(Table633[[#This Row],[Date]]),"",MONTH(Table633[[#This Row],[Date]]))</f>
        <v/>
      </c>
    </row>
    <row r="1938" spans="3:3">
      <c r="C1938" s="19" t="str">
        <f>IF(ISBLANK(Table633[[#This Row],[Date]]),"",MONTH(Table633[[#This Row],[Date]]))</f>
        <v/>
      </c>
    </row>
    <row r="1939" spans="3:3">
      <c r="C1939" s="19" t="str">
        <f>IF(ISBLANK(Table633[[#This Row],[Date]]),"",MONTH(Table633[[#This Row],[Date]]))</f>
        <v/>
      </c>
    </row>
    <row r="1940" spans="3:3">
      <c r="C1940" s="19" t="str">
        <f>IF(ISBLANK(Table633[[#This Row],[Date]]),"",MONTH(Table633[[#This Row],[Date]]))</f>
        <v/>
      </c>
    </row>
    <row r="1941" spans="3:3">
      <c r="C1941" s="19" t="str">
        <f>IF(ISBLANK(Table633[[#This Row],[Date]]),"",MONTH(Table633[[#This Row],[Date]]))</f>
        <v/>
      </c>
    </row>
    <row r="1942" spans="3:3">
      <c r="C1942" s="19" t="str">
        <f>IF(ISBLANK(Table633[[#This Row],[Date]]),"",MONTH(Table633[[#This Row],[Date]]))</f>
        <v/>
      </c>
    </row>
    <row r="1943" spans="3:3">
      <c r="C1943" s="19" t="str">
        <f>IF(ISBLANK(Table633[[#This Row],[Date]]),"",MONTH(Table633[[#This Row],[Date]]))</f>
        <v/>
      </c>
    </row>
    <row r="1944" spans="3:3">
      <c r="C1944" s="19" t="str">
        <f>IF(ISBLANK(Table633[[#This Row],[Date]]),"",MONTH(Table633[[#This Row],[Date]]))</f>
        <v/>
      </c>
    </row>
    <row r="1945" spans="3:3">
      <c r="C1945" s="19" t="str">
        <f>IF(ISBLANK(Table633[[#This Row],[Date]]),"",MONTH(Table633[[#This Row],[Date]]))</f>
        <v/>
      </c>
    </row>
    <row r="1946" spans="3:3">
      <c r="C1946" s="19" t="str">
        <f>IF(ISBLANK(Table633[[#This Row],[Date]]),"",MONTH(Table633[[#This Row],[Date]]))</f>
        <v/>
      </c>
    </row>
    <row r="1947" spans="3:3">
      <c r="C1947" s="19" t="str">
        <f>IF(ISBLANK(Table633[[#This Row],[Date]]),"",MONTH(Table633[[#This Row],[Date]]))</f>
        <v/>
      </c>
    </row>
    <row r="1948" spans="3:3">
      <c r="C1948" s="19" t="str">
        <f>IF(ISBLANK(Table633[[#This Row],[Date]]),"",MONTH(Table633[[#This Row],[Date]]))</f>
        <v/>
      </c>
    </row>
    <row r="1949" spans="3:3">
      <c r="C1949" s="19" t="str">
        <f>IF(ISBLANK(Table633[[#This Row],[Date]]),"",MONTH(Table633[[#This Row],[Date]]))</f>
        <v/>
      </c>
    </row>
    <row r="1950" spans="3:3">
      <c r="C1950" s="19" t="str">
        <f>IF(ISBLANK(Table633[[#This Row],[Date]]),"",MONTH(Table633[[#This Row],[Date]]))</f>
        <v/>
      </c>
    </row>
    <row r="1951" spans="3:3">
      <c r="C1951" s="19" t="str">
        <f>IF(ISBLANK(Table633[[#This Row],[Date]]),"",MONTH(Table633[[#This Row],[Date]]))</f>
        <v/>
      </c>
    </row>
    <row r="1952" spans="3:3">
      <c r="C1952" s="19" t="str">
        <f>IF(ISBLANK(Table633[[#This Row],[Date]]),"",MONTH(Table633[[#This Row],[Date]]))</f>
        <v/>
      </c>
    </row>
    <row r="1953" spans="3:3">
      <c r="C1953" s="19" t="str">
        <f>IF(ISBLANK(Table633[[#This Row],[Date]]),"",MONTH(Table633[[#This Row],[Date]]))</f>
        <v/>
      </c>
    </row>
    <row r="1954" spans="3:3">
      <c r="C1954" s="19" t="str">
        <f>IF(ISBLANK(Table633[[#This Row],[Date]]),"",MONTH(Table633[[#This Row],[Date]]))</f>
        <v/>
      </c>
    </row>
    <row r="1955" spans="3:3">
      <c r="C1955" s="19" t="str">
        <f>IF(ISBLANK(Table633[[#This Row],[Date]]),"",MONTH(Table633[[#This Row],[Date]]))</f>
        <v/>
      </c>
    </row>
    <row r="1956" spans="3:3">
      <c r="C1956" s="19" t="str">
        <f>IF(ISBLANK(Table633[[#This Row],[Date]]),"",MONTH(Table633[[#This Row],[Date]]))</f>
        <v/>
      </c>
    </row>
    <row r="1957" spans="3:3">
      <c r="C1957" s="19" t="str">
        <f>IF(ISBLANK(Table633[[#This Row],[Date]]),"",MONTH(Table633[[#This Row],[Date]]))</f>
        <v/>
      </c>
    </row>
    <row r="1958" spans="3:3">
      <c r="C1958" s="19" t="str">
        <f>IF(ISBLANK(Table633[[#This Row],[Date]]),"",MONTH(Table633[[#This Row],[Date]]))</f>
        <v/>
      </c>
    </row>
    <row r="1959" spans="3:3">
      <c r="C1959" s="19" t="str">
        <f>IF(ISBLANK(Table633[[#This Row],[Date]]),"",MONTH(Table633[[#This Row],[Date]]))</f>
        <v/>
      </c>
    </row>
    <row r="1960" spans="3:3">
      <c r="C1960" s="19" t="str">
        <f>IF(ISBLANK(Table633[[#This Row],[Date]]),"",MONTH(Table633[[#This Row],[Date]]))</f>
        <v/>
      </c>
    </row>
    <row r="1961" spans="3:3">
      <c r="C1961" s="19" t="str">
        <f>IF(ISBLANK(Table633[[#This Row],[Date]]),"",MONTH(Table633[[#This Row],[Date]]))</f>
        <v/>
      </c>
    </row>
    <row r="1962" spans="3:3">
      <c r="C1962" s="19" t="str">
        <f>IF(ISBLANK(Table633[[#This Row],[Date]]),"",MONTH(Table633[[#This Row],[Date]]))</f>
        <v/>
      </c>
    </row>
    <row r="1963" spans="3:3">
      <c r="C1963" s="19" t="str">
        <f>IF(ISBLANK(Table633[[#This Row],[Date]]),"",MONTH(Table633[[#This Row],[Date]]))</f>
        <v/>
      </c>
    </row>
    <row r="1964" spans="3:3">
      <c r="C1964" s="19" t="str">
        <f>IF(ISBLANK(Table633[[#This Row],[Date]]),"",MONTH(Table633[[#This Row],[Date]]))</f>
        <v/>
      </c>
    </row>
    <row r="1965" spans="3:3">
      <c r="C1965" s="19" t="str">
        <f>IF(ISBLANK(Table633[[#This Row],[Date]]),"",MONTH(Table633[[#This Row],[Date]]))</f>
        <v/>
      </c>
    </row>
    <row r="1966" spans="3:3">
      <c r="C1966" s="19" t="str">
        <f>IF(ISBLANK(Table633[[#This Row],[Date]]),"",MONTH(Table633[[#This Row],[Date]]))</f>
        <v/>
      </c>
    </row>
    <row r="1967" spans="3:3">
      <c r="C1967" s="19" t="str">
        <f>IF(ISBLANK(Table633[[#This Row],[Date]]),"",MONTH(Table633[[#This Row],[Date]]))</f>
        <v/>
      </c>
    </row>
    <row r="1968" spans="3:3">
      <c r="C1968" s="19" t="str">
        <f>IF(ISBLANK(Table633[[#This Row],[Date]]),"",MONTH(Table633[[#This Row],[Date]]))</f>
        <v/>
      </c>
    </row>
    <row r="1969" spans="3:3">
      <c r="C1969" s="19" t="str">
        <f>IF(ISBLANK(Table633[[#This Row],[Date]]),"",MONTH(Table633[[#This Row],[Date]]))</f>
        <v/>
      </c>
    </row>
    <row r="1970" spans="3:3">
      <c r="C1970" s="19" t="str">
        <f>IF(ISBLANK(Table633[[#This Row],[Date]]),"",MONTH(Table633[[#This Row],[Date]]))</f>
        <v/>
      </c>
    </row>
    <row r="1971" spans="3:3">
      <c r="C1971" s="19" t="str">
        <f>IF(ISBLANK(Table633[[#This Row],[Date]]),"",MONTH(Table633[[#This Row],[Date]]))</f>
        <v/>
      </c>
    </row>
    <row r="1972" spans="3:3">
      <c r="C1972" s="19" t="str">
        <f>IF(ISBLANK(Table633[[#This Row],[Date]]),"",MONTH(Table633[[#This Row],[Date]]))</f>
        <v/>
      </c>
    </row>
    <row r="1973" spans="3:3">
      <c r="C1973" s="19" t="str">
        <f>IF(ISBLANK(Table633[[#This Row],[Date]]),"",MONTH(Table633[[#This Row],[Date]]))</f>
        <v/>
      </c>
    </row>
    <row r="1974" spans="3:3">
      <c r="C1974" s="19" t="str">
        <f>IF(ISBLANK(Table633[[#This Row],[Date]]),"",MONTH(Table633[[#This Row],[Date]]))</f>
        <v/>
      </c>
    </row>
    <row r="1975" spans="3:3">
      <c r="C1975" s="19" t="str">
        <f>IF(ISBLANK(Table633[[#This Row],[Date]]),"",MONTH(Table633[[#This Row],[Date]]))</f>
        <v/>
      </c>
    </row>
    <row r="1976" spans="3:3">
      <c r="C1976" s="19" t="str">
        <f>IF(ISBLANK(Table633[[#This Row],[Date]]),"",MONTH(Table633[[#This Row],[Date]]))</f>
        <v/>
      </c>
    </row>
    <row r="1977" spans="3:3">
      <c r="C1977" s="19" t="str">
        <f>IF(ISBLANK(Table633[[#This Row],[Date]]),"",MONTH(Table633[[#This Row],[Date]]))</f>
        <v/>
      </c>
    </row>
    <row r="1978" spans="3:3">
      <c r="C1978" s="19" t="str">
        <f>IF(ISBLANK(Table633[[#This Row],[Date]]),"",MONTH(Table633[[#This Row],[Date]]))</f>
        <v/>
      </c>
    </row>
    <row r="1979" spans="3:3">
      <c r="C1979" s="19" t="str">
        <f>IF(ISBLANK(Table633[[#This Row],[Date]]),"",MONTH(Table633[[#This Row],[Date]]))</f>
        <v/>
      </c>
    </row>
    <row r="1980" spans="3:3">
      <c r="C1980" s="19" t="str">
        <f>IF(ISBLANK(Table633[[#This Row],[Date]]),"",MONTH(Table633[[#This Row],[Date]]))</f>
        <v/>
      </c>
    </row>
    <row r="1981" spans="3:3">
      <c r="C1981" s="19" t="str">
        <f>IF(ISBLANK(Table633[[#This Row],[Date]]),"",MONTH(Table633[[#This Row],[Date]]))</f>
        <v/>
      </c>
    </row>
    <row r="1982" spans="3:3">
      <c r="C1982" s="19" t="str">
        <f>IF(ISBLANK(Table633[[#This Row],[Date]]),"",MONTH(Table633[[#This Row],[Date]]))</f>
        <v/>
      </c>
    </row>
    <row r="1983" spans="3:3">
      <c r="C1983" s="19" t="str">
        <f>IF(ISBLANK(Table633[[#This Row],[Date]]),"",MONTH(Table633[[#This Row],[Date]]))</f>
        <v/>
      </c>
    </row>
    <row r="1984" spans="3:3">
      <c r="C1984" s="19" t="str">
        <f>IF(ISBLANK(Table633[[#This Row],[Date]]),"",MONTH(Table633[[#This Row],[Date]]))</f>
        <v/>
      </c>
    </row>
    <row r="1985" spans="3:3">
      <c r="C1985" s="19" t="str">
        <f>IF(ISBLANK(Table633[[#This Row],[Date]]),"",MONTH(Table633[[#This Row],[Date]]))</f>
        <v/>
      </c>
    </row>
    <row r="1986" spans="3:3">
      <c r="C1986" s="19" t="str">
        <f>IF(ISBLANK(Table633[[#This Row],[Date]]),"",MONTH(Table633[[#This Row],[Date]]))</f>
        <v/>
      </c>
    </row>
    <row r="1987" spans="3:3">
      <c r="C1987" s="19" t="str">
        <f>IF(ISBLANK(Table633[[#This Row],[Date]]),"",MONTH(Table633[[#This Row],[Date]]))</f>
        <v/>
      </c>
    </row>
    <row r="1988" spans="3:3">
      <c r="C1988" s="19" t="str">
        <f>IF(ISBLANK(Table633[[#This Row],[Date]]),"",MONTH(Table633[[#This Row],[Date]]))</f>
        <v/>
      </c>
    </row>
    <row r="1989" spans="3:3">
      <c r="C1989" s="19" t="str">
        <f>IF(ISBLANK(Table633[[#This Row],[Date]]),"",MONTH(Table633[[#This Row],[Date]]))</f>
        <v/>
      </c>
    </row>
    <row r="1990" spans="3:3">
      <c r="C1990" s="19" t="str">
        <f>IF(ISBLANK(Table633[[#This Row],[Date]]),"",MONTH(Table633[[#This Row],[Date]]))</f>
        <v/>
      </c>
    </row>
    <row r="1991" spans="3:3">
      <c r="C1991" s="19" t="str">
        <f>IF(ISBLANK(Table633[[#This Row],[Date]]),"",MONTH(Table633[[#This Row],[Date]]))</f>
        <v/>
      </c>
    </row>
    <row r="1992" spans="3:3">
      <c r="C1992" s="19" t="str">
        <f>IF(ISBLANK(Table633[[#This Row],[Date]]),"",MONTH(Table633[[#This Row],[Date]]))</f>
        <v/>
      </c>
    </row>
    <row r="1993" spans="3:3">
      <c r="C1993" s="19" t="str">
        <f>IF(ISBLANK(Table633[[#This Row],[Date]]),"",MONTH(Table633[[#This Row],[Date]]))</f>
        <v/>
      </c>
    </row>
    <row r="1994" spans="3:3">
      <c r="C1994" s="19" t="str">
        <f>IF(ISBLANK(Table633[[#This Row],[Date]]),"",MONTH(Table633[[#This Row],[Date]]))</f>
        <v/>
      </c>
    </row>
    <row r="1995" spans="3:3">
      <c r="C1995" s="19" t="str">
        <f>IF(ISBLANK(Table633[[#This Row],[Date]]),"",MONTH(Table633[[#This Row],[Date]]))</f>
        <v/>
      </c>
    </row>
    <row r="1996" spans="3:3">
      <c r="C1996" s="19" t="str">
        <f>IF(ISBLANK(Table633[[#This Row],[Date]]),"",MONTH(Table633[[#This Row],[Date]]))</f>
        <v/>
      </c>
    </row>
    <row r="1997" spans="3:3">
      <c r="C1997" s="19" t="str">
        <f>IF(ISBLANK(Table633[[#This Row],[Date]]),"",MONTH(Table633[[#This Row],[Date]]))</f>
        <v/>
      </c>
    </row>
    <row r="1998" spans="3:3">
      <c r="C1998" s="19" t="str">
        <f>IF(ISBLANK(Table633[[#This Row],[Date]]),"",MONTH(Table633[[#This Row],[Date]]))</f>
        <v/>
      </c>
    </row>
    <row r="1999" spans="3:3">
      <c r="C1999" s="19" t="str">
        <f>IF(ISBLANK(Table633[[#This Row],[Date]]),"",MONTH(Table633[[#This Row],[Date]]))</f>
        <v/>
      </c>
    </row>
    <row r="2000" spans="3:3">
      <c r="C2000" s="19" t="str">
        <f>IF(ISBLANK(Table633[[#This Row],[Date]]),"",MONTH(Table633[[#This Row],[Date]]))</f>
        <v/>
      </c>
    </row>
    <row r="2001" spans="3:3">
      <c r="C2001" s="19" t="str">
        <f>IF(ISBLANK(Table633[[#This Row],[Date]]),"",MONTH(Table633[[#This Row],[Date]]))</f>
        <v/>
      </c>
    </row>
    <row r="2002" spans="3:3">
      <c r="C2002" s="19" t="str">
        <f>IF(ISBLANK(Table633[[#This Row],[Date]]),"",MONTH(Table633[[#This Row],[Date]]))</f>
        <v/>
      </c>
    </row>
    <row r="2003" spans="3:3">
      <c r="C2003" s="19" t="str">
        <f>IF(ISBLANK(Table633[[#This Row],[Date]]),"",MONTH(Table633[[#This Row],[Date]]))</f>
        <v/>
      </c>
    </row>
    <row r="2004" spans="3:3">
      <c r="C2004" s="19" t="str">
        <f>IF(ISBLANK(Table633[[#This Row],[Date]]),"",MONTH(Table633[[#This Row],[Date]]))</f>
        <v/>
      </c>
    </row>
    <row r="2005" spans="3:3">
      <c r="C2005" s="19" t="str">
        <f>IF(ISBLANK(Table633[[#This Row],[Date]]),"",MONTH(Table633[[#This Row],[Date]]))</f>
        <v/>
      </c>
    </row>
    <row r="2006" spans="3:3">
      <c r="C2006" s="19" t="str">
        <f>IF(ISBLANK(Table633[[#This Row],[Date]]),"",MONTH(Table633[[#This Row],[Date]]))</f>
        <v/>
      </c>
    </row>
    <row r="2007" spans="3:3">
      <c r="C2007" s="19" t="str">
        <f>IF(ISBLANK(Table633[[#This Row],[Date]]),"",MONTH(Table633[[#This Row],[Date]]))</f>
        <v/>
      </c>
    </row>
    <row r="2008" spans="3:3">
      <c r="C2008" s="19" t="str">
        <f>IF(ISBLANK(Table633[[#This Row],[Date]]),"",MONTH(Table633[[#This Row],[Date]]))</f>
        <v/>
      </c>
    </row>
    <row r="2009" spans="3:3">
      <c r="C2009" s="19" t="str">
        <f>IF(ISBLANK(Table633[[#This Row],[Date]]),"",MONTH(Table633[[#This Row],[Date]]))</f>
        <v/>
      </c>
    </row>
    <row r="2010" spans="3:3">
      <c r="C2010" s="19" t="str">
        <f>IF(ISBLANK(Table633[[#This Row],[Date]]),"",MONTH(Table633[[#This Row],[Date]]))</f>
        <v/>
      </c>
    </row>
    <row r="2011" spans="3:3">
      <c r="C2011" s="19" t="str">
        <f>IF(ISBLANK(Table633[[#This Row],[Date]]),"",MONTH(Table633[[#This Row],[Date]]))</f>
        <v/>
      </c>
    </row>
    <row r="2012" spans="3:3">
      <c r="C2012" s="19" t="str">
        <f>IF(ISBLANK(Table633[[#This Row],[Date]]),"",MONTH(Table633[[#This Row],[Date]]))</f>
        <v/>
      </c>
    </row>
    <row r="2013" spans="3:3">
      <c r="C2013" s="19" t="str">
        <f>IF(ISBLANK(Table633[[#This Row],[Date]]),"",MONTH(Table633[[#This Row],[Date]]))</f>
        <v/>
      </c>
    </row>
    <row r="2014" spans="3:3">
      <c r="C2014" s="19" t="str">
        <f>IF(ISBLANK(Table633[[#This Row],[Date]]),"",MONTH(Table633[[#This Row],[Date]]))</f>
        <v/>
      </c>
    </row>
    <row r="2015" spans="3:3">
      <c r="C2015" s="19" t="str">
        <f>IF(ISBLANK(Table633[[#This Row],[Date]]),"",MONTH(Table633[[#This Row],[Date]]))</f>
        <v/>
      </c>
    </row>
    <row r="2016" spans="3:3">
      <c r="C2016" s="19" t="str">
        <f>IF(ISBLANK(Table633[[#This Row],[Date]]),"",MONTH(Table633[[#This Row],[Date]]))</f>
        <v/>
      </c>
    </row>
    <row r="2017" spans="3:3">
      <c r="C2017" s="19" t="str">
        <f>IF(ISBLANK(Table633[[#This Row],[Date]]),"",MONTH(Table633[[#This Row],[Date]]))</f>
        <v/>
      </c>
    </row>
    <row r="2018" spans="3:3">
      <c r="C2018" s="19" t="str">
        <f>IF(ISBLANK(Table633[[#This Row],[Date]]),"",MONTH(Table633[[#This Row],[Date]]))</f>
        <v/>
      </c>
    </row>
    <row r="2019" spans="3:3">
      <c r="C2019" s="19" t="str">
        <f>IF(ISBLANK(Table633[[#This Row],[Date]]),"",MONTH(Table633[[#This Row],[Date]]))</f>
        <v/>
      </c>
    </row>
    <row r="2020" spans="3:3">
      <c r="C2020" s="19" t="str">
        <f>IF(ISBLANK(Table633[[#This Row],[Date]]),"",MONTH(Table633[[#This Row],[Date]]))</f>
        <v/>
      </c>
    </row>
    <row r="2021" spans="3:3">
      <c r="C2021" s="19" t="str">
        <f>IF(ISBLANK(Table633[[#This Row],[Date]]),"",MONTH(Table633[[#This Row],[Date]]))</f>
        <v/>
      </c>
    </row>
    <row r="2022" spans="3:3">
      <c r="C2022" s="19" t="str">
        <f>IF(ISBLANK(Table633[[#This Row],[Date]]),"",MONTH(Table633[[#This Row],[Date]]))</f>
        <v/>
      </c>
    </row>
    <row r="2023" spans="3:3">
      <c r="C2023" s="19" t="str">
        <f>IF(ISBLANK(Table633[[#This Row],[Date]]),"",MONTH(Table633[[#This Row],[Date]]))</f>
        <v/>
      </c>
    </row>
    <row r="2024" spans="3:3">
      <c r="C2024" s="19" t="str">
        <f>IF(ISBLANK(Table633[[#This Row],[Date]]),"",MONTH(Table633[[#This Row],[Date]]))</f>
        <v/>
      </c>
    </row>
    <row r="2025" spans="3:3">
      <c r="C2025" s="19" t="str">
        <f>IF(ISBLANK(Table633[[#This Row],[Date]]),"",MONTH(Table633[[#This Row],[Date]]))</f>
        <v/>
      </c>
    </row>
    <row r="2026" spans="3:3">
      <c r="C2026" s="19" t="str">
        <f>IF(ISBLANK(Table633[[#This Row],[Date]]),"",MONTH(Table633[[#This Row],[Date]]))</f>
        <v/>
      </c>
    </row>
    <row r="2027" spans="3:3">
      <c r="C2027" s="19" t="str">
        <f>IF(ISBLANK(Table633[[#This Row],[Date]]),"",MONTH(Table633[[#This Row],[Date]]))</f>
        <v/>
      </c>
    </row>
    <row r="2028" spans="3:3">
      <c r="C2028" s="19" t="str">
        <f>IF(ISBLANK(Table633[[#This Row],[Date]]),"",MONTH(Table633[[#This Row],[Date]]))</f>
        <v/>
      </c>
    </row>
    <row r="2029" spans="3:3">
      <c r="C2029" s="19" t="str">
        <f>IF(ISBLANK(Table633[[#This Row],[Date]]),"",MONTH(Table633[[#This Row],[Date]]))</f>
        <v/>
      </c>
    </row>
    <row r="2030" spans="3:3">
      <c r="C2030" s="19" t="str">
        <f>IF(ISBLANK(Table633[[#This Row],[Date]]),"",MONTH(Table633[[#This Row],[Date]]))</f>
        <v/>
      </c>
    </row>
    <row r="2031" spans="3:3">
      <c r="C2031" s="19" t="str">
        <f>IF(ISBLANK(Table633[[#This Row],[Date]]),"",MONTH(Table633[[#This Row],[Date]]))</f>
        <v/>
      </c>
    </row>
    <row r="2032" spans="3:3">
      <c r="C2032" s="19" t="str">
        <f>IF(ISBLANK(Table633[[#This Row],[Date]]),"",MONTH(Table633[[#This Row],[Date]]))</f>
        <v/>
      </c>
    </row>
    <row r="2033" spans="3:3">
      <c r="C2033" s="19" t="str">
        <f>IF(ISBLANK(Table633[[#This Row],[Date]]),"",MONTH(Table633[[#This Row],[Date]]))</f>
        <v/>
      </c>
    </row>
    <row r="2034" spans="3:3">
      <c r="C2034" s="19" t="str">
        <f>IF(ISBLANK(Table633[[#This Row],[Date]]),"",MONTH(Table633[[#This Row],[Date]]))</f>
        <v/>
      </c>
    </row>
    <row r="2035" spans="3:3">
      <c r="C2035" s="19" t="str">
        <f>IF(ISBLANK(Table633[[#This Row],[Date]]),"",MONTH(Table633[[#This Row],[Date]]))</f>
        <v/>
      </c>
    </row>
    <row r="2036" spans="3:3">
      <c r="C2036" s="19" t="str">
        <f>IF(ISBLANK(Table633[[#This Row],[Date]]),"",MONTH(Table633[[#This Row],[Date]]))</f>
        <v/>
      </c>
    </row>
    <row r="2037" spans="3:3">
      <c r="C2037" s="19" t="str">
        <f>IF(ISBLANK(Table633[[#This Row],[Date]]),"",MONTH(Table633[[#This Row],[Date]]))</f>
        <v/>
      </c>
    </row>
    <row r="2038" spans="3:3">
      <c r="C2038" s="19" t="str">
        <f>IF(ISBLANK(Table633[[#This Row],[Date]]),"",MONTH(Table633[[#This Row],[Date]]))</f>
        <v/>
      </c>
    </row>
    <row r="2039" spans="3:3">
      <c r="C2039" s="19" t="str">
        <f>IF(ISBLANK(Table633[[#This Row],[Date]]),"",MONTH(Table633[[#This Row],[Date]]))</f>
        <v/>
      </c>
    </row>
    <row r="2040" spans="3:3">
      <c r="C2040" s="19" t="str">
        <f>IF(ISBLANK(Table633[[#This Row],[Date]]),"",MONTH(Table633[[#This Row],[Date]]))</f>
        <v/>
      </c>
    </row>
    <row r="2041" spans="3:3">
      <c r="C2041" s="19" t="str">
        <f>IF(ISBLANK(Table633[[#This Row],[Date]]),"",MONTH(Table633[[#This Row],[Date]]))</f>
        <v/>
      </c>
    </row>
    <row r="2042" spans="3:3">
      <c r="C2042" s="19" t="str">
        <f>IF(ISBLANK(Table633[[#This Row],[Date]]),"",MONTH(Table633[[#This Row],[Date]]))</f>
        <v/>
      </c>
    </row>
    <row r="2043" spans="3:3">
      <c r="C2043" s="19" t="str">
        <f>IF(ISBLANK(Table633[[#This Row],[Date]]),"",MONTH(Table633[[#This Row],[Date]]))</f>
        <v/>
      </c>
    </row>
    <row r="2044" spans="3:3">
      <c r="C2044" s="19" t="str">
        <f>IF(ISBLANK(Table633[[#This Row],[Date]]),"",MONTH(Table633[[#This Row],[Date]]))</f>
        <v/>
      </c>
    </row>
    <row r="2045" spans="3:3">
      <c r="C2045" s="19" t="str">
        <f>IF(ISBLANK(Table633[[#This Row],[Date]]),"",MONTH(Table633[[#This Row],[Date]]))</f>
        <v/>
      </c>
    </row>
    <row r="2046" spans="3:3">
      <c r="C2046" s="19" t="str">
        <f>IF(ISBLANK(Table633[[#This Row],[Date]]),"",MONTH(Table633[[#This Row],[Date]]))</f>
        <v/>
      </c>
    </row>
    <row r="2047" spans="3:3">
      <c r="C2047" s="19" t="str">
        <f>IF(ISBLANK(Table633[[#This Row],[Date]]),"",MONTH(Table633[[#This Row],[Date]]))</f>
        <v/>
      </c>
    </row>
    <row r="2048" spans="3:3">
      <c r="C2048" s="19" t="str">
        <f>IF(ISBLANK(Table633[[#This Row],[Date]]),"",MONTH(Table633[[#This Row],[Date]]))</f>
        <v/>
      </c>
    </row>
    <row r="2049" spans="3:3">
      <c r="C2049" s="19" t="str">
        <f>IF(ISBLANK(Table633[[#This Row],[Date]]),"",MONTH(Table633[[#This Row],[Date]]))</f>
        <v/>
      </c>
    </row>
    <row r="2050" spans="3:3">
      <c r="C2050" s="19" t="str">
        <f>IF(ISBLANK(Table633[[#This Row],[Date]]),"",MONTH(Table633[[#This Row],[Date]]))</f>
        <v/>
      </c>
    </row>
    <row r="2051" spans="3:3">
      <c r="C2051" s="19" t="str">
        <f>IF(ISBLANK(Table633[[#This Row],[Date]]),"",MONTH(Table633[[#This Row],[Date]]))</f>
        <v/>
      </c>
    </row>
    <row r="2052" spans="3:3">
      <c r="C2052" s="19" t="str">
        <f>IF(ISBLANK(Table633[[#This Row],[Date]]),"",MONTH(Table633[[#This Row],[Date]]))</f>
        <v/>
      </c>
    </row>
    <row r="2053" spans="3:3">
      <c r="C2053" s="19" t="str">
        <f>IF(ISBLANK(Table633[[#This Row],[Date]]),"",MONTH(Table633[[#This Row],[Date]]))</f>
        <v/>
      </c>
    </row>
    <row r="2054" spans="3:3">
      <c r="C2054" s="19" t="str">
        <f>IF(ISBLANK(Table633[[#This Row],[Date]]),"",MONTH(Table633[[#This Row],[Date]]))</f>
        <v/>
      </c>
    </row>
    <row r="2055" spans="3:3">
      <c r="C2055" s="19" t="str">
        <f>IF(ISBLANK(Table633[[#This Row],[Date]]),"",MONTH(Table633[[#This Row],[Date]]))</f>
        <v/>
      </c>
    </row>
    <row r="2056" spans="3:3">
      <c r="C2056" s="19" t="str">
        <f>IF(ISBLANK(Table633[[#This Row],[Date]]),"",MONTH(Table633[[#This Row],[Date]]))</f>
        <v/>
      </c>
    </row>
    <row r="2057" spans="3:3">
      <c r="C2057" s="19" t="str">
        <f>IF(ISBLANK(Table633[[#This Row],[Date]]),"",MONTH(Table633[[#This Row],[Date]]))</f>
        <v/>
      </c>
    </row>
    <row r="2058" spans="3:3">
      <c r="C2058" s="19" t="str">
        <f>IF(ISBLANK(Table633[[#This Row],[Date]]),"",MONTH(Table633[[#This Row],[Date]]))</f>
        <v/>
      </c>
    </row>
    <row r="2059" spans="3:3">
      <c r="C2059" s="19" t="str">
        <f>IF(ISBLANK(Table633[[#This Row],[Date]]),"",MONTH(Table633[[#This Row],[Date]]))</f>
        <v/>
      </c>
    </row>
    <row r="2060" spans="3:3">
      <c r="C2060" s="19" t="str">
        <f>IF(ISBLANK(Table633[[#This Row],[Date]]),"",MONTH(Table633[[#This Row],[Date]]))</f>
        <v/>
      </c>
    </row>
    <row r="2061" spans="3:3">
      <c r="C2061" s="19" t="str">
        <f>IF(ISBLANK(Table633[[#This Row],[Date]]),"",MONTH(Table633[[#This Row],[Date]]))</f>
        <v/>
      </c>
    </row>
    <row r="2062" spans="3:3">
      <c r="C2062" s="19" t="str">
        <f>IF(ISBLANK(Table633[[#This Row],[Date]]),"",MONTH(Table633[[#This Row],[Date]]))</f>
        <v/>
      </c>
    </row>
    <row r="2063" spans="3:3">
      <c r="C2063" s="19" t="str">
        <f>IF(ISBLANK(Table633[[#This Row],[Date]]),"",MONTH(Table633[[#This Row],[Date]]))</f>
        <v/>
      </c>
    </row>
    <row r="2064" spans="3:3">
      <c r="C2064" s="19" t="str">
        <f>IF(ISBLANK(Table633[[#This Row],[Date]]),"",MONTH(Table633[[#This Row],[Date]]))</f>
        <v/>
      </c>
    </row>
    <row r="2065" spans="3:3">
      <c r="C2065" s="19" t="str">
        <f>IF(ISBLANK(Table633[[#This Row],[Date]]),"",MONTH(Table633[[#This Row],[Date]]))</f>
        <v/>
      </c>
    </row>
    <row r="2066" spans="3:3">
      <c r="C2066" s="19" t="str">
        <f>IF(ISBLANK(Table633[[#This Row],[Date]]),"",MONTH(Table633[[#This Row],[Date]]))</f>
        <v/>
      </c>
    </row>
    <row r="2067" spans="3:3">
      <c r="C2067" s="19" t="str">
        <f>IF(ISBLANK(Table633[[#This Row],[Date]]),"",MONTH(Table633[[#This Row],[Date]]))</f>
        <v/>
      </c>
    </row>
    <row r="2068" spans="3:3">
      <c r="C2068" s="19" t="str">
        <f>IF(ISBLANK(Table633[[#This Row],[Date]]),"",MONTH(Table633[[#This Row],[Date]]))</f>
        <v/>
      </c>
    </row>
    <row r="2069" spans="3:3">
      <c r="C2069" s="19" t="str">
        <f>IF(ISBLANK(Table633[[#This Row],[Date]]),"",MONTH(Table633[[#This Row],[Date]]))</f>
        <v/>
      </c>
    </row>
    <row r="2070" spans="3:3">
      <c r="C2070" s="19" t="str">
        <f>IF(ISBLANK(Table633[[#This Row],[Date]]),"",MONTH(Table633[[#This Row],[Date]]))</f>
        <v/>
      </c>
    </row>
    <row r="2071" spans="3:3">
      <c r="C2071" s="19" t="str">
        <f>IF(ISBLANK(Table633[[#This Row],[Date]]),"",MONTH(Table633[[#This Row],[Date]]))</f>
        <v/>
      </c>
    </row>
    <row r="2072" spans="3:3">
      <c r="C2072" s="19" t="str">
        <f>IF(ISBLANK(Table633[[#This Row],[Date]]),"",MONTH(Table633[[#This Row],[Date]]))</f>
        <v/>
      </c>
    </row>
    <row r="2073" spans="3:3">
      <c r="C2073" s="19" t="str">
        <f>IF(ISBLANK(Table633[[#This Row],[Date]]),"",MONTH(Table633[[#This Row],[Date]]))</f>
        <v/>
      </c>
    </row>
    <row r="2074" spans="3:3">
      <c r="C2074" s="19" t="str">
        <f>IF(ISBLANK(Table633[[#This Row],[Date]]),"",MONTH(Table633[[#This Row],[Date]]))</f>
        <v/>
      </c>
    </row>
    <row r="2075" spans="3:3">
      <c r="C2075" s="19" t="str">
        <f>IF(ISBLANK(Table633[[#This Row],[Date]]),"",MONTH(Table633[[#This Row],[Date]]))</f>
        <v/>
      </c>
    </row>
    <row r="2076" spans="3:3">
      <c r="C2076" s="19" t="str">
        <f>IF(ISBLANK(Table633[[#This Row],[Date]]),"",MONTH(Table633[[#This Row],[Date]]))</f>
        <v/>
      </c>
    </row>
    <row r="2077" spans="3:3">
      <c r="C2077" s="19" t="str">
        <f>IF(ISBLANK(Table633[[#This Row],[Date]]),"",MONTH(Table633[[#This Row],[Date]]))</f>
        <v/>
      </c>
    </row>
    <row r="2078" spans="3:3">
      <c r="C2078" s="19" t="str">
        <f>IF(ISBLANK(Table633[[#This Row],[Date]]),"",MONTH(Table633[[#This Row],[Date]]))</f>
        <v/>
      </c>
    </row>
    <row r="2079" spans="3:3">
      <c r="C2079" s="19" t="str">
        <f>IF(ISBLANK(Table633[[#This Row],[Date]]),"",MONTH(Table633[[#This Row],[Date]]))</f>
        <v/>
      </c>
    </row>
    <row r="2080" spans="3:3">
      <c r="C2080" s="19" t="str">
        <f>IF(ISBLANK(Table633[[#This Row],[Date]]),"",MONTH(Table633[[#This Row],[Date]]))</f>
        <v/>
      </c>
    </row>
    <row r="2081" spans="3:3">
      <c r="C2081" s="19" t="str">
        <f>IF(ISBLANK(Table633[[#This Row],[Date]]),"",MONTH(Table633[[#This Row],[Date]]))</f>
        <v/>
      </c>
    </row>
    <row r="2082" spans="3:3">
      <c r="C2082" s="19" t="str">
        <f>IF(ISBLANK(Table633[[#This Row],[Date]]),"",MONTH(Table633[[#This Row],[Date]]))</f>
        <v/>
      </c>
    </row>
    <row r="2083" spans="3:3">
      <c r="C2083" s="19" t="str">
        <f>IF(ISBLANK(Table633[[#This Row],[Date]]),"",MONTH(Table633[[#This Row],[Date]]))</f>
        <v/>
      </c>
    </row>
    <row r="2084" spans="3:3">
      <c r="C2084" s="19" t="str">
        <f>IF(ISBLANK(Table633[[#This Row],[Date]]),"",MONTH(Table633[[#This Row],[Date]]))</f>
        <v/>
      </c>
    </row>
    <row r="2085" spans="3:3">
      <c r="C2085" s="19" t="str">
        <f>IF(ISBLANK(Table633[[#This Row],[Date]]),"",MONTH(Table633[[#This Row],[Date]]))</f>
        <v/>
      </c>
    </row>
    <row r="2086" spans="3:3">
      <c r="C2086" s="19" t="str">
        <f>IF(ISBLANK(Table633[[#This Row],[Date]]),"",MONTH(Table633[[#This Row],[Date]]))</f>
        <v/>
      </c>
    </row>
    <row r="2087" spans="3:3">
      <c r="C2087" s="19" t="str">
        <f>IF(ISBLANK(Table633[[#This Row],[Date]]),"",MONTH(Table633[[#This Row],[Date]]))</f>
        <v/>
      </c>
    </row>
    <row r="2088" spans="3:3">
      <c r="C2088" s="19" t="str">
        <f>IF(ISBLANK(Table633[[#This Row],[Date]]),"",MONTH(Table633[[#This Row],[Date]]))</f>
        <v/>
      </c>
    </row>
    <row r="2089" spans="3:3">
      <c r="C2089" s="19" t="str">
        <f>IF(ISBLANK(Table633[[#This Row],[Date]]),"",MONTH(Table633[[#This Row],[Date]]))</f>
        <v/>
      </c>
    </row>
    <row r="2090" spans="3:3">
      <c r="C2090" s="19" t="str">
        <f>IF(ISBLANK(Table633[[#This Row],[Date]]),"",MONTH(Table633[[#This Row],[Date]]))</f>
        <v/>
      </c>
    </row>
    <row r="2091" spans="3:3">
      <c r="C2091" s="19" t="str">
        <f>IF(ISBLANK(Table633[[#This Row],[Date]]),"",MONTH(Table633[[#This Row],[Date]]))</f>
        <v/>
      </c>
    </row>
    <row r="2092" spans="3:3">
      <c r="C2092" s="19" t="str">
        <f>IF(ISBLANK(Table633[[#This Row],[Date]]),"",MONTH(Table633[[#This Row],[Date]]))</f>
        <v/>
      </c>
    </row>
    <row r="2093" spans="3:3">
      <c r="C2093" s="19" t="str">
        <f>IF(ISBLANK(Table633[[#This Row],[Date]]),"",MONTH(Table633[[#This Row],[Date]]))</f>
        <v/>
      </c>
    </row>
    <row r="2094" spans="3:3">
      <c r="C2094" s="19" t="str">
        <f>IF(ISBLANK(Table633[[#This Row],[Date]]),"",MONTH(Table633[[#This Row],[Date]]))</f>
        <v/>
      </c>
    </row>
    <row r="2095" spans="3:3">
      <c r="C2095" s="19" t="str">
        <f>IF(ISBLANK(Table633[[#This Row],[Date]]),"",MONTH(Table633[[#This Row],[Date]]))</f>
        <v/>
      </c>
    </row>
    <row r="2096" spans="3:3">
      <c r="C2096" s="19" t="str">
        <f>IF(ISBLANK(Table633[[#This Row],[Date]]),"",MONTH(Table633[[#This Row],[Date]]))</f>
        <v/>
      </c>
    </row>
    <row r="2097" spans="3:3">
      <c r="C2097" s="19" t="str">
        <f>IF(ISBLANK(Table633[[#This Row],[Date]]),"",MONTH(Table633[[#This Row],[Date]]))</f>
        <v/>
      </c>
    </row>
    <row r="2098" spans="3:3">
      <c r="C2098" s="19" t="str">
        <f>IF(ISBLANK(Table633[[#This Row],[Date]]),"",MONTH(Table633[[#This Row],[Date]]))</f>
        <v/>
      </c>
    </row>
    <row r="2099" spans="3:3">
      <c r="C2099" s="19" t="str">
        <f>IF(ISBLANK(Table633[[#This Row],[Date]]),"",MONTH(Table633[[#This Row],[Date]]))</f>
        <v/>
      </c>
    </row>
    <row r="2100" spans="3:3">
      <c r="C2100" s="19" t="str">
        <f>IF(ISBLANK(Table633[[#This Row],[Date]]),"",MONTH(Table633[[#This Row],[Date]]))</f>
        <v/>
      </c>
    </row>
    <row r="2101" spans="3:3">
      <c r="C2101" s="19" t="str">
        <f>IF(ISBLANK(Table633[[#This Row],[Date]]),"",MONTH(Table633[[#This Row],[Date]]))</f>
        <v/>
      </c>
    </row>
    <row r="2102" spans="3:3">
      <c r="C2102" s="19" t="str">
        <f>IF(ISBLANK(Table633[[#This Row],[Date]]),"",MONTH(Table633[[#This Row],[Date]]))</f>
        <v/>
      </c>
    </row>
    <row r="2103" spans="3:3">
      <c r="C2103" s="19" t="str">
        <f>IF(ISBLANK(Table633[[#This Row],[Date]]),"",MONTH(Table633[[#This Row],[Date]]))</f>
        <v/>
      </c>
    </row>
    <row r="2104" spans="3:3">
      <c r="C2104" s="19" t="str">
        <f>IF(ISBLANK(Table633[[#This Row],[Date]]),"",MONTH(Table633[[#This Row],[Date]]))</f>
        <v/>
      </c>
    </row>
    <row r="2105" spans="3:3">
      <c r="C2105" s="19" t="str">
        <f>IF(ISBLANK(Table633[[#This Row],[Date]]),"",MONTH(Table633[[#This Row],[Date]]))</f>
        <v/>
      </c>
    </row>
    <row r="2106" spans="3:3">
      <c r="C2106" s="19" t="str">
        <f>IF(ISBLANK(Table633[[#This Row],[Date]]),"",MONTH(Table633[[#This Row],[Date]]))</f>
        <v/>
      </c>
    </row>
    <row r="2107" spans="3:3">
      <c r="C2107" s="19" t="str">
        <f>IF(ISBLANK(Table633[[#This Row],[Date]]),"",MONTH(Table633[[#This Row],[Date]]))</f>
        <v/>
      </c>
    </row>
    <row r="2108" spans="3:3">
      <c r="C2108" s="19" t="str">
        <f>IF(ISBLANK(Table633[[#This Row],[Date]]),"",MONTH(Table633[[#This Row],[Date]]))</f>
        <v/>
      </c>
    </row>
    <row r="2109" spans="3:3">
      <c r="C2109" s="19" t="str">
        <f>IF(ISBLANK(Table633[[#This Row],[Date]]),"",MONTH(Table633[[#This Row],[Date]]))</f>
        <v/>
      </c>
    </row>
    <row r="2110" spans="3:3">
      <c r="C2110" s="19" t="str">
        <f>IF(ISBLANK(Table633[[#This Row],[Date]]),"",MONTH(Table633[[#This Row],[Date]]))</f>
        <v/>
      </c>
    </row>
    <row r="2111" spans="3:3">
      <c r="C2111" s="19" t="str">
        <f>IF(ISBLANK(Table633[[#This Row],[Date]]),"",MONTH(Table633[[#This Row],[Date]]))</f>
        <v/>
      </c>
    </row>
    <row r="2112" spans="3:3">
      <c r="C2112" s="19" t="str">
        <f>IF(ISBLANK(Table633[[#This Row],[Date]]),"",MONTH(Table633[[#This Row],[Date]]))</f>
        <v/>
      </c>
    </row>
    <row r="2113" spans="3:3">
      <c r="C2113" s="19" t="str">
        <f>IF(ISBLANK(Table633[[#This Row],[Date]]),"",MONTH(Table633[[#This Row],[Date]]))</f>
        <v/>
      </c>
    </row>
    <row r="2114" spans="3:3">
      <c r="C2114" s="19" t="str">
        <f>IF(ISBLANK(Table633[[#This Row],[Date]]),"",MONTH(Table633[[#This Row],[Date]]))</f>
        <v/>
      </c>
    </row>
    <row r="2115" spans="3:3">
      <c r="C2115" s="19" t="str">
        <f>IF(ISBLANK(Table633[[#This Row],[Date]]),"",MONTH(Table633[[#This Row],[Date]]))</f>
        <v/>
      </c>
    </row>
    <row r="2116" spans="3:3">
      <c r="C2116" s="19" t="str">
        <f>IF(ISBLANK(Table633[[#This Row],[Date]]),"",MONTH(Table633[[#This Row],[Date]]))</f>
        <v/>
      </c>
    </row>
    <row r="2117" spans="3:3">
      <c r="C2117" s="19" t="str">
        <f>IF(ISBLANK(Table633[[#This Row],[Date]]),"",MONTH(Table633[[#This Row],[Date]]))</f>
        <v/>
      </c>
    </row>
    <row r="2118" spans="3:3">
      <c r="C2118" s="19" t="str">
        <f>IF(ISBLANK(Table633[[#This Row],[Date]]),"",MONTH(Table633[[#This Row],[Date]]))</f>
        <v/>
      </c>
    </row>
    <row r="2119" spans="3:3">
      <c r="C2119" s="19" t="str">
        <f>IF(ISBLANK(Table633[[#This Row],[Date]]),"",MONTH(Table633[[#This Row],[Date]]))</f>
        <v/>
      </c>
    </row>
    <row r="2120" spans="3:3">
      <c r="C2120" s="19" t="str">
        <f>IF(ISBLANK(Table633[[#This Row],[Date]]),"",MONTH(Table633[[#This Row],[Date]]))</f>
        <v/>
      </c>
    </row>
    <row r="2121" spans="3:3">
      <c r="C2121" s="19" t="str">
        <f>IF(ISBLANK(Table633[[#This Row],[Date]]),"",MONTH(Table633[[#This Row],[Date]]))</f>
        <v/>
      </c>
    </row>
    <row r="2122" spans="3:3">
      <c r="C2122" s="19" t="str">
        <f>IF(ISBLANK(Table633[[#This Row],[Date]]),"",MONTH(Table633[[#This Row],[Date]]))</f>
        <v/>
      </c>
    </row>
    <row r="2123" spans="3:3">
      <c r="C2123" s="19" t="str">
        <f>IF(ISBLANK(Table633[[#This Row],[Date]]),"",MONTH(Table633[[#This Row],[Date]]))</f>
        <v/>
      </c>
    </row>
    <row r="2124" spans="3:3">
      <c r="C2124" s="19" t="str">
        <f>IF(ISBLANK(Table633[[#This Row],[Date]]),"",MONTH(Table633[[#This Row],[Date]]))</f>
        <v/>
      </c>
    </row>
    <row r="2125" spans="3:3">
      <c r="C2125" s="19" t="str">
        <f>IF(ISBLANK(Table633[[#This Row],[Date]]),"",MONTH(Table633[[#This Row],[Date]]))</f>
        <v/>
      </c>
    </row>
    <row r="2126" spans="3:3">
      <c r="C2126" s="19" t="str">
        <f>IF(ISBLANK(Table633[[#This Row],[Date]]),"",MONTH(Table633[[#This Row],[Date]]))</f>
        <v/>
      </c>
    </row>
    <row r="2127" spans="3:3">
      <c r="C2127" s="19" t="str">
        <f>IF(ISBLANK(Table633[[#This Row],[Date]]),"",MONTH(Table633[[#This Row],[Date]]))</f>
        <v/>
      </c>
    </row>
    <row r="2128" spans="3:3">
      <c r="C2128" s="19" t="str">
        <f>IF(ISBLANK(Table633[[#This Row],[Date]]),"",MONTH(Table633[[#This Row],[Date]]))</f>
        <v/>
      </c>
    </row>
    <row r="2129" spans="3:3">
      <c r="C2129" s="19" t="str">
        <f>IF(ISBLANK(Table633[[#This Row],[Date]]),"",MONTH(Table633[[#This Row],[Date]]))</f>
        <v/>
      </c>
    </row>
    <row r="2130" spans="3:3">
      <c r="C2130" s="19" t="str">
        <f>IF(ISBLANK(Table633[[#This Row],[Date]]),"",MONTH(Table633[[#This Row],[Date]]))</f>
        <v/>
      </c>
    </row>
    <row r="2131" spans="3:3">
      <c r="C2131" s="19" t="str">
        <f>IF(ISBLANK(Table633[[#This Row],[Date]]),"",MONTH(Table633[[#This Row],[Date]]))</f>
        <v/>
      </c>
    </row>
    <row r="2132" spans="3:3">
      <c r="C2132" s="19" t="str">
        <f>IF(ISBLANK(Table633[[#This Row],[Date]]),"",MONTH(Table633[[#This Row],[Date]]))</f>
        <v/>
      </c>
    </row>
    <row r="2133" spans="3:3">
      <c r="C2133" s="19" t="str">
        <f>IF(ISBLANK(Table633[[#This Row],[Date]]),"",MONTH(Table633[[#This Row],[Date]]))</f>
        <v/>
      </c>
    </row>
    <row r="2134" spans="3:3">
      <c r="C2134" s="19" t="str">
        <f>IF(ISBLANK(Table633[[#This Row],[Date]]),"",MONTH(Table633[[#This Row],[Date]]))</f>
        <v/>
      </c>
    </row>
    <row r="2135" spans="3:3">
      <c r="C2135" s="19" t="str">
        <f>IF(ISBLANK(Table633[[#This Row],[Date]]),"",MONTH(Table633[[#This Row],[Date]]))</f>
        <v/>
      </c>
    </row>
    <row r="2136" spans="3:3">
      <c r="C2136" s="19" t="str">
        <f>IF(ISBLANK(Table633[[#This Row],[Date]]),"",MONTH(Table633[[#This Row],[Date]]))</f>
        <v/>
      </c>
    </row>
    <row r="2137" spans="3:3">
      <c r="C2137" s="19" t="str">
        <f>IF(ISBLANK(Table633[[#This Row],[Date]]),"",MONTH(Table633[[#This Row],[Date]]))</f>
        <v/>
      </c>
    </row>
    <row r="2138" spans="3:3">
      <c r="C2138" s="19" t="str">
        <f>IF(ISBLANK(Table633[[#This Row],[Date]]),"",MONTH(Table633[[#This Row],[Date]]))</f>
        <v/>
      </c>
    </row>
    <row r="2139" spans="3:3">
      <c r="C2139" s="19" t="str">
        <f>IF(ISBLANK(Table633[[#This Row],[Date]]),"",MONTH(Table633[[#This Row],[Date]]))</f>
        <v/>
      </c>
    </row>
    <row r="2140" spans="3:3">
      <c r="C2140" s="19" t="str">
        <f>IF(ISBLANK(Table633[[#This Row],[Date]]),"",MONTH(Table633[[#This Row],[Date]]))</f>
        <v/>
      </c>
    </row>
    <row r="2141" spans="3:3">
      <c r="C2141" s="19" t="str">
        <f>IF(ISBLANK(Table633[[#This Row],[Date]]),"",MONTH(Table633[[#This Row],[Date]]))</f>
        <v/>
      </c>
    </row>
    <row r="2142" spans="3:3">
      <c r="C2142" s="19" t="str">
        <f>IF(ISBLANK(Table633[[#This Row],[Date]]),"",MONTH(Table633[[#This Row],[Date]]))</f>
        <v/>
      </c>
    </row>
    <row r="2143" spans="3:3">
      <c r="C2143" s="19" t="str">
        <f>IF(ISBLANK(Table633[[#This Row],[Date]]),"",MONTH(Table633[[#This Row],[Date]]))</f>
        <v/>
      </c>
    </row>
    <row r="2144" spans="3:3">
      <c r="C2144" s="19" t="str">
        <f>IF(ISBLANK(Table633[[#This Row],[Date]]),"",MONTH(Table633[[#This Row],[Date]]))</f>
        <v/>
      </c>
    </row>
    <row r="2145" spans="3:3">
      <c r="C2145" s="19" t="str">
        <f>IF(ISBLANK(Table633[[#This Row],[Date]]),"",MONTH(Table633[[#This Row],[Date]]))</f>
        <v/>
      </c>
    </row>
    <row r="2146" spans="3:3">
      <c r="C2146" s="19" t="str">
        <f>IF(ISBLANK(Table633[[#This Row],[Date]]),"",MONTH(Table633[[#This Row],[Date]]))</f>
        <v/>
      </c>
    </row>
    <row r="2147" spans="3:3">
      <c r="C2147" s="19" t="str">
        <f>IF(ISBLANK(Table633[[#This Row],[Date]]),"",MONTH(Table633[[#This Row],[Date]]))</f>
        <v/>
      </c>
    </row>
    <row r="2148" spans="3:3">
      <c r="C2148" s="19" t="str">
        <f>IF(ISBLANK(Table633[[#This Row],[Date]]),"",MONTH(Table633[[#This Row],[Date]]))</f>
        <v/>
      </c>
    </row>
    <row r="2149" spans="3:3">
      <c r="C2149" s="19" t="str">
        <f>IF(ISBLANK(Table633[[#This Row],[Date]]),"",MONTH(Table633[[#This Row],[Date]]))</f>
        <v/>
      </c>
    </row>
    <row r="2150" spans="3:3">
      <c r="C2150" s="19" t="str">
        <f>IF(ISBLANK(Table633[[#This Row],[Date]]),"",MONTH(Table633[[#This Row],[Date]]))</f>
        <v/>
      </c>
    </row>
    <row r="2151" spans="3:3">
      <c r="C2151" s="19" t="str">
        <f>IF(ISBLANK(Table633[[#This Row],[Date]]),"",MONTH(Table633[[#This Row],[Date]]))</f>
        <v/>
      </c>
    </row>
    <row r="2152" spans="3:3">
      <c r="C2152" s="19" t="str">
        <f>IF(ISBLANK(Table633[[#This Row],[Date]]),"",MONTH(Table633[[#This Row],[Date]]))</f>
        <v/>
      </c>
    </row>
    <row r="2153" spans="3:3">
      <c r="C2153" s="19" t="str">
        <f>IF(ISBLANK(Table633[[#This Row],[Date]]),"",MONTH(Table633[[#This Row],[Date]]))</f>
        <v/>
      </c>
    </row>
    <row r="2154" spans="3:3">
      <c r="C2154" s="19" t="str">
        <f>IF(ISBLANK(Table633[[#This Row],[Date]]),"",MONTH(Table633[[#This Row],[Date]]))</f>
        <v/>
      </c>
    </row>
    <row r="2155" spans="3:3">
      <c r="C2155" s="19" t="str">
        <f>IF(ISBLANK(Table633[[#This Row],[Date]]),"",MONTH(Table633[[#This Row],[Date]]))</f>
        <v/>
      </c>
    </row>
    <row r="2156" spans="3:3">
      <c r="C2156" s="19" t="str">
        <f>IF(ISBLANK(Table633[[#This Row],[Date]]),"",MONTH(Table633[[#This Row],[Date]]))</f>
        <v/>
      </c>
    </row>
    <row r="2157" spans="3:3">
      <c r="C2157" s="19" t="str">
        <f>IF(ISBLANK(Table633[[#This Row],[Date]]),"",MONTH(Table633[[#This Row],[Date]]))</f>
        <v/>
      </c>
    </row>
    <row r="2158" spans="3:3">
      <c r="C2158" s="19" t="str">
        <f>IF(ISBLANK(Table633[[#This Row],[Date]]),"",MONTH(Table633[[#This Row],[Date]]))</f>
        <v/>
      </c>
    </row>
    <row r="2159" spans="3:3">
      <c r="C2159" s="19" t="str">
        <f>IF(ISBLANK(Table633[[#This Row],[Date]]),"",MONTH(Table633[[#This Row],[Date]]))</f>
        <v/>
      </c>
    </row>
    <row r="2160" spans="3:3">
      <c r="C2160" s="19" t="str">
        <f>IF(ISBLANK(Table633[[#This Row],[Date]]),"",MONTH(Table633[[#This Row],[Date]]))</f>
        <v/>
      </c>
    </row>
    <row r="2161" spans="3:3">
      <c r="C2161" s="19" t="str">
        <f>IF(ISBLANK(Table633[[#This Row],[Date]]),"",MONTH(Table633[[#This Row],[Date]]))</f>
        <v/>
      </c>
    </row>
    <row r="2162" spans="3:3">
      <c r="C2162" s="19" t="str">
        <f>IF(ISBLANK(Table633[[#This Row],[Date]]),"",MONTH(Table633[[#This Row],[Date]]))</f>
        <v/>
      </c>
    </row>
    <row r="2163" spans="3:3">
      <c r="C2163" s="19" t="str">
        <f>IF(ISBLANK(Table633[[#This Row],[Date]]),"",MONTH(Table633[[#This Row],[Date]]))</f>
        <v/>
      </c>
    </row>
    <row r="2164" spans="3:3">
      <c r="C2164" s="19" t="str">
        <f>IF(ISBLANK(Table633[[#This Row],[Date]]),"",MONTH(Table633[[#This Row],[Date]]))</f>
        <v/>
      </c>
    </row>
    <row r="2165" spans="3:3">
      <c r="C2165" s="19" t="str">
        <f>IF(ISBLANK(Table633[[#This Row],[Date]]),"",MONTH(Table633[[#This Row],[Date]]))</f>
        <v/>
      </c>
    </row>
    <row r="2166" spans="3:3">
      <c r="C2166" s="19" t="str">
        <f>IF(ISBLANK(Table633[[#This Row],[Date]]),"",MONTH(Table633[[#This Row],[Date]]))</f>
        <v/>
      </c>
    </row>
    <row r="2167" spans="3:3">
      <c r="C2167" s="19" t="str">
        <f>IF(ISBLANK(Table633[[#This Row],[Date]]),"",MONTH(Table633[[#This Row],[Date]]))</f>
        <v/>
      </c>
    </row>
    <row r="2168" spans="3:3">
      <c r="C2168" s="19" t="str">
        <f>IF(ISBLANK(Table633[[#This Row],[Date]]),"",MONTH(Table633[[#This Row],[Date]]))</f>
        <v/>
      </c>
    </row>
    <row r="2169" spans="3:3">
      <c r="C2169" s="19" t="str">
        <f>IF(ISBLANK(Table633[[#This Row],[Date]]),"",MONTH(Table633[[#This Row],[Date]]))</f>
        <v/>
      </c>
    </row>
    <row r="2170" spans="3:3">
      <c r="C2170" s="19" t="str">
        <f>IF(ISBLANK(Table633[[#This Row],[Date]]),"",MONTH(Table633[[#This Row],[Date]]))</f>
        <v/>
      </c>
    </row>
    <row r="2171" spans="3:3">
      <c r="C2171" s="19" t="str">
        <f>IF(ISBLANK(Table633[[#This Row],[Date]]),"",MONTH(Table633[[#This Row],[Date]]))</f>
        <v/>
      </c>
    </row>
    <row r="2172" spans="3:3">
      <c r="C2172" s="19" t="str">
        <f>IF(ISBLANK(Table633[[#This Row],[Date]]),"",MONTH(Table633[[#This Row],[Date]]))</f>
        <v/>
      </c>
    </row>
    <row r="2173" spans="3:3">
      <c r="C2173" s="19" t="str">
        <f>IF(ISBLANK(Table633[[#This Row],[Date]]),"",MONTH(Table633[[#This Row],[Date]]))</f>
        <v/>
      </c>
    </row>
    <row r="2174" spans="3:3">
      <c r="C2174" s="19" t="str">
        <f>IF(ISBLANK(Table633[[#This Row],[Date]]),"",MONTH(Table633[[#This Row],[Date]]))</f>
        <v/>
      </c>
    </row>
    <row r="2175" spans="3:3">
      <c r="C2175" s="19" t="str">
        <f>IF(ISBLANK(Table633[[#This Row],[Date]]),"",MONTH(Table633[[#This Row],[Date]]))</f>
        <v/>
      </c>
    </row>
    <row r="2176" spans="3:3">
      <c r="C2176" s="19" t="str">
        <f>IF(ISBLANK(Table633[[#This Row],[Date]]),"",MONTH(Table633[[#This Row],[Date]]))</f>
        <v/>
      </c>
    </row>
    <row r="2177" spans="3:3">
      <c r="C2177" s="19" t="str">
        <f>IF(ISBLANK(Table633[[#This Row],[Date]]),"",MONTH(Table633[[#This Row],[Date]]))</f>
        <v/>
      </c>
    </row>
    <row r="2178" spans="3:3">
      <c r="C2178" s="19" t="str">
        <f>IF(ISBLANK(Table633[[#This Row],[Date]]),"",MONTH(Table633[[#This Row],[Date]]))</f>
        <v/>
      </c>
    </row>
    <row r="2179" spans="3:3">
      <c r="C2179" s="19" t="str">
        <f>IF(ISBLANK(Table633[[#This Row],[Date]]),"",MONTH(Table633[[#This Row],[Date]]))</f>
        <v/>
      </c>
    </row>
    <row r="2180" spans="3:3">
      <c r="C2180" s="19" t="str">
        <f>IF(ISBLANK(Table633[[#This Row],[Date]]),"",MONTH(Table633[[#This Row],[Date]]))</f>
        <v/>
      </c>
    </row>
    <row r="2181" spans="3:3">
      <c r="C2181" s="19" t="str">
        <f>IF(ISBLANK(Table633[[#This Row],[Date]]),"",MONTH(Table633[[#This Row],[Date]]))</f>
        <v/>
      </c>
    </row>
    <row r="2182" spans="3:3">
      <c r="C2182" s="19" t="str">
        <f>IF(ISBLANK(Table633[[#This Row],[Date]]),"",MONTH(Table633[[#This Row],[Date]]))</f>
        <v/>
      </c>
    </row>
    <row r="2183" spans="3:3">
      <c r="C2183" s="19" t="str">
        <f>IF(ISBLANK(Table633[[#This Row],[Date]]),"",MONTH(Table633[[#This Row],[Date]]))</f>
        <v/>
      </c>
    </row>
    <row r="2184" spans="3:3">
      <c r="C2184" s="19" t="str">
        <f>IF(ISBLANK(Table633[[#This Row],[Date]]),"",MONTH(Table633[[#This Row],[Date]]))</f>
        <v/>
      </c>
    </row>
    <row r="2185" spans="3:3">
      <c r="C2185" s="19" t="str">
        <f>IF(ISBLANK(Table633[[#This Row],[Date]]),"",MONTH(Table633[[#This Row],[Date]]))</f>
        <v/>
      </c>
    </row>
    <row r="2186" spans="3:3">
      <c r="C2186" s="19" t="str">
        <f>IF(ISBLANK(Table633[[#This Row],[Date]]),"",MONTH(Table633[[#This Row],[Date]]))</f>
        <v/>
      </c>
    </row>
    <row r="2187" spans="3:3">
      <c r="C2187" s="19" t="str">
        <f>IF(ISBLANK(Table633[[#This Row],[Date]]),"",MONTH(Table633[[#This Row],[Date]]))</f>
        <v/>
      </c>
    </row>
    <row r="2188" spans="3:3">
      <c r="C2188" s="19" t="str">
        <f>IF(ISBLANK(Table633[[#This Row],[Date]]),"",MONTH(Table633[[#This Row],[Date]]))</f>
        <v/>
      </c>
    </row>
    <row r="2189" spans="3:3">
      <c r="C2189" s="19" t="str">
        <f>IF(ISBLANK(Table633[[#This Row],[Date]]),"",MONTH(Table633[[#This Row],[Date]]))</f>
        <v/>
      </c>
    </row>
    <row r="2190" spans="3:3">
      <c r="C2190" s="19" t="str">
        <f>IF(ISBLANK(Table633[[#This Row],[Date]]),"",MONTH(Table633[[#This Row],[Date]]))</f>
        <v/>
      </c>
    </row>
    <row r="2191" spans="3:3">
      <c r="C2191" s="19" t="str">
        <f>IF(ISBLANK(Table633[[#This Row],[Date]]),"",MONTH(Table633[[#This Row],[Date]]))</f>
        <v/>
      </c>
    </row>
    <row r="2192" spans="3:3">
      <c r="C2192" s="19" t="str">
        <f>IF(ISBLANK(Table633[[#This Row],[Date]]),"",MONTH(Table633[[#This Row],[Date]]))</f>
        <v/>
      </c>
    </row>
    <row r="2193" spans="3:3">
      <c r="C2193" s="19" t="str">
        <f>IF(ISBLANK(Table633[[#This Row],[Date]]),"",MONTH(Table633[[#This Row],[Date]]))</f>
        <v/>
      </c>
    </row>
    <row r="2194" spans="3:3">
      <c r="C2194" s="19" t="str">
        <f>IF(ISBLANK(Table633[[#This Row],[Date]]),"",MONTH(Table633[[#This Row],[Date]]))</f>
        <v/>
      </c>
    </row>
    <row r="2195" spans="3:3">
      <c r="C2195" s="19" t="str">
        <f>IF(ISBLANK(Table633[[#This Row],[Date]]),"",MONTH(Table633[[#This Row],[Date]]))</f>
        <v/>
      </c>
    </row>
    <row r="2196" spans="3:3">
      <c r="C2196" s="19" t="str">
        <f>IF(ISBLANK(Table633[[#This Row],[Date]]),"",MONTH(Table633[[#This Row],[Date]]))</f>
        <v/>
      </c>
    </row>
    <row r="2197" spans="3:3">
      <c r="C2197" s="19" t="str">
        <f>IF(ISBLANK(Table633[[#This Row],[Date]]),"",MONTH(Table633[[#This Row],[Date]]))</f>
        <v/>
      </c>
    </row>
    <row r="2198" spans="3:3">
      <c r="C2198" s="19" t="str">
        <f>IF(ISBLANK(Table633[[#This Row],[Date]]),"",MONTH(Table633[[#This Row],[Date]]))</f>
        <v/>
      </c>
    </row>
    <row r="2199" spans="3:3">
      <c r="C2199" s="19" t="str">
        <f>IF(ISBLANK(Table633[[#This Row],[Date]]),"",MONTH(Table633[[#This Row],[Date]]))</f>
        <v/>
      </c>
    </row>
    <row r="2200" spans="3:3">
      <c r="C2200" s="19" t="str">
        <f>IF(ISBLANK(Table633[[#This Row],[Date]]),"",MONTH(Table633[[#This Row],[Date]]))</f>
        <v/>
      </c>
    </row>
    <row r="2201" spans="3:3">
      <c r="C2201" s="19" t="str">
        <f>IF(ISBLANK(Table633[[#This Row],[Date]]),"",MONTH(Table633[[#This Row],[Date]]))</f>
        <v/>
      </c>
    </row>
    <row r="2202" spans="3:3">
      <c r="C2202" s="19" t="str">
        <f>IF(ISBLANK(Table633[[#This Row],[Date]]),"",MONTH(Table633[[#This Row],[Date]]))</f>
        <v/>
      </c>
    </row>
    <row r="2203" spans="3:3">
      <c r="C2203" s="19" t="str">
        <f>IF(ISBLANK(Table633[[#This Row],[Date]]),"",MONTH(Table633[[#This Row],[Date]]))</f>
        <v/>
      </c>
    </row>
    <row r="2204" spans="3:3">
      <c r="C2204" s="19" t="str">
        <f>IF(ISBLANK(Table633[[#This Row],[Date]]),"",MONTH(Table633[[#This Row],[Date]]))</f>
        <v/>
      </c>
    </row>
    <row r="2205" spans="3:3">
      <c r="C2205" s="19" t="str">
        <f>IF(ISBLANK(Table633[[#This Row],[Date]]),"",MONTH(Table633[[#This Row],[Date]]))</f>
        <v/>
      </c>
    </row>
    <row r="2206" spans="3:3">
      <c r="C2206" s="19" t="str">
        <f>IF(ISBLANK(Table633[[#This Row],[Date]]),"",MONTH(Table633[[#This Row],[Date]]))</f>
        <v/>
      </c>
    </row>
    <row r="2207" spans="3:3">
      <c r="C2207" s="19" t="str">
        <f>IF(ISBLANK(Table633[[#This Row],[Date]]),"",MONTH(Table633[[#This Row],[Date]]))</f>
        <v/>
      </c>
    </row>
    <row r="2208" spans="3:3">
      <c r="C2208" s="19" t="str">
        <f>IF(ISBLANK(Table633[[#This Row],[Date]]),"",MONTH(Table633[[#This Row],[Date]]))</f>
        <v/>
      </c>
    </row>
    <row r="2209" spans="3:3">
      <c r="C2209" s="19" t="str">
        <f>IF(ISBLANK(Table633[[#This Row],[Date]]),"",MONTH(Table633[[#This Row],[Date]]))</f>
        <v/>
      </c>
    </row>
    <row r="2210" spans="3:3">
      <c r="C2210" s="19" t="str">
        <f>IF(ISBLANK(Table633[[#This Row],[Date]]),"",MONTH(Table633[[#This Row],[Date]]))</f>
        <v/>
      </c>
    </row>
    <row r="2211" spans="3:3">
      <c r="C2211" s="19" t="str">
        <f>IF(ISBLANK(Table633[[#This Row],[Date]]),"",MONTH(Table633[[#This Row],[Date]]))</f>
        <v/>
      </c>
    </row>
    <row r="2212" spans="3:3">
      <c r="C2212" s="19" t="str">
        <f>IF(ISBLANK(Table633[[#This Row],[Date]]),"",MONTH(Table633[[#This Row],[Date]]))</f>
        <v/>
      </c>
    </row>
    <row r="2213" spans="3:3">
      <c r="C2213" s="19" t="str">
        <f>IF(ISBLANK(Table633[[#This Row],[Date]]),"",MONTH(Table633[[#This Row],[Date]]))</f>
        <v/>
      </c>
    </row>
    <row r="2214" spans="3:3">
      <c r="C2214" s="19" t="str">
        <f>IF(ISBLANK(Table633[[#This Row],[Date]]),"",MONTH(Table633[[#This Row],[Date]]))</f>
        <v/>
      </c>
    </row>
    <row r="2215" spans="3:3">
      <c r="C2215" s="19" t="str">
        <f>IF(ISBLANK(Table633[[#This Row],[Date]]),"",MONTH(Table633[[#This Row],[Date]]))</f>
        <v/>
      </c>
    </row>
    <row r="2216" spans="3:3">
      <c r="C2216" s="19" t="str">
        <f>IF(ISBLANK(Table633[[#This Row],[Date]]),"",MONTH(Table633[[#This Row],[Date]]))</f>
        <v/>
      </c>
    </row>
    <row r="2217" spans="3:3">
      <c r="C2217" s="19" t="str">
        <f>IF(ISBLANK(Table633[[#This Row],[Date]]),"",MONTH(Table633[[#This Row],[Date]]))</f>
        <v/>
      </c>
    </row>
    <row r="2218" spans="3:3">
      <c r="C2218" s="19" t="str">
        <f>IF(ISBLANK(Table633[[#This Row],[Date]]),"",MONTH(Table633[[#This Row],[Date]]))</f>
        <v/>
      </c>
    </row>
    <row r="2219" spans="3:3">
      <c r="C2219" s="19" t="str">
        <f>IF(ISBLANK(Table633[[#This Row],[Date]]),"",MONTH(Table633[[#This Row],[Date]]))</f>
        <v/>
      </c>
    </row>
    <row r="2220" spans="3:3">
      <c r="C2220" s="19" t="str">
        <f>IF(ISBLANK(Table633[[#This Row],[Date]]),"",MONTH(Table633[[#This Row],[Date]]))</f>
        <v/>
      </c>
    </row>
    <row r="2221" spans="3:3">
      <c r="C2221" s="19" t="str">
        <f>IF(ISBLANK(Table633[[#This Row],[Date]]),"",MONTH(Table633[[#This Row],[Date]]))</f>
        <v/>
      </c>
    </row>
    <row r="2222" spans="3:3">
      <c r="C2222" s="19" t="str">
        <f>IF(ISBLANK(Table633[[#This Row],[Date]]),"",MONTH(Table633[[#This Row],[Date]]))</f>
        <v/>
      </c>
    </row>
    <row r="2223" spans="3:3">
      <c r="C2223" s="19" t="str">
        <f>IF(ISBLANK(Table633[[#This Row],[Date]]),"",MONTH(Table633[[#This Row],[Date]]))</f>
        <v/>
      </c>
    </row>
    <row r="2224" spans="3:3">
      <c r="C2224" s="19" t="str">
        <f>IF(ISBLANK(Table633[[#This Row],[Date]]),"",MONTH(Table633[[#This Row],[Date]]))</f>
        <v/>
      </c>
    </row>
    <row r="2225" spans="3:3">
      <c r="C2225" s="19" t="str">
        <f>IF(ISBLANK(Table633[[#This Row],[Date]]),"",MONTH(Table633[[#This Row],[Date]]))</f>
        <v/>
      </c>
    </row>
    <row r="2226" spans="3:3">
      <c r="C2226" s="19" t="str">
        <f>IF(ISBLANK(Table633[[#This Row],[Date]]),"",MONTH(Table633[[#This Row],[Date]]))</f>
        <v/>
      </c>
    </row>
    <row r="2227" spans="3:3">
      <c r="C2227" s="19" t="str">
        <f>IF(ISBLANK(Table633[[#This Row],[Date]]),"",MONTH(Table633[[#This Row],[Date]]))</f>
        <v/>
      </c>
    </row>
    <row r="2228" spans="3:3">
      <c r="C2228" s="19" t="str">
        <f>IF(ISBLANK(Table633[[#This Row],[Date]]),"",MONTH(Table633[[#This Row],[Date]]))</f>
        <v/>
      </c>
    </row>
    <row r="2229" spans="3:3">
      <c r="C2229" s="19" t="str">
        <f>IF(ISBLANK(Table633[[#This Row],[Date]]),"",MONTH(Table633[[#This Row],[Date]]))</f>
        <v/>
      </c>
    </row>
    <row r="2230" spans="3:3">
      <c r="C2230" s="19" t="str">
        <f>IF(ISBLANK(Table633[[#This Row],[Date]]),"",MONTH(Table633[[#This Row],[Date]]))</f>
        <v/>
      </c>
    </row>
    <row r="2231" spans="3:3">
      <c r="C2231" s="19" t="str">
        <f>IF(ISBLANK(Table633[[#This Row],[Date]]),"",MONTH(Table633[[#This Row],[Date]]))</f>
        <v/>
      </c>
    </row>
    <row r="2232" spans="3:3">
      <c r="C2232" s="19" t="str">
        <f>IF(ISBLANK(Table633[[#This Row],[Date]]),"",MONTH(Table633[[#This Row],[Date]]))</f>
        <v/>
      </c>
    </row>
    <row r="2233" spans="3:3">
      <c r="C2233" s="19" t="str">
        <f>IF(ISBLANK(Table633[[#This Row],[Date]]),"",MONTH(Table633[[#This Row],[Date]]))</f>
        <v/>
      </c>
    </row>
    <row r="2234" spans="3:3">
      <c r="C2234" s="19" t="str">
        <f>IF(ISBLANK(Table633[[#This Row],[Date]]),"",MONTH(Table633[[#This Row],[Date]]))</f>
        <v/>
      </c>
    </row>
    <row r="2235" spans="3:3">
      <c r="C2235" s="19" t="str">
        <f>IF(ISBLANK(Table633[[#This Row],[Date]]),"",MONTH(Table633[[#This Row],[Date]]))</f>
        <v/>
      </c>
    </row>
    <row r="2236" spans="3:3">
      <c r="C2236" s="19" t="str">
        <f>IF(ISBLANK(Table633[[#This Row],[Date]]),"",MONTH(Table633[[#This Row],[Date]]))</f>
        <v/>
      </c>
    </row>
    <row r="2237" spans="3:3">
      <c r="C2237" s="19" t="str">
        <f>IF(ISBLANK(Table633[[#This Row],[Date]]),"",MONTH(Table633[[#This Row],[Date]]))</f>
        <v/>
      </c>
    </row>
    <row r="2238" spans="3:3">
      <c r="C2238" s="19" t="str">
        <f>IF(ISBLANK(Table633[[#This Row],[Date]]),"",MONTH(Table633[[#This Row],[Date]]))</f>
        <v/>
      </c>
    </row>
    <row r="2239" spans="3:3">
      <c r="C2239" s="19" t="str">
        <f>IF(ISBLANK(Table633[[#This Row],[Date]]),"",MONTH(Table633[[#This Row],[Date]]))</f>
        <v/>
      </c>
    </row>
    <row r="2240" spans="3:3">
      <c r="C2240" s="19" t="str">
        <f>IF(ISBLANK(Table633[[#This Row],[Date]]),"",MONTH(Table633[[#This Row],[Date]]))</f>
        <v/>
      </c>
    </row>
    <row r="2241" spans="3:3">
      <c r="C2241" s="19" t="str">
        <f>IF(ISBLANK(Table633[[#This Row],[Date]]),"",MONTH(Table633[[#This Row],[Date]]))</f>
        <v/>
      </c>
    </row>
    <row r="2242" spans="3:3">
      <c r="C2242" s="19" t="str">
        <f>IF(ISBLANK(Table633[[#This Row],[Date]]),"",MONTH(Table633[[#This Row],[Date]]))</f>
        <v/>
      </c>
    </row>
    <row r="2243" spans="3:3">
      <c r="C2243" s="19" t="str">
        <f>IF(ISBLANK(Table633[[#This Row],[Date]]),"",MONTH(Table633[[#This Row],[Date]]))</f>
        <v/>
      </c>
    </row>
    <row r="2244" spans="3:3">
      <c r="C2244" s="19" t="str">
        <f>IF(ISBLANK(Table633[[#This Row],[Date]]),"",MONTH(Table633[[#This Row],[Date]]))</f>
        <v/>
      </c>
    </row>
    <row r="2245" spans="3:3">
      <c r="C2245" s="19" t="str">
        <f>IF(ISBLANK(Table633[[#This Row],[Date]]),"",MONTH(Table633[[#This Row],[Date]]))</f>
        <v/>
      </c>
    </row>
    <row r="2246" spans="3:3">
      <c r="C2246" s="19" t="str">
        <f>IF(ISBLANK(Table633[[#This Row],[Date]]),"",MONTH(Table633[[#This Row],[Date]]))</f>
        <v/>
      </c>
    </row>
    <row r="2247" spans="3:3">
      <c r="C2247" s="19" t="str">
        <f>IF(ISBLANK(Table633[[#This Row],[Date]]),"",MONTH(Table633[[#This Row],[Date]]))</f>
        <v/>
      </c>
    </row>
    <row r="2248" spans="3:3">
      <c r="C2248" s="19" t="str">
        <f>IF(ISBLANK(Table633[[#This Row],[Date]]),"",MONTH(Table633[[#This Row],[Date]]))</f>
        <v/>
      </c>
    </row>
    <row r="2249" spans="3:3">
      <c r="C2249" s="19" t="str">
        <f>IF(ISBLANK(Table633[[#This Row],[Date]]),"",MONTH(Table633[[#This Row],[Date]]))</f>
        <v/>
      </c>
    </row>
    <row r="2250" spans="3:3">
      <c r="C2250" s="19" t="str">
        <f>IF(ISBLANK(Table633[[#This Row],[Date]]),"",MONTH(Table633[[#This Row],[Date]]))</f>
        <v/>
      </c>
    </row>
    <row r="2251" spans="3:3">
      <c r="C2251" s="19" t="str">
        <f>IF(ISBLANK(Table633[[#This Row],[Date]]),"",MONTH(Table633[[#This Row],[Date]]))</f>
        <v/>
      </c>
    </row>
    <row r="2252" spans="3:3">
      <c r="C2252" s="19" t="str">
        <f>IF(ISBLANK(Table633[[#This Row],[Date]]),"",MONTH(Table633[[#This Row],[Date]]))</f>
        <v/>
      </c>
    </row>
    <row r="2253" spans="3:3">
      <c r="C2253" s="19" t="str">
        <f>IF(ISBLANK(Table633[[#This Row],[Date]]),"",MONTH(Table633[[#This Row],[Date]]))</f>
        <v/>
      </c>
    </row>
    <row r="2254" spans="3:3">
      <c r="C2254" s="19" t="str">
        <f>IF(ISBLANK(Table633[[#This Row],[Date]]),"",MONTH(Table633[[#This Row],[Date]]))</f>
        <v/>
      </c>
    </row>
    <row r="2255" spans="3:3">
      <c r="C2255" s="19" t="str">
        <f>IF(ISBLANK(Table633[[#This Row],[Date]]),"",MONTH(Table633[[#This Row],[Date]]))</f>
        <v/>
      </c>
    </row>
    <row r="2256" spans="3:3">
      <c r="C2256" s="19" t="str">
        <f>IF(ISBLANK(Table633[[#This Row],[Date]]),"",MONTH(Table633[[#This Row],[Date]]))</f>
        <v/>
      </c>
    </row>
    <row r="2257" spans="3:3">
      <c r="C2257" s="19" t="str">
        <f>IF(ISBLANK(Table633[[#This Row],[Date]]),"",MONTH(Table633[[#This Row],[Date]]))</f>
        <v/>
      </c>
    </row>
    <row r="2258" spans="3:3">
      <c r="C2258" s="19" t="str">
        <f>IF(ISBLANK(Table633[[#This Row],[Date]]),"",MONTH(Table633[[#This Row],[Date]]))</f>
        <v/>
      </c>
    </row>
    <row r="2259" spans="3:3">
      <c r="C2259" s="19" t="str">
        <f>IF(ISBLANK(Table633[[#This Row],[Date]]),"",MONTH(Table633[[#This Row],[Date]]))</f>
        <v/>
      </c>
    </row>
    <row r="2260" spans="3:3">
      <c r="C2260" s="19" t="str">
        <f>IF(ISBLANK(Table633[[#This Row],[Date]]),"",MONTH(Table633[[#This Row],[Date]]))</f>
        <v/>
      </c>
    </row>
    <row r="2261" spans="3:3">
      <c r="C2261" s="19" t="str">
        <f>IF(ISBLANK(Table633[[#This Row],[Date]]),"",MONTH(Table633[[#This Row],[Date]]))</f>
        <v/>
      </c>
    </row>
    <row r="2262" spans="3:3">
      <c r="C2262" s="19" t="str">
        <f>IF(ISBLANK(Table633[[#This Row],[Date]]),"",MONTH(Table633[[#This Row],[Date]]))</f>
        <v/>
      </c>
    </row>
    <row r="2263" spans="3:3">
      <c r="C2263" s="19" t="str">
        <f>IF(ISBLANK(Table633[[#This Row],[Date]]),"",MONTH(Table633[[#This Row],[Date]]))</f>
        <v/>
      </c>
    </row>
    <row r="2264" spans="3:3">
      <c r="C2264" s="19" t="str">
        <f>IF(ISBLANK(Table633[[#This Row],[Date]]),"",MONTH(Table633[[#This Row],[Date]]))</f>
        <v/>
      </c>
    </row>
    <row r="2265" spans="3:3">
      <c r="C2265" s="19" t="str">
        <f>IF(ISBLANK(Table633[[#This Row],[Date]]),"",MONTH(Table633[[#This Row],[Date]]))</f>
        <v/>
      </c>
    </row>
    <row r="2266" spans="3:3">
      <c r="C2266" s="19" t="str">
        <f>IF(ISBLANK(Table633[[#This Row],[Date]]),"",MONTH(Table633[[#This Row],[Date]]))</f>
        <v/>
      </c>
    </row>
    <row r="2267" spans="3:3">
      <c r="C2267" s="19" t="str">
        <f>IF(ISBLANK(Table633[[#This Row],[Date]]),"",MONTH(Table633[[#This Row],[Date]]))</f>
        <v/>
      </c>
    </row>
    <row r="2268" spans="3:3">
      <c r="C2268" s="19" t="str">
        <f>IF(ISBLANK(Table633[[#This Row],[Date]]),"",MONTH(Table633[[#This Row],[Date]]))</f>
        <v/>
      </c>
    </row>
    <row r="2269" spans="3:3">
      <c r="C2269" s="19" t="str">
        <f>IF(ISBLANK(Table633[[#This Row],[Date]]),"",MONTH(Table633[[#This Row],[Date]]))</f>
        <v/>
      </c>
    </row>
    <row r="2270" spans="3:3">
      <c r="C2270" s="19" t="str">
        <f>IF(ISBLANK(Table633[[#This Row],[Date]]),"",MONTH(Table633[[#This Row],[Date]]))</f>
        <v/>
      </c>
    </row>
    <row r="2271" spans="3:3">
      <c r="C2271" s="19" t="str">
        <f>IF(ISBLANK(Table633[[#This Row],[Date]]),"",MONTH(Table633[[#This Row],[Date]]))</f>
        <v/>
      </c>
    </row>
    <row r="2272" spans="3:3">
      <c r="C2272" s="19" t="str">
        <f>IF(ISBLANK(Table633[[#This Row],[Date]]),"",MONTH(Table633[[#This Row],[Date]]))</f>
        <v/>
      </c>
    </row>
    <row r="2273" spans="3:3">
      <c r="C2273" s="19" t="str">
        <f>IF(ISBLANK(Table633[[#This Row],[Date]]),"",MONTH(Table633[[#This Row],[Date]]))</f>
        <v/>
      </c>
    </row>
    <row r="2274" spans="3:3">
      <c r="C2274" s="19" t="str">
        <f>IF(ISBLANK(Table633[[#This Row],[Date]]),"",MONTH(Table633[[#This Row],[Date]]))</f>
        <v/>
      </c>
    </row>
    <row r="2275" spans="3:3">
      <c r="C2275" s="19" t="str">
        <f>IF(ISBLANK(Table633[[#This Row],[Date]]),"",MONTH(Table633[[#This Row],[Date]]))</f>
        <v/>
      </c>
    </row>
    <row r="2276" spans="3:3">
      <c r="C2276" s="19" t="str">
        <f>IF(ISBLANK(Table633[[#This Row],[Date]]),"",MONTH(Table633[[#This Row],[Date]]))</f>
        <v/>
      </c>
    </row>
    <row r="2277" spans="3:3">
      <c r="C2277" s="19" t="str">
        <f>IF(ISBLANK(Table633[[#This Row],[Date]]),"",MONTH(Table633[[#This Row],[Date]]))</f>
        <v/>
      </c>
    </row>
    <row r="2278" spans="3:3">
      <c r="C2278" s="19" t="str">
        <f>IF(ISBLANK(Table633[[#This Row],[Date]]),"",MONTH(Table633[[#This Row],[Date]]))</f>
        <v/>
      </c>
    </row>
    <row r="2279" spans="3:3">
      <c r="C2279" s="19" t="str">
        <f>IF(ISBLANK(Table633[[#This Row],[Date]]),"",MONTH(Table633[[#This Row],[Date]]))</f>
        <v/>
      </c>
    </row>
    <row r="2280" spans="3:3">
      <c r="C2280" s="19" t="str">
        <f>IF(ISBLANK(Table633[[#This Row],[Date]]),"",MONTH(Table633[[#This Row],[Date]]))</f>
        <v/>
      </c>
    </row>
    <row r="2281" spans="3:3">
      <c r="C2281" s="19" t="str">
        <f>IF(ISBLANK(Table633[[#This Row],[Date]]),"",MONTH(Table633[[#This Row],[Date]]))</f>
        <v/>
      </c>
    </row>
    <row r="2282" spans="3:3">
      <c r="C2282" s="19" t="str">
        <f>IF(ISBLANK(Table633[[#This Row],[Date]]),"",MONTH(Table633[[#This Row],[Date]]))</f>
        <v/>
      </c>
    </row>
    <row r="2283" spans="3:3">
      <c r="C2283" s="19" t="str">
        <f>IF(ISBLANK(Table633[[#This Row],[Date]]),"",MONTH(Table633[[#This Row],[Date]]))</f>
        <v/>
      </c>
    </row>
    <row r="2284" spans="3:3">
      <c r="C2284" s="19" t="str">
        <f>IF(ISBLANK(Table633[[#This Row],[Date]]),"",MONTH(Table633[[#This Row],[Date]]))</f>
        <v/>
      </c>
    </row>
    <row r="2285" spans="3:3">
      <c r="C2285" s="19" t="str">
        <f>IF(ISBLANK(Table633[[#This Row],[Date]]),"",MONTH(Table633[[#This Row],[Date]]))</f>
        <v/>
      </c>
    </row>
    <row r="2286" spans="3:3">
      <c r="C2286" s="19" t="str">
        <f>IF(ISBLANK(Table633[[#This Row],[Date]]),"",MONTH(Table633[[#This Row],[Date]]))</f>
        <v/>
      </c>
    </row>
    <row r="2287" spans="3:3">
      <c r="C2287" s="19" t="str">
        <f>IF(ISBLANK(Table633[[#This Row],[Date]]),"",MONTH(Table633[[#This Row],[Date]]))</f>
        <v/>
      </c>
    </row>
    <row r="2288" spans="3:3">
      <c r="C2288" s="19" t="str">
        <f>IF(ISBLANK(Table633[[#This Row],[Date]]),"",MONTH(Table633[[#This Row],[Date]]))</f>
        <v/>
      </c>
    </row>
    <row r="2289" spans="3:3">
      <c r="C2289" s="19" t="str">
        <f>IF(ISBLANK(Table633[[#This Row],[Date]]),"",MONTH(Table633[[#This Row],[Date]]))</f>
        <v/>
      </c>
    </row>
    <row r="2290" spans="3:3">
      <c r="C2290" s="19" t="str">
        <f>IF(ISBLANK(Table633[[#This Row],[Date]]),"",MONTH(Table633[[#This Row],[Date]]))</f>
        <v/>
      </c>
    </row>
    <row r="2291" spans="3:3">
      <c r="C2291" s="19" t="str">
        <f>IF(ISBLANK(Table633[[#This Row],[Date]]),"",MONTH(Table633[[#This Row],[Date]]))</f>
        <v/>
      </c>
    </row>
    <row r="2292" spans="3:3">
      <c r="C2292" s="19" t="str">
        <f>IF(ISBLANK(Table633[[#This Row],[Date]]),"",MONTH(Table633[[#This Row],[Date]]))</f>
        <v/>
      </c>
    </row>
    <row r="2293" spans="3:3">
      <c r="C2293" s="19" t="str">
        <f>IF(ISBLANK(Table633[[#This Row],[Date]]),"",MONTH(Table633[[#This Row],[Date]]))</f>
        <v/>
      </c>
    </row>
    <row r="2294" spans="3:3">
      <c r="C2294" s="19" t="str">
        <f>IF(ISBLANK(Table633[[#This Row],[Date]]),"",MONTH(Table633[[#This Row],[Date]]))</f>
        <v/>
      </c>
    </row>
    <row r="2295" spans="3:3">
      <c r="C2295" s="19" t="str">
        <f>IF(ISBLANK(Table633[[#This Row],[Date]]),"",MONTH(Table633[[#This Row],[Date]]))</f>
        <v/>
      </c>
    </row>
    <row r="2296" spans="3:3">
      <c r="C2296" s="19" t="str">
        <f>IF(ISBLANK(Table633[[#This Row],[Date]]),"",MONTH(Table633[[#This Row],[Date]]))</f>
        <v/>
      </c>
    </row>
    <row r="2297" spans="3:3">
      <c r="C2297" s="19" t="str">
        <f>IF(ISBLANK(Table633[[#This Row],[Date]]),"",MONTH(Table633[[#This Row],[Date]]))</f>
        <v/>
      </c>
    </row>
    <row r="2298" spans="3:3">
      <c r="C2298" s="19" t="str">
        <f>IF(ISBLANK(Table633[[#This Row],[Date]]),"",MONTH(Table633[[#This Row],[Date]]))</f>
        <v/>
      </c>
    </row>
    <row r="2299" spans="3:3">
      <c r="C2299" s="19" t="str">
        <f>IF(ISBLANK(Table633[[#This Row],[Date]]),"",MONTH(Table633[[#This Row],[Date]]))</f>
        <v/>
      </c>
    </row>
    <row r="2300" spans="3:3">
      <c r="C2300" s="19" t="str">
        <f>IF(ISBLANK(Table633[[#This Row],[Date]]),"",MONTH(Table633[[#This Row],[Date]]))</f>
        <v/>
      </c>
    </row>
    <row r="2301" spans="3:3">
      <c r="C2301" s="19" t="str">
        <f>IF(ISBLANK(Table633[[#This Row],[Date]]),"",MONTH(Table633[[#This Row],[Date]]))</f>
        <v/>
      </c>
    </row>
    <row r="2302" spans="3:3">
      <c r="C2302" s="19" t="str">
        <f>IF(ISBLANK(Table633[[#This Row],[Date]]),"",MONTH(Table633[[#This Row],[Date]]))</f>
        <v/>
      </c>
    </row>
    <row r="2303" spans="3:3">
      <c r="C2303" s="19" t="str">
        <f>IF(ISBLANK(Table633[[#This Row],[Date]]),"",MONTH(Table633[[#This Row],[Date]]))</f>
        <v/>
      </c>
    </row>
    <row r="2304" spans="3:3">
      <c r="C2304" s="19" t="str">
        <f>IF(ISBLANK(Table633[[#This Row],[Date]]),"",MONTH(Table633[[#This Row],[Date]]))</f>
        <v/>
      </c>
    </row>
    <row r="2305" spans="3:3">
      <c r="C2305" s="19" t="str">
        <f>IF(ISBLANK(Table633[[#This Row],[Date]]),"",MONTH(Table633[[#This Row],[Date]]))</f>
        <v/>
      </c>
    </row>
    <row r="2306" spans="3:3">
      <c r="C2306" s="19" t="str">
        <f>IF(ISBLANK(Table633[[#This Row],[Date]]),"",MONTH(Table633[[#This Row],[Date]]))</f>
        <v/>
      </c>
    </row>
    <row r="2307" spans="3:3">
      <c r="C2307" s="19" t="str">
        <f>IF(ISBLANK(Table633[[#This Row],[Date]]),"",MONTH(Table633[[#This Row],[Date]]))</f>
        <v/>
      </c>
    </row>
    <row r="2308" spans="3:3">
      <c r="C2308" s="19" t="str">
        <f>IF(ISBLANK(Table633[[#This Row],[Date]]),"",MONTH(Table633[[#This Row],[Date]]))</f>
        <v/>
      </c>
    </row>
    <row r="2309" spans="3:3">
      <c r="C2309" s="19" t="str">
        <f>IF(ISBLANK(Table633[[#This Row],[Date]]),"",MONTH(Table633[[#This Row],[Date]]))</f>
        <v/>
      </c>
    </row>
    <row r="2310" spans="3:3">
      <c r="C2310" s="19" t="str">
        <f>IF(ISBLANK(Table633[[#This Row],[Date]]),"",MONTH(Table633[[#This Row],[Date]]))</f>
        <v/>
      </c>
    </row>
    <row r="2311" spans="3:3">
      <c r="C2311" s="19" t="str">
        <f>IF(ISBLANK(Table633[[#This Row],[Date]]),"",MONTH(Table633[[#This Row],[Date]]))</f>
        <v/>
      </c>
    </row>
    <row r="2312" spans="3:3">
      <c r="C2312" s="19" t="str">
        <f>IF(ISBLANK(Table633[[#This Row],[Date]]),"",MONTH(Table633[[#This Row],[Date]]))</f>
        <v/>
      </c>
    </row>
    <row r="2313" spans="3:3">
      <c r="C2313" s="19" t="str">
        <f>IF(ISBLANK(Table633[[#This Row],[Date]]),"",MONTH(Table633[[#This Row],[Date]]))</f>
        <v/>
      </c>
    </row>
    <row r="2314" spans="3:3">
      <c r="C2314" s="19" t="str">
        <f>IF(ISBLANK(Table633[[#This Row],[Date]]),"",MONTH(Table633[[#This Row],[Date]]))</f>
        <v/>
      </c>
    </row>
    <row r="2315" spans="3:3">
      <c r="C2315" s="19" t="str">
        <f>IF(ISBLANK(Table633[[#This Row],[Date]]),"",MONTH(Table633[[#This Row],[Date]]))</f>
        <v/>
      </c>
    </row>
    <row r="2316" spans="3:3">
      <c r="C2316" s="19" t="str">
        <f>IF(ISBLANK(Table633[[#This Row],[Date]]),"",MONTH(Table633[[#This Row],[Date]]))</f>
        <v/>
      </c>
    </row>
    <row r="2317" spans="3:3">
      <c r="C2317" s="19" t="str">
        <f>IF(ISBLANK(Table633[[#This Row],[Date]]),"",MONTH(Table633[[#This Row],[Date]]))</f>
        <v/>
      </c>
    </row>
    <row r="2318" spans="3:3">
      <c r="C2318" s="19" t="str">
        <f>IF(ISBLANK(Table633[[#This Row],[Date]]),"",MONTH(Table633[[#This Row],[Date]]))</f>
        <v/>
      </c>
    </row>
    <row r="2319" spans="3:3">
      <c r="C2319" s="19" t="str">
        <f>IF(ISBLANK(Table633[[#This Row],[Date]]),"",MONTH(Table633[[#This Row],[Date]]))</f>
        <v/>
      </c>
    </row>
    <row r="2320" spans="3:3">
      <c r="C2320" s="19" t="str">
        <f>IF(ISBLANK(Table633[[#This Row],[Date]]),"",MONTH(Table633[[#This Row],[Date]]))</f>
        <v/>
      </c>
    </row>
    <row r="2321" spans="3:3">
      <c r="C2321" s="19" t="str">
        <f>IF(ISBLANK(Table633[[#This Row],[Date]]),"",MONTH(Table633[[#This Row],[Date]]))</f>
        <v/>
      </c>
    </row>
    <row r="2322" spans="3:3">
      <c r="C2322" s="19" t="str">
        <f>IF(ISBLANK(Table633[[#This Row],[Date]]),"",MONTH(Table633[[#This Row],[Date]]))</f>
        <v/>
      </c>
    </row>
    <row r="2323" spans="3:3">
      <c r="C2323" s="19" t="str">
        <f>IF(ISBLANK(Table633[[#This Row],[Date]]),"",MONTH(Table633[[#This Row],[Date]]))</f>
        <v/>
      </c>
    </row>
    <row r="2324" spans="3:3">
      <c r="C2324" s="19" t="str">
        <f>IF(ISBLANK(Table633[[#This Row],[Date]]),"",MONTH(Table633[[#This Row],[Date]]))</f>
        <v/>
      </c>
    </row>
    <row r="2325" spans="3:3">
      <c r="C2325" s="19" t="str">
        <f>IF(ISBLANK(Table633[[#This Row],[Date]]),"",MONTH(Table633[[#This Row],[Date]]))</f>
        <v/>
      </c>
    </row>
    <row r="2326" spans="3:3">
      <c r="C2326" s="19" t="str">
        <f>IF(ISBLANK(Table633[[#This Row],[Date]]),"",MONTH(Table633[[#This Row],[Date]]))</f>
        <v/>
      </c>
    </row>
    <row r="2327" spans="3:3">
      <c r="C2327" s="19" t="str">
        <f>IF(ISBLANK(Table633[[#This Row],[Date]]),"",MONTH(Table633[[#This Row],[Date]]))</f>
        <v/>
      </c>
    </row>
    <row r="2328" spans="3:3">
      <c r="C2328" s="19" t="str">
        <f>IF(ISBLANK(Table633[[#This Row],[Date]]),"",MONTH(Table633[[#This Row],[Date]]))</f>
        <v/>
      </c>
    </row>
    <row r="2329" spans="3:3">
      <c r="C2329" s="19" t="str">
        <f>IF(ISBLANK(Table633[[#This Row],[Date]]),"",MONTH(Table633[[#This Row],[Date]]))</f>
        <v/>
      </c>
    </row>
    <row r="2330" spans="3:3">
      <c r="C2330" s="19" t="str">
        <f>IF(ISBLANK(Table633[[#This Row],[Date]]),"",MONTH(Table633[[#This Row],[Date]]))</f>
        <v/>
      </c>
    </row>
    <row r="2331" spans="3:3">
      <c r="C2331" s="19" t="str">
        <f>IF(ISBLANK(Table633[[#This Row],[Date]]),"",MONTH(Table633[[#This Row],[Date]]))</f>
        <v/>
      </c>
    </row>
    <row r="2332" spans="3:3">
      <c r="C2332" s="19" t="str">
        <f>IF(ISBLANK(Table633[[#This Row],[Date]]),"",MONTH(Table633[[#This Row],[Date]]))</f>
        <v/>
      </c>
    </row>
    <row r="2333" spans="3:3">
      <c r="C2333" s="19" t="str">
        <f>IF(ISBLANK(Table633[[#This Row],[Date]]),"",MONTH(Table633[[#This Row],[Date]]))</f>
        <v/>
      </c>
    </row>
    <row r="2334" spans="3:3">
      <c r="C2334" s="19" t="str">
        <f>IF(ISBLANK(Table633[[#This Row],[Date]]),"",MONTH(Table633[[#This Row],[Date]]))</f>
        <v/>
      </c>
    </row>
    <row r="2335" spans="3:3">
      <c r="C2335" s="19" t="str">
        <f>IF(ISBLANK(Table633[[#This Row],[Date]]),"",MONTH(Table633[[#This Row],[Date]]))</f>
        <v/>
      </c>
    </row>
    <row r="2336" spans="3:3">
      <c r="C2336" s="19" t="str">
        <f>IF(ISBLANK(Table633[[#This Row],[Date]]),"",MONTH(Table633[[#This Row],[Date]]))</f>
        <v/>
      </c>
    </row>
    <row r="2337" spans="3:3">
      <c r="C2337" s="19" t="str">
        <f>IF(ISBLANK(Table633[[#This Row],[Date]]),"",MONTH(Table633[[#This Row],[Date]]))</f>
        <v/>
      </c>
    </row>
    <row r="2338" spans="3:3">
      <c r="C2338" s="19" t="str">
        <f>IF(ISBLANK(Table633[[#This Row],[Date]]),"",MONTH(Table633[[#This Row],[Date]]))</f>
        <v/>
      </c>
    </row>
    <row r="2339" spans="3:3">
      <c r="C2339" s="19" t="str">
        <f>IF(ISBLANK(Table633[[#This Row],[Date]]),"",MONTH(Table633[[#This Row],[Date]]))</f>
        <v/>
      </c>
    </row>
    <row r="2340" spans="3:3">
      <c r="C2340" s="19" t="str">
        <f>IF(ISBLANK(Table633[[#This Row],[Date]]),"",MONTH(Table633[[#This Row],[Date]]))</f>
        <v/>
      </c>
    </row>
    <row r="2341" spans="3:3">
      <c r="C2341" s="19" t="str">
        <f>IF(ISBLANK(Table633[[#This Row],[Date]]),"",MONTH(Table633[[#This Row],[Date]]))</f>
        <v/>
      </c>
    </row>
    <row r="2342" spans="3:3">
      <c r="C2342" s="19" t="str">
        <f>IF(ISBLANK(Table633[[#This Row],[Date]]),"",MONTH(Table633[[#This Row],[Date]]))</f>
        <v/>
      </c>
    </row>
    <row r="2343" spans="3:3">
      <c r="C2343" s="19" t="str">
        <f>IF(ISBLANK(Table633[[#This Row],[Date]]),"",MONTH(Table633[[#This Row],[Date]]))</f>
        <v/>
      </c>
    </row>
    <row r="2344" spans="3:3">
      <c r="C2344" s="19" t="str">
        <f>IF(ISBLANK(Table633[[#This Row],[Date]]),"",MONTH(Table633[[#This Row],[Date]]))</f>
        <v/>
      </c>
    </row>
    <row r="2345" spans="3:3">
      <c r="C2345" s="19" t="str">
        <f>IF(ISBLANK(Table633[[#This Row],[Date]]),"",MONTH(Table633[[#This Row],[Date]]))</f>
        <v/>
      </c>
    </row>
    <row r="2346" spans="3:3">
      <c r="C2346" s="19" t="str">
        <f>IF(ISBLANK(Table633[[#This Row],[Date]]),"",MONTH(Table633[[#This Row],[Date]]))</f>
        <v/>
      </c>
    </row>
    <row r="2347" spans="3:3">
      <c r="C2347" s="19" t="str">
        <f>IF(ISBLANK(Table633[[#This Row],[Date]]),"",MONTH(Table633[[#This Row],[Date]]))</f>
        <v/>
      </c>
    </row>
    <row r="2348" spans="3:3">
      <c r="C2348" s="19" t="str">
        <f>IF(ISBLANK(Table633[[#This Row],[Date]]),"",MONTH(Table633[[#This Row],[Date]]))</f>
        <v/>
      </c>
    </row>
    <row r="2349" spans="3:3">
      <c r="C2349" s="19" t="str">
        <f>IF(ISBLANK(Table633[[#This Row],[Date]]),"",MONTH(Table633[[#This Row],[Date]]))</f>
        <v/>
      </c>
    </row>
    <row r="2350" spans="3:3">
      <c r="C2350" s="19" t="str">
        <f>IF(ISBLANK(Table633[[#This Row],[Date]]),"",MONTH(Table633[[#This Row],[Date]]))</f>
        <v/>
      </c>
    </row>
    <row r="2351" spans="3:3">
      <c r="C2351" s="19" t="str">
        <f>IF(ISBLANK(Table633[[#This Row],[Date]]),"",MONTH(Table633[[#This Row],[Date]]))</f>
        <v/>
      </c>
    </row>
    <row r="2352" spans="3:3">
      <c r="C2352" s="19" t="str">
        <f>IF(ISBLANK(Table633[[#This Row],[Date]]),"",MONTH(Table633[[#This Row],[Date]]))</f>
        <v/>
      </c>
    </row>
    <row r="2353" spans="3:3">
      <c r="C2353" s="19" t="str">
        <f>IF(ISBLANK(Table633[[#This Row],[Date]]),"",MONTH(Table633[[#This Row],[Date]]))</f>
        <v/>
      </c>
    </row>
    <row r="2354" spans="3:3">
      <c r="C2354" s="19" t="str">
        <f>IF(ISBLANK(Table633[[#This Row],[Date]]),"",MONTH(Table633[[#This Row],[Date]]))</f>
        <v/>
      </c>
    </row>
    <row r="2355" spans="3:3">
      <c r="C2355" s="19" t="str">
        <f>IF(ISBLANK(Table633[[#This Row],[Date]]),"",MONTH(Table633[[#This Row],[Date]]))</f>
        <v/>
      </c>
    </row>
    <row r="2356" spans="3:3">
      <c r="C2356" s="19" t="str">
        <f>IF(ISBLANK(Table633[[#This Row],[Date]]),"",MONTH(Table633[[#This Row],[Date]]))</f>
        <v/>
      </c>
    </row>
    <row r="2357" spans="3:3">
      <c r="C2357" s="19" t="str">
        <f>IF(ISBLANK(Table633[[#This Row],[Date]]),"",MONTH(Table633[[#This Row],[Date]]))</f>
        <v/>
      </c>
    </row>
    <row r="2358" spans="3:3">
      <c r="C2358" s="19" t="str">
        <f>IF(ISBLANK(Table633[[#This Row],[Date]]),"",MONTH(Table633[[#This Row],[Date]]))</f>
        <v/>
      </c>
    </row>
    <row r="2359" spans="3:3">
      <c r="C2359" s="19" t="str">
        <f>IF(ISBLANK(Table633[[#This Row],[Date]]),"",MONTH(Table633[[#This Row],[Date]]))</f>
        <v/>
      </c>
    </row>
    <row r="2360" spans="3:3">
      <c r="C2360" s="19" t="str">
        <f>IF(ISBLANK(Table633[[#This Row],[Date]]),"",MONTH(Table633[[#This Row],[Date]]))</f>
        <v/>
      </c>
    </row>
    <row r="2361" spans="3:3">
      <c r="C2361" s="19" t="str">
        <f>IF(ISBLANK(Table633[[#This Row],[Date]]),"",MONTH(Table633[[#This Row],[Date]]))</f>
        <v/>
      </c>
    </row>
    <row r="2362" spans="3:3">
      <c r="C2362" s="19" t="str">
        <f>IF(ISBLANK(Table633[[#This Row],[Date]]),"",MONTH(Table633[[#This Row],[Date]]))</f>
        <v/>
      </c>
    </row>
    <row r="2363" spans="3:3">
      <c r="C2363" s="19" t="str">
        <f>IF(ISBLANK(Table633[[#This Row],[Date]]),"",MONTH(Table633[[#This Row],[Date]]))</f>
        <v/>
      </c>
    </row>
    <row r="2364" spans="3:3">
      <c r="C2364" s="19" t="str">
        <f>IF(ISBLANK(Table633[[#This Row],[Date]]),"",MONTH(Table633[[#This Row],[Date]]))</f>
        <v/>
      </c>
    </row>
    <row r="2365" spans="3:3">
      <c r="C2365" s="19" t="str">
        <f>IF(ISBLANK(Table633[[#This Row],[Date]]),"",MONTH(Table633[[#This Row],[Date]]))</f>
        <v/>
      </c>
    </row>
    <row r="2366" spans="3:3">
      <c r="C2366" s="19" t="str">
        <f>IF(ISBLANK(Table633[[#This Row],[Date]]),"",MONTH(Table633[[#This Row],[Date]]))</f>
        <v/>
      </c>
    </row>
    <row r="2367" spans="3:3">
      <c r="C2367" s="19" t="str">
        <f>IF(ISBLANK(Table633[[#This Row],[Date]]),"",MONTH(Table633[[#This Row],[Date]]))</f>
        <v/>
      </c>
    </row>
    <row r="2368" spans="3:3">
      <c r="C2368" s="19" t="str">
        <f>IF(ISBLANK(Table633[[#This Row],[Date]]),"",MONTH(Table633[[#This Row],[Date]]))</f>
        <v/>
      </c>
    </row>
    <row r="2369" spans="3:3">
      <c r="C2369" s="19" t="str">
        <f>IF(ISBLANK(Table633[[#This Row],[Date]]),"",MONTH(Table633[[#This Row],[Date]]))</f>
        <v/>
      </c>
    </row>
    <row r="2370" spans="3:3">
      <c r="C2370" s="19" t="str">
        <f>IF(ISBLANK(Table633[[#This Row],[Date]]),"",MONTH(Table633[[#This Row],[Date]]))</f>
        <v/>
      </c>
    </row>
    <row r="2371" spans="3:3">
      <c r="C2371" s="19" t="str">
        <f>IF(ISBLANK(Table633[[#This Row],[Date]]),"",MONTH(Table633[[#This Row],[Date]]))</f>
        <v/>
      </c>
    </row>
    <row r="2372" spans="3:3">
      <c r="C2372" s="19" t="str">
        <f>IF(ISBLANK(Table633[[#This Row],[Date]]),"",MONTH(Table633[[#This Row],[Date]]))</f>
        <v/>
      </c>
    </row>
    <row r="2373" spans="3:3">
      <c r="C2373" s="19" t="str">
        <f>IF(ISBLANK(Table633[[#This Row],[Date]]),"",MONTH(Table633[[#This Row],[Date]]))</f>
        <v/>
      </c>
    </row>
    <row r="2374" spans="3:3">
      <c r="C2374" s="19" t="str">
        <f>IF(ISBLANK(Table633[[#This Row],[Date]]),"",MONTH(Table633[[#This Row],[Date]]))</f>
        <v/>
      </c>
    </row>
    <row r="2375" spans="3:3">
      <c r="C2375" s="19" t="str">
        <f>IF(ISBLANK(Table633[[#This Row],[Date]]),"",MONTH(Table633[[#This Row],[Date]]))</f>
        <v/>
      </c>
    </row>
    <row r="2376" spans="3:3">
      <c r="C2376" s="19" t="str">
        <f>IF(ISBLANK(Table633[[#This Row],[Date]]),"",MONTH(Table633[[#This Row],[Date]]))</f>
        <v/>
      </c>
    </row>
    <row r="2377" spans="3:3">
      <c r="C2377" s="19" t="str">
        <f>IF(ISBLANK(Table633[[#This Row],[Date]]),"",MONTH(Table633[[#This Row],[Date]]))</f>
        <v/>
      </c>
    </row>
    <row r="2378" spans="3:3">
      <c r="C2378" s="19" t="str">
        <f>IF(ISBLANK(Table633[[#This Row],[Date]]),"",MONTH(Table633[[#This Row],[Date]]))</f>
        <v/>
      </c>
    </row>
    <row r="2379" spans="3:3">
      <c r="C2379" s="19" t="str">
        <f>IF(ISBLANK(Table633[[#This Row],[Date]]),"",MONTH(Table633[[#This Row],[Date]]))</f>
        <v/>
      </c>
    </row>
    <row r="2380" spans="3:3">
      <c r="C2380" s="19" t="str">
        <f>IF(ISBLANK(Table633[[#This Row],[Date]]),"",MONTH(Table633[[#This Row],[Date]]))</f>
        <v/>
      </c>
    </row>
    <row r="2381" spans="3:3">
      <c r="C2381" s="19" t="str">
        <f>IF(ISBLANK(Table633[[#This Row],[Date]]),"",MONTH(Table633[[#This Row],[Date]]))</f>
        <v/>
      </c>
    </row>
    <row r="2382" spans="3:3">
      <c r="C2382" s="19" t="str">
        <f>IF(ISBLANK(Table633[[#This Row],[Date]]),"",MONTH(Table633[[#This Row],[Date]]))</f>
        <v/>
      </c>
    </row>
    <row r="2383" spans="3:3">
      <c r="C2383" s="19" t="str">
        <f>IF(ISBLANK(Table633[[#This Row],[Date]]),"",MONTH(Table633[[#This Row],[Date]]))</f>
        <v/>
      </c>
    </row>
    <row r="2384" spans="3:3">
      <c r="C2384" s="19" t="str">
        <f>IF(ISBLANK(Table633[[#This Row],[Date]]),"",MONTH(Table633[[#This Row],[Date]]))</f>
        <v/>
      </c>
    </row>
    <row r="2385" spans="3:3">
      <c r="C2385" s="19" t="str">
        <f>IF(ISBLANK(Table633[[#This Row],[Date]]),"",MONTH(Table633[[#This Row],[Date]]))</f>
        <v/>
      </c>
    </row>
    <row r="2386" spans="3:3">
      <c r="C2386" s="19" t="str">
        <f>IF(ISBLANK(Table633[[#This Row],[Date]]),"",MONTH(Table633[[#This Row],[Date]]))</f>
        <v/>
      </c>
    </row>
    <row r="2387" spans="3:3">
      <c r="C2387" s="19" t="str">
        <f>IF(ISBLANK(Table633[[#This Row],[Date]]),"",MONTH(Table633[[#This Row],[Date]]))</f>
        <v/>
      </c>
    </row>
    <row r="2388" spans="3:3">
      <c r="C2388" s="19" t="str">
        <f>IF(ISBLANK(Table633[[#This Row],[Date]]),"",MONTH(Table633[[#This Row],[Date]]))</f>
        <v/>
      </c>
    </row>
    <row r="2389" spans="3:3">
      <c r="C2389" s="19" t="str">
        <f>IF(ISBLANK(Table633[[#This Row],[Date]]),"",MONTH(Table633[[#This Row],[Date]]))</f>
        <v/>
      </c>
    </row>
    <row r="2390" spans="3:3">
      <c r="C2390" s="19" t="str">
        <f>IF(ISBLANK(Table633[[#This Row],[Date]]),"",MONTH(Table633[[#This Row],[Date]]))</f>
        <v/>
      </c>
    </row>
    <row r="2391" spans="3:3">
      <c r="C2391" s="19" t="str">
        <f>IF(ISBLANK(Table633[[#This Row],[Date]]),"",MONTH(Table633[[#This Row],[Date]]))</f>
        <v/>
      </c>
    </row>
    <row r="2392" spans="3:3">
      <c r="C2392" s="19" t="str">
        <f>IF(ISBLANK(Table633[[#This Row],[Date]]),"",MONTH(Table633[[#This Row],[Date]]))</f>
        <v/>
      </c>
    </row>
    <row r="2393" spans="3:3">
      <c r="C2393" s="19" t="str">
        <f>IF(ISBLANK(Table633[[#This Row],[Date]]),"",MONTH(Table633[[#This Row],[Date]]))</f>
        <v/>
      </c>
    </row>
    <row r="2394" spans="3:3">
      <c r="C2394" s="19" t="str">
        <f>IF(ISBLANK(Table633[[#This Row],[Date]]),"",MONTH(Table633[[#This Row],[Date]]))</f>
        <v/>
      </c>
    </row>
    <row r="2395" spans="3:3">
      <c r="C2395" s="19" t="str">
        <f>IF(ISBLANK(Table633[[#This Row],[Date]]),"",MONTH(Table633[[#This Row],[Date]]))</f>
        <v/>
      </c>
    </row>
    <row r="2396" spans="3:3">
      <c r="C2396" s="19" t="str">
        <f>IF(ISBLANK(Table633[[#This Row],[Date]]),"",MONTH(Table633[[#This Row],[Date]]))</f>
        <v/>
      </c>
    </row>
    <row r="2397" spans="3:3">
      <c r="C2397" s="19" t="str">
        <f>IF(ISBLANK(Table633[[#This Row],[Date]]),"",MONTH(Table633[[#This Row],[Date]]))</f>
        <v/>
      </c>
    </row>
    <row r="2398" spans="3:3">
      <c r="C2398" s="19" t="str">
        <f>IF(ISBLANK(Table633[[#This Row],[Date]]),"",MONTH(Table633[[#This Row],[Date]]))</f>
        <v/>
      </c>
    </row>
    <row r="2399" spans="3:3">
      <c r="C2399" s="19" t="str">
        <f>IF(ISBLANK(Table633[[#This Row],[Date]]),"",MONTH(Table633[[#This Row],[Date]]))</f>
        <v/>
      </c>
    </row>
    <row r="2400" spans="3:3">
      <c r="C2400" s="19" t="str">
        <f>IF(ISBLANK(Table633[[#This Row],[Date]]),"",MONTH(Table633[[#This Row],[Date]]))</f>
        <v/>
      </c>
    </row>
    <row r="2401" spans="3:3">
      <c r="C2401" s="19" t="str">
        <f>IF(ISBLANK(Table633[[#This Row],[Date]]),"",MONTH(Table633[[#This Row],[Date]]))</f>
        <v/>
      </c>
    </row>
    <row r="2402" spans="3:3">
      <c r="C2402" s="19" t="str">
        <f>IF(ISBLANK(Table633[[#This Row],[Date]]),"",MONTH(Table633[[#This Row],[Date]]))</f>
        <v/>
      </c>
    </row>
    <row r="2403" spans="3:3">
      <c r="C2403" s="19" t="str">
        <f>IF(ISBLANK(Table633[[#This Row],[Date]]),"",MONTH(Table633[[#This Row],[Date]]))</f>
        <v/>
      </c>
    </row>
    <row r="2404" spans="3:3">
      <c r="C2404" s="19" t="str">
        <f>IF(ISBLANK(Table633[[#This Row],[Date]]),"",MONTH(Table633[[#This Row],[Date]]))</f>
        <v/>
      </c>
    </row>
    <row r="2405" spans="3:3">
      <c r="C2405" s="19" t="str">
        <f>IF(ISBLANK(Table633[[#This Row],[Date]]),"",MONTH(Table633[[#This Row],[Date]]))</f>
        <v/>
      </c>
    </row>
    <row r="2406" spans="3:3">
      <c r="C2406" s="19" t="str">
        <f>IF(ISBLANK(Table633[[#This Row],[Date]]),"",MONTH(Table633[[#This Row],[Date]]))</f>
        <v/>
      </c>
    </row>
    <row r="2407" spans="3:3">
      <c r="C2407" s="19" t="str">
        <f>IF(ISBLANK(Table633[[#This Row],[Date]]),"",MONTH(Table633[[#This Row],[Date]]))</f>
        <v/>
      </c>
    </row>
    <row r="2408" spans="3:3">
      <c r="C2408" s="19" t="str">
        <f>IF(ISBLANK(Table633[[#This Row],[Date]]),"",MONTH(Table633[[#This Row],[Date]]))</f>
        <v/>
      </c>
    </row>
    <row r="2409" spans="3:3">
      <c r="C2409" s="19" t="str">
        <f>IF(ISBLANK(Table633[[#This Row],[Date]]),"",MONTH(Table633[[#This Row],[Date]]))</f>
        <v/>
      </c>
    </row>
    <row r="2410" spans="3:3">
      <c r="C2410" s="19" t="str">
        <f>IF(ISBLANK(Table633[[#This Row],[Date]]),"",MONTH(Table633[[#This Row],[Date]]))</f>
        <v/>
      </c>
    </row>
    <row r="2411" spans="3:3">
      <c r="C2411" s="19" t="str">
        <f>IF(ISBLANK(Table633[[#This Row],[Date]]),"",MONTH(Table633[[#This Row],[Date]]))</f>
        <v/>
      </c>
    </row>
    <row r="2412" spans="3:3">
      <c r="C2412" s="19" t="str">
        <f>IF(ISBLANK(Table633[[#This Row],[Date]]),"",MONTH(Table633[[#This Row],[Date]]))</f>
        <v/>
      </c>
    </row>
    <row r="2413" spans="3:3">
      <c r="C2413" s="19" t="str">
        <f>IF(ISBLANK(Table633[[#This Row],[Date]]),"",MONTH(Table633[[#This Row],[Date]]))</f>
        <v/>
      </c>
    </row>
    <row r="2414" spans="3:3">
      <c r="C2414" s="19" t="str">
        <f>IF(ISBLANK(Table633[[#This Row],[Date]]),"",MONTH(Table633[[#This Row],[Date]]))</f>
        <v/>
      </c>
    </row>
    <row r="2415" spans="3:3">
      <c r="C2415" s="19" t="str">
        <f>IF(ISBLANK(Table633[[#This Row],[Date]]),"",MONTH(Table633[[#This Row],[Date]]))</f>
        <v/>
      </c>
    </row>
    <row r="2416" spans="3:3">
      <c r="C2416" s="19" t="str">
        <f>IF(ISBLANK(Table633[[#This Row],[Date]]),"",MONTH(Table633[[#This Row],[Date]]))</f>
        <v/>
      </c>
    </row>
    <row r="2417" spans="3:3">
      <c r="C2417" s="19" t="str">
        <f>IF(ISBLANK(Table633[[#This Row],[Date]]),"",MONTH(Table633[[#This Row],[Date]]))</f>
        <v/>
      </c>
    </row>
    <row r="2418" spans="3:3">
      <c r="C2418" s="19" t="str">
        <f>IF(ISBLANK(Table633[[#This Row],[Date]]),"",MONTH(Table633[[#This Row],[Date]]))</f>
        <v/>
      </c>
    </row>
    <row r="2419" spans="3:3">
      <c r="C2419" s="19" t="str">
        <f>IF(ISBLANK(Table633[[#This Row],[Date]]),"",MONTH(Table633[[#This Row],[Date]]))</f>
        <v/>
      </c>
    </row>
    <row r="2420" spans="3:3">
      <c r="C2420" s="19" t="str">
        <f>IF(ISBLANK(Table633[[#This Row],[Date]]),"",MONTH(Table633[[#This Row],[Date]]))</f>
        <v/>
      </c>
    </row>
    <row r="2421" spans="3:3">
      <c r="C2421" s="19" t="str">
        <f>IF(ISBLANK(Table633[[#This Row],[Date]]),"",MONTH(Table633[[#This Row],[Date]]))</f>
        <v/>
      </c>
    </row>
    <row r="2422" spans="3:3">
      <c r="C2422" s="19" t="str">
        <f>IF(ISBLANK(Table633[[#This Row],[Date]]),"",MONTH(Table633[[#This Row],[Date]]))</f>
        <v/>
      </c>
    </row>
    <row r="2423" spans="3:3">
      <c r="C2423" s="19" t="str">
        <f>IF(ISBLANK(Table633[[#This Row],[Date]]),"",MONTH(Table633[[#This Row],[Date]]))</f>
        <v/>
      </c>
    </row>
    <row r="2424" spans="3:3">
      <c r="C2424" s="19" t="str">
        <f>IF(ISBLANK(Table633[[#This Row],[Date]]),"",MONTH(Table633[[#This Row],[Date]]))</f>
        <v/>
      </c>
    </row>
    <row r="2425" spans="3:3">
      <c r="C2425" s="19" t="str">
        <f>IF(ISBLANK(Table633[[#This Row],[Date]]),"",MONTH(Table633[[#This Row],[Date]]))</f>
        <v/>
      </c>
    </row>
    <row r="2426" spans="3:3">
      <c r="C2426" s="19" t="str">
        <f>IF(ISBLANK(Table633[[#This Row],[Date]]),"",MONTH(Table633[[#This Row],[Date]]))</f>
        <v/>
      </c>
    </row>
    <row r="2427" spans="3:3">
      <c r="C2427" s="19" t="str">
        <f>IF(ISBLANK(Table633[[#This Row],[Date]]),"",MONTH(Table633[[#This Row],[Date]]))</f>
        <v/>
      </c>
    </row>
    <row r="2428" spans="3:3">
      <c r="C2428" s="19" t="str">
        <f>IF(ISBLANK(Table633[[#This Row],[Date]]),"",MONTH(Table633[[#This Row],[Date]]))</f>
        <v/>
      </c>
    </row>
    <row r="2429" spans="3:3">
      <c r="C2429" s="19" t="str">
        <f>IF(ISBLANK(Table633[[#This Row],[Date]]),"",MONTH(Table633[[#This Row],[Date]]))</f>
        <v/>
      </c>
    </row>
    <row r="2430" spans="3:3">
      <c r="C2430" s="19" t="str">
        <f>IF(ISBLANK(Table633[[#This Row],[Date]]),"",MONTH(Table633[[#This Row],[Date]]))</f>
        <v/>
      </c>
    </row>
    <row r="2431" spans="3:3">
      <c r="C2431" s="19" t="str">
        <f>IF(ISBLANK(Table633[[#This Row],[Date]]),"",MONTH(Table633[[#This Row],[Date]]))</f>
        <v/>
      </c>
    </row>
    <row r="2432" spans="3:3">
      <c r="C2432" s="19" t="str">
        <f>IF(ISBLANK(Table633[[#This Row],[Date]]),"",MONTH(Table633[[#This Row],[Date]]))</f>
        <v/>
      </c>
    </row>
    <row r="2433" spans="3:3">
      <c r="C2433" s="19" t="str">
        <f>IF(ISBLANK(Table633[[#This Row],[Date]]),"",MONTH(Table633[[#This Row],[Date]]))</f>
        <v/>
      </c>
    </row>
    <row r="2434" spans="3:3">
      <c r="C2434" s="19" t="str">
        <f>IF(ISBLANK(Table633[[#This Row],[Date]]),"",MONTH(Table633[[#This Row],[Date]]))</f>
        <v/>
      </c>
    </row>
    <row r="2435" spans="3:3">
      <c r="C2435" s="19" t="str">
        <f>IF(ISBLANK(Table633[[#This Row],[Date]]),"",MONTH(Table633[[#This Row],[Date]]))</f>
        <v/>
      </c>
    </row>
    <row r="2436" spans="3:3">
      <c r="C2436" s="19" t="str">
        <f>IF(ISBLANK(Table633[[#This Row],[Date]]),"",MONTH(Table633[[#This Row],[Date]]))</f>
        <v/>
      </c>
    </row>
    <row r="2437" spans="3:3">
      <c r="C2437" s="19" t="str">
        <f>IF(ISBLANK(Table633[[#This Row],[Date]]),"",MONTH(Table633[[#This Row],[Date]]))</f>
        <v/>
      </c>
    </row>
    <row r="2438" spans="3:3">
      <c r="C2438" s="19" t="str">
        <f>IF(ISBLANK(Table633[[#This Row],[Date]]),"",MONTH(Table633[[#This Row],[Date]]))</f>
        <v/>
      </c>
    </row>
    <row r="2439" spans="3:3">
      <c r="C2439" s="19" t="str">
        <f>IF(ISBLANK(Table633[[#This Row],[Date]]),"",MONTH(Table633[[#This Row],[Date]]))</f>
        <v/>
      </c>
    </row>
    <row r="2440" spans="3:3">
      <c r="C2440" s="19" t="str">
        <f>IF(ISBLANK(Table633[[#This Row],[Date]]),"",MONTH(Table633[[#This Row],[Date]]))</f>
        <v/>
      </c>
    </row>
    <row r="2441" spans="3:3">
      <c r="C2441" s="19" t="str">
        <f>IF(ISBLANK(Table633[[#This Row],[Date]]),"",MONTH(Table633[[#This Row],[Date]]))</f>
        <v/>
      </c>
    </row>
    <row r="2442" spans="3:3">
      <c r="C2442" s="19" t="str">
        <f>IF(ISBLANK(Table633[[#This Row],[Date]]),"",MONTH(Table633[[#This Row],[Date]]))</f>
        <v/>
      </c>
    </row>
    <row r="2443" spans="3:3">
      <c r="C2443" s="19" t="str">
        <f>IF(ISBLANK(Table633[[#This Row],[Date]]),"",MONTH(Table633[[#This Row],[Date]]))</f>
        <v/>
      </c>
    </row>
    <row r="2444" spans="3:3">
      <c r="C2444" s="19" t="str">
        <f>IF(ISBLANK(Table633[[#This Row],[Date]]),"",MONTH(Table633[[#This Row],[Date]]))</f>
        <v/>
      </c>
    </row>
    <row r="2445" spans="3:3">
      <c r="C2445" s="19" t="str">
        <f>IF(ISBLANK(Table633[[#This Row],[Date]]),"",MONTH(Table633[[#This Row],[Date]]))</f>
        <v/>
      </c>
    </row>
    <row r="2446" spans="3:3">
      <c r="C2446" s="19" t="str">
        <f>IF(ISBLANK(Table633[[#This Row],[Date]]),"",MONTH(Table633[[#This Row],[Date]]))</f>
        <v/>
      </c>
    </row>
    <row r="2447" spans="3:3">
      <c r="C2447" s="19" t="str">
        <f>IF(ISBLANK(Table633[[#This Row],[Date]]),"",MONTH(Table633[[#This Row],[Date]]))</f>
        <v/>
      </c>
    </row>
    <row r="2448" spans="3:3">
      <c r="C2448" s="19" t="str">
        <f>IF(ISBLANK(Table633[[#This Row],[Date]]),"",MONTH(Table633[[#This Row],[Date]]))</f>
        <v/>
      </c>
    </row>
    <row r="2449" spans="3:3">
      <c r="C2449" s="19" t="str">
        <f>IF(ISBLANK(Table633[[#This Row],[Date]]),"",MONTH(Table633[[#This Row],[Date]]))</f>
        <v/>
      </c>
    </row>
    <row r="2450" spans="3:3">
      <c r="C2450" s="19" t="str">
        <f>IF(ISBLANK(Table633[[#This Row],[Date]]),"",MONTH(Table633[[#This Row],[Date]]))</f>
        <v/>
      </c>
    </row>
    <row r="2451" spans="3:3">
      <c r="C2451" s="19" t="str">
        <f>IF(ISBLANK(Table633[[#This Row],[Date]]),"",MONTH(Table633[[#This Row],[Date]]))</f>
        <v/>
      </c>
    </row>
    <row r="2452" spans="3:3">
      <c r="C2452" s="19" t="str">
        <f>IF(ISBLANK(Table633[[#This Row],[Date]]),"",MONTH(Table633[[#This Row],[Date]]))</f>
        <v/>
      </c>
    </row>
    <row r="2453" spans="3:3">
      <c r="C2453" s="19" t="str">
        <f>IF(ISBLANK(Table633[[#This Row],[Date]]),"",MONTH(Table633[[#This Row],[Date]]))</f>
        <v/>
      </c>
    </row>
    <row r="2454" spans="3:3">
      <c r="C2454" s="19" t="str">
        <f>IF(ISBLANK(Table633[[#This Row],[Date]]),"",MONTH(Table633[[#This Row],[Date]]))</f>
        <v/>
      </c>
    </row>
    <row r="2455" spans="3:3">
      <c r="C2455" s="19" t="str">
        <f>IF(ISBLANK(Table633[[#This Row],[Date]]),"",MONTH(Table633[[#This Row],[Date]]))</f>
        <v/>
      </c>
    </row>
    <row r="2456" spans="3:3">
      <c r="C2456" s="19" t="str">
        <f>IF(ISBLANK(Table633[[#This Row],[Date]]),"",MONTH(Table633[[#This Row],[Date]]))</f>
        <v/>
      </c>
    </row>
    <row r="2457" spans="3:3">
      <c r="C2457" s="19" t="str">
        <f>IF(ISBLANK(Table633[[#This Row],[Date]]),"",MONTH(Table633[[#This Row],[Date]]))</f>
        <v/>
      </c>
    </row>
    <row r="2458" spans="3:3">
      <c r="C2458" s="19" t="str">
        <f>IF(ISBLANK(Table633[[#This Row],[Date]]),"",MONTH(Table633[[#This Row],[Date]]))</f>
        <v/>
      </c>
    </row>
    <row r="2459" spans="3:3">
      <c r="C2459" s="19" t="str">
        <f>IF(ISBLANK(Table633[[#This Row],[Date]]),"",MONTH(Table633[[#This Row],[Date]]))</f>
        <v/>
      </c>
    </row>
    <row r="2460" spans="3:3">
      <c r="C2460" s="19" t="str">
        <f>IF(ISBLANK(Table633[[#This Row],[Date]]),"",MONTH(Table633[[#This Row],[Date]]))</f>
        <v/>
      </c>
    </row>
    <row r="2461" spans="3:3">
      <c r="C2461" s="19" t="str">
        <f>IF(ISBLANK(Table633[[#This Row],[Date]]),"",MONTH(Table633[[#This Row],[Date]]))</f>
        <v/>
      </c>
    </row>
    <row r="2462" spans="3:3">
      <c r="C2462" s="19" t="str">
        <f>IF(ISBLANK(Table633[[#This Row],[Date]]),"",MONTH(Table633[[#This Row],[Date]]))</f>
        <v/>
      </c>
    </row>
    <row r="2463" spans="3:3">
      <c r="C2463" s="19" t="str">
        <f>IF(ISBLANK(Table633[[#This Row],[Date]]),"",MONTH(Table633[[#This Row],[Date]]))</f>
        <v/>
      </c>
    </row>
    <row r="2464" spans="3:3">
      <c r="C2464" s="19" t="str">
        <f>IF(ISBLANK(Table633[[#This Row],[Date]]),"",MONTH(Table633[[#This Row],[Date]]))</f>
        <v/>
      </c>
    </row>
    <row r="2465" spans="3:3">
      <c r="C2465" s="19" t="str">
        <f>IF(ISBLANK(Table633[[#This Row],[Date]]),"",MONTH(Table633[[#This Row],[Date]]))</f>
        <v/>
      </c>
    </row>
    <row r="2466" spans="3:3">
      <c r="C2466" s="19" t="str">
        <f>IF(ISBLANK(Table633[[#This Row],[Date]]),"",MONTH(Table633[[#This Row],[Date]]))</f>
        <v/>
      </c>
    </row>
    <row r="2467" spans="3:3">
      <c r="C2467" s="19" t="str">
        <f>IF(ISBLANK(Table633[[#This Row],[Date]]),"",MONTH(Table633[[#This Row],[Date]]))</f>
        <v/>
      </c>
    </row>
    <row r="2468" spans="3:3">
      <c r="C2468" s="19" t="str">
        <f>IF(ISBLANK(Table633[[#This Row],[Date]]),"",MONTH(Table633[[#This Row],[Date]]))</f>
        <v/>
      </c>
    </row>
    <row r="2469" spans="3:3">
      <c r="C2469" s="19" t="str">
        <f>IF(ISBLANK(Table633[[#This Row],[Date]]),"",MONTH(Table633[[#This Row],[Date]]))</f>
        <v/>
      </c>
    </row>
    <row r="2470" spans="3:3">
      <c r="C2470" s="19" t="str">
        <f>IF(ISBLANK(Table633[[#This Row],[Date]]),"",MONTH(Table633[[#This Row],[Date]]))</f>
        <v/>
      </c>
    </row>
    <row r="2471" spans="3:3">
      <c r="C2471" s="19" t="str">
        <f>IF(ISBLANK(Table633[[#This Row],[Date]]),"",MONTH(Table633[[#This Row],[Date]]))</f>
        <v/>
      </c>
    </row>
    <row r="2472" spans="3:3">
      <c r="C2472" s="19" t="str">
        <f>IF(ISBLANK(Table633[[#This Row],[Date]]),"",MONTH(Table633[[#This Row],[Date]]))</f>
        <v/>
      </c>
    </row>
    <row r="2473" spans="3:3">
      <c r="C2473" s="19" t="str">
        <f>IF(ISBLANK(Table633[[#This Row],[Date]]),"",MONTH(Table633[[#This Row],[Date]]))</f>
        <v/>
      </c>
    </row>
    <row r="2474" spans="3:3">
      <c r="C2474" s="19" t="str">
        <f>IF(ISBLANK(Table633[[#This Row],[Date]]),"",MONTH(Table633[[#This Row],[Date]]))</f>
        <v/>
      </c>
    </row>
    <row r="2475" spans="3:3">
      <c r="C2475" s="19" t="str">
        <f>IF(ISBLANK(Table633[[#This Row],[Date]]),"",MONTH(Table633[[#This Row],[Date]]))</f>
        <v/>
      </c>
    </row>
    <row r="2476" spans="3:3">
      <c r="C2476" s="19" t="str">
        <f>IF(ISBLANK(Table633[[#This Row],[Date]]),"",MONTH(Table633[[#This Row],[Date]]))</f>
        <v/>
      </c>
    </row>
    <row r="2477" spans="3:3">
      <c r="C2477" s="19" t="str">
        <f>IF(ISBLANK(Table633[[#This Row],[Date]]),"",MONTH(Table633[[#This Row],[Date]]))</f>
        <v/>
      </c>
    </row>
    <row r="2478" spans="3:3">
      <c r="C2478" s="19" t="str">
        <f>IF(ISBLANK(Table633[[#This Row],[Date]]),"",MONTH(Table633[[#This Row],[Date]]))</f>
        <v/>
      </c>
    </row>
    <row r="2479" spans="3:3">
      <c r="C2479" s="19" t="str">
        <f>IF(ISBLANK(Table633[[#This Row],[Date]]),"",MONTH(Table633[[#This Row],[Date]]))</f>
        <v/>
      </c>
    </row>
    <row r="2480" spans="3:3">
      <c r="C2480" s="19" t="str">
        <f>IF(ISBLANK(Table633[[#This Row],[Date]]),"",MONTH(Table633[[#This Row],[Date]]))</f>
        <v/>
      </c>
    </row>
    <row r="2481" spans="3:3">
      <c r="C2481" s="19" t="str">
        <f>IF(ISBLANK(Table633[[#This Row],[Date]]),"",MONTH(Table633[[#This Row],[Date]]))</f>
        <v/>
      </c>
    </row>
    <row r="2482" spans="3:3">
      <c r="C2482" s="19" t="str">
        <f>IF(ISBLANK(Table633[[#This Row],[Date]]),"",MONTH(Table633[[#This Row],[Date]]))</f>
        <v/>
      </c>
    </row>
    <row r="2483" spans="3:3">
      <c r="C2483" s="19" t="str">
        <f>IF(ISBLANK(Table633[[#This Row],[Date]]),"",MONTH(Table633[[#This Row],[Date]]))</f>
        <v/>
      </c>
    </row>
    <row r="2484" spans="3:3">
      <c r="C2484" s="19" t="str">
        <f>IF(ISBLANK(Table633[[#This Row],[Date]]),"",MONTH(Table633[[#This Row],[Date]]))</f>
        <v/>
      </c>
    </row>
    <row r="2485" spans="3:3">
      <c r="C2485" s="19" t="str">
        <f>IF(ISBLANK(Table633[[#This Row],[Date]]),"",MONTH(Table633[[#This Row],[Date]]))</f>
        <v/>
      </c>
    </row>
    <row r="2486" spans="3:3">
      <c r="C2486" s="19" t="str">
        <f>IF(ISBLANK(Table633[[#This Row],[Date]]),"",MONTH(Table633[[#This Row],[Date]]))</f>
        <v/>
      </c>
    </row>
    <row r="2487" spans="3:3">
      <c r="C2487" s="19" t="str">
        <f>IF(ISBLANK(Table633[[#This Row],[Date]]),"",MONTH(Table633[[#This Row],[Date]]))</f>
        <v/>
      </c>
    </row>
    <row r="2488" spans="3:3">
      <c r="C2488" s="19" t="str">
        <f>IF(ISBLANK(Table633[[#This Row],[Date]]),"",MONTH(Table633[[#This Row],[Date]]))</f>
        <v/>
      </c>
    </row>
    <row r="2489" spans="3:3">
      <c r="C2489" s="19" t="str">
        <f>IF(ISBLANK(Table633[[#This Row],[Date]]),"",MONTH(Table633[[#This Row],[Date]]))</f>
        <v/>
      </c>
    </row>
    <row r="2490" spans="3:3">
      <c r="C2490" s="19" t="str">
        <f>IF(ISBLANK(Table633[[#This Row],[Date]]),"",MONTH(Table633[[#This Row],[Date]]))</f>
        <v/>
      </c>
    </row>
    <row r="2491" spans="3:3">
      <c r="C2491" s="19" t="str">
        <f>IF(ISBLANK(Table633[[#This Row],[Date]]),"",MONTH(Table633[[#This Row],[Date]]))</f>
        <v/>
      </c>
    </row>
    <row r="2492" spans="3:3">
      <c r="C2492" s="19" t="str">
        <f>IF(ISBLANK(Table633[[#This Row],[Date]]),"",MONTH(Table633[[#This Row],[Date]]))</f>
        <v/>
      </c>
    </row>
    <row r="2493" spans="3:3">
      <c r="C2493" s="19" t="str">
        <f>IF(ISBLANK(Table633[[#This Row],[Date]]),"",MONTH(Table633[[#This Row],[Date]]))</f>
        <v/>
      </c>
    </row>
    <row r="2494" spans="3:3">
      <c r="C2494" s="19" t="str">
        <f>IF(ISBLANK(Table633[[#This Row],[Date]]),"",MONTH(Table633[[#This Row],[Date]]))</f>
        <v/>
      </c>
    </row>
    <row r="2495" spans="3:3">
      <c r="C2495" s="19" t="str">
        <f>IF(ISBLANK(Table633[[#This Row],[Date]]),"",MONTH(Table633[[#This Row],[Date]]))</f>
        <v/>
      </c>
    </row>
    <row r="2496" spans="3:3">
      <c r="C2496" s="19" t="str">
        <f>IF(ISBLANK(Table633[[#This Row],[Date]]),"",MONTH(Table633[[#This Row],[Date]]))</f>
        <v/>
      </c>
    </row>
    <row r="2497" spans="3:3">
      <c r="C2497" s="19" t="str">
        <f>IF(ISBLANK(Table633[[#This Row],[Date]]),"",MONTH(Table633[[#This Row],[Date]]))</f>
        <v/>
      </c>
    </row>
    <row r="2498" spans="3:3">
      <c r="C2498" s="19" t="str">
        <f>IF(ISBLANK(Table633[[#This Row],[Date]]),"",MONTH(Table633[[#This Row],[Date]]))</f>
        <v/>
      </c>
    </row>
    <row r="2499" spans="3:3">
      <c r="C2499" s="19" t="str">
        <f>IF(ISBLANK(Table633[[#This Row],[Date]]),"",MONTH(Table633[[#This Row],[Date]]))</f>
        <v/>
      </c>
    </row>
    <row r="2500" spans="3:3">
      <c r="C2500" s="19" t="str">
        <f>IF(ISBLANK(Table633[[#This Row],[Date]]),"",MONTH(Table633[[#This Row],[Date]]))</f>
        <v/>
      </c>
    </row>
    <row r="2501" spans="3:3">
      <c r="C2501" s="19" t="str">
        <f>IF(ISBLANK(Table633[[#This Row],[Date]]),"",MONTH(Table633[[#This Row],[Date]]))</f>
        <v/>
      </c>
    </row>
    <row r="2502" spans="3:3">
      <c r="C2502" s="19" t="str">
        <f>IF(ISBLANK(Table633[[#This Row],[Date]]),"",MONTH(Table633[[#This Row],[Date]]))</f>
        <v/>
      </c>
    </row>
    <row r="2503" spans="3:3">
      <c r="C2503" s="19" t="str">
        <f>IF(ISBLANK(Table633[[#This Row],[Date]]),"",MONTH(Table633[[#This Row],[Date]]))</f>
        <v/>
      </c>
    </row>
    <row r="2504" spans="3:3">
      <c r="C2504" s="19" t="str">
        <f>IF(ISBLANK(Table633[[#This Row],[Date]]),"",MONTH(Table633[[#This Row],[Date]]))</f>
        <v/>
      </c>
    </row>
    <row r="2505" spans="3:3">
      <c r="C2505" s="19" t="str">
        <f>IF(ISBLANK(Table633[[#This Row],[Date]]),"",MONTH(Table633[[#This Row],[Date]]))</f>
        <v/>
      </c>
    </row>
    <row r="2506" spans="3:3">
      <c r="C2506" s="19" t="str">
        <f>IF(ISBLANK(Table633[[#This Row],[Date]]),"",MONTH(Table633[[#This Row],[Date]]))</f>
        <v/>
      </c>
    </row>
    <row r="2507" spans="3:3">
      <c r="C2507" s="19" t="str">
        <f>IF(ISBLANK(Table633[[#This Row],[Date]]),"",MONTH(Table633[[#This Row],[Date]]))</f>
        <v/>
      </c>
    </row>
    <row r="2508" spans="3:3">
      <c r="C2508" s="19" t="str">
        <f>IF(ISBLANK(Table633[[#This Row],[Date]]),"",MONTH(Table633[[#This Row],[Date]]))</f>
        <v/>
      </c>
    </row>
    <row r="2509" spans="3:3">
      <c r="C2509" s="19" t="str">
        <f>IF(ISBLANK(Table633[[#This Row],[Date]]),"",MONTH(Table633[[#This Row],[Date]]))</f>
        <v/>
      </c>
    </row>
    <row r="2510" spans="3:3">
      <c r="C2510" s="19" t="str">
        <f>IF(ISBLANK(Table633[[#This Row],[Date]]),"",MONTH(Table633[[#This Row],[Date]]))</f>
        <v/>
      </c>
    </row>
    <row r="2511" spans="3:3">
      <c r="C2511" s="19" t="str">
        <f>IF(ISBLANK(Table633[[#This Row],[Date]]),"",MONTH(Table633[[#This Row],[Date]]))</f>
        <v/>
      </c>
    </row>
    <row r="2512" spans="3:3">
      <c r="C2512" s="19" t="str">
        <f>IF(ISBLANK(Table633[[#This Row],[Date]]),"",MONTH(Table633[[#This Row],[Date]]))</f>
        <v/>
      </c>
    </row>
    <row r="2513" spans="3:3">
      <c r="C2513" s="19" t="str">
        <f>IF(ISBLANK(Table633[[#This Row],[Date]]),"",MONTH(Table633[[#This Row],[Date]]))</f>
        <v/>
      </c>
    </row>
    <row r="2514" spans="3:3">
      <c r="C2514" s="19" t="str">
        <f>IF(ISBLANK(Table633[[#This Row],[Date]]),"",MONTH(Table633[[#This Row],[Date]]))</f>
        <v/>
      </c>
    </row>
    <row r="2515" spans="3:3">
      <c r="C2515" s="19" t="str">
        <f>IF(ISBLANK(Table633[[#This Row],[Date]]),"",MONTH(Table633[[#This Row],[Date]]))</f>
        <v/>
      </c>
    </row>
    <row r="2516" spans="3:3">
      <c r="C2516" s="19" t="str">
        <f>IF(ISBLANK(Table633[[#This Row],[Date]]),"",MONTH(Table633[[#This Row],[Date]]))</f>
        <v/>
      </c>
    </row>
    <row r="2517" spans="3:3">
      <c r="C2517" s="19" t="str">
        <f>IF(ISBLANK(Table633[[#This Row],[Date]]),"",MONTH(Table633[[#This Row],[Date]]))</f>
        <v/>
      </c>
    </row>
    <row r="2518" spans="3:3">
      <c r="C2518" s="19" t="str">
        <f>IF(ISBLANK(Table633[[#This Row],[Date]]),"",MONTH(Table633[[#This Row],[Date]]))</f>
        <v/>
      </c>
    </row>
    <row r="2519" spans="3:3">
      <c r="C2519" s="19" t="str">
        <f>IF(ISBLANK(Table633[[#This Row],[Date]]),"",MONTH(Table633[[#This Row],[Date]]))</f>
        <v/>
      </c>
    </row>
    <row r="2520" spans="3:3">
      <c r="C2520" s="19" t="str">
        <f>IF(ISBLANK(Table633[[#This Row],[Date]]),"",MONTH(Table633[[#This Row],[Date]]))</f>
        <v/>
      </c>
    </row>
    <row r="2521" spans="3:3">
      <c r="C2521" s="19" t="str">
        <f>IF(ISBLANK(Table633[[#This Row],[Date]]),"",MONTH(Table633[[#This Row],[Date]]))</f>
        <v/>
      </c>
    </row>
    <row r="2522" spans="3:3">
      <c r="C2522" s="19" t="str">
        <f>IF(ISBLANK(Table633[[#This Row],[Date]]),"",MONTH(Table633[[#This Row],[Date]]))</f>
        <v/>
      </c>
    </row>
    <row r="2523" spans="3:3">
      <c r="C2523" s="19" t="str">
        <f>IF(ISBLANK(Table633[[#This Row],[Date]]),"",MONTH(Table633[[#This Row],[Date]]))</f>
        <v/>
      </c>
    </row>
    <row r="2524" spans="3:3">
      <c r="C2524" s="19" t="str">
        <f>IF(ISBLANK(Table633[[#This Row],[Date]]),"",MONTH(Table633[[#This Row],[Date]]))</f>
        <v/>
      </c>
    </row>
    <row r="2525" spans="3:3">
      <c r="C2525" s="19" t="str">
        <f>IF(ISBLANK(Table633[[#This Row],[Date]]),"",MONTH(Table633[[#This Row],[Date]]))</f>
        <v/>
      </c>
    </row>
    <row r="2526" spans="3:3">
      <c r="C2526" s="19" t="str">
        <f>IF(ISBLANK(Table633[[#This Row],[Date]]),"",MONTH(Table633[[#This Row],[Date]]))</f>
        <v/>
      </c>
    </row>
    <row r="2527" spans="3:3">
      <c r="C2527" s="19" t="str">
        <f>IF(ISBLANK(Table633[[#This Row],[Date]]),"",MONTH(Table633[[#This Row],[Date]]))</f>
        <v/>
      </c>
    </row>
    <row r="2528" spans="3:3">
      <c r="C2528" s="19" t="str">
        <f>IF(ISBLANK(Table633[[#This Row],[Date]]),"",MONTH(Table633[[#This Row],[Date]]))</f>
        <v/>
      </c>
    </row>
    <row r="2529" spans="3:3">
      <c r="C2529" s="19" t="str">
        <f>IF(ISBLANK(Table633[[#This Row],[Date]]),"",MONTH(Table633[[#This Row],[Date]]))</f>
        <v/>
      </c>
    </row>
    <row r="2530" spans="3:3">
      <c r="C2530" s="19" t="str">
        <f>IF(ISBLANK(Table633[[#This Row],[Date]]),"",MONTH(Table633[[#This Row],[Date]]))</f>
        <v/>
      </c>
    </row>
    <row r="2531" spans="3:3">
      <c r="C2531" s="19" t="str">
        <f>IF(ISBLANK(Table633[[#This Row],[Date]]),"",MONTH(Table633[[#This Row],[Date]]))</f>
        <v/>
      </c>
    </row>
    <row r="2532" spans="3:3">
      <c r="C2532" s="19" t="str">
        <f>IF(ISBLANK(Table633[[#This Row],[Date]]),"",MONTH(Table633[[#This Row],[Date]]))</f>
        <v/>
      </c>
    </row>
    <row r="2533" spans="3:3">
      <c r="C2533" s="19" t="str">
        <f>IF(ISBLANK(Table633[[#This Row],[Date]]),"",MONTH(Table633[[#This Row],[Date]]))</f>
        <v/>
      </c>
    </row>
    <row r="2534" spans="3:3">
      <c r="C2534" s="19" t="str">
        <f>IF(ISBLANK(Table633[[#This Row],[Date]]),"",MONTH(Table633[[#This Row],[Date]]))</f>
        <v/>
      </c>
    </row>
    <row r="2535" spans="3:3">
      <c r="C2535" s="19" t="str">
        <f>IF(ISBLANK(Table633[[#This Row],[Date]]),"",MONTH(Table633[[#This Row],[Date]]))</f>
        <v/>
      </c>
    </row>
    <row r="2536" spans="3:3">
      <c r="C2536" s="19" t="str">
        <f>IF(ISBLANK(Table633[[#This Row],[Date]]),"",MONTH(Table633[[#This Row],[Date]]))</f>
        <v/>
      </c>
    </row>
    <row r="2537" spans="3:3">
      <c r="C2537" s="19" t="str">
        <f>IF(ISBLANK(Table633[[#This Row],[Date]]),"",MONTH(Table633[[#This Row],[Date]]))</f>
        <v/>
      </c>
    </row>
    <row r="2538" spans="3:3">
      <c r="C2538" s="19" t="str">
        <f>IF(ISBLANK(Table633[[#This Row],[Date]]),"",MONTH(Table633[[#This Row],[Date]]))</f>
        <v/>
      </c>
    </row>
    <row r="2539" spans="3:3">
      <c r="C2539" s="19" t="str">
        <f>IF(ISBLANK(Table633[[#This Row],[Date]]),"",MONTH(Table633[[#This Row],[Date]]))</f>
        <v/>
      </c>
    </row>
    <row r="2540" spans="3:3">
      <c r="C2540" s="19" t="str">
        <f>IF(ISBLANK(Table633[[#This Row],[Date]]),"",MONTH(Table633[[#This Row],[Date]]))</f>
        <v/>
      </c>
    </row>
    <row r="2541" spans="3:3">
      <c r="C2541" s="19" t="str">
        <f>IF(ISBLANK(Table633[[#This Row],[Date]]),"",MONTH(Table633[[#This Row],[Date]]))</f>
        <v/>
      </c>
    </row>
    <row r="2542" spans="3:3">
      <c r="C2542" s="19" t="str">
        <f>IF(ISBLANK(Table633[[#This Row],[Date]]),"",MONTH(Table633[[#This Row],[Date]]))</f>
        <v/>
      </c>
    </row>
    <row r="2543" spans="3:3">
      <c r="C2543" s="19" t="str">
        <f>IF(ISBLANK(Table633[[#This Row],[Date]]),"",MONTH(Table633[[#This Row],[Date]]))</f>
        <v/>
      </c>
    </row>
    <row r="2544" spans="3:3">
      <c r="C2544" s="19" t="str">
        <f>IF(ISBLANK(Table633[[#This Row],[Date]]),"",MONTH(Table633[[#This Row],[Date]]))</f>
        <v/>
      </c>
    </row>
    <row r="2545" spans="3:3">
      <c r="C2545" s="19" t="str">
        <f>IF(ISBLANK(Table633[[#This Row],[Date]]),"",MONTH(Table633[[#This Row],[Date]]))</f>
        <v/>
      </c>
    </row>
    <row r="2546" spans="3:3">
      <c r="C2546" s="19" t="str">
        <f>IF(ISBLANK(Table633[[#This Row],[Date]]),"",MONTH(Table633[[#This Row],[Date]]))</f>
        <v/>
      </c>
    </row>
    <row r="2547" spans="3:3">
      <c r="C2547" s="19" t="str">
        <f>IF(ISBLANK(Table633[[#This Row],[Date]]),"",MONTH(Table633[[#This Row],[Date]]))</f>
        <v/>
      </c>
    </row>
    <row r="2548" spans="3:3">
      <c r="C2548" s="19" t="str">
        <f>IF(ISBLANK(Table633[[#This Row],[Date]]),"",MONTH(Table633[[#This Row],[Date]]))</f>
        <v/>
      </c>
    </row>
    <row r="2549" spans="3:3">
      <c r="C2549" s="19" t="str">
        <f>IF(ISBLANK(Table633[[#This Row],[Date]]),"",MONTH(Table633[[#This Row],[Date]]))</f>
        <v/>
      </c>
    </row>
    <row r="2550" spans="3:3">
      <c r="C2550" s="19" t="str">
        <f>IF(ISBLANK(Table633[[#This Row],[Date]]),"",MONTH(Table633[[#This Row],[Date]]))</f>
        <v/>
      </c>
    </row>
    <row r="2551" spans="3:3">
      <c r="C2551" s="19" t="str">
        <f>IF(ISBLANK(Table633[[#This Row],[Date]]),"",MONTH(Table633[[#This Row],[Date]]))</f>
        <v/>
      </c>
    </row>
    <row r="2552" spans="3:3">
      <c r="C2552" s="19" t="str">
        <f>IF(ISBLANK(Table633[[#This Row],[Date]]),"",MONTH(Table633[[#This Row],[Date]]))</f>
        <v/>
      </c>
    </row>
    <row r="2553" spans="3:3">
      <c r="C2553" s="19" t="str">
        <f>IF(ISBLANK(Table633[[#This Row],[Date]]),"",MONTH(Table633[[#This Row],[Date]]))</f>
        <v/>
      </c>
    </row>
    <row r="2554" spans="3:3">
      <c r="C2554" s="19" t="str">
        <f>IF(ISBLANK(Table633[[#This Row],[Date]]),"",MONTH(Table633[[#This Row],[Date]]))</f>
        <v/>
      </c>
    </row>
    <row r="2555" spans="3:3">
      <c r="C2555" s="19" t="str">
        <f>IF(ISBLANK(Table633[[#This Row],[Date]]),"",MONTH(Table633[[#This Row],[Date]]))</f>
        <v/>
      </c>
    </row>
    <row r="2556" spans="3:3">
      <c r="C2556" s="19" t="str">
        <f>IF(ISBLANK(Table633[[#This Row],[Date]]),"",MONTH(Table633[[#This Row],[Date]]))</f>
        <v/>
      </c>
    </row>
    <row r="2557" spans="3:3">
      <c r="C2557" s="19" t="str">
        <f>IF(ISBLANK(Table633[[#This Row],[Date]]),"",MONTH(Table633[[#This Row],[Date]]))</f>
        <v/>
      </c>
    </row>
    <row r="2558" spans="3:3">
      <c r="C2558" s="19" t="str">
        <f>IF(ISBLANK(Table633[[#This Row],[Date]]),"",MONTH(Table633[[#This Row],[Date]]))</f>
        <v/>
      </c>
    </row>
    <row r="2559" spans="3:3">
      <c r="C2559" s="19" t="str">
        <f>IF(ISBLANK(Table633[[#This Row],[Date]]),"",MONTH(Table633[[#This Row],[Date]]))</f>
        <v/>
      </c>
    </row>
    <row r="2560" spans="3:3">
      <c r="C2560" s="19" t="str">
        <f>IF(ISBLANK(Table633[[#This Row],[Date]]),"",MONTH(Table633[[#This Row],[Date]]))</f>
        <v/>
      </c>
    </row>
    <row r="2561" spans="3:3">
      <c r="C2561" s="19" t="str">
        <f>IF(ISBLANK(Table633[[#This Row],[Date]]),"",MONTH(Table633[[#This Row],[Date]]))</f>
        <v/>
      </c>
    </row>
    <row r="2562" spans="3:3">
      <c r="C2562" s="19" t="str">
        <f>IF(ISBLANK(Table633[[#This Row],[Date]]),"",MONTH(Table633[[#This Row],[Date]]))</f>
        <v/>
      </c>
    </row>
    <row r="2563" spans="3:3">
      <c r="C2563" s="19" t="str">
        <f>IF(ISBLANK(Table633[[#This Row],[Date]]),"",MONTH(Table633[[#This Row],[Date]]))</f>
        <v/>
      </c>
    </row>
    <row r="2564" spans="3:3">
      <c r="C2564" s="19" t="str">
        <f>IF(ISBLANK(Table633[[#This Row],[Date]]),"",MONTH(Table633[[#This Row],[Date]]))</f>
        <v/>
      </c>
    </row>
    <row r="2565" spans="3:3">
      <c r="C2565" s="19" t="str">
        <f>IF(ISBLANK(Table633[[#This Row],[Date]]),"",MONTH(Table633[[#This Row],[Date]]))</f>
        <v/>
      </c>
    </row>
    <row r="2566" spans="3:3">
      <c r="C2566" s="19" t="str">
        <f>IF(ISBLANK(Table633[[#This Row],[Date]]),"",MONTH(Table633[[#This Row],[Date]]))</f>
        <v/>
      </c>
    </row>
    <row r="2567" spans="3:3">
      <c r="C2567" s="19" t="str">
        <f>IF(ISBLANK(Table633[[#This Row],[Date]]),"",MONTH(Table633[[#This Row],[Date]]))</f>
        <v/>
      </c>
    </row>
    <row r="2568" spans="3:3">
      <c r="C2568" s="19" t="str">
        <f>IF(ISBLANK(Table633[[#This Row],[Date]]),"",MONTH(Table633[[#This Row],[Date]]))</f>
        <v/>
      </c>
    </row>
    <row r="2569" spans="3:3">
      <c r="C2569" s="19" t="str">
        <f>IF(ISBLANK(Table633[[#This Row],[Date]]),"",MONTH(Table633[[#This Row],[Date]]))</f>
        <v/>
      </c>
    </row>
    <row r="2570" spans="3:3">
      <c r="C2570" s="19" t="str">
        <f>IF(ISBLANK(Table633[[#This Row],[Date]]),"",MONTH(Table633[[#This Row],[Date]]))</f>
        <v/>
      </c>
    </row>
    <row r="2571" spans="3:3">
      <c r="C2571" s="19" t="str">
        <f>IF(ISBLANK(Table633[[#This Row],[Date]]),"",MONTH(Table633[[#This Row],[Date]]))</f>
        <v/>
      </c>
    </row>
    <row r="2572" spans="3:3">
      <c r="C2572" s="19" t="str">
        <f>IF(ISBLANK(Table633[[#This Row],[Date]]),"",MONTH(Table633[[#This Row],[Date]]))</f>
        <v/>
      </c>
    </row>
    <row r="2573" spans="3:3">
      <c r="C2573" s="19" t="str">
        <f>IF(ISBLANK(Table633[[#This Row],[Date]]),"",MONTH(Table633[[#This Row],[Date]]))</f>
        <v/>
      </c>
    </row>
    <row r="2574" spans="3:3">
      <c r="C2574" s="19" t="str">
        <f>IF(ISBLANK(Table633[[#This Row],[Date]]),"",MONTH(Table633[[#This Row],[Date]]))</f>
        <v/>
      </c>
    </row>
    <row r="2575" spans="3:3">
      <c r="C2575" s="19" t="str">
        <f>IF(ISBLANK(Table633[[#This Row],[Date]]),"",MONTH(Table633[[#This Row],[Date]]))</f>
        <v/>
      </c>
    </row>
    <row r="2576" spans="3:3">
      <c r="C2576" s="19" t="str">
        <f>IF(ISBLANK(Table633[[#This Row],[Date]]),"",MONTH(Table633[[#This Row],[Date]]))</f>
        <v/>
      </c>
    </row>
    <row r="2577" spans="3:3">
      <c r="C2577" s="19" t="str">
        <f>IF(ISBLANK(Table633[[#This Row],[Date]]),"",MONTH(Table633[[#This Row],[Date]]))</f>
        <v/>
      </c>
    </row>
    <row r="2578" spans="3:3">
      <c r="C2578" s="19" t="str">
        <f>IF(ISBLANK(Table633[[#This Row],[Date]]),"",MONTH(Table633[[#This Row],[Date]]))</f>
        <v/>
      </c>
    </row>
    <row r="2579" spans="3:3">
      <c r="C2579" s="19" t="str">
        <f>IF(ISBLANK(Table633[[#This Row],[Date]]),"",MONTH(Table633[[#This Row],[Date]]))</f>
        <v/>
      </c>
    </row>
    <row r="2580" spans="3:3">
      <c r="C2580" s="19" t="str">
        <f>IF(ISBLANK(Table633[[#This Row],[Date]]),"",MONTH(Table633[[#This Row],[Date]]))</f>
        <v/>
      </c>
    </row>
    <row r="2581" spans="3:3">
      <c r="C2581" s="19" t="str">
        <f>IF(ISBLANK(Table633[[#This Row],[Date]]),"",MONTH(Table633[[#This Row],[Date]]))</f>
        <v/>
      </c>
    </row>
    <row r="2582" spans="3:3">
      <c r="C2582" s="19" t="str">
        <f>IF(ISBLANK(Table633[[#This Row],[Date]]),"",MONTH(Table633[[#This Row],[Date]]))</f>
        <v/>
      </c>
    </row>
    <row r="2583" spans="3:3">
      <c r="C2583" s="19" t="str">
        <f>IF(ISBLANK(Table633[[#This Row],[Date]]),"",MONTH(Table633[[#This Row],[Date]]))</f>
        <v/>
      </c>
    </row>
    <row r="2584" spans="3:3">
      <c r="C2584" s="19" t="str">
        <f>IF(ISBLANK(Table633[[#This Row],[Date]]),"",MONTH(Table633[[#This Row],[Date]]))</f>
        <v/>
      </c>
    </row>
    <row r="2585" spans="3:3">
      <c r="C2585" s="19" t="str">
        <f>IF(ISBLANK(Table633[[#This Row],[Date]]),"",MONTH(Table633[[#This Row],[Date]]))</f>
        <v/>
      </c>
    </row>
    <row r="2586" spans="3:3">
      <c r="C2586" s="19" t="str">
        <f>IF(ISBLANK(Table633[[#This Row],[Date]]),"",MONTH(Table633[[#This Row],[Date]]))</f>
        <v/>
      </c>
    </row>
    <row r="2587" spans="3:3">
      <c r="C2587" s="19" t="str">
        <f>IF(ISBLANK(Table633[[#This Row],[Date]]),"",MONTH(Table633[[#This Row],[Date]]))</f>
        <v/>
      </c>
    </row>
    <row r="2588" spans="3:3">
      <c r="C2588" s="19" t="str">
        <f>IF(ISBLANK(Table633[[#This Row],[Date]]),"",MONTH(Table633[[#This Row],[Date]]))</f>
        <v/>
      </c>
    </row>
    <row r="2589" spans="3:3">
      <c r="C2589" s="19" t="str">
        <f>IF(ISBLANK(Table633[[#This Row],[Date]]),"",MONTH(Table633[[#This Row],[Date]]))</f>
        <v/>
      </c>
    </row>
    <row r="2590" spans="3:3">
      <c r="C2590" s="19" t="str">
        <f>IF(ISBLANK(Table633[[#This Row],[Date]]),"",MONTH(Table633[[#This Row],[Date]]))</f>
        <v/>
      </c>
    </row>
    <row r="2591" spans="3:3">
      <c r="C2591" s="19" t="str">
        <f>IF(ISBLANK(Table633[[#This Row],[Date]]),"",MONTH(Table633[[#This Row],[Date]]))</f>
        <v/>
      </c>
    </row>
    <row r="2592" spans="3:3">
      <c r="C2592" s="19" t="str">
        <f>IF(ISBLANK(Table633[[#This Row],[Date]]),"",MONTH(Table633[[#This Row],[Date]]))</f>
        <v/>
      </c>
    </row>
    <row r="2593" spans="3:3">
      <c r="C2593" s="19" t="str">
        <f>IF(ISBLANK(Table633[[#This Row],[Date]]),"",MONTH(Table633[[#This Row],[Date]]))</f>
        <v/>
      </c>
    </row>
    <row r="2594" spans="3:3">
      <c r="C2594" s="19" t="str">
        <f>IF(ISBLANK(Table633[[#This Row],[Date]]),"",MONTH(Table633[[#This Row],[Date]]))</f>
        <v/>
      </c>
    </row>
    <row r="2595" spans="3:3">
      <c r="C2595" s="19" t="str">
        <f>IF(ISBLANK(Table633[[#This Row],[Date]]),"",MONTH(Table633[[#This Row],[Date]]))</f>
        <v/>
      </c>
    </row>
    <row r="2596" spans="3:3">
      <c r="C2596" s="19" t="str">
        <f>IF(ISBLANK(Table633[[#This Row],[Date]]),"",MONTH(Table633[[#This Row],[Date]]))</f>
        <v/>
      </c>
    </row>
    <row r="2597" spans="3:3">
      <c r="C2597" s="19" t="str">
        <f>IF(ISBLANK(Table633[[#This Row],[Date]]),"",MONTH(Table633[[#This Row],[Date]]))</f>
        <v/>
      </c>
    </row>
    <row r="2598" spans="3:3">
      <c r="C2598" s="19" t="str">
        <f>IF(ISBLANK(Table633[[#This Row],[Date]]),"",MONTH(Table633[[#This Row],[Date]]))</f>
        <v/>
      </c>
    </row>
    <row r="2599" spans="3:3">
      <c r="C2599" s="19" t="str">
        <f>IF(ISBLANK(Table633[[#This Row],[Date]]),"",MONTH(Table633[[#This Row],[Date]]))</f>
        <v/>
      </c>
    </row>
    <row r="2600" spans="3:3">
      <c r="C2600" s="19" t="str">
        <f>IF(ISBLANK(Table633[[#This Row],[Date]]),"",MONTH(Table633[[#This Row],[Date]]))</f>
        <v/>
      </c>
    </row>
    <row r="2601" spans="3:3">
      <c r="C2601" s="19" t="str">
        <f>IF(ISBLANK(Table633[[#This Row],[Date]]),"",MONTH(Table633[[#This Row],[Date]]))</f>
        <v/>
      </c>
    </row>
    <row r="2602" spans="3:3">
      <c r="C2602" s="19" t="str">
        <f>IF(ISBLANK(Table633[[#This Row],[Date]]),"",MONTH(Table633[[#This Row],[Date]]))</f>
        <v/>
      </c>
    </row>
    <row r="2603" spans="3:3">
      <c r="C2603" s="19" t="str">
        <f>IF(ISBLANK(Table633[[#This Row],[Date]]),"",MONTH(Table633[[#This Row],[Date]]))</f>
        <v/>
      </c>
    </row>
    <row r="2604" spans="3:3">
      <c r="C2604" s="19" t="str">
        <f>IF(ISBLANK(Table633[[#This Row],[Date]]),"",MONTH(Table633[[#This Row],[Date]]))</f>
        <v/>
      </c>
    </row>
    <row r="2605" spans="3:3">
      <c r="C2605" s="19" t="str">
        <f>IF(ISBLANK(Table633[[#This Row],[Date]]),"",MONTH(Table633[[#This Row],[Date]]))</f>
        <v/>
      </c>
    </row>
    <row r="2606" spans="3:3">
      <c r="C2606" s="19" t="str">
        <f>IF(ISBLANK(Table633[[#This Row],[Date]]),"",MONTH(Table633[[#This Row],[Date]]))</f>
        <v/>
      </c>
    </row>
    <row r="2607" spans="3:3">
      <c r="C2607" s="19" t="str">
        <f>IF(ISBLANK(Table633[[#This Row],[Date]]),"",MONTH(Table633[[#This Row],[Date]]))</f>
        <v/>
      </c>
    </row>
    <row r="2608" spans="3:3">
      <c r="C2608" s="19" t="str">
        <f>IF(ISBLANK(Table633[[#This Row],[Date]]),"",MONTH(Table633[[#This Row],[Date]]))</f>
        <v/>
      </c>
    </row>
    <row r="2609" spans="3:3">
      <c r="C2609" s="19" t="str">
        <f>IF(ISBLANK(Table633[[#This Row],[Date]]),"",MONTH(Table633[[#This Row],[Date]]))</f>
        <v/>
      </c>
    </row>
    <row r="2610" spans="3:3">
      <c r="C2610" s="19" t="str">
        <f>IF(ISBLANK(Table633[[#This Row],[Date]]),"",MONTH(Table633[[#This Row],[Date]]))</f>
        <v/>
      </c>
    </row>
    <row r="2611" spans="3:3">
      <c r="C2611" s="19" t="str">
        <f>IF(ISBLANK(Table633[[#This Row],[Date]]),"",MONTH(Table633[[#This Row],[Date]]))</f>
        <v/>
      </c>
    </row>
    <row r="2612" spans="3:3">
      <c r="C2612" s="19" t="str">
        <f>IF(ISBLANK(Table633[[#This Row],[Date]]),"",MONTH(Table633[[#This Row],[Date]]))</f>
        <v/>
      </c>
    </row>
    <row r="2613" spans="3:3">
      <c r="C2613" s="19" t="str">
        <f>IF(ISBLANK(Table633[[#This Row],[Date]]),"",MONTH(Table633[[#This Row],[Date]]))</f>
        <v/>
      </c>
    </row>
    <row r="2614" spans="3:3">
      <c r="C2614" s="19" t="str">
        <f>IF(ISBLANK(Table633[[#This Row],[Date]]),"",MONTH(Table633[[#This Row],[Date]]))</f>
        <v/>
      </c>
    </row>
    <row r="2615" spans="3:3">
      <c r="C2615" s="19" t="str">
        <f>IF(ISBLANK(Table633[[#This Row],[Date]]),"",MONTH(Table633[[#This Row],[Date]]))</f>
        <v/>
      </c>
    </row>
    <row r="2616" spans="3:3">
      <c r="C2616" s="19" t="str">
        <f>IF(ISBLANK(Table633[[#This Row],[Date]]),"",MONTH(Table633[[#This Row],[Date]]))</f>
        <v/>
      </c>
    </row>
    <row r="2617" spans="3:3">
      <c r="C2617" s="19" t="str">
        <f>IF(ISBLANK(Table633[[#This Row],[Date]]),"",MONTH(Table633[[#This Row],[Date]]))</f>
        <v/>
      </c>
    </row>
    <row r="2618" spans="3:3">
      <c r="C2618" s="19" t="str">
        <f>IF(ISBLANK(Table633[[#This Row],[Date]]),"",MONTH(Table633[[#This Row],[Date]]))</f>
        <v/>
      </c>
    </row>
    <row r="2619" spans="3:3">
      <c r="C2619" s="19" t="str">
        <f>IF(ISBLANK(Table633[[#This Row],[Date]]),"",MONTH(Table633[[#This Row],[Date]]))</f>
        <v/>
      </c>
    </row>
    <row r="2620" spans="3:3">
      <c r="C2620" s="19" t="str">
        <f>IF(ISBLANK(Table633[[#This Row],[Date]]),"",MONTH(Table633[[#This Row],[Date]]))</f>
        <v/>
      </c>
    </row>
    <row r="2621" spans="3:3">
      <c r="C2621" s="19" t="str">
        <f>IF(ISBLANK(Table633[[#This Row],[Date]]),"",MONTH(Table633[[#This Row],[Date]]))</f>
        <v/>
      </c>
    </row>
    <row r="2622" spans="3:3">
      <c r="C2622" s="19" t="str">
        <f>IF(ISBLANK(Table633[[#This Row],[Date]]),"",MONTH(Table633[[#This Row],[Date]]))</f>
        <v/>
      </c>
    </row>
    <row r="2623" spans="3:3">
      <c r="C2623" s="19" t="str">
        <f>IF(ISBLANK(Table633[[#This Row],[Date]]),"",MONTH(Table633[[#This Row],[Date]]))</f>
        <v/>
      </c>
    </row>
    <row r="2624" spans="3:3">
      <c r="C2624" s="19" t="str">
        <f>IF(ISBLANK(Table633[[#This Row],[Date]]),"",MONTH(Table633[[#This Row],[Date]]))</f>
        <v/>
      </c>
    </row>
    <row r="2625" spans="3:3">
      <c r="C2625" s="19" t="str">
        <f>IF(ISBLANK(Table633[[#This Row],[Date]]),"",MONTH(Table633[[#This Row],[Date]]))</f>
        <v/>
      </c>
    </row>
    <row r="2626" spans="3:3">
      <c r="C2626" s="19" t="str">
        <f>IF(ISBLANK(Table633[[#This Row],[Date]]),"",MONTH(Table633[[#This Row],[Date]]))</f>
        <v/>
      </c>
    </row>
    <row r="2627" spans="3:3">
      <c r="C2627" s="19" t="str">
        <f>IF(ISBLANK(Table633[[#This Row],[Date]]),"",MONTH(Table633[[#This Row],[Date]]))</f>
        <v/>
      </c>
    </row>
    <row r="2628" spans="3:3">
      <c r="C2628" s="19" t="str">
        <f>IF(ISBLANK(Table633[[#This Row],[Date]]),"",MONTH(Table633[[#This Row],[Date]]))</f>
        <v/>
      </c>
    </row>
    <row r="2629" spans="3:3">
      <c r="C2629" s="19" t="str">
        <f>IF(ISBLANK(Table633[[#This Row],[Date]]),"",MONTH(Table633[[#This Row],[Date]]))</f>
        <v/>
      </c>
    </row>
    <row r="2630" spans="3:3">
      <c r="C2630" s="19" t="str">
        <f>IF(ISBLANK(Table633[[#This Row],[Date]]),"",MONTH(Table633[[#This Row],[Date]]))</f>
        <v/>
      </c>
    </row>
    <row r="2631" spans="3:3">
      <c r="C2631" s="19" t="str">
        <f>IF(ISBLANK(Table633[[#This Row],[Date]]),"",MONTH(Table633[[#This Row],[Date]]))</f>
        <v/>
      </c>
    </row>
    <row r="2632" spans="3:3">
      <c r="C2632" s="19" t="str">
        <f>IF(ISBLANK(Table633[[#This Row],[Date]]),"",MONTH(Table633[[#This Row],[Date]]))</f>
        <v/>
      </c>
    </row>
    <row r="2633" spans="3:3">
      <c r="C2633" s="19" t="str">
        <f>IF(ISBLANK(Table633[[#This Row],[Date]]),"",MONTH(Table633[[#This Row],[Date]]))</f>
        <v/>
      </c>
    </row>
    <row r="2634" spans="3:3">
      <c r="C2634" s="19" t="str">
        <f>IF(ISBLANK(Table633[[#This Row],[Date]]),"",MONTH(Table633[[#This Row],[Date]]))</f>
        <v/>
      </c>
    </row>
    <row r="2635" spans="3:3">
      <c r="C2635" s="19" t="str">
        <f>IF(ISBLANK(Table633[[#This Row],[Date]]),"",MONTH(Table633[[#This Row],[Date]]))</f>
        <v/>
      </c>
    </row>
    <row r="2636" spans="3:3">
      <c r="C2636" s="19" t="str">
        <f>IF(ISBLANK(Table633[[#This Row],[Date]]),"",MONTH(Table633[[#This Row],[Date]]))</f>
        <v/>
      </c>
    </row>
    <row r="2637" spans="3:3">
      <c r="C2637" s="19" t="str">
        <f>IF(ISBLANK(Table633[[#This Row],[Date]]),"",MONTH(Table633[[#This Row],[Date]]))</f>
        <v/>
      </c>
    </row>
    <row r="2638" spans="3:3">
      <c r="C2638" s="19" t="str">
        <f>IF(ISBLANK(Table633[[#This Row],[Date]]),"",MONTH(Table633[[#This Row],[Date]]))</f>
        <v/>
      </c>
    </row>
    <row r="2639" spans="3:3">
      <c r="C2639" s="19" t="str">
        <f>IF(ISBLANK(Table633[[#This Row],[Date]]),"",MONTH(Table633[[#This Row],[Date]]))</f>
        <v/>
      </c>
    </row>
    <row r="2640" spans="3:3">
      <c r="C2640" s="19" t="str">
        <f>IF(ISBLANK(Table633[[#This Row],[Date]]),"",MONTH(Table633[[#This Row],[Date]]))</f>
        <v/>
      </c>
    </row>
    <row r="2641" spans="3:3">
      <c r="C2641" s="19" t="str">
        <f>IF(ISBLANK(Table633[[#This Row],[Date]]),"",MONTH(Table633[[#This Row],[Date]]))</f>
        <v/>
      </c>
    </row>
    <row r="2642" spans="3:3">
      <c r="C2642" s="19" t="str">
        <f>IF(ISBLANK(Table633[[#This Row],[Date]]),"",MONTH(Table633[[#This Row],[Date]]))</f>
        <v/>
      </c>
    </row>
    <row r="2643" spans="3:3">
      <c r="C2643" s="19" t="str">
        <f>IF(ISBLANK(Table633[[#This Row],[Date]]),"",MONTH(Table633[[#This Row],[Date]]))</f>
        <v/>
      </c>
    </row>
    <row r="2644" spans="3:3">
      <c r="C2644" s="19" t="str">
        <f>IF(ISBLANK(Table633[[#This Row],[Date]]),"",MONTH(Table633[[#This Row],[Date]]))</f>
        <v/>
      </c>
    </row>
    <row r="2645" spans="3:3">
      <c r="C2645" s="19" t="str">
        <f>IF(ISBLANK(Table633[[#This Row],[Date]]),"",MONTH(Table633[[#This Row],[Date]]))</f>
        <v/>
      </c>
    </row>
    <row r="2646" spans="3:3">
      <c r="C2646" s="19" t="str">
        <f>IF(ISBLANK(Table633[[#This Row],[Date]]),"",MONTH(Table633[[#This Row],[Date]]))</f>
        <v/>
      </c>
    </row>
    <row r="2647" spans="3:3">
      <c r="C2647" s="19" t="str">
        <f>IF(ISBLANK(Table633[[#This Row],[Date]]),"",MONTH(Table633[[#This Row],[Date]]))</f>
        <v/>
      </c>
    </row>
    <row r="2648" spans="3:3">
      <c r="C2648" s="19" t="str">
        <f>IF(ISBLANK(Table633[[#This Row],[Date]]),"",MONTH(Table633[[#This Row],[Date]]))</f>
        <v/>
      </c>
    </row>
    <row r="2649" spans="3:3">
      <c r="C2649" s="19" t="str">
        <f>IF(ISBLANK(Table633[[#This Row],[Date]]),"",MONTH(Table633[[#This Row],[Date]]))</f>
        <v/>
      </c>
    </row>
    <row r="2650" spans="3:3">
      <c r="C2650" s="19" t="str">
        <f>IF(ISBLANK(Table633[[#This Row],[Date]]),"",MONTH(Table633[[#This Row],[Date]]))</f>
        <v/>
      </c>
    </row>
    <row r="2651" spans="3:3">
      <c r="C2651" s="19" t="str">
        <f>IF(ISBLANK(Table633[[#This Row],[Date]]),"",MONTH(Table633[[#This Row],[Date]]))</f>
        <v/>
      </c>
    </row>
    <row r="2652" spans="3:3">
      <c r="C2652" s="19" t="str">
        <f>IF(ISBLANK(Table633[[#This Row],[Date]]),"",MONTH(Table633[[#This Row],[Date]]))</f>
        <v/>
      </c>
    </row>
    <row r="2653" spans="3:3">
      <c r="C2653" s="19" t="str">
        <f>IF(ISBLANK(Table633[[#This Row],[Date]]),"",MONTH(Table633[[#This Row],[Date]]))</f>
        <v/>
      </c>
    </row>
    <row r="2654" spans="3:3">
      <c r="C2654" s="19" t="str">
        <f>IF(ISBLANK(Table633[[#This Row],[Date]]),"",MONTH(Table633[[#This Row],[Date]]))</f>
        <v/>
      </c>
    </row>
    <row r="2655" spans="3:3">
      <c r="C2655" s="19" t="str">
        <f>IF(ISBLANK(Table633[[#This Row],[Date]]),"",MONTH(Table633[[#This Row],[Date]]))</f>
        <v/>
      </c>
    </row>
    <row r="2656" spans="3:3">
      <c r="C2656" s="19" t="str">
        <f>IF(ISBLANK(Table633[[#This Row],[Date]]),"",MONTH(Table633[[#This Row],[Date]]))</f>
        <v/>
      </c>
    </row>
    <row r="2657" spans="3:3">
      <c r="C2657" s="19" t="str">
        <f>IF(ISBLANK(Table633[[#This Row],[Date]]),"",MONTH(Table633[[#This Row],[Date]]))</f>
        <v/>
      </c>
    </row>
    <row r="2658" spans="3:3">
      <c r="C2658" s="19" t="str">
        <f>IF(ISBLANK(Table633[[#This Row],[Date]]),"",MONTH(Table633[[#This Row],[Date]]))</f>
        <v/>
      </c>
    </row>
    <row r="2659" spans="3:3">
      <c r="C2659" s="19" t="str">
        <f>IF(ISBLANK(Table633[[#This Row],[Date]]),"",MONTH(Table633[[#This Row],[Date]]))</f>
        <v/>
      </c>
    </row>
    <row r="2660" spans="3:3">
      <c r="C2660" s="19" t="str">
        <f>IF(ISBLANK(Table633[[#This Row],[Date]]),"",MONTH(Table633[[#This Row],[Date]]))</f>
        <v/>
      </c>
    </row>
    <row r="2661" spans="3:3">
      <c r="C2661" s="19" t="str">
        <f>IF(ISBLANK(Table633[[#This Row],[Date]]),"",MONTH(Table633[[#This Row],[Date]]))</f>
        <v/>
      </c>
    </row>
    <row r="2662" spans="3:3">
      <c r="C2662" s="19" t="str">
        <f>IF(ISBLANK(Table633[[#This Row],[Date]]),"",MONTH(Table633[[#This Row],[Date]]))</f>
        <v/>
      </c>
    </row>
    <row r="2663" spans="3:3">
      <c r="C2663" s="19" t="str">
        <f>IF(ISBLANK(Table633[[#This Row],[Date]]),"",MONTH(Table633[[#This Row],[Date]]))</f>
        <v/>
      </c>
    </row>
    <row r="2664" spans="3:3">
      <c r="C2664" s="19" t="str">
        <f>IF(ISBLANK(Table633[[#This Row],[Date]]),"",MONTH(Table633[[#This Row],[Date]]))</f>
        <v/>
      </c>
    </row>
    <row r="2665" spans="3:3">
      <c r="C2665" s="19" t="str">
        <f>IF(ISBLANK(Table633[[#This Row],[Date]]),"",MONTH(Table633[[#This Row],[Date]]))</f>
        <v/>
      </c>
    </row>
    <row r="2666" spans="3:3">
      <c r="C2666" s="19" t="str">
        <f>IF(ISBLANK(Table633[[#This Row],[Date]]),"",MONTH(Table633[[#This Row],[Date]]))</f>
        <v/>
      </c>
    </row>
    <row r="2667" spans="3:3">
      <c r="C2667" s="19" t="str">
        <f>IF(ISBLANK(Table633[[#This Row],[Date]]),"",MONTH(Table633[[#This Row],[Date]]))</f>
        <v/>
      </c>
    </row>
    <row r="2668" spans="3:3">
      <c r="C2668" s="19" t="str">
        <f>IF(ISBLANK(Table633[[#This Row],[Date]]),"",MONTH(Table633[[#This Row],[Date]]))</f>
        <v/>
      </c>
    </row>
    <row r="2669" spans="3:3">
      <c r="C2669" s="19" t="str">
        <f>IF(ISBLANK(Table633[[#This Row],[Date]]),"",MONTH(Table633[[#This Row],[Date]]))</f>
        <v/>
      </c>
    </row>
    <row r="2670" spans="3:3">
      <c r="C2670" s="19" t="str">
        <f>IF(ISBLANK(Table633[[#This Row],[Date]]),"",MONTH(Table633[[#This Row],[Date]]))</f>
        <v/>
      </c>
    </row>
    <row r="2671" spans="3:3">
      <c r="C2671" s="19" t="str">
        <f>IF(ISBLANK(Table633[[#This Row],[Date]]),"",MONTH(Table633[[#This Row],[Date]]))</f>
        <v/>
      </c>
    </row>
    <row r="2672" spans="3:3">
      <c r="C2672" s="19" t="str">
        <f>IF(ISBLANK(Table633[[#This Row],[Date]]),"",MONTH(Table633[[#This Row],[Date]]))</f>
        <v/>
      </c>
    </row>
    <row r="2673" spans="3:3">
      <c r="C2673" s="19" t="str">
        <f>IF(ISBLANK(Table633[[#This Row],[Date]]),"",MONTH(Table633[[#This Row],[Date]]))</f>
        <v/>
      </c>
    </row>
    <row r="2674" spans="3:3">
      <c r="C2674" s="19" t="str">
        <f>IF(ISBLANK(Table633[[#This Row],[Date]]),"",MONTH(Table633[[#This Row],[Date]]))</f>
        <v/>
      </c>
    </row>
    <row r="2675" spans="3:3">
      <c r="C2675" s="19" t="str">
        <f>IF(ISBLANK(Table633[[#This Row],[Date]]),"",MONTH(Table633[[#This Row],[Date]]))</f>
        <v/>
      </c>
    </row>
    <row r="2676" spans="3:3">
      <c r="C2676" s="19" t="str">
        <f>IF(ISBLANK(Table633[[#This Row],[Date]]),"",MONTH(Table633[[#This Row],[Date]]))</f>
        <v/>
      </c>
    </row>
    <row r="2677" spans="3:3">
      <c r="C2677" s="19" t="str">
        <f>IF(ISBLANK(Table633[[#This Row],[Date]]),"",MONTH(Table633[[#This Row],[Date]]))</f>
        <v/>
      </c>
    </row>
    <row r="2678" spans="3:3">
      <c r="C2678" s="19" t="str">
        <f>IF(ISBLANK(Table633[[#This Row],[Date]]),"",MONTH(Table633[[#This Row],[Date]]))</f>
        <v/>
      </c>
    </row>
    <row r="2679" spans="3:3">
      <c r="C2679" s="19" t="str">
        <f>IF(ISBLANK(Table633[[#This Row],[Date]]),"",MONTH(Table633[[#This Row],[Date]]))</f>
        <v/>
      </c>
    </row>
    <row r="2680" spans="3:3">
      <c r="C2680" s="19" t="str">
        <f>IF(ISBLANK(Table633[[#This Row],[Date]]),"",MONTH(Table633[[#This Row],[Date]]))</f>
        <v/>
      </c>
    </row>
    <row r="2681" spans="3:3">
      <c r="C2681" s="19" t="str">
        <f>IF(ISBLANK(Table633[[#This Row],[Date]]),"",MONTH(Table633[[#This Row],[Date]]))</f>
        <v/>
      </c>
    </row>
    <row r="2682" spans="3:3">
      <c r="C2682" s="19" t="str">
        <f>IF(ISBLANK(Table633[[#This Row],[Date]]),"",MONTH(Table633[[#This Row],[Date]]))</f>
        <v/>
      </c>
    </row>
    <row r="2683" spans="3:3">
      <c r="C2683" s="19" t="str">
        <f>IF(ISBLANK(Table633[[#This Row],[Date]]),"",MONTH(Table633[[#This Row],[Date]]))</f>
        <v/>
      </c>
    </row>
    <row r="2684" spans="3:3">
      <c r="C2684" s="19" t="str">
        <f>IF(ISBLANK(Table633[[#This Row],[Date]]),"",MONTH(Table633[[#This Row],[Date]]))</f>
        <v/>
      </c>
    </row>
    <row r="2685" spans="3:3">
      <c r="C2685" s="19" t="str">
        <f>IF(ISBLANK(Table633[[#This Row],[Date]]),"",MONTH(Table633[[#This Row],[Date]]))</f>
        <v/>
      </c>
    </row>
    <row r="2686" spans="3:3">
      <c r="C2686" s="19" t="str">
        <f>IF(ISBLANK(Table633[[#This Row],[Date]]),"",MONTH(Table633[[#This Row],[Date]]))</f>
        <v/>
      </c>
    </row>
    <row r="2687" spans="3:3">
      <c r="C2687" s="19" t="str">
        <f>IF(ISBLANK(Table633[[#This Row],[Date]]),"",MONTH(Table633[[#This Row],[Date]]))</f>
        <v/>
      </c>
    </row>
    <row r="2688" spans="3:3">
      <c r="C2688" s="19" t="str">
        <f>IF(ISBLANK(Table633[[#This Row],[Date]]),"",MONTH(Table633[[#This Row],[Date]]))</f>
        <v/>
      </c>
    </row>
    <row r="2689" spans="3:3">
      <c r="C2689" s="19" t="str">
        <f>IF(ISBLANK(Table633[[#This Row],[Date]]),"",MONTH(Table633[[#This Row],[Date]]))</f>
        <v/>
      </c>
    </row>
    <row r="2690" spans="3:3">
      <c r="C2690" s="19" t="str">
        <f>IF(ISBLANK(Table633[[#This Row],[Date]]),"",MONTH(Table633[[#This Row],[Date]]))</f>
        <v/>
      </c>
    </row>
    <row r="2691" spans="3:3">
      <c r="C2691" s="19" t="str">
        <f>IF(ISBLANK(Table633[[#This Row],[Date]]),"",MONTH(Table633[[#This Row],[Date]]))</f>
        <v/>
      </c>
    </row>
    <row r="2692" spans="3:3">
      <c r="C2692" s="19" t="str">
        <f>IF(ISBLANK(Table633[[#This Row],[Date]]),"",MONTH(Table633[[#This Row],[Date]]))</f>
        <v/>
      </c>
    </row>
    <row r="2693" spans="3:3">
      <c r="C2693" s="19" t="str">
        <f>IF(ISBLANK(Table633[[#This Row],[Date]]),"",MONTH(Table633[[#This Row],[Date]]))</f>
        <v/>
      </c>
    </row>
    <row r="2694" spans="3:3">
      <c r="C2694" s="19" t="str">
        <f>IF(ISBLANK(Table633[[#This Row],[Date]]),"",MONTH(Table633[[#This Row],[Date]]))</f>
        <v/>
      </c>
    </row>
    <row r="2695" spans="3:3">
      <c r="C2695" s="19" t="str">
        <f>IF(ISBLANK(Table633[[#This Row],[Date]]),"",MONTH(Table633[[#This Row],[Date]]))</f>
        <v/>
      </c>
    </row>
    <row r="2696" spans="3:3">
      <c r="C2696" s="19" t="str">
        <f>IF(ISBLANK(Table633[[#This Row],[Date]]),"",MONTH(Table633[[#This Row],[Date]]))</f>
        <v/>
      </c>
    </row>
    <row r="2697" spans="3:3">
      <c r="C2697" s="19" t="str">
        <f>IF(ISBLANK(Table633[[#This Row],[Date]]),"",MONTH(Table633[[#This Row],[Date]]))</f>
        <v/>
      </c>
    </row>
    <row r="2698" spans="3:3">
      <c r="C2698" s="19" t="str">
        <f>IF(ISBLANK(Table633[[#This Row],[Date]]),"",MONTH(Table633[[#This Row],[Date]]))</f>
        <v/>
      </c>
    </row>
    <row r="2699" spans="3:3">
      <c r="C2699" s="19" t="str">
        <f>IF(ISBLANK(Table633[[#This Row],[Date]]),"",MONTH(Table633[[#This Row],[Date]]))</f>
        <v/>
      </c>
    </row>
    <row r="2700" spans="3:3">
      <c r="C2700" s="19" t="str">
        <f>IF(ISBLANK(Table633[[#This Row],[Date]]),"",MONTH(Table633[[#This Row],[Date]]))</f>
        <v/>
      </c>
    </row>
    <row r="2701" spans="3:3">
      <c r="C2701" s="19" t="str">
        <f>IF(ISBLANK(Table633[[#This Row],[Date]]),"",MONTH(Table633[[#This Row],[Date]]))</f>
        <v/>
      </c>
    </row>
    <row r="2702" spans="3:3">
      <c r="C2702" s="19" t="str">
        <f>IF(ISBLANK(Table633[[#This Row],[Date]]),"",MONTH(Table633[[#This Row],[Date]]))</f>
        <v/>
      </c>
    </row>
    <row r="2703" spans="3:3">
      <c r="C2703" s="19" t="str">
        <f>IF(ISBLANK(Table633[[#This Row],[Date]]),"",MONTH(Table633[[#This Row],[Date]]))</f>
        <v/>
      </c>
    </row>
    <row r="2704" spans="3:3">
      <c r="C2704" s="19" t="str">
        <f>IF(ISBLANK(Table633[[#This Row],[Date]]),"",MONTH(Table633[[#This Row],[Date]]))</f>
        <v/>
      </c>
    </row>
    <row r="2705" spans="3:3">
      <c r="C2705" s="19" t="str">
        <f>IF(ISBLANK(Table633[[#This Row],[Date]]),"",MONTH(Table633[[#This Row],[Date]]))</f>
        <v/>
      </c>
    </row>
    <row r="2706" spans="3:3">
      <c r="C2706" s="19" t="str">
        <f>IF(ISBLANK(Table633[[#This Row],[Date]]),"",MONTH(Table633[[#This Row],[Date]]))</f>
        <v/>
      </c>
    </row>
    <row r="2707" spans="3:3">
      <c r="C2707" s="19" t="str">
        <f>IF(ISBLANK(Table633[[#This Row],[Date]]),"",MONTH(Table633[[#This Row],[Date]]))</f>
        <v/>
      </c>
    </row>
    <row r="2708" spans="3:3">
      <c r="C2708" s="19" t="str">
        <f>IF(ISBLANK(Table633[[#This Row],[Date]]),"",MONTH(Table633[[#This Row],[Date]]))</f>
        <v/>
      </c>
    </row>
    <row r="2709" spans="3:3">
      <c r="C2709" s="19" t="str">
        <f>IF(ISBLANK(Table633[[#This Row],[Date]]),"",MONTH(Table633[[#This Row],[Date]]))</f>
        <v/>
      </c>
    </row>
    <row r="2710" spans="3:3">
      <c r="C2710" s="19" t="str">
        <f>IF(ISBLANK(Table633[[#This Row],[Date]]),"",MONTH(Table633[[#This Row],[Date]]))</f>
        <v/>
      </c>
    </row>
    <row r="2711" spans="3:3">
      <c r="C2711" s="19" t="str">
        <f>IF(ISBLANK(Table633[[#This Row],[Date]]),"",MONTH(Table633[[#This Row],[Date]]))</f>
        <v/>
      </c>
    </row>
    <row r="2712" spans="3:3">
      <c r="C2712" s="19" t="str">
        <f>IF(ISBLANK(Table633[[#This Row],[Date]]),"",MONTH(Table633[[#This Row],[Date]]))</f>
        <v/>
      </c>
    </row>
    <row r="2713" spans="3:3">
      <c r="C2713" s="19" t="str">
        <f>IF(ISBLANK(Table633[[#This Row],[Date]]),"",MONTH(Table633[[#This Row],[Date]]))</f>
        <v/>
      </c>
    </row>
    <row r="2714" spans="3:3">
      <c r="C2714" s="19" t="str">
        <f>IF(ISBLANK(Table633[[#This Row],[Date]]),"",MONTH(Table633[[#This Row],[Date]]))</f>
        <v/>
      </c>
    </row>
    <row r="2715" spans="3:3">
      <c r="C2715" s="19" t="str">
        <f>IF(ISBLANK(Table633[[#This Row],[Date]]),"",MONTH(Table633[[#This Row],[Date]]))</f>
        <v/>
      </c>
    </row>
    <row r="2716" spans="3:3">
      <c r="C2716" s="19" t="str">
        <f>IF(ISBLANK(Table633[[#This Row],[Date]]),"",MONTH(Table633[[#This Row],[Date]]))</f>
        <v/>
      </c>
    </row>
    <row r="2717" spans="3:3">
      <c r="C2717" s="19" t="str">
        <f>IF(ISBLANK(Table633[[#This Row],[Date]]),"",MONTH(Table633[[#This Row],[Date]]))</f>
        <v/>
      </c>
    </row>
    <row r="2718" spans="3:3">
      <c r="C2718" s="19" t="str">
        <f>IF(ISBLANK(Table633[[#This Row],[Date]]),"",MONTH(Table633[[#This Row],[Date]]))</f>
        <v/>
      </c>
    </row>
    <row r="2719" spans="3:3">
      <c r="C2719" s="19" t="str">
        <f>IF(ISBLANK(Table633[[#This Row],[Date]]),"",MONTH(Table633[[#This Row],[Date]]))</f>
        <v/>
      </c>
    </row>
    <row r="2720" spans="3:3">
      <c r="C2720" s="19" t="str">
        <f>IF(ISBLANK(Table633[[#This Row],[Date]]),"",MONTH(Table633[[#This Row],[Date]]))</f>
        <v/>
      </c>
    </row>
    <row r="2721" spans="3:3">
      <c r="C2721" s="19" t="str">
        <f>IF(ISBLANK(Table633[[#This Row],[Date]]),"",MONTH(Table633[[#This Row],[Date]]))</f>
        <v/>
      </c>
    </row>
    <row r="2722" spans="3:3">
      <c r="C2722" s="19" t="str">
        <f>IF(ISBLANK(Table633[[#This Row],[Date]]),"",MONTH(Table633[[#This Row],[Date]]))</f>
        <v/>
      </c>
    </row>
    <row r="2723" spans="3:3">
      <c r="C2723" s="19" t="str">
        <f>IF(ISBLANK(Table633[[#This Row],[Date]]),"",MONTH(Table633[[#This Row],[Date]]))</f>
        <v/>
      </c>
    </row>
    <row r="2724" spans="3:3">
      <c r="C2724" s="19" t="str">
        <f>IF(ISBLANK(Table633[[#This Row],[Date]]),"",MONTH(Table633[[#This Row],[Date]]))</f>
        <v/>
      </c>
    </row>
    <row r="2725" spans="3:3">
      <c r="C2725" s="19" t="str">
        <f>IF(ISBLANK(Table633[[#This Row],[Date]]),"",MONTH(Table633[[#This Row],[Date]]))</f>
        <v/>
      </c>
    </row>
    <row r="2726" spans="3:3">
      <c r="C2726" s="19" t="str">
        <f>IF(ISBLANK(Table633[[#This Row],[Date]]),"",MONTH(Table633[[#This Row],[Date]]))</f>
        <v/>
      </c>
    </row>
    <row r="2727" spans="3:3">
      <c r="C2727" s="19" t="str">
        <f>IF(ISBLANK(Table633[[#This Row],[Date]]),"",MONTH(Table633[[#This Row],[Date]]))</f>
        <v/>
      </c>
    </row>
    <row r="2728" spans="3:3">
      <c r="C2728" s="19" t="str">
        <f>IF(ISBLANK(Table633[[#This Row],[Date]]),"",MONTH(Table633[[#This Row],[Date]]))</f>
        <v/>
      </c>
    </row>
    <row r="2729" spans="3:3">
      <c r="C2729" s="19" t="str">
        <f>IF(ISBLANK(Table633[[#This Row],[Date]]),"",MONTH(Table633[[#This Row],[Date]]))</f>
        <v/>
      </c>
    </row>
    <row r="2730" spans="3:3">
      <c r="C2730" s="19" t="str">
        <f>IF(ISBLANK(Table633[[#This Row],[Date]]),"",MONTH(Table633[[#This Row],[Date]]))</f>
        <v/>
      </c>
    </row>
    <row r="2731" spans="3:3">
      <c r="C2731" s="19" t="str">
        <f>IF(ISBLANK(Table633[[#This Row],[Date]]),"",MONTH(Table633[[#This Row],[Date]]))</f>
        <v/>
      </c>
    </row>
    <row r="2732" spans="3:3">
      <c r="C2732" s="19" t="str">
        <f>IF(ISBLANK(Table633[[#This Row],[Date]]),"",MONTH(Table633[[#This Row],[Date]]))</f>
        <v/>
      </c>
    </row>
    <row r="2733" spans="3:3">
      <c r="C2733" s="19" t="str">
        <f>IF(ISBLANK(Table633[[#This Row],[Date]]),"",MONTH(Table633[[#This Row],[Date]]))</f>
        <v/>
      </c>
    </row>
    <row r="2734" spans="3:3">
      <c r="C2734" s="19" t="str">
        <f>IF(ISBLANK(Table633[[#This Row],[Date]]),"",MONTH(Table633[[#This Row],[Date]]))</f>
        <v/>
      </c>
    </row>
    <row r="2735" spans="3:3">
      <c r="C2735" s="19" t="str">
        <f>IF(ISBLANK(Table633[[#This Row],[Date]]),"",MONTH(Table633[[#This Row],[Date]]))</f>
        <v/>
      </c>
    </row>
    <row r="2736" spans="3:3">
      <c r="C2736" s="19" t="str">
        <f>IF(ISBLANK(Table633[[#This Row],[Date]]),"",MONTH(Table633[[#This Row],[Date]]))</f>
        <v/>
      </c>
    </row>
    <row r="2737" spans="3:3">
      <c r="C2737" s="19" t="str">
        <f>IF(ISBLANK(Table633[[#This Row],[Date]]),"",MONTH(Table633[[#This Row],[Date]]))</f>
        <v/>
      </c>
    </row>
    <row r="2738" spans="3:3">
      <c r="C2738" s="19" t="str">
        <f>IF(ISBLANK(Table633[[#This Row],[Date]]),"",MONTH(Table633[[#This Row],[Date]]))</f>
        <v/>
      </c>
    </row>
    <row r="2739" spans="3:3">
      <c r="C2739" s="19" t="str">
        <f>IF(ISBLANK(Table633[[#This Row],[Date]]),"",MONTH(Table633[[#This Row],[Date]]))</f>
        <v/>
      </c>
    </row>
    <row r="2740" spans="3:3">
      <c r="C2740" s="19" t="str">
        <f>IF(ISBLANK(Table633[[#This Row],[Date]]),"",MONTH(Table633[[#This Row],[Date]]))</f>
        <v/>
      </c>
    </row>
    <row r="2741" spans="3:3">
      <c r="C2741" s="19" t="str">
        <f>IF(ISBLANK(Table633[[#This Row],[Date]]),"",MONTH(Table633[[#This Row],[Date]]))</f>
        <v/>
      </c>
    </row>
    <row r="2742" spans="3:3">
      <c r="C2742" s="19" t="str">
        <f>IF(ISBLANK(Table633[[#This Row],[Date]]),"",MONTH(Table633[[#This Row],[Date]]))</f>
        <v/>
      </c>
    </row>
    <row r="2743" spans="3:3">
      <c r="C2743" s="19" t="str">
        <f>IF(ISBLANK(Table633[[#This Row],[Date]]),"",MONTH(Table633[[#This Row],[Date]]))</f>
        <v/>
      </c>
    </row>
    <row r="2744" spans="3:3">
      <c r="C2744" s="19" t="str">
        <f>IF(ISBLANK(Table633[[#This Row],[Date]]),"",MONTH(Table633[[#This Row],[Date]]))</f>
        <v/>
      </c>
    </row>
    <row r="2745" spans="3:3">
      <c r="C2745" s="19" t="str">
        <f>IF(ISBLANK(Table633[[#This Row],[Date]]),"",MONTH(Table633[[#This Row],[Date]]))</f>
        <v/>
      </c>
    </row>
    <row r="2746" spans="3:3">
      <c r="C2746" s="19" t="str">
        <f>IF(ISBLANK(Table633[[#This Row],[Date]]),"",MONTH(Table633[[#This Row],[Date]]))</f>
        <v/>
      </c>
    </row>
    <row r="2747" spans="3:3">
      <c r="C2747" s="19" t="str">
        <f>IF(ISBLANK(Table633[[#This Row],[Date]]),"",MONTH(Table633[[#This Row],[Date]]))</f>
        <v/>
      </c>
    </row>
    <row r="2748" spans="3:3">
      <c r="C2748" s="19" t="str">
        <f>IF(ISBLANK(Table633[[#This Row],[Date]]),"",MONTH(Table633[[#This Row],[Date]]))</f>
        <v/>
      </c>
    </row>
    <row r="2749" spans="3:3">
      <c r="C2749" s="19" t="str">
        <f>IF(ISBLANK(Table633[[#This Row],[Date]]),"",MONTH(Table633[[#This Row],[Date]]))</f>
        <v/>
      </c>
    </row>
    <row r="2750" spans="3:3">
      <c r="C2750" s="19" t="str">
        <f>IF(ISBLANK(Table633[[#This Row],[Date]]),"",MONTH(Table633[[#This Row],[Date]]))</f>
        <v/>
      </c>
    </row>
    <row r="2751" spans="3:3">
      <c r="C2751" s="19" t="str">
        <f>IF(ISBLANK(Table633[[#This Row],[Date]]),"",MONTH(Table633[[#This Row],[Date]]))</f>
        <v/>
      </c>
    </row>
    <row r="2752" spans="3:3">
      <c r="C2752" s="19" t="str">
        <f>IF(ISBLANK(Table633[[#This Row],[Date]]),"",MONTH(Table633[[#This Row],[Date]]))</f>
        <v/>
      </c>
    </row>
    <row r="2753" spans="3:3">
      <c r="C2753" s="19" t="str">
        <f>IF(ISBLANK(Table633[[#This Row],[Date]]),"",MONTH(Table633[[#This Row],[Date]]))</f>
        <v/>
      </c>
    </row>
    <row r="2754" spans="3:3">
      <c r="C2754" s="19" t="str">
        <f>IF(ISBLANK(Table633[[#This Row],[Date]]),"",MONTH(Table633[[#This Row],[Date]]))</f>
        <v/>
      </c>
    </row>
    <row r="2755" spans="3:3">
      <c r="C2755" s="19" t="str">
        <f>IF(ISBLANK(Table633[[#This Row],[Date]]),"",MONTH(Table633[[#This Row],[Date]]))</f>
        <v/>
      </c>
    </row>
    <row r="2756" spans="3:3">
      <c r="C2756" s="19" t="str">
        <f>IF(ISBLANK(Table633[[#This Row],[Date]]),"",MONTH(Table633[[#This Row],[Date]]))</f>
        <v/>
      </c>
    </row>
    <row r="2757" spans="3:3">
      <c r="C2757" s="19" t="str">
        <f>IF(ISBLANK(Table633[[#This Row],[Date]]),"",MONTH(Table633[[#This Row],[Date]]))</f>
        <v/>
      </c>
    </row>
    <row r="2758" spans="3:3">
      <c r="C2758" s="19" t="str">
        <f>IF(ISBLANK(Table633[[#This Row],[Date]]),"",MONTH(Table633[[#This Row],[Date]]))</f>
        <v/>
      </c>
    </row>
    <row r="2759" spans="3:3">
      <c r="C2759" s="19" t="str">
        <f>IF(ISBLANK(Table633[[#This Row],[Date]]),"",MONTH(Table633[[#This Row],[Date]]))</f>
        <v/>
      </c>
    </row>
    <row r="2760" spans="3:3">
      <c r="C2760" s="19" t="str">
        <f>IF(ISBLANK(Table633[[#This Row],[Date]]),"",MONTH(Table633[[#This Row],[Date]]))</f>
        <v/>
      </c>
    </row>
    <row r="2761" spans="3:3">
      <c r="C2761" s="19" t="str">
        <f>IF(ISBLANK(Table633[[#This Row],[Date]]),"",MONTH(Table633[[#This Row],[Date]]))</f>
        <v/>
      </c>
    </row>
    <row r="2762" spans="3:3">
      <c r="C2762" s="19" t="str">
        <f>IF(ISBLANK(Table633[[#This Row],[Date]]),"",MONTH(Table633[[#This Row],[Date]]))</f>
        <v/>
      </c>
    </row>
    <row r="2763" spans="3:3">
      <c r="C2763" s="19" t="str">
        <f>IF(ISBLANK(Table633[[#This Row],[Date]]),"",MONTH(Table633[[#This Row],[Date]]))</f>
        <v/>
      </c>
    </row>
    <row r="2764" spans="3:3">
      <c r="C2764" s="19" t="str">
        <f>IF(ISBLANK(Table633[[#This Row],[Date]]),"",MONTH(Table633[[#This Row],[Date]]))</f>
        <v/>
      </c>
    </row>
    <row r="2765" spans="3:3">
      <c r="C2765" s="19" t="str">
        <f>IF(ISBLANK(Table633[[#This Row],[Date]]),"",MONTH(Table633[[#This Row],[Date]]))</f>
        <v/>
      </c>
    </row>
    <row r="2766" spans="3:3">
      <c r="C2766" s="19" t="str">
        <f>IF(ISBLANK(Table633[[#This Row],[Date]]),"",MONTH(Table633[[#This Row],[Date]]))</f>
        <v/>
      </c>
    </row>
    <row r="2767" spans="3:3">
      <c r="C2767" s="19" t="str">
        <f>IF(ISBLANK(Table633[[#This Row],[Date]]),"",MONTH(Table633[[#This Row],[Date]]))</f>
        <v/>
      </c>
    </row>
    <row r="2768" spans="3:3">
      <c r="C2768" s="19" t="str">
        <f>IF(ISBLANK(Table633[[#This Row],[Date]]),"",MONTH(Table633[[#This Row],[Date]]))</f>
        <v/>
      </c>
    </row>
    <row r="2769" spans="3:3">
      <c r="C2769" s="19" t="str">
        <f>IF(ISBLANK(Table633[[#This Row],[Date]]),"",MONTH(Table633[[#This Row],[Date]]))</f>
        <v/>
      </c>
    </row>
    <row r="2770" spans="3:3">
      <c r="C2770" s="19" t="str">
        <f>IF(ISBLANK(Table633[[#This Row],[Date]]),"",MONTH(Table633[[#This Row],[Date]]))</f>
        <v/>
      </c>
    </row>
    <row r="2771" spans="3:3">
      <c r="C2771" s="19" t="str">
        <f>IF(ISBLANK(Table633[[#This Row],[Date]]),"",MONTH(Table633[[#This Row],[Date]]))</f>
        <v/>
      </c>
    </row>
    <row r="2772" spans="3:3">
      <c r="C2772" s="19" t="str">
        <f>IF(ISBLANK(Table633[[#This Row],[Date]]),"",MONTH(Table633[[#This Row],[Date]]))</f>
        <v/>
      </c>
    </row>
    <row r="2773" spans="3:3">
      <c r="C2773" s="19" t="str">
        <f>IF(ISBLANK(Table633[[#This Row],[Date]]),"",MONTH(Table633[[#This Row],[Date]]))</f>
        <v/>
      </c>
    </row>
    <row r="2774" spans="3:3">
      <c r="C2774" s="19" t="str">
        <f>IF(ISBLANK(Table633[[#This Row],[Date]]),"",MONTH(Table633[[#This Row],[Date]]))</f>
        <v/>
      </c>
    </row>
    <row r="2775" spans="3:3">
      <c r="C2775" s="19" t="str">
        <f>IF(ISBLANK(Table633[[#This Row],[Date]]),"",MONTH(Table633[[#This Row],[Date]]))</f>
        <v/>
      </c>
    </row>
    <row r="2776" spans="3:3">
      <c r="C2776" s="19" t="str">
        <f>IF(ISBLANK(Table633[[#This Row],[Date]]),"",MONTH(Table633[[#This Row],[Date]]))</f>
        <v/>
      </c>
    </row>
    <row r="2777" spans="3:3">
      <c r="C2777" s="19" t="str">
        <f>IF(ISBLANK(Table633[[#This Row],[Date]]),"",MONTH(Table633[[#This Row],[Date]]))</f>
        <v/>
      </c>
    </row>
    <row r="2778" spans="3:3">
      <c r="C2778" s="19" t="str">
        <f>IF(ISBLANK(Table633[[#This Row],[Date]]),"",MONTH(Table633[[#This Row],[Date]]))</f>
        <v/>
      </c>
    </row>
    <row r="2779" spans="3:3">
      <c r="C2779" s="19" t="str">
        <f>IF(ISBLANK(Table633[[#This Row],[Date]]),"",MONTH(Table633[[#This Row],[Date]]))</f>
        <v/>
      </c>
    </row>
    <row r="2780" spans="3:3">
      <c r="C2780" s="19" t="str">
        <f>IF(ISBLANK(Table633[[#This Row],[Date]]),"",MONTH(Table633[[#This Row],[Date]]))</f>
        <v/>
      </c>
    </row>
    <row r="2781" spans="3:3">
      <c r="C2781" s="19" t="str">
        <f>IF(ISBLANK(Table633[[#This Row],[Date]]),"",MONTH(Table633[[#This Row],[Date]]))</f>
        <v/>
      </c>
    </row>
    <row r="2782" spans="3:3">
      <c r="C2782" s="19" t="str">
        <f>IF(ISBLANK(Table633[[#This Row],[Date]]),"",MONTH(Table633[[#This Row],[Date]]))</f>
        <v/>
      </c>
    </row>
    <row r="2783" spans="3:3">
      <c r="C2783" s="19" t="str">
        <f>IF(ISBLANK(Table633[[#This Row],[Date]]),"",MONTH(Table633[[#This Row],[Date]]))</f>
        <v/>
      </c>
    </row>
    <row r="2784" spans="3:3">
      <c r="C2784" s="19" t="str">
        <f>IF(ISBLANK(Table633[[#This Row],[Date]]),"",MONTH(Table633[[#This Row],[Date]]))</f>
        <v/>
      </c>
    </row>
    <row r="2785" spans="3:3">
      <c r="C2785" s="19" t="str">
        <f>IF(ISBLANK(Table633[[#This Row],[Date]]),"",MONTH(Table633[[#This Row],[Date]]))</f>
        <v/>
      </c>
    </row>
    <row r="2786" spans="3:3">
      <c r="C2786" s="19" t="str">
        <f>IF(ISBLANK(Table633[[#This Row],[Date]]),"",MONTH(Table633[[#This Row],[Date]]))</f>
        <v/>
      </c>
    </row>
    <row r="2787" spans="3:3">
      <c r="C2787" s="19" t="str">
        <f>IF(ISBLANK(Table633[[#This Row],[Date]]),"",MONTH(Table633[[#This Row],[Date]]))</f>
        <v/>
      </c>
    </row>
    <row r="2788" spans="3:3">
      <c r="C2788" s="19" t="str">
        <f>IF(ISBLANK(Table633[[#This Row],[Date]]),"",MONTH(Table633[[#This Row],[Date]]))</f>
        <v/>
      </c>
    </row>
    <row r="2789" spans="3:3">
      <c r="C2789" s="19" t="str">
        <f>IF(ISBLANK(Table633[[#This Row],[Date]]),"",MONTH(Table633[[#This Row],[Date]]))</f>
        <v/>
      </c>
    </row>
    <row r="2790" spans="3:3">
      <c r="C2790" s="19" t="str">
        <f>IF(ISBLANK(Table633[[#This Row],[Date]]),"",MONTH(Table633[[#This Row],[Date]]))</f>
        <v/>
      </c>
    </row>
    <row r="2791" spans="3:3">
      <c r="C2791" s="19" t="str">
        <f>IF(ISBLANK(Table633[[#This Row],[Date]]),"",MONTH(Table633[[#This Row],[Date]]))</f>
        <v/>
      </c>
    </row>
    <row r="2792" spans="3:3">
      <c r="C2792" s="19" t="str">
        <f>IF(ISBLANK(Table633[[#This Row],[Date]]),"",MONTH(Table633[[#This Row],[Date]]))</f>
        <v/>
      </c>
    </row>
    <row r="2793" spans="3:3">
      <c r="C2793" s="19" t="str">
        <f>IF(ISBLANK(Table633[[#This Row],[Date]]),"",MONTH(Table633[[#This Row],[Date]]))</f>
        <v/>
      </c>
    </row>
    <row r="2794" spans="3:3">
      <c r="C2794" s="19" t="str">
        <f>IF(ISBLANK(Table633[[#This Row],[Date]]),"",MONTH(Table633[[#This Row],[Date]]))</f>
        <v/>
      </c>
    </row>
    <row r="2795" spans="3:3">
      <c r="C2795" s="19" t="str">
        <f>IF(ISBLANK(Table633[[#This Row],[Date]]),"",MONTH(Table633[[#This Row],[Date]]))</f>
        <v/>
      </c>
    </row>
    <row r="2796" spans="3:3">
      <c r="C2796" s="19" t="str">
        <f>IF(ISBLANK(Table633[[#This Row],[Date]]),"",MONTH(Table633[[#This Row],[Date]]))</f>
        <v/>
      </c>
    </row>
    <row r="2797" spans="3:3">
      <c r="C2797" s="19" t="str">
        <f>IF(ISBLANK(Table633[[#This Row],[Date]]),"",MONTH(Table633[[#This Row],[Date]]))</f>
        <v/>
      </c>
    </row>
    <row r="2798" spans="3:3">
      <c r="C2798" s="19" t="str">
        <f>IF(ISBLANK(Table633[[#This Row],[Date]]),"",MONTH(Table633[[#This Row],[Date]]))</f>
        <v/>
      </c>
    </row>
    <row r="2799" spans="3:3">
      <c r="C2799" s="19" t="str">
        <f>IF(ISBLANK(Table633[[#This Row],[Date]]),"",MONTH(Table633[[#This Row],[Date]]))</f>
        <v/>
      </c>
    </row>
    <row r="2800" spans="3:3">
      <c r="C2800" s="19" t="str">
        <f>IF(ISBLANK(Table633[[#This Row],[Date]]),"",MONTH(Table633[[#This Row],[Date]]))</f>
        <v/>
      </c>
    </row>
    <row r="2801" spans="3:3">
      <c r="C2801" s="19" t="str">
        <f>IF(ISBLANK(Table633[[#This Row],[Date]]),"",MONTH(Table633[[#This Row],[Date]]))</f>
        <v/>
      </c>
    </row>
    <row r="2802" spans="3:3">
      <c r="C2802" s="19" t="str">
        <f>IF(ISBLANK(Table633[[#This Row],[Date]]),"",MONTH(Table633[[#This Row],[Date]]))</f>
        <v/>
      </c>
    </row>
    <row r="2803" spans="3:3">
      <c r="C2803" s="19" t="str">
        <f>IF(ISBLANK(Table633[[#This Row],[Date]]),"",MONTH(Table633[[#This Row],[Date]]))</f>
        <v/>
      </c>
    </row>
    <row r="2804" spans="3:3">
      <c r="C2804" s="19" t="str">
        <f>IF(ISBLANK(Table633[[#This Row],[Date]]),"",MONTH(Table633[[#This Row],[Date]]))</f>
        <v/>
      </c>
    </row>
    <row r="2805" spans="3:3">
      <c r="C2805" s="19" t="str">
        <f>IF(ISBLANK(Table633[[#This Row],[Date]]),"",MONTH(Table633[[#This Row],[Date]]))</f>
        <v/>
      </c>
    </row>
    <row r="2806" spans="3:3">
      <c r="C2806" s="19" t="str">
        <f>IF(ISBLANK(Table633[[#This Row],[Date]]),"",MONTH(Table633[[#This Row],[Date]]))</f>
        <v/>
      </c>
    </row>
    <row r="2807" spans="3:3">
      <c r="C2807" s="19" t="str">
        <f>IF(ISBLANK(Table633[[#This Row],[Date]]),"",MONTH(Table633[[#This Row],[Date]]))</f>
        <v/>
      </c>
    </row>
    <row r="2808" spans="3:3">
      <c r="C2808" s="19" t="str">
        <f>IF(ISBLANK(Table633[[#This Row],[Date]]),"",MONTH(Table633[[#This Row],[Date]]))</f>
        <v/>
      </c>
    </row>
    <row r="2809" spans="3:3">
      <c r="C2809" s="19" t="str">
        <f>IF(ISBLANK(Table633[[#This Row],[Date]]),"",MONTH(Table633[[#This Row],[Date]]))</f>
        <v/>
      </c>
    </row>
    <row r="2810" spans="3:3">
      <c r="C2810" s="19" t="str">
        <f>IF(ISBLANK(Table633[[#This Row],[Date]]),"",MONTH(Table633[[#This Row],[Date]]))</f>
        <v/>
      </c>
    </row>
    <row r="2811" spans="3:3">
      <c r="C2811" s="19" t="str">
        <f>IF(ISBLANK(Table633[[#This Row],[Date]]),"",MONTH(Table633[[#This Row],[Date]]))</f>
        <v/>
      </c>
    </row>
    <row r="2812" spans="3:3">
      <c r="C2812" s="19" t="str">
        <f>IF(ISBLANK(Table633[[#This Row],[Date]]),"",MONTH(Table633[[#This Row],[Date]]))</f>
        <v/>
      </c>
    </row>
    <row r="2813" spans="3:3">
      <c r="C2813" s="19" t="str">
        <f>IF(ISBLANK(Table633[[#This Row],[Date]]),"",MONTH(Table633[[#This Row],[Date]]))</f>
        <v/>
      </c>
    </row>
    <row r="2814" spans="3:3">
      <c r="C2814" s="19" t="str">
        <f>IF(ISBLANK(Table633[[#This Row],[Date]]),"",MONTH(Table633[[#This Row],[Date]]))</f>
        <v/>
      </c>
    </row>
    <row r="2815" spans="3:3">
      <c r="C2815" s="19" t="str">
        <f>IF(ISBLANK(Table633[[#This Row],[Date]]),"",MONTH(Table633[[#This Row],[Date]]))</f>
        <v/>
      </c>
    </row>
    <row r="2816" spans="3:3">
      <c r="C2816" s="19" t="str">
        <f>IF(ISBLANK(Table633[[#This Row],[Date]]),"",MONTH(Table633[[#This Row],[Date]]))</f>
        <v/>
      </c>
    </row>
    <row r="2817" spans="3:3">
      <c r="C2817" s="19" t="str">
        <f>IF(ISBLANK(Table633[[#This Row],[Date]]),"",MONTH(Table633[[#This Row],[Date]]))</f>
        <v/>
      </c>
    </row>
    <row r="2818" spans="3:3">
      <c r="C2818" s="19" t="str">
        <f>IF(ISBLANK(Table633[[#This Row],[Date]]),"",MONTH(Table633[[#This Row],[Date]]))</f>
        <v/>
      </c>
    </row>
    <row r="2819" spans="3:3">
      <c r="C2819" s="19" t="str">
        <f>IF(ISBLANK(Table633[[#This Row],[Date]]),"",MONTH(Table633[[#This Row],[Date]]))</f>
        <v/>
      </c>
    </row>
    <row r="2820" spans="3:3">
      <c r="C2820" s="19" t="str">
        <f>IF(ISBLANK(Table633[[#This Row],[Date]]),"",MONTH(Table633[[#This Row],[Date]]))</f>
        <v/>
      </c>
    </row>
    <row r="2821" spans="3:3">
      <c r="C2821" s="19" t="str">
        <f>IF(ISBLANK(Table633[[#This Row],[Date]]),"",MONTH(Table633[[#This Row],[Date]]))</f>
        <v/>
      </c>
    </row>
    <row r="2822" spans="3:3">
      <c r="C2822" s="19" t="str">
        <f>IF(ISBLANK(Table633[[#This Row],[Date]]),"",MONTH(Table633[[#This Row],[Date]]))</f>
        <v/>
      </c>
    </row>
    <row r="2823" spans="3:3">
      <c r="C2823" s="19" t="str">
        <f>IF(ISBLANK(Table633[[#This Row],[Date]]),"",MONTH(Table633[[#This Row],[Date]]))</f>
        <v/>
      </c>
    </row>
    <row r="2824" spans="3:3">
      <c r="C2824" s="19" t="str">
        <f>IF(ISBLANK(Table633[[#This Row],[Date]]),"",MONTH(Table633[[#This Row],[Date]]))</f>
        <v/>
      </c>
    </row>
    <row r="2825" spans="3:3">
      <c r="C2825" s="19" t="str">
        <f>IF(ISBLANK(Table633[[#This Row],[Date]]),"",MONTH(Table633[[#This Row],[Date]]))</f>
        <v/>
      </c>
    </row>
    <row r="2826" spans="3:3">
      <c r="C2826" s="19" t="str">
        <f>IF(ISBLANK(Table633[[#This Row],[Date]]),"",MONTH(Table633[[#This Row],[Date]]))</f>
        <v/>
      </c>
    </row>
    <row r="2827" spans="3:3">
      <c r="C2827" s="19" t="str">
        <f>IF(ISBLANK(Table633[[#This Row],[Date]]),"",MONTH(Table633[[#This Row],[Date]]))</f>
        <v/>
      </c>
    </row>
    <row r="2828" spans="3:3">
      <c r="C2828" s="19" t="str">
        <f>IF(ISBLANK(Table633[[#This Row],[Date]]),"",MONTH(Table633[[#This Row],[Date]]))</f>
        <v/>
      </c>
    </row>
    <row r="2829" spans="3:3">
      <c r="C2829" s="19" t="str">
        <f>IF(ISBLANK(Table633[[#This Row],[Date]]),"",MONTH(Table633[[#This Row],[Date]]))</f>
        <v/>
      </c>
    </row>
    <row r="2830" spans="3:3">
      <c r="C2830" s="19" t="str">
        <f>IF(ISBLANK(Table633[[#This Row],[Date]]),"",MONTH(Table633[[#This Row],[Date]]))</f>
        <v/>
      </c>
    </row>
    <row r="2831" spans="3:3">
      <c r="C2831" s="19" t="str">
        <f>IF(ISBLANK(Table633[[#This Row],[Date]]),"",MONTH(Table633[[#This Row],[Date]]))</f>
        <v/>
      </c>
    </row>
    <row r="2832" spans="3:3">
      <c r="C2832" s="19" t="str">
        <f>IF(ISBLANK(Table633[[#This Row],[Date]]),"",MONTH(Table633[[#This Row],[Date]]))</f>
        <v/>
      </c>
    </row>
    <row r="2833" spans="3:3">
      <c r="C2833" s="19" t="str">
        <f>IF(ISBLANK(Table633[[#This Row],[Date]]),"",MONTH(Table633[[#This Row],[Date]]))</f>
        <v/>
      </c>
    </row>
    <row r="2834" spans="3:3">
      <c r="C2834" s="19" t="str">
        <f>IF(ISBLANK(Table633[[#This Row],[Date]]),"",MONTH(Table633[[#This Row],[Date]]))</f>
        <v/>
      </c>
    </row>
    <row r="2835" spans="3:3">
      <c r="C2835" s="19" t="str">
        <f>IF(ISBLANK(Table633[[#This Row],[Date]]),"",MONTH(Table633[[#This Row],[Date]]))</f>
        <v/>
      </c>
    </row>
    <row r="2836" spans="3:3">
      <c r="C2836" s="19" t="str">
        <f>IF(ISBLANK(Table633[[#This Row],[Date]]),"",MONTH(Table633[[#This Row],[Date]]))</f>
        <v/>
      </c>
    </row>
    <row r="2837" spans="3:3">
      <c r="C2837" s="19" t="str">
        <f>IF(ISBLANK(Table633[[#This Row],[Date]]),"",MONTH(Table633[[#This Row],[Date]]))</f>
        <v/>
      </c>
    </row>
    <row r="2838" spans="3:3">
      <c r="C2838" s="19" t="str">
        <f>IF(ISBLANK(Table633[[#This Row],[Date]]),"",MONTH(Table633[[#This Row],[Date]]))</f>
        <v/>
      </c>
    </row>
    <row r="2839" spans="3:3">
      <c r="C2839" s="19" t="str">
        <f>IF(ISBLANK(Table633[[#This Row],[Date]]),"",MONTH(Table633[[#This Row],[Date]]))</f>
        <v/>
      </c>
    </row>
    <row r="2840" spans="3:3">
      <c r="C2840" s="19" t="str">
        <f>IF(ISBLANK(Table633[[#This Row],[Date]]),"",MONTH(Table633[[#This Row],[Date]]))</f>
        <v/>
      </c>
    </row>
    <row r="2841" spans="3:3">
      <c r="C2841" s="19" t="str">
        <f>IF(ISBLANK(Table633[[#This Row],[Date]]),"",MONTH(Table633[[#This Row],[Date]]))</f>
        <v/>
      </c>
    </row>
    <row r="2842" spans="3:3">
      <c r="C2842" s="19" t="str">
        <f>IF(ISBLANK(Table633[[#This Row],[Date]]),"",MONTH(Table633[[#This Row],[Date]]))</f>
        <v/>
      </c>
    </row>
    <row r="2843" spans="3:3">
      <c r="C2843" s="19" t="str">
        <f>IF(ISBLANK(Table633[[#This Row],[Date]]),"",MONTH(Table633[[#This Row],[Date]]))</f>
        <v/>
      </c>
    </row>
    <row r="2844" spans="3:3">
      <c r="C2844" s="19" t="str">
        <f>IF(ISBLANK(Table633[[#This Row],[Date]]),"",MONTH(Table633[[#This Row],[Date]]))</f>
        <v/>
      </c>
    </row>
    <row r="2845" spans="3:3">
      <c r="C2845" s="19" t="str">
        <f>IF(ISBLANK(Table633[[#This Row],[Date]]),"",MONTH(Table633[[#This Row],[Date]]))</f>
        <v/>
      </c>
    </row>
    <row r="2846" spans="3:3">
      <c r="C2846" s="19" t="str">
        <f>IF(ISBLANK(Table633[[#This Row],[Date]]),"",MONTH(Table633[[#This Row],[Date]]))</f>
        <v/>
      </c>
    </row>
    <row r="2847" spans="3:3">
      <c r="C2847" s="19" t="str">
        <f>IF(ISBLANK(Table633[[#This Row],[Date]]),"",MONTH(Table633[[#This Row],[Date]]))</f>
        <v/>
      </c>
    </row>
    <row r="2848" spans="3:3">
      <c r="C2848" s="19" t="str">
        <f>IF(ISBLANK(Table633[[#This Row],[Date]]),"",MONTH(Table633[[#This Row],[Date]]))</f>
        <v/>
      </c>
    </row>
    <row r="2849" spans="3:3">
      <c r="C2849" s="19" t="str">
        <f>IF(ISBLANK(Table633[[#This Row],[Date]]),"",MONTH(Table633[[#This Row],[Date]]))</f>
        <v/>
      </c>
    </row>
    <row r="2850" spans="3:3">
      <c r="C2850" s="19" t="str">
        <f>IF(ISBLANK(Table633[[#This Row],[Date]]),"",MONTH(Table633[[#This Row],[Date]]))</f>
        <v/>
      </c>
    </row>
    <row r="2851" spans="3:3">
      <c r="C2851" s="19" t="str">
        <f>IF(ISBLANK(Table633[[#This Row],[Date]]),"",MONTH(Table633[[#This Row],[Date]]))</f>
        <v/>
      </c>
    </row>
    <row r="2852" spans="3:3">
      <c r="C2852" s="19" t="str">
        <f>IF(ISBLANK(Table633[[#This Row],[Date]]),"",MONTH(Table633[[#This Row],[Date]]))</f>
        <v/>
      </c>
    </row>
    <row r="2853" spans="3:3">
      <c r="C2853" s="19" t="str">
        <f>IF(ISBLANK(Table633[[#This Row],[Date]]),"",MONTH(Table633[[#This Row],[Date]]))</f>
        <v/>
      </c>
    </row>
    <row r="2854" spans="3:3">
      <c r="C2854" s="19" t="str">
        <f>IF(ISBLANK(Table633[[#This Row],[Date]]),"",MONTH(Table633[[#This Row],[Date]]))</f>
        <v/>
      </c>
    </row>
    <row r="2855" spans="3:3">
      <c r="C2855" s="19" t="str">
        <f>IF(ISBLANK(Table633[[#This Row],[Date]]),"",MONTH(Table633[[#This Row],[Date]]))</f>
        <v/>
      </c>
    </row>
    <row r="2856" spans="3:3">
      <c r="C2856" s="19" t="str">
        <f>IF(ISBLANK(Table633[[#This Row],[Date]]),"",MONTH(Table633[[#This Row],[Date]]))</f>
        <v/>
      </c>
    </row>
    <row r="2857" spans="3:3">
      <c r="C2857" s="19" t="str">
        <f>IF(ISBLANK(Table633[[#This Row],[Date]]),"",MONTH(Table633[[#This Row],[Date]]))</f>
        <v/>
      </c>
    </row>
    <row r="2858" spans="3:3">
      <c r="C2858" s="19" t="str">
        <f>IF(ISBLANK(Table633[[#This Row],[Date]]),"",MONTH(Table633[[#This Row],[Date]]))</f>
        <v/>
      </c>
    </row>
    <row r="2859" spans="3:3">
      <c r="C2859" s="19" t="str">
        <f>IF(ISBLANK(Table633[[#This Row],[Date]]),"",MONTH(Table633[[#This Row],[Date]]))</f>
        <v/>
      </c>
    </row>
    <row r="2860" spans="3:3">
      <c r="C2860" s="19" t="str">
        <f>IF(ISBLANK(Table633[[#This Row],[Date]]),"",MONTH(Table633[[#This Row],[Date]]))</f>
        <v/>
      </c>
    </row>
    <row r="2861" spans="3:3">
      <c r="C2861" s="19" t="str">
        <f>IF(ISBLANK(Table633[[#This Row],[Date]]),"",MONTH(Table633[[#This Row],[Date]]))</f>
        <v/>
      </c>
    </row>
    <row r="2862" spans="3:3">
      <c r="C2862" s="19" t="str">
        <f>IF(ISBLANK(Table633[[#This Row],[Date]]),"",MONTH(Table633[[#This Row],[Date]]))</f>
        <v/>
      </c>
    </row>
    <row r="2863" spans="3:3">
      <c r="C2863" s="19" t="str">
        <f>IF(ISBLANK(Table633[[#This Row],[Date]]),"",MONTH(Table633[[#This Row],[Date]]))</f>
        <v/>
      </c>
    </row>
    <row r="2864" spans="3:3">
      <c r="C2864" s="19" t="str">
        <f>IF(ISBLANK(Table633[[#This Row],[Date]]),"",MONTH(Table633[[#This Row],[Date]]))</f>
        <v/>
      </c>
    </row>
    <row r="2865" spans="3:3">
      <c r="C2865" s="19" t="str">
        <f>IF(ISBLANK(Table633[[#This Row],[Date]]),"",MONTH(Table633[[#This Row],[Date]]))</f>
        <v/>
      </c>
    </row>
    <row r="2866" spans="3:3">
      <c r="C2866" s="19" t="str">
        <f>IF(ISBLANK(Table633[[#This Row],[Date]]),"",MONTH(Table633[[#This Row],[Date]]))</f>
        <v/>
      </c>
    </row>
    <row r="2867" spans="3:3">
      <c r="C2867" s="19" t="str">
        <f>IF(ISBLANK(Table633[[#This Row],[Date]]),"",MONTH(Table633[[#This Row],[Date]]))</f>
        <v/>
      </c>
    </row>
    <row r="2868" spans="3:3">
      <c r="C2868" s="19" t="str">
        <f>IF(ISBLANK(Table633[[#This Row],[Date]]),"",MONTH(Table633[[#This Row],[Date]]))</f>
        <v/>
      </c>
    </row>
    <row r="2869" spans="3:3">
      <c r="C2869" s="19" t="str">
        <f>IF(ISBLANK(Table633[[#This Row],[Date]]),"",MONTH(Table633[[#This Row],[Date]]))</f>
        <v/>
      </c>
    </row>
    <row r="2870" spans="3:3">
      <c r="C2870" s="19" t="str">
        <f>IF(ISBLANK(Table633[[#This Row],[Date]]),"",MONTH(Table633[[#This Row],[Date]]))</f>
        <v/>
      </c>
    </row>
    <row r="2871" spans="3:3">
      <c r="C2871" s="19" t="str">
        <f>IF(ISBLANK(Table633[[#This Row],[Date]]),"",MONTH(Table633[[#This Row],[Date]]))</f>
        <v/>
      </c>
    </row>
    <row r="2872" spans="3:3">
      <c r="C2872" s="19" t="str">
        <f>IF(ISBLANK(Table633[[#This Row],[Date]]),"",MONTH(Table633[[#This Row],[Date]]))</f>
        <v/>
      </c>
    </row>
    <row r="2873" spans="3:3">
      <c r="C2873" s="19" t="str">
        <f>IF(ISBLANK(Table633[[#This Row],[Date]]),"",MONTH(Table633[[#This Row],[Date]]))</f>
        <v/>
      </c>
    </row>
    <row r="2874" spans="3:3">
      <c r="C2874" s="19" t="str">
        <f>IF(ISBLANK(Table633[[#This Row],[Date]]),"",MONTH(Table633[[#This Row],[Date]]))</f>
        <v/>
      </c>
    </row>
    <row r="2875" spans="3:3">
      <c r="C2875" s="19" t="str">
        <f>IF(ISBLANK(Table633[[#This Row],[Date]]),"",MONTH(Table633[[#This Row],[Date]]))</f>
        <v/>
      </c>
    </row>
    <row r="2876" spans="3:3">
      <c r="C2876" s="19" t="str">
        <f>IF(ISBLANK(Table633[[#This Row],[Date]]),"",MONTH(Table633[[#This Row],[Date]]))</f>
        <v/>
      </c>
    </row>
    <row r="2877" spans="3:3">
      <c r="C2877" s="19" t="str">
        <f>IF(ISBLANK(Table633[[#This Row],[Date]]),"",MONTH(Table633[[#This Row],[Date]]))</f>
        <v/>
      </c>
    </row>
    <row r="2878" spans="3:3">
      <c r="C2878" s="19" t="str">
        <f>IF(ISBLANK(Table633[[#This Row],[Date]]),"",MONTH(Table633[[#This Row],[Date]]))</f>
        <v/>
      </c>
    </row>
    <row r="2879" spans="3:3">
      <c r="C2879" s="19" t="str">
        <f>IF(ISBLANK(Table633[[#This Row],[Date]]),"",MONTH(Table633[[#This Row],[Date]]))</f>
        <v/>
      </c>
    </row>
    <row r="2880" spans="3:3">
      <c r="C2880" s="19" t="str">
        <f>IF(ISBLANK(Table633[[#This Row],[Date]]),"",MONTH(Table633[[#This Row],[Date]]))</f>
        <v/>
      </c>
    </row>
    <row r="2881" spans="3:3">
      <c r="C2881" s="19" t="str">
        <f>IF(ISBLANK(Table633[[#This Row],[Date]]),"",MONTH(Table633[[#This Row],[Date]]))</f>
        <v/>
      </c>
    </row>
    <row r="2882" spans="3:3">
      <c r="C2882" s="19" t="str">
        <f>IF(ISBLANK(Table633[[#This Row],[Date]]),"",MONTH(Table633[[#This Row],[Date]]))</f>
        <v/>
      </c>
    </row>
    <row r="2883" spans="3:3">
      <c r="C2883" s="19" t="str">
        <f>IF(ISBLANK(Table633[[#This Row],[Date]]),"",MONTH(Table633[[#This Row],[Date]]))</f>
        <v/>
      </c>
    </row>
    <row r="2884" spans="3:3">
      <c r="C2884" s="19" t="str">
        <f>IF(ISBLANK(Table633[[#This Row],[Date]]),"",MONTH(Table633[[#This Row],[Date]]))</f>
        <v/>
      </c>
    </row>
    <row r="2885" spans="3:3">
      <c r="C2885" s="19" t="str">
        <f>IF(ISBLANK(Table633[[#This Row],[Date]]),"",MONTH(Table633[[#This Row],[Date]]))</f>
        <v/>
      </c>
    </row>
    <row r="2886" spans="3:3">
      <c r="C2886" s="19" t="str">
        <f>IF(ISBLANK(Table633[[#This Row],[Date]]),"",MONTH(Table633[[#This Row],[Date]]))</f>
        <v/>
      </c>
    </row>
    <row r="2887" spans="3:3">
      <c r="C2887" s="19" t="str">
        <f>IF(ISBLANK(Table633[[#This Row],[Date]]),"",MONTH(Table633[[#This Row],[Date]]))</f>
        <v/>
      </c>
    </row>
    <row r="2888" spans="3:3">
      <c r="C2888" s="19" t="str">
        <f>IF(ISBLANK(Table633[[#This Row],[Date]]),"",MONTH(Table633[[#This Row],[Date]]))</f>
        <v/>
      </c>
    </row>
    <row r="2889" spans="3:3">
      <c r="C2889" s="19" t="str">
        <f>IF(ISBLANK(Table633[[#This Row],[Date]]),"",MONTH(Table633[[#This Row],[Date]]))</f>
        <v/>
      </c>
    </row>
    <row r="2890" spans="3:3">
      <c r="C2890" s="19" t="str">
        <f>IF(ISBLANK(Table633[[#This Row],[Date]]),"",MONTH(Table633[[#This Row],[Date]]))</f>
        <v/>
      </c>
    </row>
    <row r="2891" spans="3:3">
      <c r="C2891" s="19" t="str">
        <f>IF(ISBLANK(Table633[[#This Row],[Date]]),"",MONTH(Table633[[#This Row],[Date]]))</f>
        <v/>
      </c>
    </row>
    <row r="2892" spans="3:3">
      <c r="C2892" s="19" t="str">
        <f>IF(ISBLANK(Table633[[#This Row],[Date]]),"",MONTH(Table633[[#This Row],[Date]]))</f>
        <v/>
      </c>
    </row>
    <row r="2893" spans="3:3">
      <c r="C2893" s="19" t="str">
        <f>IF(ISBLANK(Table633[[#This Row],[Date]]),"",MONTH(Table633[[#This Row],[Date]]))</f>
        <v/>
      </c>
    </row>
    <row r="2894" spans="3:3">
      <c r="C2894" s="19" t="str">
        <f>IF(ISBLANK(Table633[[#This Row],[Date]]),"",MONTH(Table633[[#This Row],[Date]]))</f>
        <v/>
      </c>
    </row>
    <row r="2895" spans="3:3">
      <c r="C2895" s="19" t="str">
        <f>IF(ISBLANK(Table633[[#This Row],[Date]]),"",MONTH(Table633[[#This Row],[Date]]))</f>
        <v/>
      </c>
    </row>
    <row r="2896" spans="3:3">
      <c r="C2896" s="19" t="str">
        <f>IF(ISBLANK(Table633[[#This Row],[Date]]),"",MONTH(Table633[[#This Row],[Date]]))</f>
        <v/>
      </c>
    </row>
    <row r="2897" spans="3:3">
      <c r="C2897" s="19" t="str">
        <f>IF(ISBLANK(Table633[[#This Row],[Date]]),"",MONTH(Table633[[#This Row],[Date]]))</f>
        <v/>
      </c>
    </row>
    <row r="2898" spans="3:3">
      <c r="C2898" s="19" t="str">
        <f>IF(ISBLANK(Table633[[#This Row],[Date]]),"",MONTH(Table633[[#This Row],[Date]]))</f>
        <v/>
      </c>
    </row>
    <row r="2899" spans="3:3">
      <c r="C2899" s="19" t="str">
        <f>IF(ISBLANK(Table633[[#This Row],[Date]]),"",MONTH(Table633[[#This Row],[Date]]))</f>
        <v/>
      </c>
    </row>
    <row r="2900" spans="3:3">
      <c r="C2900" s="19" t="str">
        <f>IF(ISBLANK(Table633[[#This Row],[Date]]),"",MONTH(Table633[[#This Row],[Date]]))</f>
        <v/>
      </c>
    </row>
    <row r="2901" spans="3:3">
      <c r="C2901" s="19" t="str">
        <f>IF(ISBLANK(Table633[[#This Row],[Date]]),"",MONTH(Table633[[#This Row],[Date]]))</f>
        <v/>
      </c>
    </row>
    <row r="2902" spans="3:3">
      <c r="C2902" s="19" t="str">
        <f>IF(ISBLANK(Table633[[#This Row],[Date]]),"",MONTH(Table633[[#This Row],[Date]]))</f>
        <v/>
      </c>
    </row>
    <row r="2903" spans="3:3">
      <c r="C2903" s="19" t="str">
        <f>IF(ISBLANK(Table633[[#This Row],[Date]]),"",MONTH(Table633[[#This Row],[Date]]))</f>
        <v/>
      </c>
    </row>
    <row r="2904" spans="3:3">
      <c r="C2904" s="19" t="str">
        <f>IF(ISBLANK(Table633[[#This Row],[Date]]),"",MONTH(Table633[[#This Row],[Date]]))</f>
        <v/>
      </c>
    </row>
    <row r="2905" spans="3:3">
      <c r="C2905" s="19" t="str">
        <f>IF(ISBLANK(Table633[[#This Row],[Date]]),"",MONTH(Table633[[#This Row],[Date]]))</f>
        <v/>
      </c>
    </row>
    <row r="2906" spans="3:3">
      <c r="C2906" s="19" t="str">
        <f>IF(ISBLANK(Table633[[#This Row],[Date]]),"",MONTH(Table633[[#This Row],[Date]]))</f>
        <v/>
      </c>
    </row>
    <row r="2907" spans="3:3">
      <c r="C2907" s="19" t="str">
        <f>IF(ISBLANK(Table633[[#This Row],[Date]]),"",MONTH(Table633[[#This Row],[Date]]))</f>
        <v/>
      </c>
    </row>
    <row r="2908" spans="3:3">
      <c r="C2908" s="19" t="str">
        <f>IF(ISBLANK(Table633[[#This Row],[Date]]),"",MONTH(Table633[[#This Row],[Date]]))</f>
        <v/>
      </c>
    </row>
    <row r="2909" spans="3:3">
      <c r="C2909" s="19" t="str">
        <f>IF(ISBLANK(Table633[[#This Row],[Date]]),"",MONTH(Table633[[#This Row],[Date]]))</f>
        <v/>
      </c>
    </row>
    <row r="2910" spans="3:3">
      <c r="C2910" s="19" t="str">
        <f>IF(ISBLANK(Table633[[#This Row],[Date]]),"",MONTH(Table633[[#This Row],[Date]]))</f>
        <v/>
      </c>
    </row>
    <row r="2911" spans="3:3">
      <c r="C2911" s="19" t="str">
        <f>IF(ISBLANK(Table633[[#This Row],[Date]]),"",MONTH(Table633[[#This Row],[Date]]))</f>
        <v/>
      </c>
    </row>
    <row r="2912" spans="3:3">
      <c r="C2912" s="19" t="str">
        <f>IF(ISBLANK(Table633[[#This Row],[Date]]),"",MONTH(Table633[[#This Row],[Date]]))</f>
        <v/>
      </c>
    </row>
    <row r="2913" spans="3:3">
      <c r="C2913" s="19" t="str">
        <f>IF(ISBLANK(Table633[[#This Row],[Date]]),"",MONTH(Table633[[#This Row],[Date]]))</f>
        <v/>
      </c>
    </row>
    <row r="2914" spans="3:3">
      <c r="C2914" s="19" t="str">
        <f>IF(ISBLANK(Table633[[#This Row],[Date]]),"",MONTH(Table633[[#This Row],[Date]]))</f>
        <v/>
      </c>
    </row>
    <row r="2915" spans="3:3">
      <c r="C2915" s="19" t="str">
        <f>IF(ISBLANK(Table633[[#This Row],[Date]]),"",MONTH(Table633[[#This Row],[Date]]))</f>
        <v/>
      </c>
    </row>
    <row r="2916" spans="3:3">
      <c r="C2916" s="19" t="str">
        <f>IF(ISBLANK(Table633[[#This Row],[Date]]),"",MONTH(Table633[[#This Row],[Date]]))</f>
        <v/>
      </c>
    </row>
    <row r="2917" spans="3:3">
      <c r="C2917" s="19" t="str">
        <f>IF(ISBLANK(Table633[[#This Row],[Date]]),"",MONTH(Table633[[#This Row],[Date]]))</f>
        <v/>
      </c>
    </row>
    <row r="2918" spans="3:3">
      <c r="C2918" s="19" t="str">
        <f>IF(ISBLANK(Table633[[#This Row],[Date]]),"",MONTH(Table633[[#This Row],[Date]]))</f>
        <v/>
      </c>
    </row>
    <row r="2919" spans="3:3">
      <c r="C2919" s="19" t="str">
        <f>IF(ISBLANK(Table633[[#This Row],[Date]]),"",MONTH(Table633[[#This Row],[Date]]))</f>
        <v/>
      </c>
    </row>
    <row r="2920" spans="3:3">
      <c r="C2920" s="19" t="str">
        <f>IF(ISBLANK(Table633[[#This Row],[Date]]),"",MONTH(Table633[[#This Row],[Date]]))</f>
        <v/>
      </c>
    </row>
    <row r="2921" spans="3:3">
      <c r="C2921" s="19" t="str">
        <f>IF(ISBLANK(Table633[[#This Row],[Date]]),"",MONTH(Table633[[#This Row],[Date]]))</f>
        <v/>
      </c>
    </row>
    <row r="2922" spans="3:3">
      <c r="C2922" s="19" t="str">
        <f>IF(ISBLANK(Table633[[#This Row],[Date]]),"",MONTH(Table633[[#This Row],[Date]]))</f>
        <v/>
      </c>
    </row>
    <row r="2923" spans="3:3">
      <c r="C2923" s="19" t="str">
        <f>IF(ISBLANK(Table633[[#This Row],[Date]]),"",MONTH(Table633[[#This Row],[Date]]))</f>
        <v/>
      </c>
    </row>
    <row r="2924" spans="3:3">
      <c r="C2924" s="19" t="str">
        <f>IF(ISBLANK(Table633[[#This Row],[Date]]),"",MONTH(Table633[[#This Row],[Date]]))</f>
        <v/>
      </c>
    </row>
    <row r="2925" spans="3:3">
      <c r="C2925" s="19" t="str">
        <f>IF(ISBLANK(Table633[[#This Row],[Date]]),"",MONTH(Table633[[#This Row],[Date]]))</f>
        <v/>
      </c>
    </row>
    <row r="2926" spans="3:3">
      <c r="C2926" s="19" t="str">
        <f>IF(ISBLANK(Table633[[#This Row],[Date]]),"",MONTH(Table633[[#This Row],[Date]]))</f>
        <v/>
      </c>
    </row>
    <row r="2927" spans="3:3">
      <c r="C2927" s="19" t="str">
        <f>IF(ISBLANK(Table633[[#This Row],[Date]]),"",MONTH(Table633[[#This Row],[Date]]))</f>
        <v/>
      </c>
    </row>
    <row r="2928" spans="3:3">
      <c r="C2928" s="19" t="str">
        <f>IF(ISBLANK(Table633[[#This Row],[Date]]),"",MONTH(Table633[[#This Row],[Date]]))</f>
        <v/>
      </c>
    </row>
    <row r="2929" spans="3:3">
      <c r="C2929" s="19" t="str">
        <f>IF(ISBLANK(Table633[[#This Row],[Date]]),"",MONTH(Table633[[#This Row],[Date]]))</f>
        <v/>
      </c>
    </row>
    <row r="2930" spans="3:3">
      <c r="C2930" s="19" t="str">
        <f>IF(ISBLANK(Table633[[#This Row],[Date]]),"",MONTH(Table633[[#This Row],[Date]]))</f>
        <v/>
      </c>
    </row>
    <row r="2931" spans="3:3">
      <c r="C2931" s="19" t="str">
        <f>IF(ISBLANK(Table633[[#This Row],[Date]]),"",MONTH(Table633[[#This Row],[Date]]))</f>
        <v/>
      </c>
    </row>
    <row r="2932" spans="3:3">
      <c r="C2932" s="19" t="str">
        <f>IF(ISBLANK(Table633[[#This Row],[Date]]),"",MONTH(Table633[[#This Row],[Date]]))</f>
        <v/>
      </c>
    </row>
    <row r="2933" spans="3:3">
      <c r="C2933" s="19" t="str">
        <f>IF(ISBLANK(Table633[[#This Row],[Date]]),"",MONTH(Table633[[#This Row],[Date]]))</f>
        <v/>
      </c>
    </row>
    <row r="2934" spans="3:3">
      <c r="C2934" s="19" t="str">
        <f>IF(ISBLANK(Table633[[#This Row],[Date]]),"",MONTH(Table633[[#This Row],[Date]]))</f>
        <v/>
      </c>
    </row>
    <row r="2935" spans="3:3">
      <c r="C2935" s="19" t="str">
        <f>IF(ISBLANK(Table633[[#This Row],[Date]]),"",MONTH(Table633[[#This Row],[Date]]))</f>
        <v/>
      </c>
    </row>
    <row r="2936" spans="3:3">
      <c r="C2936" s="19" t="str">
        <f>IF(ISBLANK(Table633[[#This Row],[Date]]),"",MONTH(Table633[[#This Row],[Date]]))</f>
        <v/>
      </c>
    </row>
    <row r="2937" spans="3:3">
      <c r="C2937" s="19" t="str">
        <f>IF(ISBLANK(Table633[[#This Row],[Date]]),"",MONTH(Table633[[#This Row],[Date]]))</f>
        <v/>
      </c>
    </row>
    <row r="2938" spans="3:3">
      <c r="C2938" s="19" t="str">
        <f>IF(ISBLANK(Table633[[#This Row],[Date]]),"",MONTH(Table633[[#This Row],[Date]]))</f>
        <v/>
      </c>
    </row>
    <row r="2939" spans="3:3">
      <c r="C2939" s="19" t="str">
        <f>IF(ISBLANK(Table633[[#This Row],[Date]]),"",MONTH(Table633[[#This Row],[Date]]))</f>
        <v/>
      </c>
    </row>
    <row r="2940" spans="3:3">
      <c r="C2940" s="19" t="str">
        <f>IF(ISBLANK(Table633[[#This Row],[Date]]),"",MONTH(Table633[[#This Row],[Date]]))</f>
        <v/>
      </c>
    </row>
    <row r="2941" spans="3:3">
      <c r="C2941" s="19" t="str">
        <f>IF(ISBLANK(Table633[[#This Row],[Date]]),"",MONTH(Table633[[#This Row],[Date]]))</f>
        <v/>
      </c>
    </row>
    <row r="2942" spans="3:3">
      <c r="C2942" s="19" t="str">
        <f>IF(ISBLANK(Table633[[#This Row],[Date]]),"",MONTH(Table633[[#This Row],[Date]]))</f>
        <v/>
      </c>
    </row>
    <row r="2943" spans="3:3">
      <c r="C2943" s="19" t="str">
        <f>IF(ISBLANK(Table633[[#This Row],[Date]]),"",MONTH(Table633[[#This Row],[Date]]))</f>
        <v/>
      </c>
    </row>
    <row r="2944" spans="3:3">
      <c r="C2944" s="19" t="str">
        <f>IF(ISBLANK(Table633[[#This Row],[Date]]),"",MONTH(Table633[[#This Row],[Date]]))</f>
        <v/>
      </c>
    </row>
    <row r="2945" spans="3:3">
      <c r="C2945" s="19" t="str">
        <f>IF(ISBLANK(Table633[[#This Row],[Date]]),"",MONTH(Table633[[#This Row],[Date]]))</f>
        <v/>
      </c>
    </row>
    <row r="2946" spans="3:3">
      <c r="C2946" s="19" t="str">
        <f>IF(ISBLANK(Table633[[#This Row],[Date]]),"",MONTH(Table633[[#This Row],[Date]]))</f>
        <v/>
      </c>
    </row>
    <row r="2947" spans="3:3">
      <c r="C2947" s="19" t="str">
        <f>IF(ISBLANK(Table633[[#This Row],[Date]]),"",MONTH(Table633[[#This Row],[Date]]))</f>
        <v/>
      </c>
    </row>
    <row r="2948" spans="3:3">
      <c r="C2948" s="19" t="str">
        <f>IF(ISBLANK(Table633[[#This Row],[Date]]),"",MONTH(Table633[[#This Row],[Date]]))</f>
        <v/>
      </c>
    </row>
    <row r="2949" spans="3:3">
      <c r="C2949" s="19" t="str">
        <f>IF(ISBLANK(Table633[[#This Row],[Date]]),"",MONTH(Table633[[#This Row],[Date]]))</f>
        <v/>
      </c>
    </row>
    <row r="2950" spans="3:3">
      <c r="C2950" s="19" t="str">
        <f>IF(ISBLANK(Table633[[#This Row],[Date]]),"",MONTH(Table633[[#This Row],[Date]]))</f>
        <v/>
      </c>
    </row>
    <row r="2951" spans="3:3">
      <c r="C2951" s="19" t="str">
        <f>IF(ISBLANK(Table633[[#This Row],[Date]]),"",MONTH(Table633[[#This Row],[Date]]))</f>
        <v/>
      </c>
    </row>
    <row r="2952" spans="3:3">
      <c r="C2952" s="19" t="str">
        <f>IF(ISBLANK(Table633[[#This Row],[Date]]),"",MONTH(Table633[[#This Row],[Date]]))</f>
        <v/>
      </c>
    </row>
    <row r="2953" spans="3:3">
      <c r="C2953" s="19" t="str">
        <f>IF(ISBLANK(Table633[[#This Row],[Date]]),"",MONTH(Table633[[#This Row],[Date]]))</f>
        <v/>
      </c>
    </row>
    <row r="2954" spans="3:3">
      <c r="C2954" s="19" t="str">
        <f>IF(ISBLANK(Table633[[#This Row],[Date]]),"",MONTH(Table633[[#This Row],[Date]]))</f>
        <v/>
      </c>
    </row>
    <row r="2955" spans="3:3">
      <c r="C2955" s="19" t="str">
        <f>IF(ISBLANK(Table633[[#This Row],[Date]]),"",MONTH(Table633[[#This Row],[Date]]))</f>
        <v/>
      </c>
    </row>
    <row r="2956" spans="3:3">
      <c r="C2956" s="19" t="str">
        <f>IF(ISBLANK(Table633[[#This Row],[Date]]),"",MONTH(Table633[[#This Row],[Date]]))</f>
        <v/>
      </c>
    </row>
    <row r="2957" spans="3:3">
      <c r="C2957" s="19" t="str">
        <f>IF(ISBLANK(Table633[[#This Row],[Date]]),"",MONTH(Table633[[#This Row],[Date]]))</f>
        <v/>
      </c>
    </row>
    <row r="2958" spans="3:3">
      <c r="C2958" s="19" t="str">
        <f>IF(ISBLANK(Table633[[#This Row],[Date]]),"",MONTH(Table633[[#This Row],[Date]]))</f>
        <v/>
      </c>
    </row>
    <row r="2959" spans="3:3">
      <c r="C2959" s="19" t="str">
        <f>IF(ISBLANK(Table633[[#This Row],[Date]]),"",MONTH(Table633[[#This Row],[Date]]))</f>
        <v/>
      </c>
    </row>
    <row r="2960" spans="3:3">
      <c r="C2960" s="19" t="str">
        <f>IF(ISBLANK(Table633[[#This Row],[Date]]),"",MONTH(Table633[[#This Row],[Date]]))</f>
        <v/>
      </c>
    </row>
    <row r="2961" spans="3:3">
      <c r="C2961" s="19" t="str">
        <f>IF(ISBLANK(Table633[[#This Row],[Date]]),"",MONTH(Table633[[#This Row],[Date]]))</f>
        <v/>
      </c>
    </row>
    <row r="2962" spans="3:3">
      <c r="C2962" s="19" t="str">
        <f>IF(ISBLANK(Table633[[#This Row],[Date]]),"",MONTH(Table633[[#This Row],[Date]]))</f>
        <v/>
      </c>
    </row>
    <row r="2963" spans="3:3">
      <c r="C2963" s="19" t="str">
        <f>IF(ISBLANK(Table633[[#This Row],[Date]]),"",MONTH(Table633[[#This Row],[Date]]))</f>
        <v/>
      </c>
    </row>
    <row r="2964" spans="3:3">
      <c r="C2964" s="19" t="str">
        <f>IF(ISBLANK(Table633[[#This Row],[Date]]),"",MONTH(Table633[[#This Row],[Date]]))</f>
        <v/>
      </c>
    </row>
    <row r="2965" spans="3:3">
      <c r="C2965" s="19" t="str">
        <f>IF(ISBLANK(Table633[[#This Row],[Date]]),"",MONTH(Table633[[#This Row],[Date]]))</f>
        <v/>
      </c>
    </row>
    <row r="2966" spans="3:3">
      <c r="C2966" s="19" t="str">
        <f>IF(ISBLANK(Table633[[#This Row],[Date]]),"",MONTH(Table633[[#This Row],[Date]]))</f>
        <v/>
      </c>
    </row>
    <row r="2967" spans="3:3">
      <c r="C2967" s="19" t="str">
        <f>IF(ISBLANK(Table633[[#This Row],[Date]]),"",MONTH(Table633[[#This Row],[Date]]))</f>
        <v/>
      </c>
    </row>
    <row r="2968" spans="3:3">
      <c r="C2968" s="19" t="str">
        <f>IF(ISBLANK(Table633[[#This Row],[Date]]),"",MONTH(Table633[[#This Row],[Date]]))</f>
        <v/>
      </c>
    </row>
    <row r="2969" spans="3:3">
      <c r="C2969" s="19" t="str">
        <f>IF(ISBLANK(Table633[[#This Row],[Date]]),"",MONTH(Table633[[#This Row],[Date]]))</f>
        <v/>
      </c>
    </row>
    <row r="2970" spans="3:3">
      <c r="C2970" s="19" t="str">
        <f>IF(ISBLANK(Table633[[#This Row],[Date]]),"",MONTH(Table633[[#This Row],[Date]]))</f>
        <v/>
      </c>
    </row>
    <row r="2971" spans="3:3">
      <c r="C2971" s="19" t="str">
        <f>IF(ISBLANK(Table633[[#This Row],[Date]]),"",MONTH(Table633[[#This Row],[Date]]))</f>
        <v/>
      </c>
    </row>
    <row r="2972" spans="3:3">
      <c r="C2972" s="19" t="str">
        <f>IF(ISBLANK(Table633[[#This Row],[Date]]),"",MONTH(Table633[[#This Row],[Date]]))</f>
        <v/>
      </c>
    </row>
    <row r="2973" spans="3:3">
      <c r="C2973" s="19" t="str">
        <f>IF(ISBLANK(Table633[[#This Row],[Date]]),"",MONTH(Table633[[#This Row],[Date]]))</f>
        <v/>
      </c>
    </row>
    <row r="2974" spans="3:3">
      <c r="C2974" s="19" t="str">
        <f>IF(ISBLANK(Table633[[#This Row],[Date]]),"",MONTH(Table633[[#This Row],[Date]]))</f>
        <v/>
      </c>
    </row>
    <row r="2975" spans="3:3">
      <c r="C2975" s="19" t="str">
        <f>IF(ISBLANK(Table633[[#This Row],[Date]]),"",MONTH(Table633[[#This Row],[Date]]))</f>
        <v/>
      </c>
    </row>
    <row r="2976" spans="3:3">
      <c r="C2976" s="19" t="str">
        <f>IF(ISBLANK(Table633[[#This Row],[Date]]),"",MONTH(Table633[[#This Row],[Date]]))</f>
        <v/>
      </c>
    </row>
    <row r="2977" spans="3:3">
      <c r="C2977" s="19" t="str">
        <f>IF(ISBLANK(Table633[[#This Row],[Date]]),"",MONTH(Table633[[#This Row],[Date]]))</f>
        <v/>
      </c>
    </row>
    <row r="2978" spans="3:3">
      <c r="C2978" s="19" t="str">
        <f>IF(ISBLANK(Table633[[#This Row],[Date]]),"",MONTH(Table633[[#This Row],[Date]]))</f>
        <v/>
      </c>
    </row>
    <row r="2979" spans="3:3">
      <c r="C2979" s="19" t="str">
        <f>IF(ISBLANK(Table633[[#This Row],[Date]]),"",MONTH(Table633[[#This Row],[Date]]))</f>
        <v/>
      </c>
    </row>
    <row r="2980" spans="3:3">
      <c r="C2980" s="19" t="str">
        <f>IF(ISBLANK(Table633[[#This Row],[Date]]),"",MONTH(Table633[[#This Row],[Date]]))</f>
        <v/>
      </c>
    </row>
    <row r="2981" spans="3:3">
      <c r="C2981" s="19" t="str">
        <f>IF(ISBLANK(Table633[[#This Row],[Date]]),"",MONTH(Table633[[#This Row],[Date]]))</f>
        <v/>
      </c>
    </row>
    <row r="2982" spans="3:3">
      <c r="C2982" s="19" t="str">
        <f>IF(ISBLANK(Table633[[#This Row],[Date]]),"",MONTH(Table633[[#This Row],[Date]]))</f>
        <v/>
      </c>
    </row>
    <row r="2983" spans="3:3">
      <c r="C2983" s="19" t="str">
        <f>IF(ISBLANK(Table633[[#This Row],[Date]]),"",MONTH(Table633[[#This Row],[Date]]))</f>
        <v/>
      </c>
    </row>
    <row r="2984" spans="3:3">
      <c r="C2984" s="19" t="str">
        <f>IF(ISBLANK(Table633[[#This Row],[Date]]),"",MONTH(Table633[[#This Row],[Date]]))</f>
        <v/>
      </c>
    </row>
    <row r="2985" spans="3:3">
      <c r="C2985" s="19" t="str">
        <f>IF(ISBLANK(Table633[[#This Row],[Date]]),"",MONTH(Table633[[#This Row],[Date]]))</f>
        <v/>
      </c>
    </row>
    <row r="2986" spans="3:3">
      <c r="C2986" s="19" t="str">
        <f>IF(ISBLANK(Table633[[#This Row],[Date]]),"",MONTH(Table633[[#This Row],[Date]]))</f>
        <v/>
      </c>
    </row>
    <row r="2987" spans="3:3">
      <c r="C2987" s="19" t="str">
        <f>IF(ISBLANK(Table633[[#This Row],[Date]]),"",MONTH(Table633[[#This Row],[Date]]))</f>
        <v/>
      </c>
    </row>
    <row r="2988" spans="3:3">
      <c r="C2988" s="19" t="str">
        <f>IF(ISBLANK(Table633[[#This Row],[Date]]),"",MONTH(Table633[[#This Row],[Date]]))</f>
        <v/>
      </c>
    </row>
    <row r="2989" spans="3:3">
      <c r="C2989" s="19" t="str">
        <f>IF(ISBLANK(Table633[[#This Row],[Date]]),"",MONTH(Table633[[#This Row],[Date]]))</f>
        <v/>
      </c>
    </row>
    <row r="2990" spans="3:3">
      <c r="C2990" s="19" t="str">
        <f>IF(ISBLANK(Table633[[#This Row],[Date]]),"",MONTH(Table633[[#This Row],[Date]]))</f>
        <v/>
      </c>
    </row>
    <row r="2991" spans="3:3">
      <c r="C2991" s="19" t="str">
        <f>IF(ISBLANK(Table633[[#This Row],[Date]]),"",MONTH(Table633[[#This Row],[Date]]))</f>
        <v/>
      </c>
    </row>
    <row r="2992" spans="3:3">
      <c r="C2992" s="19" t="str">
        <f>IF(ISBLANK(Table633[[#This Row],[Date]]),"",MONTH(Table633[[#This Row],[Date]]))</f>
        <v/>
      </c>
    </row>
    <row r="2993" spans="3:3">
      <c r="C2993" s="19" t="str">
        <f>IF(ISBLANK(Table633[[#This Row],[Date]]),"",MONTH(Table633[[#This Row],[Date]]))</f>
        <v/>
      </c>
    </row>
    <row r="2994" spans="3:3">
      <c r="C2994" s="19" t="str">
        <f>IF(ISBLANK(Table633[[#This Row],[Date]]),"",MONTH(Table633[[#This Row],[Date]]))</f>
        <v/>
      </c>
    </row>
    <row r="2995" spans="3:3">
      <c r="C2995" s="19" t="str">
        <f>IF(ISBLANK(Table633[[#This Row],[Date]]),"",MONTH(Table633[[#This Row],[Date]]))</f>
        <v/>
      </c>
    </row>
    <row r="2996" spans="3:3">
      <c r="C2996" s="19" t="str">
        <f>IF(ISBLANK(Table633[[#This Row],[Date]]),"",MONTH(Table633[[#This Row],[Date]]))</f>
        <v/>
      </c>
    </row>
    <row r="2997" spans="3:3">
      <c r="C2997" s="19" t="str">
        <f>IF(ISBLANK(Table633[[#This Row],[Date]]),"",MONTH(Table633[[#This Row],[Date]]))</f>
        <v/>
      </c>
    </row>
    <row r="2998" spans="3:3">
      <c r="C2998" s="19" t="str">
        <f>IF(ISBLANK(Table633[[#This Row],[Date]]),"",MONTH(Table633[[#This Row],[Date]]))</f>
        <v/>
      </c>
    </row>
    <row r="2999" spans="3:3">
      <c r="C2999" s="19" t="str">
        <f>IF(ISBLANK(Table633[[#This Row],[Date]]),"",MONTH(Table633[[#This Row],[Date]]))</f>
        <v/>
      </c>
    </row>
    <row r="3000" spans="3:3">
      <c r="C3000" s="19" t="str">
        <f>IF(ISBLANK(Table633[[#This Row],[Date]]),"",MONTH(Table633[[#This Row],[Date]]))</f>
        <v/>
      </c>
    </row>
    <row r="3001" spans="3:3">
      <c r="C3001" s="19" t="str">
        <f>IF(ISBLANK(Table633[[#This Row],[Date]]),"",MONTH(Table633[[#This Row],[Date]]))</f>
        <v/>
      </c>
    </row>
    <row r="3002" spans="3:3">
      <c r="C3002" s="19" t="str">
        <f>IF(ISBLANK(Table633[[#This Row],[Date]]),"",MONTH(Table633[[#This Row],[Date]]))</f>
        <v/>
      </c>
    </row>
    <row r="3003" spans="3:3">
      <c r="C3003" s="19" t="str">
        <f>IF(ISBLANK(Table633[[#This Row],[Date]]),"",MONTH(Table633[[#This Row],[Date]]))</f>
        <v/>
      </c>
    </row>
    <row r="3004" spans="3:3">
      <c r="C3004" s="19" t="str">
        <f>IF(ISBLANK(Table633[[#This Row],[Date]]),"",MONTH(Table633[[#This Row],[Date]]))</f>
        <v/>
      </c>
    </row>
    <row r="3005" spans="3:3">
      <c r="C3005" s="19" t="str">
        <f>IF(ISBLANK(Table633[[#This Row],[Date]]),"",MONTH(Table633[[#This Row],[Date]]))</f>
        <v/>
      </c>
    </row>
    <row r="3006" spans="3:3">
      <c r="C3006" s="19" t="str">
        <f>IF(ISBLANK(Table633[[#This Row],[Date]]),"",MONTH(Table633[[#This Row],[Date]]))</f>
        <v/>
      </c>
    </row>
    <row r="3007" spans="3:3">
      <c r="C3007" s="19" t="str">
        <f>IF(ISBLANK(Table633[[#This Row],[Date]]),"",MONTH(Table633[[#This Row],[Date]]))</f>
        <v/>
      </c>
    </row>
    <row r="3008" spans="3:3">
      <c r="C3008" s="19" t="str">
        <f>IF(ISBLANK(Table633[[#This Row],[Date]]),"",MONTH(Table633[[#This Row],[Date]]))</f>
        <v/>
      </c>
    </row>
    <row r="3009" spans="3:3">
      <c r="C3009" s="19" t="str">
        <f>IF(ISBLANK(Table633[[#This Row],[Date]]),"",MONTH(Table633[[#This Row],[Date]]))</f>
        <v/>
      </c>
    </row>
    <row r="3010" spans="3:3">
      <c r="C3010" s="19" t="str">
        <f>IF(ISBLANK(Table633[[#This Row],[Date]]),"",MONTH(Table633[[#This Row],[Date]]))</f>
        <v/>
      </c>
    </row>
    <row r="3011" spans="3:3">
      <c r="C3011" s="19" t="str">
        <f>IF(ISBLANK(Table633[[#This Row],[Date]]),"",MONTH(Table633[[#This Row],[Date]]))</f>
        <v/>
      </c>
    </row>
    <row r="3012" spans="3:3">
      <c r="C3012" s="19" t="str">
        <f>IF(ISBLANK(Table633[[#This Row],[Date]]),"",MONTH(Table633[[#This Row],[Date]]))</f>
        <v/>
      </c>
    </row>
    <row r="3013" spans="3:3">
      <c r="C3013" s="19" t="str">
        <f>IF(ISBLANK(Table633[[#This Row],[Date]]),"",MONTH(Table633[[#This Row],[Date]]))</f>
        <v/>
      </c>
    </row>
    <row r="3014" spans="3:3">
      <c r="C3014" s="19" t="str">
        <f>IF(ISBLANK(Table633[[#This Row],[Date]]),"",MONTH(Table633[[#This Row],[Date]]))</f>
        <v/>
      </c>
    </row>
    <row r="3015" spans="3:3">
      <c r="C3015" s="19" t="str">
        <f>IF(ISBLANK(Table633[[#This Row],[Date]]),"",MONTH(Table633[[#This Row],[Date]]))</f>
        <v/>
      </c>
    </row>
    <row r="3016" spans="3:3">
      <c r="C3016" s="19" t="str">
        <f>IF(ISBLANK(Table633[[#This Row],[Date]]),"",MONTH(Table633[[#This Row],[Date]]))</f>
        <v/>
      </c>
    </row>
    <row r="3017" spans="3:3">
      <c r="C3017" s="19" t="str">
        <f>IF(ISBLANK(Table633[[#This Row],[Date]]),"",MONTH(Table633[[#This Row],[Date]]))</f>
        <v/>
      </c>
    </row>
    <row r="3018" spans="3:3">
      <c r="C3018" s="19" t="str">
        <f>IF(ISBLANK(Table633[[#This Row],[Date]]),"",MONTH(Table633[[#This Row],[Date]]))</f>
        <v/>
      </c>
    </row>
    <row r="3019" spans="3:3">
      <c r="C3019" s="19" t="str">
        <f>IF(ISBLANK(Table633[[#This Row],[Date]]),"",MONTH(Table633[[#This Row],[Date]]))</f>
        <v/>
      </c>
    </row>
    <row r="3020" spans="3:3">
      <c r="C3020" s="19" t="str">
        <f>IF(ISBLANK(Table633[[#This Row],[Date]]),"",MONTH(Table633[[#This Row],[Date]]))</f>
        <v/>
      </c>
    </row>
    <row r="3021" spans="3:3">
      <c r="C3021" s="19" t="str">
        <f>IF(ISBLANK(Table633[[#This Row],[Date]]),"",MONTH(Table633[[#This Row],[Date]]))</f>
        <v/>
      </c>
    </row>
    <row r="3022" spans="3:3">
      <c r="C3022" s="19" t="str">
        <f>IF(ISBLANK(Table633[[#This Row],[Date]]),"",MONTH(Table633[[#This Row],[Date]]))</f>
        <v/>
      </c>
    </row>
    <row r="3023" spans="3:3">
      <c r="C3023" s="19" t="str">
        <f>IF(ISBLANK(Table633[[#This Row],[Date]]),"",MONTH(Table633[[#This Row],[Date]]))</f>
        <v/>
      </c>
    </row>
    <row r="3024" spans="3:3">
      <c r="C3024" s="19" t="str">
        <f>IF(ISBLANK(Table633[[#This Row],[Date]]),"",MONTH(Table633[[#This Row],[Date]]))</f>
        <v/>
      </c>
    </row>
    <row r="3025" spans="3:3">
      <c r="C3025" s="19" t="str">
        <f>IF(ISBLANK(Table633[[#This Row],[Date]]),"",MONTH(Table633[[#This Row],[Date]]))</f>
        <v/>
      </c>
    </row>
    <row r="3026" spans="3:3">
      <c r="C3026" s="19" t="str">
        <f>IF(ISBLANK(Table633[[#This Row],[Date]]),"",MONTH(Table633[[#This Row],[Date]]))</f>
        <v/>
      </c>
    </row>
    <row r="3027" spans="3:3">
      <c r="C3027" s="19" t="str">
        <f>IF(ISBLANK(Table633[[#This Row],[Date]]),"",MONTH(Table633[[#This Row],[Date]]))</f>
        <v/>
      </c>
    </row>
    <row r="3028" spans="3:3">
      <c r="C3028" s="19" t="str">
        <f>IF(ISBLANK(Table633[[#This Row],[Date]]),"",MONTH(Table633[[#This Row],[Date]]))</f>
        <v/>
      </c>
    </row>
    <row r="3029" spans="3:3">
      <c r="C3029" s="19" t="str">
        <f>IF(ISBLANK(Table633[[#This Row],[Date]]),"",MONTH(Table633[[#This Row],[Date]]))</f>
        <v/>
      </c>
    </row>
    <row r="3030" spans="3:3">
      <c r="C3030" s="19" t="str">
        <f>IF(ISBLANK(Table633[[#This Row],[Date]]),"",MONTH(Table633[[#This Row],[Date]]))</f>
        <v/>
      </c>
    </row>
    <row r="3031" spans="3:3">
      <c r="C3031" s="19" t="str">
        <f>IF(ISBLANK(Table633[[#This Row],[Date]]),"",MONTH(Table633[[#This Row],[Date]]))</f>
        <v/>
      </c>
    </row>
    <row r="3032" spans="3:3">
      <c r="C3032" s="19" t="str">
        <f>IF(ISBLANK(Table633[[#This Row],[Date]]),"",MONTH(Table633[[#This Row],[Date]]))</f>
        <v/>
      </c>
    </row>
    <row r="3033" spans="3:3">
      <c r="C3033" s="19" t="str">
        <f>IF(ISBLANK(Table633[[#This Row],[Date]]),"",MONTH(Table633[[#This Row],[Date]]))</f>
        <v/>
      </c>
    </row>
    <row r="3034" spans="3:3">
      <c r="C3034" s="19" t="str">
        <f>IF(ISBLANK(Table633[[#This Row],[Date]]),"",MONTH(Table633[[#This Row],[Date]]))</f>
        <v/>
      </c>
    </row>
    <row r="3035" spans="3:3">
      <c r="C3035" s="19" t="str">
        <f>IF(ISBLANK(Table633[[#This Row],[Date]]),"",MONTH(Table633[[#This Row],[Date]]))</f>
        <v/>
      </c>
    </row>
    <row r="3036" spans="3:3">
      <c r="C3036" s="19" t="str">
        <f>IF(ISBLANK(Table633[[#This Row],[Date]]),"",MONTH(Table633[[#This Row],[Date]]))</f>
        <v/>
      </c>
    </row>
    <row r="3037" spans="3:3">
      <c r="C3037" s="19" t="str">
        <f>IF(ISBLANK(Table633[[#This Row],[Date]]),"",MONTH(Table633[[#This Row],[Date]]))</f>
        <v/>
      </c>
    </row>
    <row r="3038" spans="3:3">
      <c r="C3038" s="19" t="str">
        <f>IF(ISBLANK(Table633[[#This Row],[Date]]),"",MONTH(Table633[[#This Row],[Date]]))</f>
        <v/>
      </c>
    </row>
    <row r="3039" spans="3:3">
      <c r="C3039" s="19" t="str">
        <f>IF(ISBLANK(Table633[[#This Row],[Date]]),"",MONTH(Table633[[#This Row],[Date]]))</f>
        <v/>
      </c>
    </row>
    <row r="3040" spans="3:3">
      <c r="C3040" s="19" t="str">
        <f>IF(ISBLANK(Table633[[#This Row],[Date]]),"",MONTH(Table633[[#This Row],[Date]]))</f>
        <v/>
      </c>
    </row>
    <row r="3041" spans="3:3">
      <c r="C3041" s="19" t="str">
        <f>IF(ISBLANK(Table633[[#This Row],[Date]]),"",MONTH(Table633[[#This Row],[Date]]))</f>
        <v/>
      </c>
    </row>
    <row r="3042" spans="3:3">
      <c r="C3042" s="19" t="str">
        <f>IF(ISBLANK(Table633[[#This Row],[Date]]),"",MONTH(Table633[[#This Row],[Date]]))</f>
        <v/>
      </c>
    </row>
    <row r="3043" spans="3:3">
      <c r="C3043" s="19" t="str">
        <f>IF(ISBLANK(Table633[[#This Row],[Date]]),"",MONTH(Table633[[#This Row],[Date]]))</f>
        <v/>
      </c>
    </row>
    <row r="3044" spans="3:3">
      <c r="C3044" s="19" t="str">
        <f>IF(ISBLANK(Table633[[#This Row],[Date]]),"",MONTH(Table633[[#This Row],[Date]]))</f>
        <v/>
      </c>
    </row>
    <row r="3045" spans="3:3">
      <c r="C3045" s="19" t="str">
        <f>IF(ISBLANK(Table633[[#This Row],[Date]]),"",MONTH(Table633[[#This Row],[Date]]))</f>
        <v/>
      </c>
    </row>
    <row r="3046" spans="3:3">
      <c r="C3046" s="19" t="str">
        <f>IF(ISBLANK(Table633[[#This Row],[Date]]),"",MONTH(Table633[[#This Row],[Date]]))</f>
        <v/>
      </c>
    </row>
    <row r="3047" spans="3:3">
      <c r="C3047" s="19" t="str">
        <f>IF(ISBLANK(Table633[[#This Row],[Date]]),"",MONTH(Table633[[#This Row],[Date]]))</f>
        <v/>
      </c>
    </row>
    <row r="3048" spans="3:3">
      <c r="C3048" s="19" t="str">
        <f>IF(ISBLANK(Table633[[#This Row],[Date]]),"",MONTH(Table633[[#This Row],[Date]]))</f>
        <v/>
      </c>
    </row>
    <row r="3049" spans="3:3">
      <c r="C3049" s="19" t="str">
        <f>IF(ISBLANK(Table633[[#This Row],[Date]]),"",MONTH(Table633[[#This Row],[Date]]))</f>
        <v/>
      </c>
    </row>
    <row r="3050" spans="3:3">
      <c r="C3050" s="19" t="str">
        <f>IF(ISBLANK(Table633[[#This Row],[Date]]),"",MONTH(Table633[[#This Row],[Date]]))</f>
        <v/>
      </c>
    </row>
    <row r="3051" spans="3:3">
      <c r="C3051" s="19" t="str">
        <f>IF(ISBLANK(Table633[[#This Row],[Date]]),"",MONTH(Table633[[#This Row],[Date]]))</f>
        <v/>
      </c>
    </row>
    <row r="3052" spans="3:3">
      <c r="C3052" s="19" t="str">
        <f>IF(ISBLANK(Table633[[#This Row],[Date]]),"",MONTH(Table633[[#This Row],[Date]]))</f>
        <v/>
      </c>
    </row>
    <row r="3053" spans="3:3">
      <c r="C3053" s="19" t="str">
        <f>IF(ISBLANK(Table633[[#This Row],[Date]]),"",MONTH(Table633[[#This Row],[Date]]))</f>
        <v/>
      </c>
    </row>
    <row r="3054" spans="3:3">
      <c r="C3054" s="19" t="str">
        <f>IF(ISBLANK(Table633[[#This Row],[Date]]),"",MONTH(Table633[[#This Row],[Date]]))</f>
        <v/>
      </c>
    </row>
    <row r="3055" spans="3:3">
      <c r="C3055" s="19" t="str">
        <f>IF(ISBLANK(Table633[[#This Row],[Date]]),"",MONTH(Table633[[#This Row],[Date]]))</f>
        <v/>
      </c>
    </row>
    <row r="3056" spans="3:3">
      <c r="C3056" s="19" t="str">
        <f>IF(ISBLANK(Table633[[#This Row],[Date]]),"",MONTH(Table633[[#This Row],[Date]]))</f>
        <v/>
      </c>
    </row>
    <row r="3057" spans="3:3">
      <c r="C3057" s="19" t="str">
        <f>IF(ISBLANK(Table633[[#This Row],[Date]]),"",MONTH(Table633[[#This Row],[Date]]))</f>
        <v/>
      </c>
    </row>
    <row r="3058" spans="3:3">
      <c r="C3058" s="19" t="str">
        <f>IF(ISBLANK(Table633[[#This Row],[Date]]),"",MONTH(Table633[[#This Row],[Date]]))</f>
        <v/>
      </c>
    </row>
    <row r="3059" spans="3:3">
      <c r="C3059" s="19" t="str">
        <f>IF(ISBLANK(Table633[[#This Row],[Date]]),"",MONTH(Table633[[#This Row],[Date]]))</f>
        <v/>
      </c>
    </row>
    <row r="3060" spans="3:3">
      <c r="C3060" s="19" t="str">
        <f>IF(ISBLANK(Table633[[#This Row],[Date]]),"",MONTH(Table633[[#This Row],[Date]]))</f>
        <v/>
      </c>
    </row>
    <row r="3061" spans="3:3">
      <c r="C3061" s="19" t="str">
        <f>IF(ISBLANK(Table633[[#This Row],[Date]]),"",MONTH(Table633[[#This Row],[Date]]))</f>
        <v/>
      </c>
    </row>
    <row r="3062" spans="3:3">
      <c r="C3062" s="19" t="str">
        <f>IF(ISBLANK(Table633[[#This Row],[Date]]),"",MONTH(Table633[[#This Row],[Date]]))</f>
        <v/>
      </c>
    </row>
    <row r="3063" spans="3:3">
      <c r="C3063" s="19" t="str">
        <f>IF(ISBLANK(Table633[[#This Row],[Date]]),"",MONTH(Table633[[#This Row],[Date]]))</f>
        <v/>
      </c>
    </row>
    <row r="3064" spans="3:3">
      <c r="C3064" s="19" t="str">
        <f>IF(ISBLANK(Table633[[#This Row],[Date]]),"",MONTH(Table633[[#This Row],[Date]]))</f>
        <v/>
      </c>
    </row>
    <row r="3065" spans="3:3">
      <c r="C3065" s="19" t="str">
        <f>IF(ISBLANK(Table633[[#This Row],[Date]]),"",MONTH(Table633[[#This Row],[Date]]))</f>
        <v/>
      </c>
    </row>
    <row r="3066" spans="3:3">
      <c r="C3066" s="19" t="str">
        <f>IF(ISBLANK(Table633[[#This Row],[Date]]),"",MONTH(Table633[[#This Row],[Date]]))</f>
        <v/>
      </c>
    </row>
    <row r="3067" spans="3:3">
      <c r="C3067" s="19" t="str">
        <f>IF(ISBLANK(Table633[[#This Row],[Date]]),"",MONTH(Table633[[#This Row],[Date]]))</f>
        <v/>
      </c>
    </row>
    <row r="3068" spans="3:3">
      <c r="C3068" s="19" t="str">
        <f>IF(ISBLANK(Table633[[#This Row],[Date]]),"",MONTH(Table633[[#This Row],[Date]]))</f>
        <v/>
      </c>
    </row>
    <row r="3069" spans="3:3">
      <c r="C3069" s="19" t="str">
        <f>IF(ISBLANK(Table633[[#This Row],[Date]]),"",MONTH(Table633[[#This Row],[Date]]))</f>
        <v/>
      </c>
    </row>
    <row r="3070" spans="3:3">
      <c r="C3070" s="19" t="str">
        <f>IF(ISBLANK(Table633[[#This Row],[Date]]),"",MONTH(Table633[[#This Row],[Date]]))</f>
        <v/>
      </c>
    </row>
    <row r="3071" spans="3:3">
      <c r="C3071" s="19" t="str">
        <f>IF(ISBLANK(Table633[[#This Row],[Date]]),"",MONTH(Table633[[#This Row],[Date]]))</f>
        <v/>
      </c>
    </row>
    <row r="3072" spans="3:3">
      <c r="C3072" s="19" t="str">
        <f>IF(ISBLANK(Table633[[#This Row],[Date]]),"",MONTH(Table633[[#This Row],[Date]]))</f>
        <v/>
      </c>
    </row>
    <row r="3073" spans="3:3">
      <c r="C3073" s="19" t="str">
        <f>IF(ISBLANK(Table633[[#This Row],[Date]]),"",MONTH(Table633[[#This Row],[Date]]))</f>
        <v/>
      </c>
    </row>
    <row r="3074" spans="3:3">
      <c r="C3074" s="19" t="str">
        <f>IF(ISBLANK(Table633[[#This Row],[Date]]),"",MONTH(Table633[[#This Row],[Date]]))</f>
        <v/>
      </c>
    </row>
    <row r="3075" spans="3:3">
      <c r="C3075" s="19" t="str">
        <f>IF(ISBLANK(Table633[[#This Row],[Date]]),"",MONTH(Table633[[#This Row],[Date]]))</f>
        <v/>
      </c>
    </row>
    <row r="3076" spans="3:3">
      <c r="C3076" s="19" t="str">
        <f>IF(ISBLANK(Table633[[#This Row],[Date]]),"",MONTH(Table633[[#This Row],[Date]]))</f>
        <v/>
      </c>
    </row>
    <row r="3077" spans="3:3">
      <c r="C3077" s="19" t="str">
        <f>IF(ISBLANK(Table633[[#This Row],[Date]]),"",MONTH(Table633[[#This Row],[Date]]))</f>
        <v/>
      </c>
    </row>
    <row r="3078" spans="3:3">
      <c r="C3078" s="19" t="str">
        <f>IF(ISBLANK(Table633[[#This Row],[Date]]),"",MONTH(Table633[[#This Row],[Date]]))</f>
        <v/>
      </c>
    </row>
    <row r="3079" spans="3:3">
      <c r="C3079" s="19" t="str">
        <f>IF(ISBLANK(Table633[[#This Row],[Date]]),"",MONTH(Table633[[#This Row],[Date]]))</f>
        <v/>
      </c>
    </row>
    <row r="3080" spans="3:3">
      <c r="C3080" s="19" t="str">
        <f>IF(ISBLANK(Table633[[#This Row],[Date]]),"",MONTH(Table633[[#This Row],[Date]]))</f>
        <v/>
      </c>
    </row>
    <row r="3081" spans="3:3">
      <c r="C3081" s="19" t="str">
        <f>IF(ISBLANK(Table633[[#This Row],[Date]]),"",MONTH(Table633[[#This Row],[Date]]))</f>
        <v/>
      </c>
    </row>
    <row r="3082" spans="3:3">
      <c r="C3082" s="19" t="str">
        <f>IF(ISBLANK(Table633[[#This Row],[Date]]),"",MONTH(Table633[[#This Row],[Date]]))</f>
        <v/>
      </c>
    </row>
    <row r="3083" spans="3:3">
      <c r="C3083" s="19" t="str">
        <f>IF(ISBLANK(Table633[[#This Row],[Date]]),"",MONTH(Table633[[#This Row],[Date]]))</f>
        <v/>
      </c>
    </row>
    <row r="3084" spans="3:3">
      <c r="C3084" s="19" t="str">
        <f>IF(ISBLANK(Table633[[#This Row],[Date]]),"",MONTH(Table633[[#This Row],[Date]]))</f>
        <v/>
      </c>
    </row>
    <row r="3085" spans="3:3">
      <c r="C3085" s="19" t="str">
        <f>IF(ISBLANK(Table633[[#This Row],[Date]]),"",MONTH(Table633[[#This Row],[Date]]))</f>
        <v/>
      </c>
    </row>
    <row r="3086" spans="3:3">
      <c r="C3086" s="19" t="str">
        <f>IF(ISBLANK(Table633[[#This Row],[Date]]),"",MONTH(Table633[[#This Row],[Date]]))</f>
        <v/>
      </c>
    </row>
    <row r="3087" spans="3:3">
      <c r="C3087" s="19" t="str">
        <f>IF(ISBLANK(Table633[[#This Row],[Date]]),"",MONTH(Table633[[#This Row],[Date]]))</f>
        <v/>
      </c>
    </row>
    <row r="3088" spans="3:3">
      <c r="C3088" s="19" t="str">
        <f>IF(ISBLANK(Table633[[#This Row],[Date]]),"",MONTH(Table633[[#This Row],[Date]]))</f>
        <v/>
      </c>
    </row>
    <row r="3089" spans="3:3">
      <c r="C3089" s="19" t="str">
        <f>IF(ISBLANK(Table633[[#This Row],[Date]]),"",MONTH(Table633[[#This Row],[Date]]))</f>
        <v/>
      </c>
    </row>
    <row r="3090" spans="3:3">
      <c r="C3090" s="19" t="str">
        <f>IF(ISBLANK(Table633[[#This Row],[Date]]),"",MONTH(Table633[[#This Row],[Date]]))</f>
        <v/>
      </c>
    </row>
    <row r="3091" spans="3:3">
      <c r="C3091" s="19" t="str">
        <f>IF(ISBLANK(Table633[[#This Row],[Date]]),"",MONTH(Table633[[#This Row],[Date]]))</f>
        <v/>
      </c>
    </row>
    <row r="3092" spans="3:3">
      <c r="C3092" s="19" t="str">
        <f>IF(ISBLANK(Table633[[#This Row],[Date]]),"",MONTH(Table633[[#This Row],[Date]]))</f>
        <v/>
      </c>
    </row>
    <row r="3093" spans="3:3">
      <c r="C3093" s="19" t="str">
        <f>IF(ISBLANK(Table633[[#This Row],[Date]]),"",MONTH(Table633[[#This Row],[Date]]))</f>
        <v/>
      </c>
    </row>
    <row r="3094" spans="3:3">
      <c r="C3094" s="19" t="str">
        <f>IF(ISBLANK(Table633[[#This Row],[Date]]),"",MONTH(Table633[[#This Row],[Date]]))</f>
        <v/>
      </c>
    </row>
    <row r="3095" spans="3:3">
      <c r="C3095" s="19" t="str">
        <f>IF(ISBLANK(Table633[[#This Row],[Date]]),"",MONTH(Table633[[#This Row],[Date]]))</f>
        <v/>
      </c>
    </row>
    <row r="3096" spans="3:3">
      <c r="C3096" s="19" t="str">
        <f>IF(ISBLANK(Table633[[#This Row],[Date]]),"",MONTH(Table633[[#This Row],[Date]]))</f>
        <v/>
      </c>
    </row>
    <row r="3097" spans="3:3">
      <c r="C3097" s="19" t="str">
        <f>IF(ISBLANK(Table633[[#This Row],[Date]]),"",MONTH(Table633[[#This Row],[Date]]))</f>
        <v/>
      </c>
    </row>
    <row r="3098" spans="3:3">
      <c r="C3098" s="19" t="str">
        <f>IF(ISBLANK(Table633[[#This Row],[Date]]),"",MONTH(Table633[[#This Row],[Date]]))</f>
        <v/>
      </c>
    </row>
    <row r="3099" spans="3:3">
      <c r="C3099" s="19" t="str">
        <f>IF(ISBLANK(Table633[[#This Row],[Date]]),"",MONTH(Table633[[#This Row],[Date]]))</f>
        <v/>
      </c>
    </row>
    <row r="3100" spans="3:3">
      <c r="C3100" s="19" t="str">
        <f>IF(ISBLANK(Table633[[#This Row],[Date]]),"",MONTH(Table633[[#This Row],[Date]]))</f>
        <v/>
      </c>
    </row>
    <row r="3101" spans="3:3">
      <c r="C3101" s="19" t="str">
        <f>IF(ISBLANK(Table633[[#This Row],[Date]]),"",MONTH(Table633[[#This Row],[Date]]))</f>
        <v/>
      </c>
    </row>
    <row r="3102" spans="3:3">
      <c r="C3102" s="19" t="str">
        <f>IF(ISBLANK(Table633[[#This Row],[Date]]),"",MONTH(Table633[[#This Row],[Date]]))</f>
        <v/>
      </c>
    </row>
    <row r="3103" spans="3:3">
      <c r="C3103" s="19" t="str">
        <f>IF(ISBLANK(Table633[[#This Row],[Date]]),"",MONTH(Table633[[#This Row],[Date]]))</f>
        <v/>
      </c>
    </row>
    <row r="3104" spans="3:3">
      <c r="C3104" s="19" t="str">
        <f>IF(ISBLANK(Table633[[#This Row],[Date]]),"",MONTH(Table633[[#This Row],[Date]]))</f>
        <v/>
      </c>
    </row>
    <row r="3105" spans="3:3">
      <c r="C3105" s="19" t="str">
        <f>IF(ISBLANK(Table633[[#This Row],[Date]]),"",MONTH(Table633[[#This Row],[Date]]))</f>
        <v/>
      </c>
    </row>
    <row r="3106" spans="3:3">
      <c r="C3106" s="19" t="str">
        <f>IF(ISBLANK(Table633[[#This Row],[Date]]),"",MONTH(Table633[[#This Row],[Date]]))</f>
        <v/>
      </c>
    </row>
    <row r="3107" spans="3:3">
      <c r="C3107" s="19" t="str">
        <f>IF(ISBLANK(Table633[[#This Row],[Date]]),"",MONTH(Table633[[#This Row],[Date]]))</f>
        <v/>
      </c>
    </row>
    <row r="3108" spans="3:3">
      <c r="C3108" s="19" t="str">
        <f>IF(ISBLANK(Table633[[#This Row],[Date]]),"",MONTH(Table633[[#This Row],[Date]]))</f>
        <v/>
      </c>
    </row>
    <row r="3109" spans="3:3">
      <c r="C3109" s="19" t="str">
        <f>IF(ISBLANK(Table633[[#This Row],[Date]]),"",MONTH(Table633[[#This Row],[Date]]))</f>
        <v/>
      </c>
    </row>
    <row r="3110" spans="3:3">
      <c r="C3110" s="19" t="str">
        <f>IF(ISBLANK(Table633[[#This Row],[Date]]),"",MONTH(Table633[[#This Row],[Date]]))</f>
        <v/>
      </c>
    </row>
    <row r="3111" spans="3:3">
      <c r="C3111" s="19" t="str">
        <f>IF(ISBLANK(Table633[[#This Row],[Date]]),"",MONTH(Table633[[#This Row],[Date]]))</f>
        <v/>
      </c>
    </row>
    <row r="3112" spans="3:3">
      <c r="C3112" s="19" t="str">
        <f>IF(ISBLANK(Table633[[#This Row],[Date]]),"",MONTH(Table633[[#This Row],[Date]]))</f>
        <v/>
      </c>
    </row>
    <row r="3113" spans="3:3">
      <c r="C3113" s="19" t="str">
        <f>IF(ISBLANK(Table633[[#This Row],[Date]]),"",MONTH(Table633[[#This Row],[Date]]))</f>
        <v/>
      </c>
    </row>
    <row r="3114" spans="3:3">
      <c r="C3114" s="19" t="str">
        <f>IF(ISBLANK(Table633[[#This Row],[Date]]),"",MONTH(Table633[[#This Row],[Date]]))</f>
        <v/>
      </c>
    </row>
    <row r="3115" spans="3:3">
      <c r="C3115" s="19" t="str">
        <f>IF(ISBLANK(Table633[[#This Row],[Date]]),"",MONTH(Table633[[#This Row],[Date]]))</f>
        <v/>
      </c>
    </row>
    <row r="3116" spans="3:3">
      <c r="C3116" s="19" t="str">
        <f>IF(ISBLANK(Table633[[#This Row],[Date]]),"",MONTH(Table633[[#This Row],[Date]]))</f>
        <v/>
      </c>
    </row>
    <row r="3117" spans="3:3">
      <c r="C3117" s="19" t="str">
        <f>IF(ISBLANK(Table633[[#This Row],[Date]]),"",MONTH(Table633[[#This Row],[Date]]))</f>
        <v/>
      </c>
    </row>
    <row r="3118" spans="3:3">
      <c r="C3118" s="19" t="str">
        <f>IF(ISBLANK(Table633[[#This Row],[Date]]),"",MONTH(Table633[[#This Row],[Date]]))</f>
        <v/>
      </c>
    </row>
    <row r="3119" spans="3:3">
      <c r="C3119" s="19" t="str">
        <f>IF(ISBLANK(Table633[[#This Row],[Date]]),"",MONTH(Table633[[#This Row],[Date]]))</f>
        <v/>
      </c>
    </row>
    <row r="3120" spans="3:3">
      <c r="C3120" s="19" t="str">
        <f>IF(ISBLANK(Table633[[#This Row],[Date]]),"",MONTH(Table633[[#This Row],[Date]]))</f>
        <v/>
      </c>
    </row>
    <row r="3121" spans="3:3">
      <c r="C3121" s="19" t="str">
        <f>IF(ISBLANK(Table633[[#This Row],[Date]]),"",MONTH(Table633[[#This Row],[Date]]))</f>
        <v/>
      </c>
    </row>
    <row r="3122" spans="3:3">
      <c r="C3122" s="19" t="str">
        <f>IF(ISBLANK(Table633[[#This Row],[Date]]),"",MONTH(Table633[[#This Row],[Date]]))</f>
        <v/>
      </c>
    </row>
    <row r="3123" spans="3:3">
      <c r="C3123" s="19" t="str">
        <f>IF(ISBLANK(Table633[[#This Row],[Date]]),"",MONTH(Table633[[#This Row],[Date]]))</f>
        <v/>
      </c>
    </row>
    <row r="3124" spans="3:3">
      <c r="C3124" s="19" t="str">
        <f>IF(ISBLANK(Table633[[#This Row],[Date]]),"",MONTH(Table633[[#This Row],[Date]]))</f>
        <v/>
      </c>
    </row>
    <row r="3125" spans="3:3">
      <c r="C3125" s="19" t="str">
        <f>IF(ISBLANK(Table633[[#This Row],[Date]]),"",MONTH(Table633[[#This Row],[Date]]))</f>
        <v/>
      </c>
    </row>
    <row r="3126" spans="3:3">
      <c r="C3126" s="19" t="str">
        <f>IF(ISBLANK(Table633[[#This Row],[Date]]),"",MONTH(Table633[[#This Row],[Date]]))</f>
        <v/>
      </c>
    </row>
    <row r="3127" spans="3:3">
      <c r="C3127" s="19" t="str">
        <f>IF(ISBLANK(Table633[[#This Row],[Date]]),"",MONTH(Table633[[#This Row],[Date]]))</f>
        <v/>
      </c>
    </row>
    <row r="3128" spans="3:3">
      <c r="C3128" s="19" t="str">
        <f>IF(ISBLANK(Table633[[#This Row],[Date]]),"",MONTH(Table633[[#This Row],[Date]]))</f>
        <v/>
      </c>
    </row>
    <row r="3129" spans="3:3">
      <c r="C3129" s="19" t="str">
        <f>IF(ISBLANK(Table633[[#This Row],[Date]]),"",MONTH(Table633[[#This Row],[Date]]))</f>
        <v/>
      </c>
    </row>
    <row r="3130" spans="3:3">
      <c r="C3130" s="19" t="str">
        <f>IF(ISBLANK(Table633[[#This Row],[Date]]),"",MONTH(Table633[[#This Row],[Date]]))</f>
        <v/>
      </c>
    </row>
    <row r="3131" spans="3:3">
      <c r="C3131" s="19" t="str">
        <f>IF(ISBLANK(Table633[[#This Row],[Date]]),"",MONTH(Table633[[#This Row],[Date]]))</f>
        <v/>
      </c>
    </row>
    <row r="3132" spans="3:3">
      <c r="C3132" s="19" t="str">
        <f>IF(ISBLANK(Table633[[#This Row],[Date]]),"",MONTH(Table633[[#This Row],[Date]]))</f>
        <v/>
      </c>
    </row>
    <row r="3133" spans="3:3">
      <c r="C3133" s="19" t="str">
        <f>IF(ISBLANK(Table633[[#This Row],[Date]]),"",MONTH(Table633[[#This Row],[Date]]))</f>
        <v/>
      </c>
    </row>
    <row r="3134" spans="3:3">
      <c r="C3134" s="19" t="str">
        <f>IF(ISBLANK(Table633[[#This Row],[Date]]),"",MONTH(Table633[[#This Row],[Date]]))</f>
        <v/>
      </c>
    </row>
    <row r="3135" spans="3:3">
      <c r="C3135" s="19" t="str">
        <f>IF(ISBLANK(Table633[[#This Row],[Date]]),"",MONTH(Table633[[#This Row],[Date]]))</f>
        <v/>
      </c>
    </row>
    <row r="3136" spans="3:3">
      <c r="C3136" s="19" t="str">
        <f>IF(ISBLANK(Table633[[#This Row],[Date]]),"",MONTH(Table633[[#This Row],[Date]]))</f>
        <v/>
      </c>
    </row>
    <row r="3137" spans="3:3">
      <c r="C3137" s="19" t="str">
        <f>IF(ISBLANK(Table633[[#This Row],[Date]]),"",MONTH(Table633[[#This Row],[Date]]))</f>
        <v/>
      </c>
    </row>
    <row r="3138" spans="3:3">
      <c r="C3138" s="19" t="str">
        <f>IF(ISBLANK(Table633[[#This Row],[Date]]),"",MONTH(Table633[[#This Row],[Date]]))</f>
        <v/>
      </c>
    </row>
    <row r="3139" spans="3:3">
      <c r="C3139" s="19" t="str">
        <f>IF(ISBLANK(Table633[[#This Row],[Date]]),"",MONTH(Table633[[#This Row],[Date]]))</f>
        <v/>
      </c>
    </row>
    <row r="3140" spans="3:3">
      <c r="C3140" s="19" t="str">
        <f>IF(ISBLANK(Table633[[#This Row],[Date]]),"",MONTH(Table633[[#This Row],[Date]]))</f>
        <v/>
      </c>
    </row>
    <row r="3141" spans="3:3">
      <c r="C3141" s="19" t="str">
        <f>IF(ISBLANK(Table633[[#This Row],[Date]]),"",MONTH(Table633[[#This Row],[Date]]))</f>
        <v/>
      </c>
    </row>
    <row r="3142" spans="3:3">
      <c r="C3142" s="19" t="str">
        <f>IF(ISBLANK(Table633[[#This Row],[Date]]),"",MONTH(Table633[[#This Row],[Date]]))</f>
        <v/>
      </c>
    </row>
    <row r="3143" spans="3:3">
      <c r="C3143" s="19" t="str">
        <f>IF(ISBLANK(Table633[[#This Row],[Date]]),"",MONTH(Table633[[#This Row],[Date]]))</f>
        <v/>
      </c>
    </row>
    <row r="3144" spans="3:3">
      <c r="C3144" s="19" t="str">
        <f>IF(ISBLANK(Table633[[#This Row],[Date]]),"",MONTH(Table633[[#This Row],[Date]]))</f>
        <v/>
      </c>
    </row>
    <row r="3145" spans="3:3">
      <c r="C3145" s="19" t="str">
        <f>IF(ISBLANK(Table633[[#This Row],[Date]]),"",MONTH(Table633[[#This Row],[Date]]))</f>
        <v/>
      </c>
    </row>
    <row r="3146" spans="3:3">
      <c r="C3146" s="19" t="str">
        <f>IF(ISBLANK(Table633[[#This Row],[Date]]),"",MONTH(Table633[[#This Row],[Date]]))</f>
        <v/>
      </c>
    </row>
    <row r="3147" spans="3:3">
      <c r="C3147" s="19" t="str">
        <f>IF(ISBLANK(Table633[[#This Row],[Date]]),"",MONTH(Table633[[#This Row],[Date]]))</f>
        <v/>
      </c>
    </row>
    <row r="3148" spans="3:3">
      <c r="C3148" s="19" t="str">
        <f>IF(ISBLANK(Table633[[#This Row],[Date]]),"",MONTH(Table633[[#This Row],[Date]]))</f>
        <v/>
      </c>
    </row>
    <row r="3149" spans="3:3">
      <c r="C3149" s="19" t="str">
        <f>IF(ISBLANK(Table633[[#This Row],[Date]]),"",MONTH(Table633[[#This Row],[Date]]))</f>
        <v/>
      </c>
    </row>
    <row r="3150" spans="3:3">
      <c r="C3150" s="19" t="str">
        <f>IF(ISBLANK(Table633[[#This Row],[Date]]),"",MONTH(Table633[[#This Row],[Date]]))</f>
        <v/>
      </c>
    </row>
    <row r="3151" spans="3:3">
      <c r="C3151" s="19" t="str">
        <f>IF(ISBLANK(Table633[[#This Row],[Date]]),"",MONTH(Table633[[#This Row],[Date]]))</f>
        <v/>
      </c>
    </row>
    <row r="3152" spans="3:3">
      <c r="C3152" s="19" t="str">
        <f>IF(ISBLANK(Table633[[#This Row],[Date]]),"",MONTH(Table633[[#This Row],[Date]]))</f>
        <v/>
      </c>
    </row>
    <row r="3153" spans="3:3">
      <c r="C3153" s="19" t="str">
        <f>IF(ISBLANK(Table633[[#This Row],[Date]]),"",MONTH(Table633[[#This Row],[Date]]))</f>
        <v/>
      </c>
    </row>
    <row r="3154" spans="3:3">
      <c r="C3154" s="19" t="str">
        <f>IF(ISBLANK(Table633[[#This Row],[Date]]),"",MONTH(Table633[[#This Row],[Date]]))</f>
        <v/>
      </c>
    </row>
    <row r="3155" spans="3:3">
      <c r="C3155" s="19" t="str">
        <f>IF(ISBLANK(Table633[[#This Row],[Date]]),"",MONTH(Table633[[#This Row],[Date]]))</f>
        <v/>
      </c>
    </row>
    <row r="3156" spans="3:3">
      <c r="C3156" s="19" t="str">
        <f>IF(ISBLANK(Table633[[#This Row],[Date]]),"",MONTH(Table633[[#This Row],[Date]]))</f>
        <v/>
      </c>
    </row>
    <row r="3157" spans="3:3">
      <c r="C3157" s="19" t="str">
        <f>IF(ISBLANK(Table633[[#This Row],[Date]]),"",MONTH(Table633[[#This Row],[Date]]))</f>
        <v/>
      </c>
    </row>
    <row r="3158" spans="3:3">
      <c r="C3158" s="19" t="str">
        <f>IF(ISBLANK(Table633[[#This Row],[Date]]),"",MONTH(Table633[[#This Row],[Date]]))</f>
        <v/>
      </c>
    </row>
    <row r="3159" spans="3:3">
      <c r="C3159" s="19" t="str">
        <f>IF(ISBLANK(Table633[[#This Row],[Date]]),"",MONTH(Table633[[#This Row],[Date]]))</f>
        <v/>
      </c>
    </row>
    <row r="3160" spans="3:3">
      <c r="C3160" s="19" t="str">
        <f>IF(ISBLANK(Table633[[#This Row],[Date]]),"",MONTH(Table633[[#This Row],[Date]]))</f>
        <v/>
      </c>
    </row>
    <row r="3161" spans="3:3">
      <c r="C3161" s="19" t="str">
        <f>IF(ISBLANK(Table633[[#This Row],[Date]]),"",MONTH(Table633[[#This Row],[Date]]))</f>
        <v/>
      </c>
    </row>
    <row r="3162" spans="3:3">
      <c r="C3162" s="19" t="str">
        <f>IF(ISBLANK(Table633[[#This Row],[Date]]),"",MONTH(Table633[[#This Row],[Date]]))</f>
        <v/>
      </c>
    </row>
    <row r="3163" spans="3:3">
      <c r="C3163" s="19" t="str">
        <f>IF(ISBLANK(Table633[[#This Row],[Date]]),"",MONTH(Table633[[#This Row],[Date]]))</f>
        <v/>
      </c>
    </row>
    <row r="3164" spans="3:3">
      <c r="C3164" s="19" t="str">
        <f>IF(ISBLANK(Table633[[#This Row],[Date]]),"",MONTH(Table633[[#This Row],[Date]]))</f>
        <v/>
      </c>
    </row>
    <row r="3165" spans="3:3">
      <c r="C3165" s="19" t="str">
        <f>IF(ISBLANK(Table633[[#This Row],[Date]]),"",MONTH(Table633[[#This Row],[Date]]))</f>
        <v/>
      </c>
    </row>
    <row r="3166" spans="3:3">
      <c r="C3166" s="19" t="str">
        <f>IF(ISBLANK(Table633[[#This Row],[Date]]),"",MONTH(Table633[[#This Row],[Date]]))</f>
        <v/>
      </c>
    </row>
    <row r="3167" spans="3:3">
      <c r="C3167" s="19" t="str">
        <f>IF(ISBLANK(Table633[[#This Row],[Date]]),"",MONTH(Table633[[#This Row],[Date]]))</f>
        <v/>
      </c>
    </row>
    <row r="3168" spans="3:3">
      <c r="C3168" s="19" t="str">
        <f>IF(ISBLANK(Table633[[#This Row],[Date]]),"",MONTH(Table633[[#This Row],[Date]]))</f>
        <v/>
      </c>
    </row>
    <row r="3169" spans="3:3">
      <c r="C3169" s="19" t="str">
        <f>IF(ISBLANK(Table633[[#This Row],[Date]]),"",MONTH(Table633[[#This Row],[Date]]))</f>
        <v/>
      </c>
    </row>
    <row r="3170" spans="3:3">
      <c r="C3170" s="19" t="str">
        <f>IF(ISBLANK(Table633[[#This Row],[Date]]),"",MONTH(Table633[[#This Row],[Date]]))</f>
        <v/>
      </c>
    </row>
    <row r="3171" spans="3:3">
      <c r="C3171" s="19" t="str">
        <f>IF(ISBLANK(Table633[[#This Row],[Date]]),"",MONTH(Table633[[#This Row],[Date]]))</f>
        <v/>
      </c>
    </row>
    <row r="3172" spans="3:3">
      <c r="C3172" s="19" t="str">
        <f>IF(ISBLANK(Table633[[#This Row],[Date]]),"",MONTH(Table633[[#This Row],[Date]]))</f>
        <v/>
      </c>
    </row>
    <row r="3173" spans="3:3">
      <c r="C3173" s="19" t="str">
        <f>IF(ISBLANK(Table633[[#This Row],[Date]]),"",MONTH(Table633[[#This Row],[Date]]))</f>
        <v/>
      </c>
    </row>
    <row r="3174" spans="3:3">
      <c r="C3174" s="19" t="str">
        <f>IF(ISBLANK(Table633[[#This Row],[Date]]),"",MONTH(Table633[[#This Row],[Date]]))</f>
        <v/>
      </c>
    </row>
    <row r="3175" spans="3:3">
      <c r="C3175" s="19" t="str">
        <f>IF(ISBLANK(Table633[[#This Row],[Date]]),"",MONTH(Table633[[#This Row],[Date]]))</f>
        <v/>
      </c>
    </row>
    <row r="3176" spans="3:3">
      <c r="C3176" s="19" t="str">
        <f>IF(ISBLANK(Table633[[#This Row],[Date]]),"",MONTH(Table633[[#This Row],[Date]]))</f>
        <v/>
      </c>
    </row>
    <row r="3177" spans="3:3">
      <c r="C3177" s="19" t="str">
        <f>IF(ISBLANK(Table633[[#This Row],[Date]]),"",MONTH(Table633[[#This Row],[Date]]))</f>
        <v/>
      </c>
    </row>
    <row r="3178" spans="3:3">
      <c r="C3178" s="19" t="str">
        <f>IF(ISBLANK(Table633[[#This Row],[Date]]),"",MONTH(Table633[[#This Row],[Date]]))</f>
        <v/>
      </c>
    </row>
    <row r="3179" spans="3:3">
      <c r="C3179" s="19" t="str">
        <f>IF(ISBLANK(Table633[[#This Row],[Date]]),"",MONTH(Table633[[#This Row],[Date]]))</f>
        <v/>
      </c>
    </row>
    <row r="3180" spans="3:3">
      <c r="C3180" s="19" t="str">
        <f>IF(ISBLANK(Table633[[#This Row],[Date]]),"",MONTH(Table633[[#This Row],[Date]]))</f>
        <v/>
      </c>
    </row>
    <row r="3181" spans="3:3">
      <c r="C3181" s="19" t="str">
        <f>IF(ISBLANK(Table633[[#This Row],[Date]]),"",MONTH(Table633[[#This Row],[Date]]))</f>
        <v/>
      </c>
    </row>
    <row r="3182" spans="3:3">
      <c r="C3182" s="19" t="str">
        <f>IF(ISBLANK(Table633[[#This Row],[Date]]),"",MONTH(Table633[[#This Row],[Date]]))</f>
        <v/>
      </c>
    </row>
    <row r="3183" spans="3:3">
      <c r="C3183" s="19" t="str">
        <f>IF(ISBLANK(Table633[[#This Row],[Date]]),"",MONTH(Table633[[#This Row],[Date]]))</f>
        <v/>
      </c>
    </row>
    <row r="3184" spans="3:3">
      <c r="C3184" s="19" t="str">
        <f>IF(ISBLANK(Table633[[#This Row],[Date]]),"",MONTH(Table633[[#This Row],[Date]]))</f>
        <v/>
      </c>
    </row>
    <row r="3185" spans="3:3">
      <c r="C3185" s="19" t="str">
        <f>IF(ISBLANK(Table633[[#This Row],[Date]]),"",MONTH(Table633[[#This Row],[Date]]))</f>
        <v/>
      </c>
    </row>
    <row r="3186" spans="3:3">
      <c r="C3186" s="19" t="str">
        <f>IF(ISBLANK(Table633[[#This Row],[Date]]),"",MONTH(Table633[[#This Row],[Date]]))</f>
        <v/>
      </c>
    </row>
    <row r="3187" spans="3:3">
      <c r="C3187" s="19" t="str">
        <f>IF(ISBLANK(Table633[[#This Row],[Date]]),"",MONTH(Table633[[#This Row],[Date]]))</f>
        <v/>
      </c>
    </row>
    <row r="3188" spans="3:3">
      <c r="C3188" s="19" t="str">
        <f>IF(ISBLANK(Table633[[#This Row],[Date]]),"",MONTH(Table633[[#This Row],[Date]]))</f>
        <v/>
      </c>
    </row>
    <row r="3189" spans="3:3">
      <c r="C3189" s="19" t="str">
        <f>IF(ISBLANK(Table633[[#This Row],[Date]]),"",MONTH(Table633[[#This Row],[Date]]))</f>
        <v/>
      </c>
    </row>
    <row r="3190" spans="3:3">
      <c r="C3190" s="19" t="str">
        <f>IF(ISBLANK(Table633[[#This Row],[Date]]),"",MONTH(Table633[[#This Row],[Date]]))</f>
        <v/>
      </c>
    </row>
    <row r="3191" spans="3:3">
      <c r="C3191" s="19" t="str">
        <f>IF(ISBLANK(Table633[[#This Row],[Date]]),"",MONTH(Table633[[#This Row],[Date]]))</f>
        <v/>
      </c>
    </row>
    <row r="3192" spans="3:3">
      <c r="C3192" s="19" t="str">
        <f>IF(ISBLANK(Table633[[#This Row],[Date]]),"",MONTH(Table633[[#This Row],[Date]]))</f>
        <v/>
      </c>
    </row>
    <row r="3193" spans="3:3">
      <c r="C3193" s="19" t="str">
        <f>IF(ISBLANK(Table633[[#This Row],[Date]]),"",MONTH(Table633[[#This Row],[Date]]))</f>
        <v/>
      </c>
    </row>
    <row r="3194" spans="3:3">
      <c r="C3194" s="19" t="str">
        <f>IF(ISBLANK(Table633[[#This Row],[Date]]),"",MONTH(Table633[[#This Row],[Date]]))</f>
        <v/>
      </c>
    </row>
    <row r="3195" spans="3:3">
      <c r="C3195" s="19" t="str">
        <f>IF(ISBLANK(Table633[[#This Row],[Date]]),"",MONTH(Table633[[#This Row],[Date]]))</f>
        <v/>
      </c>
    </row>
    <row r="3196" spans="3:3">
      <c r="C3196" s="19" t="str">
        <f>IF(ISBLANK(Table633[[#This Row],[Date]]),"",MONTH(Table633[[#This Row],[Date]]))</f>
        <v/>
      </c>
    </row>
    <row r="3197" spans="3:3">
      <c r="C3197" s="19" t="str">
        <f>IF(ISBLANK(Table633[[#This Row],[Date]]),"",MONTH(Table633[[#This Row],[Date]]))</f>
        <v/>
      </c>
    </row>
    <row r="3198" spans="3:3">
      <c r="C3198" s="19" t="str">
        <f>IF(ISBLANK(Table633[[#This Row],[Date]]),"",MONTH(Table633[[#This Row],[Date]]))</f>
        <v/>
      </c>
    </row>
    <row r="3199" spans="3:3">
      <c r="C3199" s="19" t="str">
        <f>IF(ISBLANK(Table633[[#This Row],[Date]]),"",MONTH(Table633[[#This Row],[Date]]))</f>
        <v/>
      </c>
    </row>
    <row r="3200" spans="3:3">
      <c r="C3200" s="19" t="str">
        <f>IF(ISBLANK(Table633[[#This Row],[Date]]),"",MONTH(Table633[[#This Row],[Date]]))</f>
        <v/>
      </c>
    </row>
    <row r="3201" spans="3:3">
      <c r="C3201" s="19" t="str">
        <f>IF(ISBLANK(Table633[[#This Row],[Date]]),"",MONTH(Table633[[#This Row],[Date]]))</f>
        <v/>
      </c>
    </row>
    <row r="3202" spans="3:3">
      <c r="C3202" s="19" t="str">
        <f>IF(ISBLANK(Table633[[#This Row],[Date]]),"",MONTH(Table633[[#This Row],[Date]]))</f>
        <v/>
      </c>
    </row>
    <row r="3203" spans="3:3">
      <c r="C3203" s="19" t="str">
        <f>IF(ISBLANK(Table633[[#This Row],[Date]]),"",MONTH(Table633[[#This Row],[Date]]))</f>
        <v/>
      </c>
    </row>
    <row r="3204" spans="3:3">
      <c r="C3204" s="19" t="str">
        <f>IF(ISBLANK(Table633[[#This Row],[Date]]),"",MONTH(Table633[[#This Row],[Date]]))</f>
        <v/>
      </c>
    </row>
    <row r="3205" spans="3:3">
      <c r="C3205" s="19" t="str">
        <f>IF(ISBLANK(Table633[[#This Row],[Date]]),"",MONTH(Table633[[#This Row],[Date]]))</f>
        <v/>
      </c>
    </row>
    <row r="3206" spans="3:3">
      <c r="C3206" s="19" t="str">
        <f>IF(ISBLANK(Table633[[#This Row],[Date]]),"",MONTH(Table633[[#This Row],[Date]]))</f>
        <v/>
      </c>
    </row>
    <row r="3207" spans="3:3">
      <c r="C3207" s="19" t="str">
        <f>IF(ISBLANK(Table633[[#This Row],[Date]]),"",MONTH(Table633[[#This Row],[Date]]))</f>
        <v/>
      </c>
    </row>
    <row r="3208" spans="3:3">
      <c r="C3208" s="19" t="str">
        <f>IF(ISBLANK(Table633[[#This Row],[Date]]),"",MONTH(Table633[[#This Row],[Date]]))</f>
        <v/>
      </c>
    </row>
    <row r="3209" spans="3:3">
      <c r="C3209" s="19" t="str">
        <f>IF(ISBLANK(Table633[[#This Row],[Date]]),"",MONTH(Table633[[#This Row],[Date]]))</f>
        <v/>
      </c>
    </row>
    <row r="3210" spans="3:3">
      <c r="C3210" s="19" t="str">
        <f>IF(ISBLANK(Table633[[#This Row],[Date]]),"",MONTH(Table633[[#This Row],[Date]]))</f>
        <v/>
      </c>
    </row>
    <row r="3211" spans="3:3">
      <c r="C3211" s="19" t="str">
        <f>IF(ISBLANK(Table633[[#This Row],[Date]]),"",MONTH(Table633[[#This Row],[Date]]))</f>
        <v/>
      </c>
    </row>
    <row r="3212" spans="3:3">
      <c r="C3212" s="19" t="str">
        <f>IF(ISBLANK(Table633[[#This Row],[Date]]),"",MONTH(Table633[[#This Row],[Date]]))</f>
        <v/>
      </c>
    </row>
    <row r="3213" spans="3:3">
      <c r="C3213" s="19" t="str">
        <f>IF(ISBLANK(Table633[[#This Row],[Date]]),"",MONTH(Table633[[#This Row],[Date]]))</f>
        <v/>
      </c>
    </row>
    <row r="3214" spans="3:3">
      <c r="C3214" s="19" t="str">
        <f>IF(ISBLANK(Table633[[#This Row],[Date]]),"",MONTH(Table633[[#This Row],[Date]]))</f>
        <v/>
      </c>
    </row>
    <row r="3215" spans="3:3">
      <c r="C3215" s="19" t="str">
        <f>IF(ISBLANK(Table633[[#This Row],[Date]]),"",MONTH(Table633[[#This Row],[Date]]))</f>
        <v/>
      </c>
    </row>
    <row r="3216" spans="3:3">
      <c r="C3216" s="19" t="str">
        <f>IF(ISBLANK(Table633[[#This Row],[Date]]),"",MONTH(Table633[[#This Row],[Date]]))</f>
        <v/>
      </c>
    </row>
    <row r="3217" spans="3:3">
      <c r="C3217" s="19" t="str">
        <f>IF(ISBLANK(Table633[[#This Row],[Date]]),"",MONTH(Table633[[#This Row],[Date]]))</f>
        <v/>
      </c>
    </row>
    <row r="3218" spans="3:3">
      <c r="C3218" s="19" t="str">
        <f>IF(ISBLANK(Table633[[#This Row],[Date]]),"",MONTH(Table633[[#This Row],[Date]]))</f>
        <v/>
      </c>
    </row>
    <row r="3219" spans="3:3">
      <c r="C3219" s="19" t="str">
        <f>IF(ISBLANK(Table633[[#This Row],[Date]]),"",MONTH(Table633[[#This Row],[Date]]))</f>
        <v/>
      </c>
    </row>
    <row r="3220" spans="3:3">
      <c r="C3220" s="19" t="str">
        <f>IF(ISBLANK(Table633[[#This Row],[Date]]),"",MONTH(Table633[[#This Row],[Date]]))</f>
        <v/>
      </c>
    </row>
    <row r="3221" spans="3:3">
      <c r="C3221" s="19" t="str">
        <f>IF(ISBLANK(Table633[[#This Row],[Date]]),"",MONTH(Table633[[#This Row],[Date]]))</f>
        <v/>
      </c>
    </row>
    <row r="3222" spans="3:3">
      <c r="C3222" s="19" t="str">
        <f>IF(ISBLANK(Table633[[#This Row],[Date]]),"",MONTH(Table633[[#This Row],[Date]]))</f>
        <v/>
      </c>
    </row>
    <row r="3223" spans="3:3">
      <c r="C3223" s="19" t="str">
        <f>IF(ISBLANK(Table633[[#This Row],[Date]]),"",MONTH(Table633[[#This Row],[Date]]))</f>
        <v/>
      </c>
    </row>
    <row r="3224" spans="3:3">
      <c r="C3224" s="19" t="str">
        <f>IF(ISBLANK(Table633[[#This Row],[Date]]),"",MONTH(Table633[[#This Row],[Date]]))</f>
        <v/>
      </c>
    </row>
    <row r="3225" spans="3:3">
      <c r="C3225" s="19" t="str">
        <f>IF(ISBLANK(Table633[[#This Row],[Date]]),"",MONTH(Table633[[#This Row],[Date]]))</f>
        <v/>
      </c>
    </row>
    <row r="3226" spans="3:3">
      <c r="C3226" s="19" t="str">
        <f>IF(ISBLANK(Table633[[#This Row],[Date]]),"",MONTH(Table633[[#This Row],[Date]]))</f>
        <v/>
      </c>
    </row>
    <row r="3227" spans="3:3">
      <c r="C3227" s="19" t="str">
        <f>IF(ISBLANK(Table633[[#This Row],[Date]]),"",MONTH(Table633[[#This Row],[Date]]))</f>
        <v/>
      </c>
    </row>
    <row r="3228" spans="3:3">
      <c r="C3228" s="19" t="str">
        <f>IF(ISBLANK(Table633[[#This Row],[Date]]),"",MONTH(Table633[[#This Row],[Date]]))</f>
        <v/>
      </c>
    </row>
    <row r="3229" spans="3:3">
      <c r="C3229" s="19" t="str">
        <f>IF(ISBLANK(Table633[[#This Row],[Date]]),"",MONTH(Table633[[#This Row],[Date]]))</f>
        <v/>
      </c>
    </row>
    <row r="3230" spans="3:3">
      <c r="C3230" s="19" t="str">
        <f>IF(ISBLANK(Table633[[#This Row],[Date]]),"",MONTH(Table633[[#This Row],[Date]]))</f>
        <v/>
      </c>
    </row>
    <row r="3231" spans="3:3">
      <c r="C3231" s="19" t="str">
        <f>IF(ISBLANK(Table633[[#This Row],[Date]]),"",MONTH(Table633[[#This Row],[Date]]))</f>
        <v/>
      </c>
    </row>
    <row r="3232" spans="3:3">
      <c r="C3232" s="19" t="str">
        <f>IF(ISBLANK(Table633[[#This Row],[Date]]),"",MONTH(Table633[[#This Row],[Date]]))</f>
        <v/>
      </c>
    </row>
    <row r="3233" spans="3:3">
      <c r="C3233" s="19" t="str">
        <f>IF(ISBLANK(Table633[[#This Row],[Date]]),"",MONTH(Table633[[#This Row],[Date]]))</f>
        <v/>
      </c>
    </row>
    <row r="3234" spans="3:3">
      <c r="C3234" s="19" t="str">
        <f>IF(ISBLANK(Table633[[#This Row],[Date]]),"",MONTH(Table633[[#This Row],[Date]]))</f>
        <v/>
      </c>
    </row>
    <row r="3235" spans="3:3">
      <c r="C3235" s="19" t="str">
        <f>IF(ISBLANK(Table633[[#This Row],[Date]]),"",MONTH(Table633[[#This Row],[Date]]))</f>
        <v/>
      </c>
    </row>
    <row r="3236" spans="3:3">
      <c r="C3236" s="19" t="str">
        <f>IF(ISBLANK(Table633[[#This Row],[Date]]),"",MONTH(Table633[[#This Row],[Date]]))</f>
        <v/>
      </c>
    </row>
    <row r="3237" spans="3:3">
      <c r="C3237" s="19" t="str">
        <f>IF(ISBLANK(Table633[[#This Row],[Date]]),"",MONTH(Table633[[#This Row],[Date]]))</f>
        <v/>
      </c>
    </row>
    <row r="3238" spans="3:3">
      <c r="C3238" s="19" t="str">
        <f>IF(ISBLANK(Table633[[#This Row],[Date]]),"",MONTH(Table633[[#This Row],[Date]]))</f>
        <v/>
      </c>
    </row>
    <row r="3239" spans="3:3">
      <c r="C3239" s="19" t="str">
        <f>IF(ISBLANK(Table633[[#This Row],[Date]]),"",MONTH(Table633[[#This Row],[Date]]))</f>
        <v/>
      </c>
    </row>
    <row r="3240" spans="3:3">
      <c r="C3240" s="19" t="str">
        <f>IF(ISBLANK(Table633[[#This Row],[Date]]),"",MONTH(Table633[[#This Row],[Date]]))</f>
        <v/>
      </c>
    </row>
    <row r="3241" spans="3:3">
      <c r="C3241" s="19" t="str">
        <f>IF(ISBLANK(Table633[[#This Row],[Date]]),"",MONTH(Table633[[#This Row],[Date]]))</f>
        <v/>
      </c>
    </row>
    <row r="3242" spans="3:3">
      <c r="C3242" s="19" t="str">
        <f>IF(ISBLANK(Table633[[#This Row],[Date]]),"",MONTH(Table633[[#This Row],[Date]]))</f>
        <v/>
      </c>
    </row>
    <row r="3243" spans="3:3">
      <c r="C3243" s="19" t="str">
        <f>IF(ISBLANK(Table633[[#This Row],[Date]]),"",MONTH(Table633[[#This Row],[Date]]))</f>
        <v/>
      </c>
    </row>
    <row r="3244" spans="3:3">
      <c r="C3244" s="19" t="str">
        <f>IF(ISBLANK(Table633[[#This Row],[Date]]),"",MONTH(Table633[[#This Row],[Date]]))</f>
        <v/>
      </c>
    </row>
    <row r="3245" spans="3:3">
      <c r="C3245" s="19" t="str">
        <f>IF(ISBLANK(Table633[[#This Row],[Date]]),"",MONTH(Table633[[#This Row],[Date]]))</f>
        <v/>
      </c>
    </row>
    <row r="3246" spans="3:3">
      <c r="C3246" s="19" t="str">
        <f>IF(ISBLANK(Table633[[#This Row],[Date]]),"",MONTH(Table633[[#This Row],[Date]]))</f>
        <v/>
      </c>
    </row>
    <row r="3247" spans="3:3">
      <c r="C3247" s="19" t="str">
        <f>IF(ISBLANK(Table633[[#This Row],[Date]]),"",MONTH(Table633[[#This Row],[Date]]))</f>
        <v/>
      </c>
    </row>
    <row r="3248" spans="3:3">
      <c r="C3248" s="19" t="str">
        <f>IF(ISBLANK(Table633[[#This Row],[Date]]),"",MONTH(Table633[[#This Row],[Date]]))</f>
        <v/>
      </c>
    </row>
    <row r="3249" spans="3:3">
      <c r="C3249" s="19" t="str">
        <f>IF(ISBLANK(Table633[[#This Row],[Date]]),"",MONTH(Table633[[#This Row],[Date]]))</f>
        <v/>
      </c>
    </row>
    <row r="3250" spans="3:3">
      <c r="C3250" s="19" t="str">
        <f>IF(ISBLANK(Table633[[#This Row],[Date]]),"",MONTH(Table633[[#This Row],[Date]]))</f>
        <v/>
      </c>
    </row>
    <row r="3251" spans="3:3">
      <c r="C3251" s="19" t="str">
        <f>IF(ISBLANK(Table633[[#This Row],[Date]]),"",MONTH(Table633[[#This Row],[Date]]))</f>
        <v/>
      </c>
    </row>
    <row r="3252" spans="3:3">
      <c r="C3252" s="19" t="str">
        <f>IF(ISBLANK(Table633[[#This Row],[Date]]),"",MONTH(Table633[[#This Row],[Date]]))</f>
        <v/>
      </c>
    </row>
    <row r="3253" spans="3:3">
      <c r="C3253" s="19" t="str">
        <f>IF(ISBLANK(Table633[[#This Row],[Date]]),"",MONTH(Table633[[#This Row],[Date]]))</f>
        <v/>
      </c>
    </row>
    <row r="3254" spans="3:3">
      <c r="C3254" s="19" t="str">
        <f>IF(ISBLANK(Table633[[#This Row],[Date]]),"",MONTH(Table633[[#This Row],[Date]]))</f>
        <v/>
      </c>
    </row>
    <row r="3255" spans="3:3">
      <c r="C3255" s="19" t="str">
        <f>IF(ISBLANK(Table633[[#This Row],[Date]]),"",MONTH(Table633[[#This Row],[Date]]))</f>
        <v/>
      </c>
    </row>
    <row r="3256" spans="3:3">
      <c r="C3256" s="19" t="str">
        <f>IF(ISBLANK(Table633[[#This Row],[Date]]),"",MONTH(Table633[[#This Row],[Date]]))</f>
        <v/>
      </c>
    </row>
    <row r="3257" spans="3:3">
      <c r="C3257" s="19" t="str">
        <f>IF(ISBLANK(Table633[[#This Row],[Date]]),"",MONTH(Table633[[#This Row],[Date]]))</f>
        <v/>
      </c>
    </row>
    <row r="3258" spans="3:3">
      <c r="C3258" s="19" t="str">
        <f>IF(ISBLANK(Table633[[#This Row],[Date]]),"",MONTH(Table633[[#This Row],[Date]]))</f>
        <v/>
      </c>
    </row>
    <row r="3259" spans="3:3">
      <c r="C3259" s="19" t="str">
        <f>IF(ISBLANK(Table633[[#This Row],[Date]]),"",MONTH(Table633[[#This Row],[Date]]))</f>
        <v/>
      </c>
    </row>
    <row r="3260" spans="3:3">
      <c r="C3260" s="19" t="str">
        <f>IF(ISBLANK(Table633[[#This Row],[Date]]),"",MONTH(Table633[[#This Row],[Date]]))</f>
        <v/>
      </c>
    </row>
    <row r="3261" spans="3:3">
      <c r="C3261" s="19" t="str">
        <f>IF(ISBLANK(Table633[[#This Row],[Date]]),"",MONTH(Table633[[#This Row],[Date]]))</f>
        <v/>
      </c>
    </row>
    <row r="3262" spans="3:3">
      <c r="C3262" s="19" t="str">
        <f>IF(ISBLANK(Table633[[#This Row],[Date]]),"",MONTH(Table633[[#This Row],[Date]]))</f>
        <v/>
      </c>
    </row>
    <row r="3263" spans="3:3">
      <c r="C3263" s="19" t="str">
        <f>IF(ISBLANK(Table633[[#This Row],[Date]]),"",MONTH(Table633[[#This Row],[Date]]))</f>
        <v/>
      </c>
    </row>
    <row r="3264" spans="3:3">
      <c r="C3264" s="19" t="str">
        <f>IF(ISBLANK(Table633[[#This Row],[Date]]),"",MONTH(Table633[[#This Row],[Date]]))</f>
        <v/>
      </c>
    </row>
    <row r="3265" spans="3:3">
      <c r="C3265" s="19" t="str">
        <f>IF(ISBLANK(Table633[[#This Row],[Date]]),"",MONTH(Table633[[#This Row],[Date]]))</f>
        <v/>
      </c>
    </row>
    <row r="3266" spans="3:3">
      <c r="C3266" s="19" t="str">
        <f>IF(ISBLANK(Table633[[#This Row],[Date]]),"",MONTH(Table633[[#This Row],[Date]]))</f>
        <v/>
      </c>
    </row>
    <row r="3267" spans="3:3">
      <c r="C3267" s="19" t="str">
        <f>IF(ISBLANK(Table633[[#This Row],[Date]]),"",MONTH(Table633[[#This Row],[Date]]))</f>
        <v/>
      </c>
    </row>
    <row r="3268" spans="3:3">
      <c r="C3268" s="19" t="str">
        <f>IF(ISBLANK(Table633[[#This Row],[Date]]),"",MONTH(Table633[[#This Row],[Date]]))</f>
        <v/>
      </c>
    </row>
    <row r="3269" spans="3:3">
      <c r="C3269" s="19" t="str">
        <f>IF(ISBLANK(Table633[[#This Row],[Date]]),"",MONTH(Table633[[#This Row],[Date]]))</f>
        <v/>
      </c>
    </row>
    <row r="3270" spans="3:3">
      <c r="C3270" s="19" t="str">
        <f>IF(ISBLANK(Table633[[#This Row],[Date]]),"",MONTH(Table633[[#This Row],[Date]]))</f>
        <v/>
      </c>
    </row>
    <row r="3271" spans="3:3">
      <c r="C3271" s="19" t="str">
        <f>IF(ISBLANK(Table633[[#This Row],[Date]]),"",MONTH(Table633[[#This Row],[Date]]))</f>
        <v/>
      </c>
    </row>
    <row r="3272" spans="3:3">
      <c r="C3272" s="19" t="str">
        <f>IF(ISBLANK(Table633[[#This Row],[Date]]),"",MONTH(Table633[[#This Row],[Date]]))</f>
        <v/>
      </c>
    </row>
    <row r="3273" spans="3:3">
      <c r="C3273" s="19" t="str">
        <f>IF(ISBLANK(Table633[[#This Row],[Date]]),"",MONTH(Table633[[#This Row],[Date]]))</f>
        <v/>
      </c>
    </row>
    <row r="3274" spans="3:3">
      <c r="C3274" s="19" t="str">
        <f>IF(ISBLANK(Table633[[#This Row],[Date]]),"",MONTH(Table633[[#This Row],[Date]]))</f>
        <v/>
      </c>
    </row>
    <row r="3275" spans="3:3">
      <c r="C3275" s="19" t="str">
        <f>IF(ISBLANK(Table633[[#This Row],[Date]]),"",MONTH(Table633[[#This Row],[Date]]))</f>
        <v/>
      </c>
    </row>
    <row r="3276" spans="3:3">
      <c r="C3276" s="19" t="str">
        <f>IF(ISBLANK(Table633[[#This Row],[Date]]),"",MONTH(Table633[[#This Row],[Date]]))</f>
        <v/>
      </c>
    </row>
    <row r="3277" spans="3:3">
      <c r="C3277" s="19" t="str">
        <f>IF(ISBLANK(Table633[[#This Row],[Date]]),"",MONTH(Table633[[#This Row],[Date]]))</f>
        <v/>
      </c>
    </row>
    <row r="3278" spans="3:3">
      <c r="C3278" s="19" t="str">
        <f>IF(ISBLANK(Table633[[#This Row],[Date]]),"",MONTH(Table633[[#This Row],[Date]]))</f>
        <v/>
      </c>
    </row>
    <row r="3279" spans="3:3">
      <c r="C3279" s="19" t="str">
        <f>IF(ISBLANK(Table633[[#This Row],[Date]]),"",MONTH(Table633[[#This Row],[Date]]))</f>
        <v/>
      </c>
    </row>
    <row r="3280" spans="3:3">
      <c r="C3280" s="19" t="str">
        <f>IF(ISBLANK(Table633[[#This Row],[Date]]),"",MONTH(Table633[[#This Row],[Date]]))</f>
        <v/>
      </c>
    </row>
    <row r="3281" spans="3:3">
      <c r="C3281" s="19" t="str">
        <f>IF(ISBLANK(Table633[[#This Row],[Date]]),"",MONTH(Table633[[#This Row],[Date]]))</f>
        <v/>
      </c>
    </row>
    <row r="3282" spans="3:3">
      <c r="C3282" s="19" t="str">
        <f>IF(ISBLANK(Table633[[#This Row],[Date]]),"",MONTH(Table633[[#This Row],[Date]]))</f>
        <v/>
      </c>
    </row>
    <row r="3283" spans="3:3">
      <c r="C3283" s="19" t="str">
        <f>IF(ISBLANK(Table633[[#This Row],[Date]]),"",MONTH(Table633[[#This Row],[Date]]))</f>
        <v/>
      </c>
    </row>
    <row r="3284" spans="3:3">
      <c r="C3284" s="19" t="str">
        <f>IF(ISBLANK(Table633[[#This Row],[Date]]),"",MONTH(Table633[[#This Row],[Date]]))</f>
        <v/>
      </c>
    </row>
    <row r="3285" spans="3:3">
      <c r="C3285" s="19" t="str">
        <f>IF(ISBLANK(Table633[[#This Row],[Date]]),"",MONTH(Table633[[#This Row],[Date]]))</f>
        <v/>
      </c>
    </row>
    <row r="3286" spans="3:3">
      <c r="C3286" s="19" t="str">
        <f>IF(ISBLANK(Table633[[#This Row],[Date]]),"",MONTH(Table633[[#This Row],[Date]]))</f>
        <v/>
      </c>
    </row>
    <row r="3287" spans="3:3">
      <c r="C3287" s="19" t="str">
        <f>IF(ISBLANK(Table633[[#This Row],[Date]]),"",MONTH(Table633[[#This Row],[Date]]))</f>
        <v/>
      </c>
    </row>
    <row r="3288" spans="3:3">
      <c r="C3288" s="19" t="str">
        <f>IF(ISBLANK(Table633[[#This Row],[Date]]),"",MONTH(Table633[[#This Row],[Date]]))</f>
        <v/>
      </c>
    </row>
    <row r="3289" spans="3:3">
      <c r="C3289" s="19" t="str">
        <f>IF(ISBLANK(Table633[[#This Row],[Date]]),"",MONTH(Table633[[#This Row],[Date]]))</f>
        <v/>
      </c>
    </row>
    <row r="3290" spans="3:3">
      <c r="C3290" s="19" t="str">
        <f>IF(ISBLANK(Table633[[#This Row],[Date]]),"",MONTH(Table633[[#This Row],[Date]]))</f>
        <v/>
      </c>
    </row>
    <row r="3291" spans="3:3">
      <c r="C3291" s="19" t="str">
        <f>IF(ISBLANK(Table633[[#This Row],[Date]]),"",MONTH(Table633[[#This Row],[Date]]))</f>
        <v/>
      </c>
    </row>
    <row r="3292" spans="3:3">
      <c r="C3292" s="19" t="str">
        <f>IF(ISBLANK(Table633[[#This Row],[Date]]),"",MONTH(Table633[[#This Row],[Date]]))</f>
        <v/>
      </c>
    </row>
    <row r="3293" spans="3:3">
      <c r="C3293" s="19" t="str">
        <f>IF(ISBLANK(Table633[[#This Row],[Date]]),"",MONTH(Table633[[#This Row],[Date]]))</f>
        <v/>
      </c>
    </row>
    <row r="3294" spans="3:3">
      <c r="C3294" s="19" t="str">
        <f>IF(ISBLANK(Table633[[#This Row],[Date]]),"",MONTH(Table633[[#This Row],[Date]]))</f>
        <v/>
      </c>
    </row>
    <row r="3295" spans="3:3">
      <c r="C3295" s="19" t="str">
        <f>IF(ISBLANK(Table633[[#This Row],[Date]]),"",MONTH(Table633[[#This Row],[Date]]))</f>
        <v/>
      </c>
    </row>
    <row r="3296" spans="3:3">
      <c r="C3296" s="19" t="str">
        <f>IF(ISBLANK(Table633[[#This Row],[Date]]),"",MONTH(Table633[[#This Row],[Date]]))</f>
        <v/>
      </c>
    </row>
    <row r="3297" spans="3:3">
      <c r="C3297" s="19" t="str">
        <f>IF(ISBLANK(Table633[[#This Row],[Date]]),"",MONTH(Table633[[#This Row],[Date]]))</f>
        <v/>
      </c>
    </row>
    <row r="3298" spans="3:3">
      <c r="C3298" s="19" t="str">
        <f>IF(ISBLANK(Table633[[#This Row],[Date]]),"",MONTH(Table633[[#This Row],[Date]]))</f>
        <v/>
      </c>
    </row>
    <row r="3299" spans="3:3">
      <c r="C3299" s="19" t="str">
        <f>IF(ISBLANK(Table633[[#This Row],[Date]]),"",MONTH(Table633[[#This Row],[Date]]))</f>
        <v/>
      </c>
    </row>
    <row r="3300" spans="3:3">
      <c r="C3300" s="19" t="str">
        <f>IF(ISBLANK(Table633[[#This Row],[Date]]),"",MONTH(Table633[[#This Row],[Date]]))</f>
        <v/>
      </c>
    </row>
    <row r="3301" spans="3:3">
      <c r="C3301" s="19" t="str">
        <f>IF(ISBLANK(Table633[[#This Row],[Date]]),"",MONTH(Table633[[#This Row],[Date]]))</f>
        <v/>
      </c>
    </row>
    <row r="3302" spans="3:3">
      <c r="C3302" s="19" t="str">
        <f>IF(ISBLANK(Table633[[#This Row],[Date]]),"",MONTH(Table633[[#This Row],[Date]]))</f>
        <v/>
      </c>
    </row>
    <row r="3303" spans="3:3">
      <c r="C3303" s="19" t="str">
        <f>IF(ISBLANK(Table633[[#This Row],[Date]]),"",MONTH(Table633[[#This Row],[Date]]))</f>
        <v/>
      </c>
    </row>
    <row r="3304" spans="3:3">
      <c r="C3304" s="19" t="str">
        <f>IF(ISBLANK(Table633[[#This Row],[Date]]),"",MONTH(Table633[[#This Row],[Date]]))</f>
        <v/>
      </c>
    </row>
    <row r="3305" spans="3:3">
      <c r="C3305" s="19" t="str">
        <f>IF(ISBLANK(Table633[[#This Row],[Date]]),"",MONTH(Table633[[#This Row],[Date]]))</f>
        <v/>
      </c>
    </row>
    <row r="3306" spans="3:3">
      <c r="C3306" s="19" t="str">
        <f>IF(ISBLANK(Table633[[#This Row],[Date]]),"",MONTH(Table633[[#This Row],[Date]]))</f>
        <v/>
      </c>
    </row>
    <row r="3307" spans="3:3">
      <c r="C3307" s="19" t="str">
        <f>IF(ISBLANK(Table633[[#This Row],[Date]]),"",MONTH(Table633[[#This Row],[Date]]))</f>
        <v/>
      </c>
    </row>
    <row r="3308" spans="3:3">
      <c r="C3308" s="19" t="str">
        <f>IF(ISBLANK(Table633[[#This Row],[Date]]),"",MONTH(Table633[[#This Row],[Date]]))</f>
        <v/>
      </c>
    </row>
    <row r="3309" spans="3:3">
      <c r="C3309" s="19" t="str">
        <f>IF(ISBLANK(Table633[[#This Row],[Date]]),"",MONTH(Table633[[#This Row],[Date]]))</f>
        <v/>
      </c>
    </row>
    <row r="3310" spans="3:3">
      <c r="C3310" s="19" t="str">
        <f>IF(ISBLANK(Table633[[#This Row],[Date]]),"",MONTH(Table633[[#This Row],[Date]]))</f>
        <v/>
      </c>
    </row>
    <row r="3311" spans="3:3">
      <c r="C3311" s="19" t="str">
        <f>IF(ISBLANK(Table633[[#This Row],[Date]]),"",MONTH(Table633[[#This Row],[Date]]))</f>
        <v/>
      </c>
    </row>
    <row r="3312" spans="3:3">
      <c r="C3312" s="19" t="str">
        <f>IF(ISBLANK(Table633[[#This Row],[Date]]),"",MONTH(Table633[[#This Row],[Date]]))</f>
        <v/>
      </c>
    </row>
    <row r="3313" spans="3:3">
      <c r="C3313" s="19" t="str">
        <f>IF(ISBLANK(Table633[[#This Row],[Date]]),"",MONTH(Table633[[#This Row],[Date]]))</f>
        <v/>
      </c>
    </row>
    <row r="3314" spans="3:3">
      <c r="C3314" s="19" t="str">
        <f>IF(ISBLANK(Table633[[#This Row],[Date]]),"",MONTH(Table633[[#This Row],[Date]]))</f>
        <v/>
      </c>
    </row>
    <row r="3315" spans="3:3">
      <c r="C3315" s="19" t="str">
        <f>IF(ISBLANK(Table633[[#This Row],[Date]]),"",MONTH(Table633[[#This Row],[Date]]))</f>
        <v/>
      </c>
    </row>
    <row r="3316" spans="3:3">
      <c r="C3316" s="19" t="str">
        <f>IF(ISBLANK(Table633[[#This Row],[Date]]),"",MONTH(Table633[[#This Row],[Date]]))</f>
        <v/>
      </c>
    </row>
    <row r="3317" spans="3:3">
      <c r="C3317" s="19" t="str">
        <f>IF(ISBLANK(Table633[[#This Row],[Date]]),"",MONTH(Table633[[#This Row],[Date]]))</f>
        <v/>
      </c>
    </row>
    <row r="3318" spans="3:3">
      <c r="C3318" s="19" t="str">
        <f>IF(ISBLANK(Table633[[#This Row],[Date]]),"",MONTH(Table633[[#This Row],[Date]]))</f>
        <v/>
      </c>
    </row>
    <row r="3319" spans="3:3">
      <c r="C3319" s="19" t="str">
        <f>IF(ISBLANK(Table633[[#This Row],[Date]]),"",MONTH(Table633[[#This Row],[Date]]))</f>
        <v/>
      </c>
    </row>
    <row r="3320" spans="3:3">
      <c r="C3320" s="19" t="str">
        <f>IF(ISBLANK(Table633[[#This Row],[Date]]),"",MONTH(Table633[[#This Row],[Date]]))</f>
        <v/>
      </c>
    </row>
    <row r="3321" spans="3:3">
      <c r="C3321" s="19" t="str">
        <f>IF(ISBLANK(Table633[[#This Row],[Date]]),"",MONTH(Table633[[#This Row],[Date]]))</f>
        <v/>
      </c>
    </row>
    <row r="3322" spans="3:3">
      <c r="C3322" s="19" t="str">
        <f>IF(ISBLANK(Table633[[#This Row],[Date]]),"",MONTH(Table633[[#This Row],[Date]]))</f>
        <v/>
      </c>
    </row>
    <row r="3323" spans="3:3">
      <c r="C3323" s="19" t="str">
        <f>IF(ISBLANK(Table633[[#This Row],[Date]]),"",MONTH(Table633[[#This Row],[Date]]))</f>
        <v/>
      </c>
    </row>
    <row r="3324" spans="3:3">
      <c r="C3324" s="19" t="str">
        <f>IF(ISBLANK(Table633[[#This Row],[Date]]),"",MONTH(Table633[[#This Row],[Date]]))</f>
        <v/>
      </c>
    </row>
    <row r="3325" spans="3:3">
      <c r="C3325" s="19" t="str">
        <f>IF(ISBLANK(Table633[[#This Row],[Date]]),"",MONTH(Table633[[#This Row],[Date]]))</f>
        <v/>
      </c>
    </row>
    <row r="3326" spans="3:3">
      <c r="C3326" s="19" t="str">
        <f>IF(ISBLANK(Table633[[#This Row],[Date]]),"",MONTH(Table633[[#This Row],[Date]]))</f>
        <v/>
      </c>
    </row>
    <row r="3327" spans="3:3">
      <c r="C3327" s="19" t="str">
        <f>IF(ISBLANK(Table633[[#This Row],[Date]]),"",MONTH(Table633[[#This Row],[Date]]))</f>
        <v/>
      </c>
    </row>
    <row r="3328" spans="3:3">
      <c r="C3328" s="19" t="str">
        <f>IF(ISBLANK(Table633[[#This Row],[Date]]),"",MONTH(Table633[[#This Row],[Date]]))</f>
        <v/>
      </c>
    </row>
    <row r="3329" spans="3:3">
      <c r="C3329" s="19" t="str">
        <f>IF(ISBLANK(Table633[[#This Row],[Date]]),"",MONTH(Table633[[#This Row],[Date]]))</f>
        <v/>
      </c>
    </row>
    <row r="3330" spans="3:3">
      <c r="C3330" s="19" t="str">
        <f>IF(ISBLANK(Table633[[#This Row],[Date]]),"",MONTH(Table633[[#This Row],[Date]]))</f>
        <v/>
      </c>
    </row>
    <row r="3331" spans="3:3">
      <c r="C3331" s="19" t="str">
        <f>IF(ISBLANK(Table633[[#This Row],[Date]]),"",MONTH(Table633[[#This Row],[Date]]))</f>
        <v/>
      </c>
    </row>
    <row r="3332" spans="3:3">
      <c r="C3332" s="19" t="str">
        <f>IF(ISBLANK(Table633[[#This Row],[Date]]),"",MONTH(Table633[[#This Row],[Date]]))</f>
        <v/>
      </c>
    </row>
    <row r="3333" spans="3:3">
      <c r="C3333" s="19" t="str">
        <f>IF(ISBLANK(Table633[[#This Row],[Date]]),"",MONTH(Table633[[#This Row],[Date]]))</f>
        <v/>
      </c>
    </row>
    <row r="3334" spans="3:3">
      <c r="C3334" s="19" t="str">
        <f>IF(ISBLANK(Table633[[#This Row],[Date]]),"",MONTH(Table633[[#This Row],[Date]]))</f>
        <v/>
      </c>
    </row>
    <row r="3335" spans="3:3">
      <c r="C3335" s="19" t="str">
        <f>IF(ISBLANK(Table633[[#This Row],[Date]]),"",MONTH(Table633[[#This Row],[Date]]))</f>
        <v/>
      </c>
    </row>
    <row r="3336" spans="3:3">
      <c r="C3336" s="19" t="str">
        <f>IF(ISBLANK(Table633[[#This Row],[Date]]),"",MONTH(Table633[[#This Row],[Date]]))</f>
        <v/>
      </c>
    </row>
    <row r="3337" spans="3:3">
      <c r="C3337" s="19" t="str">
        <f>IF(ISBLANK(Table633[[#This Row],[Date]]),"",MONTH(Table633[[#This Row],[Date]]))</f>
        <v/>
      </c>
    </row>
    <row r="3338" spans="3:3">
      <c r="C3338" s="19" t="str">
        <f>IF(ISBLANK(Table633[[#This Row],[Date]]),"",MONTH(Table633[[#This Row],[Date]]))</f>
        <v/>
      </c>
    </row>
    <row r="3339" spans="3:3">
      <c r="C3339" s="19" t="str">
        <f>IF(ISBLANK(Table633[[#This Row],[Date]]),"",MONTH(Table633[[#This Row],[Date]]))</f>
        <v/>
      </c>
    </row>
    <row r="3340" spans="3:3">
      <c r="C3340" s="19" t="str">
        <f>IF(ISBLANK(Table633[[#This Row],[Date]]),"",MONTH(Table633[[#This Row],[Date]]))</f>
        <v/>
      </c>
    </row>
    <row r="3341" spans="3:3">
      <c r="C3341" s="19" t="str">
        <f>IF(ISBLANK(Table633[[#This Row],[Date]]),"",MONTH(Table633[[#This Row],[Date]]))</f>
        <v/>
      </c>
    </row>
    <row r="3342" spans="3:3">
      <c r="C3342" s="19" t="str">
        <f>IF(ISBLANK(Table633[[#This Row],[Date]]),"",MONTH(Table633[[#This Row],[Date]]))</f>
        <v/>
      </c>
    </row>
    <row r="3343" spans="3:3">
      <c r="C3343" s="19" t="str">
        <f>IF(ISBLANK(Table633[[#This Row],[Date]]),"",MONTH(Table633[[#This Row],[Date]]))</f>
        <v/>
      </c>
    </row>
    <row r="3344" spans="3:3">
      <c r="C3344" s="19" t="str">
        <f>IF(ISBLANK(Table633[[#This Row],[Date]]),"",MONTH(Table633[[#This Row],[Date]]))</f>
        <v/>
      </c>
    </row>
    <row r="3345" spans="3:3">
      <c r="C3345" s="19" t="str">
        <f>IF(ISBLANK(Table633[[#This Row],[Date]]),"",MONTH(Table633[[#This Row],[Date]]))</f>
        <v/>
      </c>
    </row>
    <row r="3346" spans="3:3">
      <c r="C3346" s="19" t="str">
        <f>IF(ISBLANK(Table633[[#This Row],[Date]]),"",MONTH(Table633[[#This Row],[Date]]))</f>
        <v/>
      </c>
    </row>
    <row r="3347" spans="3:3">
      <c r="C3347" s="19" t="str">
        <f>IF(ISBLANK(Table633[[#This Row],[Date]]),"",MONTH(Table633[[#This Row],[Date]]))</f>
        <v/>
      </c>
    </row>
    <row r="3348" spans="3:3">
      <c r="C3348" s="19" t="str">
        <f>IF(ISBLANK(Table633[[#This Row],[Date]]),"",MONTH(Table633[[#This Row],[Date]]))</f>
        <v/>
      </c>
    </row>
    <row r="3349" spans="3:3">
      <c r="C3349" s="19" t="str">
        <f>IF(ISBLANK(Table633[[#This Row],[Date]]),"",MONTH(Table633[[#This Row],[Date]]))</f>
        <v/>
      </c>
    </row>
    <row r="3350" spans="3:3">
      <c r="C3350" s="19" t="str">
        <f>IF(ISBLANK(Table633[[#This Row],[Date]]),"",MONTH(Table633[[#This Row],[Date]]))</f>
        <v/>
      </c>
    </row>
    <row r="3351" spans="3:3">
      <c r="C3351" s="19" t="str">
        <f>IF(ISBLANK(Table633[[#This Row],[Date]]),"",MONTH(Table633[[#This Row],[Date]]))</f>
        <v/>
      </c>
    </row>
    <row r="3352" spans="3:3">
      <c r="C3352" s="19" t="str">
        <f>IF(ISBLANK(Table633[[#This Row],[Date]]),"",MONTH(Table633[[#This Row],[Date]]))</f>
        <v/>
      </c>
    </row>
    <row r="3353" spans="3:3">
      <c r="C3353" s="19" t="str">
        <f>IF(ISBLANK(Table633[[#This Row],[Date]]),"",MONTH(Table633[[#This Row],[Date]]))</f>
        <v/>
      </c>
    </row>
    <row r="3354" spans="3:3">
      <c r="C3354" s="19" t="str">
        <f>IF(ISBLANK(Table633[[#This Row],[Date]]),"",MONTH(Table633[[#This Row],[Date]]))</f>
        <v/>
      </c>
    </row>
    <row r="3355" spans="3:3">
      <c r="C3355" s="19" t="str">
        <f>IF(ISBLANK(Table633[[#This Row],[Date]]),"",MONTH(Table633[[#This Row],[Date]]))</f>
        <v/>
      </c>
    </row>
    <row r="3356" spans="3:3">
      <c r="C3356" s="19" t="str">
        <f>IF(ISBLANK(Table633[[#This Row],[Date]]),"",MONTH(Table633[[#This Row],[Date]]))</f>
        <v/>
      </c>
    </row>
    <row r="3357" spans="3:3">
      <c r="C3357" s="19" t="str">
        <f>IF(ISBLANK(Table633[[#This Row],[Date]]),"",MONTH(Table633[[#This Row],[Date]]))</f>
        <v/>
      </c>
    </row>
    <row r="3358" spans="3:3">
      <c r="C3358" s="19" t="str">
        <f>IF(ISBLANK(Table633[[#This Row],[Date]]),"",MONTH(Table633[[#This Row],[Date]]))</f>
        <v/>
      </c>
    </row>
    <row r="3359" spans="3:3">
      <c r="C3359" s="19" t="str">
        <f>IF(ISBLANK(Table633[[#This Row],[Date]]),"",MONTH(Table633[[#This Row],[Date]]))</f>
        <v/>
      </c>
    </row>
    <row r="3360" spans="3:3">
      <c r="C3360" s="19" t="str">
        <f>IF(ISBLANK(Table633[[#This Row],[Date]]),"",MONTH(Table633[[#This Row],[Date]]))</f>
        <v/>
      </c>
    </row>
    <row r="3361" spans="3:3">
      <c r="C3361" s="19" t="str">
        <f>IF(ISBLANK(Table633[[#This Row],[Date]]),"",MONTH(Table633[[#This Row],[Date]]))</f>
        <v/>
      </c>
    </row>
    <row r="3362" spans="3:3">
      <c r="C3362" s="19" t="str">
        <f>IF(ISBLANK(Table633[[#This Row],[Date]]),"",MONTH(Table633[[#This Row],[Date]]))</f>
        <v/>
      </c>
    </row>
    <row r="3363" spans="3:3">
      <c r="C3363" s="19" t="str">
        <f>IF(ISBLANK(Table633[[#This Row],[Date]]),"",MONTH(Table633[[#This Row],[Date]]))</f>
        <v/>
      </c>
    </row>
    <row r="3364" spans="3:3">
      <c r="C3364" s="19" t="str">
        <f>IF(ISBLANK(Table633[[#This Row],[Date]]),"",MONTH(Table633[[#This Row],[Date]]))</f>
        <v/>
      </c>
    </row>
    <row r="3365" spans="3:3">
      <c r="C3365" s="19" t="str">
        <f>IF(ISBLANK(Table633[[#This Row],[Date]]),"",MONTH(Table633[[#This Row],[Date]]))</f>
        <v/>
      </c>
    </row>
    <row r="3366" spans="3:3">
      <c r="C3366" s="19" t="str">
        <f>IF(ISBLANK(Table633[[#This Row],[Date]]),"",MONTH(Table633[[#This Row],[Date]]))</f>
        <v/>
      </c>
    </row>
    <row r="3367" spans="3:3">
      <c r="C3367" s="19" t="str">
        <f>IF(ISBLANK(Table633[[#This Row],[Date]]),"",MONTH(Table633[[#This Row],[Date]]))</f>
        <v/>
      </c>
    </row>
    <row r="3368" spans="3:3">
      <c r="C3368" s="19" t="str">
        <f>IF(ISBLANK(Table633[[#This Row],[Date]]),"",MONTH(Table633[[#This Row],[Date]]))</f>
        <v/>
      </c>
    </row>
    <row r="3369" spans="3:3">
      <c r="C3369" s="19" t="str">
        <f>IF(ISBLANK(Table633[[#This Row],[Date]]),"",MONTH(Table633[[#This Row],[Date]]))</f>
        <v/>
      </c>
    </row>
    <row r="3370" spans="3:3">
      <c r="C3370" s="19" t="str">
        <f>IF(ISBLANK(Table633[[#This Row],[Date]]),"",MONTH(Table633[[#This Row],[Date]]))</f>
        <v/>
      </c>
    </row>
    <row r="3371" spans="3:3">
      <c r="C3371" s="19" t="str">
        <f>IF(ISBLANK(Table633[[#This Row],[Date]]),"",MONTH(Table633[[#This Row],[Date]]))</f>
        <v/>
      </c>
    </row>
    <row r="3372" spans="3:3">
      <c r="C3372" s="19" t="str">
        <f>IF(ISBLANK(Table633[[#This Row],[Date]]),"",MONTH(Table633[[#This Row],[Date]]))</f>
        <v/>
      </c>
    </row>
    <row r="3373" spans="3:3">
      <c r="C3373" s="19" t="str">
        <f>IF(ISBLANK(Table633[[#This Row],[Date]]),"",MONTH(Table633[[#This Row],[Date]]))</f>
        <v/>
      </c>
    </row>
    <row r="3374" spans="3:3">
      <c r="C3374" s="19" t="str">
        <f>IF(ISBLANK(Table633[[#This Row],[Date]]),"",MONTH(Table633[[#This Row],[Date]]))</f>
        <v/>
      </c>
    </row>
    <row r="3375" spans="3:3">
      <c r="C3375" s="19" t="str">
        <f>IF(ISBLANK(Table633[[#This Row],[Date]]),"",MONTH(Table633[[#This Row],[Date]]))</f>
        <v/>
      </c>
    </row>
    <row r="3376" spans="3:3">
      <c r="C3376" s="19" t="str">
        <f>IF(ISBLANK(Table633[[#This Row],[Date]]),"",MONTH(Table633[[#This Row],[Date]]))</f>
        <v/>
      </c>
    </row>
    <row r="3377" spans="3:3">
      <c r="C3377" s="19" t="str">
        <f>IF(ISBLANK(Table633[[#This Row],[Date]]),"",MONTH(Table633[[#This Row],[Date]]))</f>
        <v/>
      </c>
    </row>
    <row r="3378" spans="3:3">
      <c r="C3378" s="19" t="str">
        <f>IF(ISBLANK(Table633[[#This Row],[Date]]),"",MONTH(Table633[[#This Row],[Date]]))</f>
        <v/>
      </c>
    </row>
    <row r="3379" spans="3:3">
      <c r="C3379" s="19" t="str">
        <f>IF(ISBLANK(Table633[[#This Row],[Date]]),"",MONTH(Table633[[#This Row],[Date]]))</f>
        <v/>
      </c>
    </row>
    <row r="3380" spans="3:3">
      <c r="C3380" s="19" t="str">
        <f>IF(ISBLANK(Table633[[#This Row],[Date]]),"",MONTH(Table633[[#This Row],[Date]]))</f>
        <v/>
      </c>
    </row>
    <row r="3381" spans="3:3">
      <c r="C3381" s="19" t="str">
        <f>IF(ISBLANK(Table633[[#This Row],[Date]]),"",MONTH(Table633[[#This Row],[Date]]))</f>
        <v/>
      </c>
    </row>
    <row r="3382" spans="3:3">
      <c r="C3382" s="19" t="str">
        <f>IF(ISBLANK(Table633[[#This Row],[Date]]),"",MONTH(Table633[[#This Row],[Date]]))</f>
        <v/>
      </c>
    </row>
    <row r="3383" spans="3:3">
      <c r="C3383" s="19" t="str">
        <f>IF(ISBLANK(Table633[[#This Row],[Date]]),"",MONTH(Table633[[#This Row],[Date]]))</f>
        <v/>
      </c>
    </row>
    <row r="3384" spans="3:3">
      <c r="C3384" s="19" t="str">
        <f>IF(ISBLANK(Table633[[#This Row],[Date]]),"",MONTH(Table633[[#This Row],[Date]]))</f>
        <v/>
      </c>
    </row>
    <row r="3385" spans="3:3">
      <c r="C3385" s="19" t="str">
        <f>IF(ISBLANK(Table633[[#This Row],[Date]]),"",MONTH(Table633[[#This Row],[Date]]))</f>
        <v/>
      </c>
    </row>
    <row r="3386" spans="3:3">
      <c r="C3386" s="19" t="str">
        <f>IF(ISBLANK(Table633[[#This Row],[Date]]),"",MONTH(Table633[[#This Row],[Date]]))</f>
        <v/>
      </c>
    </row>
    <row r="3387" spans="3:3">
      <c r="C3387" s="19" t="str">
        <f>IF(ISBLANK(Table633[[#This Row],[Date]]),"",MONTH(Table633[[#This Row],[Date]]))</f>
        <v/>
      </c>
    </row>
    <row r="3388" spans="3:3">
      <c r="C3388" s="19" t="str">
        <f>IF(ISBLANK(Table633[[#This Row],[Date]]),"",MONTH(Table633[[#This Row],[Date]]))</f>
        <v/>
      </c>
    </row>
    <row r="3389" spans="3:3">
      <c r="C3389" s="19" t="str">
        <f>IF(ISBLANK(Table633[[#This Row],[Date]]),"",MONTH(Table633[[#This Row],[Date]]))</f>
        <v/>
      </c>
    </row>
    <row r="3390" spans="3:3">
      <c r="C3390" s="19" t="str">
        <f>IF(ISBLANK(Table633[[#This Row],[Date]]),"",MONTH(Table633[[#This Row],[Date]]))</f>
        <v/>
      </c>
    </row>
    <row r="3391" spans="3:3">
      <c r="C3391" s="19" t="str">
        <f>IF(ISBLANK(Table633[[#This Row],[Date]]),"",MONTH(Table633[[#This Row],[Date]]))</f>
        <v/>
      </c>
    </row>
    <row r="3392" spans="3:3">
      <c r="C3392" s="19" t="str">
        <f>IF(ISBLANK(Table633[[#This Row],[Date]]),"",MONTH(Table633[[#This Row],[Date]]))</f>
        <v/>
      </c>
    </row>
    <row r="3393" spans="3:3">
      <c r="C3393" s="19" t="str">
        <f>IF(ISBLANK(Table633[[#This Row],[Date]]),"",MONTH(Table633[[#This Row],[Date]]))</f>
        <v/>
      </c>
    </row>
    <row r="3394" spans="3:3">
      <c r="C3394" s="19" t="str">
        <f>IF(ISBLANK(Table633[[#This Row],[Date]]),"",MONTH(Table633[[#This Row],[Date]]))</f>
        <v/>
      </c>
    </row>
    <row r="3395" spans="3:3">
      <c r="C3395" s="19" t="str">
        <f>IF(ISBLANK(Table633[[#This Row],[Date]]),"",MONTH(Table633[[#This Row],[Date]]))</f>
        <v/>
      </c>
    </row>
    <row r="3396" spans="3:3">
      <c r="C3396" s="19" t="str">
        <f>IF(ISBLANK(Table633[[#This Row],[Date]]),"",MONTH(Table633[[#This Row],[Date]]))</f>
        <v/>
      </c>
    </row>
    <row r="3397" spans="3:3">
      <c r="C3397" s="19" t="str">
        <f>IF(ISBLANK(Table633[[#This Row],[Date]]),"",MONTH(Table633[[#This Row],[Date]]))</f>
        <v/>
      </c>
    </row>
    <row r="3398" spans="3:3">
      <c r="C3398" s="19" t="str">
        <f>IF(ISBLANK(Table633[[#This Row],[Date]]),"",MONTH(Table633[[#This Row],[Date]]))</f>
        <v/>
      </c>
    </row>
    <row r="3399" spans="3:3">
      <c r="C3399" s="19" t="str">
        <f>IF(ISBLANK(Table633[[#This Row],[Date]]),"",MONTH(Table633[[#This Row],[Date]]))</f>
        <v/>
      </c>
    </row>
    <row r="3400" spans="3:3">
      <c r="C3400" s="19" t="str">
        <f>IF(ISBLANK(Table633[[#This Row],[Date]]),"",MONTH(Table633[[#This Row],[Date]]))</f>
        <v/>
      </c>
    </row>
    <row r="3401" spans="3:3">
      <c r="C3401" s="19" t="str">
        <f>IF(ISBLANK(Table633[[#This Row],[Date]]),"",MONTH(Table633[[#This Row],[Date]]))</f>
        <v/>
      </c>
    </row>
    <row r="3402" spans="3:3">
      <c r="C3402" s="19" t="str">
        <f>IF(ISBLANK(Table633[[#This Row],[Date]]),"",MONTH(Table633[[#This Row],[Date]]))</f>
        <v/>
      </c>
    </row>
    <row r="3403" spans="3:3">
      <c r="C3403" s="19" t="str">
        <f>IF(ISBLANK(Table633[[#This Row],[Date]]),"",MONTH(Table633[[#This Row],[Date]]))</f>
        <v/>
      </c>
    </row>
    <row r="3404" spans="3:3">
      <c r="C3404" s="19" t="str">
        <f>IF(ISBLANK(Table633[[#This Row],[Date]]),"",MONTH(Table633[[#This Row],[Date]]))</f>
        <v/>
      </c>
    </row>
    <row r="3405" spans="3:3">
      <c r="C3405" s="19" t="str">
        <f>IF(ISBLANK(Table633[[#This Row],[Date]]),"",MONTH(Table633[[#This Row],[Date]]))</f>
        <v/>
      </c>
    </row>
    <row r="3406" spans="3:3">
      <c r="C3406" s="19" t="str">
        <f>IF(ISBLANK(Table633[[#This Row],[Date]]),"",MONTH(Table633[[#This Row],[Date]]))</f>
        <v/>
      </c>
    </row>
    <row r="3407" spans="3:3">
      <c r="C3407" s="19" t="str">
        <f>IF(ISBLANK(Table633[[#This Row],[Date]]),"",MONTH(Table633[[#This Row],[Date]]))</f>
        <v/>
      </c>
    </row>
    <row r="3408" spans="3:3">
      <c r="C3408" s="19" t="str">
        <f>IF(ISBLANK(Table633[[#This Row],[Date]]),"",MONTH(Table633[[#This Row],[Date]]))</f>
        <v/>
      </c>
    </row>
    <row r="3409" spans="3:3">
      <c r="C3409" s="19" t="str">
        <f>IF(ISBLANK(Table633[[#This Row],[Date]]),"",MONTH(Table633[[#This Row],[Date]]))</f>
        <v/>
      </c>
    </row>
    <row r="3410" spans="3:3">
      <c r="C3410" s="19" t="str">
        <f>IF(ISBLANK(Table633[[#This Row],[Date]]),"",MONTH(Table633[[#This Row],[Date]]))</f>
        <v/>
      </c>
    </row>
    <row r="3411" spans="3:3">
      <c r="C3411" s="19" t="str">
        <f>IF(ISBLANK(Table633[[#This Row],[Date]]),"",MONTH(Table633[[#This Row],[Date]]))</f>
        <v/>
      </c>
    </row>
    <row r="3412" spans="3:3">
      <c r="C3412" s="19" t="str">
        <f>IF(ISBLANK(Table633[[#This Row],[Date]]),"",MONTH(Table633[[#This Row],[Date]]))</f>
        <v/>
      </c>
    </row>
    <row r="3413" spans="3:3">
      <c r="C3413" s="19" t="str">
        <f>IF(ISBLANK(Table633[[#This Row],[Date]]),"",MONTH(Table633[[#This Row],[Date]]))</f>
        <v/>
      </c>
    </row>
    <row r="3414" spans="3:3">
      <c r="C3414" s="19" t="str">
        <f>IF(ISBLANK(Table633[[#This Row],[Date]]),"",MONTH(Table633[[#This Row],[Date]]))</f>
        <v/>
      </c>
    </row>
    <row r="3415" spans="3:3">
      <c r="C3415" s="19" t="str">
        <f>IF(ISBLANK(Table633[[#This Row],[Date]]),"",MONTH(Table633[[#This Row],[Date]]))</f>
        <v/>
      </c>
    </row>
    <row r="3416" spans="3:3">
      <c r="C3416" s="19" t="str">
        <f>IF(ISBLANK(Table633[[#This Row],[Date]]),"",MONTH(Table633[[#This Row],[Date]]))</f>
        <v/>
      </c>
    </row>
    <row r="3417" spans="3:3">
      <c r="C3417" s="19" t="str">
        <f>IF(ISBLANK(Table633[[#This Row],[Date]]),"",MONTH(Table633[[#This Row],[Date]]))</f>
        <v/>
      </c>
    </row>
    <row r="3418" spans="3:3">
      <c r="C3418" s="19" t="str">
        <f>IF(ISBLANK(Table633[[#This Row],[Date]]),"",MONTH(Table633[[#This Row],[Date]]))</f>
        <v/>
      </c>
    </row>
    <row r="3419" spans="3:3">
      <c r="C3419" s="19" t="str">
        <f>IF(ISBLANK(Table633[[#This Row],[Date]]),"",MONTH(Table633[[#This Row],[Date]]))</f>
        <v/>
      </c>
    </row>
    <row r="3420" spans="3:3">
      <c r="C3420" s="19" t="str">
        <f>IF(ISBLANK(Table633[[#This Row],[Date]]),"",MONTH(Table633[[#This Row],[Date]]))</f>
        <v/>
      </c>
    </row>
    <row r="3421" spans="3:3">
      <c r="C3421" s="19" t="str">
        <f>IF(ISBLANK(Table633[[#This Row],[Date]]),"",MONTH(Table633[[#This Row],[Date]]))</f>
        <v/>
      </c>
    </row>
    <row r="3422" spans="3:3">
      <c r="C3422" s="19" t="str">
        <f>IF(ISBLANK(Table633[[#This Row],[Date]]),"",MONTH(Table633[[#This Row],[Date]]))</f>
        <v/>
      </c>
    </row>
    <row r="3423" spans="3:3">
      <c r="C3423" s="19" t="str">
        <f>IF(ISBLANK(Table633[[#This Row],[Date]]),"",MONTH(Table633[[#This Row],[Date]]))</f>
        <v/>
      </c>
    </row>
    <row r="3424" spans="3:3">
      <c r="C3424" s="19" t="str">
        <f>IF(ISBLANK(Table633[[#This Row],[Date]]),"",MONTH(Table633[[#This Row],[Date]]))</f>
        <v/>
      </c>
    </row>
    <row r="3425" spans="3:3">
      <c r="C3425" s="19" t="str">
        <f>IF(ISBLANK(Table633[[#This Row],[Date]]),"",MONTH(Table633[[#This Row],[Date]]))</f>
        <v/>
      </c>
    </row>
    <row r="3426" spans="3:3">
      <c r="C3426" s="19" t="str">
        <f>IF(ISBLANK(Table633[[#This Row],[Date]]),"",MONTH(Table633[[#This Row],[Date]]))</f>
        <v/>
      </c>
    </row>
    <row r="3427" spans="3:3">
      <c r="C3427" s="19" t="str">
        <f>IF(ISBLANK(Table633[[#This Row],[Date]]),"",MONTH(Table633[[#This Row],[Date]]))</f>
        <v/>
      </c>
    </row>
    <row r="3428" spans="3:3">
      <c r="C3428" s="19" t="str">
        <f>IF(ISBLANK(Table633[[#This Row],[Date]]),"",MONTH(Table633[[#This Row],[Date]]))</f>
        <v/>
      </c>
    </row>
    <row r="3429" spans="3:3">
      <c r="C3429" s="19" t="str">
        <f>IF(ISBLANK(Table633[[#This Row],[Date]]),"",MONTH(Table633[[#This Row],[Date]]))</f>
        <v/>
      </c>
    </row>
    <row r="3430" spans="3:3">
      <c r="C3430" s="19" t="str">
        <f>IF(ISBLANK(Table633[[#This Row],[Date]]),"",MONTH(Table633[[#This Row],[Date]]))</f>
        <v/>
      </c>
    </row>
    <row r="3431" spans="3:3">
      <c r="C3431" s="19" t="str">
        <f>IF(ISBLANK(Table633[[#This Row],[Date]]),"",MONTH(Table633[[#This Row],[Date]]))</f>
        <v/>
      </c>
    </row>
    <row r="3432" spans="3:3">
      <c r="C3432" s="19" t="str">
        <f>IF(ISBLANK(Table633[[#This Row],[Date]]),"",MONTH(Table633[[#This Row],[Date]]))</f>
        <v/>
      </c>
    </row>
    <row r="3433" spans="3:3">
      <c r="C3433" s="19" t="str">
        <f>IF(ISBLANK(Table633[[#This Row],[Date]]),"",MONTH(Table633[[#This Row],[Date]]))</f>
        <v/>
      </c>
    </row>
    <row r="3434" spans="3:3">
      <c r="C3434" s="19" t="str">
        <f>IF(ISBLANK(Table633[[#This Row],[Date]]),"",MONTH(Table633[[#This Row],[Date]]))</f>
        <v/>
      </c>
    </row>
    <row r="3435" spans="3:3">
      <c r="C3435" s="19" t="str">
        <f>IF(ISBLANK(Table633[[#This Row],[Date]]),"",MONTH(Table633[[#This Row],[Date]]))</f>
        <v/>
      </c>
    </row>
    <row r="3436" spans="3:3">
      <c r="C3436" s="19" t="str">
        <f>IF(ISBLANK(Table633[[#This Row],[Date]]),"",MONTH(Table633[[#This Row],[Date]]))</f>
        <v/>
      </c>
    </row>
    <row r="3437" spans="3:3">
      <c r="C3437" s="19" t="str">
        <f>IF(ISBLANK(Table633[[#This Row],[Date]]),"",MONTH(Table633[[#This Row],[Date]]))</f>
        <v/>
      </c>
    </row>
    <row r="3438" spans="3:3">
      <c r="C3438" s="19" t="str">
        <f>IF(ISBLANK(Table633[[#This Row],[Date]]),"",MONTH(Table633[[#This Row],[Date]]))</f>
        <v/>
      </c>
    </row>
    <row r="3439" spans="3:3">
      <c r="C3439" s="19" t="str">
        <f>IF(ISBLANK(Table633[[#This Row],[Date]]),"",MONTH(Table633[[#This Row],[Date]]))</f>
        <v/>
      </c>
    </row>
    <row r="3440" spans="3:3">
      <c r="C3440" s="19" t="str">
        <f>IF(ISBLANK(Table633[[#This Row],[Date]]),"",MONTH(Table633[[#This Row],[Date]]))</f>
        <v/>
      </c>
    </row>
    <row r="3441" spans="3:3">
      <c r="C3441" s="19" t="str">
        <f>IF(ISBLANK(Table633[[#This Row],[Date]]),"",MONTH(Table633[[#This Row],[Date]]))</f>
        <v/>
      </c>
    </row>
    <row r="3442" spans="3:3">
      <c r="C3442" s="19" t="str">
        <f>IF(ISBLANK(Table633[[#This Row],[Date]]),"",MONTH(Table633[[#This Row],[Date]]))</f>
        <v/>
      </c>
    </row>
    <row r="3443" spans="3:3">
      <c r="C3443" s="19" t="str">
        <f>IF(ISBLANK(Table633[[#This Row],[Date]]),"",MONTH(Table633[[#This Row],[Date]]))</f>
        <v/>
      </c>
    </row>
    <row r="3444" spans="3:3">
      <c r="C3444" s="19" t="str">
        <f>IF(ISBLANK(Table633[[#This Row],[Date]]),"",MONTH(Table633[[#This Row],[Date]]))</f>
        <v/>
      </c>
    </row>
    <row r="3445" spans="3:3">
      <c r="C3445" s="19" t="str">
        <f>IF(ISBLANK(Table633[[#This Row],[Date]]),"",MONTH(Table633[[#This Row],[Date]]))</f>
        <v/>
      </c>
    </row>
    <row r="3446" spans="3:3">
      <c r="C3446" s="19" t="str">
        <f>IF(ISBLANK(Table633[[#This Row],[Date]]),"",MONTH(Table633[[#This Row],[Date]]))</f>
        <v/>
      </c>
    </row>
    <row r="3447" spans="3:3">
      <c r="C3447" s="19" t="str">
        <f>IF(ISBLANK(Table633[[#This Row],[Date]]),"",MONTH(Table633[[#This Row],[Date]]))</f>
        <v/>
      </c>
    </row>
    <row r="3448" spans="3:3">
      <c r="C3448" s="19" t="str">
        <f>IF(ISBLANK(Table633[[#This Row],[Date]]),"",MONTH(Table633[[#This Row],[Date]]))</f>
        <v/>
      </c>
    </row>
    <row r="3449" spans="3:3">
      <c r="C3449" s="19" t="str">
        <f>IF(ISBLANK(Table633[[#This Row],[Date]]),"",MONTH(Table633[[#This Row],[Date]]))</f>
        <v/>
      </c>
    </row>
    <row r="3450" spans="3:3">
      <c r="C3450" s="19" t="str">
        <f>IF(ISBLANK(Table633[[#This Row],[Date]]),"",MONTH(Table633[[#This Row],[Date]]))</f>
        <v/>
      </c>
    </row>
    <row r="3451" spans="3:3">
      <c r="C3451" s="19" t="str">
        <f>IF(ISBLANK(Table633[[#This Row],[Date]]),"",MONTH(Table633[[#This Row],[Date]]))</f>
        <v/>
      </c>
    </row>
    <row r="3452" spans="3:3">
      <c r="C3452" s="19" t="str">
        <f>IF(ISBLANK(Table633[[#This Row],[Date]]),"",MONTH(Table633[[#This Row],[Date]]))</f>
        <v/>
      </c>
    </row>
    <row r="3453" spans="3:3">
      <c r="C3453" s="19" t="str">
        <f>IF(ISBLANK(Table633[[#This Row],[Date]]),"",MONTH(Table633[[#This Row],[Date]]))</f>
        <v/>
      </c>
    </row>
    <row r="3454" spans="3:3">
      <c r="C3454" s="19" t="str">
        <f>IF(ISBLANK(Table633[[#This Row],[Date]]),"",MONTH(Table633[[#This Row],[Date]]))</f>
        <v/>
      </c>
    </row>
    <row r="3455" spans="3:3">
      <c r="C3455" s="19" t="str">
        <f>IF(ISBLANK(Table633[[#This Row],[Date]]),"",MONTH(Table633[[#This Row],[Date]]))</f>
        <v/>
      </c>
    </row>
    <row r="3456" spans="3:3">
      <c r="C3456" s="19" t="str">
        <f>IF(ISBLANK(Table633[[#This Row],[Date]]),"",MONTH(Table633[[#This Row],[Date]]))</f>
        <v/>
      </c>
    </row>
    <row r="3457" spans="3:3">
      <c r="C3457" s="19" t="str">
        <f>IF(ISBLANK(Table633[[#This Row],[Date]]),"",MONTH(Table633[[#This Row],[Date]]))</f>
        <v/>
      </c>
    </row>
    <row r="3458" spans="3:3">
      <c r="C3458" s="19" t="str">
        <f>IF(ISBLANK(Table633[[#This Row],[Date]]),"",MONTH(Table633[[#This Row],[Date]]))</f>
        <v/>
      </c>
    </row>
    <row r="3459" spans="3:3">
      <c r="C3459" s="19" t="str">
        <f>IF(ISBLANK(Table633[[#This Row],[Date]]),"",MONTH(Table633[[#This Row],[Date]]))</f>
        <v/>
      </c>
    </row>
    <row r="3460" spans="3:3">
      <c r="C3460" s="19" t="str">
        <f>IF(ISBLANK(Table633[[#This Row],[Date]]),"",MONTH(Table633[[#This Row],[Date]]))</f>
        <v/>
      </c>
    </row>
    <row r="3461" spans="3:3">
      <c r="C3461" s="19" t="str">
        <f>IF(ISBLANK(Table633[[#This Row],[Date]]),"",MONTH(Table633[[#This Row],[Date]]))</f>
        <v/>
      </c>
    </row>
    <row r="3462" spans="3:3">
      <c r="C3462" s="19" t="str">
        <f>IF(ISBLANK(Table633[[#This Row],[Date]]),"",MONTH(Table633[[#This Row],[Date]]))</f>
        <v/>
      </c>
    </row>
    <row r="3463" spans="3:3">
      <c r="C3463" s="19" t="str">
        <f>IF(ISBLANK(Table633[[#This Row],[Date]]),"",MONTH(Table633[[#This Row],[Date]]))</f>
        <v/>
      </c>
    </row>
    <row r="3464" spans="3:3">
      <c r="C3464" s="19" t="str">
        <f>IF(ISBLANK(Table633[[#This Row],[Date]]),"",MONTH(Table633[[#This Row],[Date]]))</f>
        <v/>
      </c>
    </row>
    <row r="3465" spans="3:3">
      <c r="C3465" s="19" t="str">
        <f>IF(ISBLANK(Table633[[#This Row],[Date]]),"",MONTH(Table633[[#This Row],[Date]]))</f>
        <v/>
      </c>
    </row>
    <row r="3466" spans="3:3">
      <c r="C3466" s="19" t="str">
        <f>IF(ISBLANK(Table633[[#This Row],[Date]]),"",MONTH(Table633[[#This Row],[Date]]))</f>
        <v/>
      </c>
    </row>
    <row r="3467" spans="3:3">
      <c r="C3467" s="19" t="str">
        <f>IF(ISBLANK(Table633[[#This Row],[Date]]),"",MONTH(Table633[[#This Row],[Date]]))</f>
        <v/>
      </c>
    </row>
    <row r="3468" spans="3:3">
      <c r="C3468" s="19" t="str">
        <f>IF(ISBLANK(Table633[[#This Row],[Date]]),"",MONTH(Table633[[#This Row],[Date]]))</f>
        <v/>
      </c>
    </row>
    <row r="3469" spans="3:3">
      <c r="C3469" s="19" t="str">
        <f>IF(ISBLANK(Table633[[#This Row],[Date]]),"",MONTH(Table633[[#This Row],[Date]]))</f>
        <v/>
      </c>
    </row>
    <row r="3470" spans="3:3">
      <c r="C3470" s="19" t="str">
        <f>IF(ISBLANK(Table633[[#This Row],[Date]]),"",MONTH(Table633[[#This Row],[Date]]))</f>
        <v/>
      </c>
    </row>
    <row r="3471" spans="3:3">
      <c r="C3471" s="19" t="str">
        <f>IF(ISBLANK(Table633[[#This Row],[Date]]),"",MONTH(Table633[[#This Row],[Date]]))</f>
        <v/>
      </c>
    </row>
    <row r="3472" spans="3:3">
      <c r="C3472" s="19" t="str">
        <f>IF(ISBLANK(Table633[[#This Row],[Date]]),"",MONTH(Table633[[#This Row],[Date]]))</f>
        <v/>
      </c>
    </row>
    <row r="3473" spans="3:3">
      <c r="C3473" s="19" t="str">
        <f>IF(ISBLANK(Table633[[#This Row],[Date]]),"",MONTH(Table633[[#This Row],[Date]]))</f>
        <v/>
      </c>
    </row>
    <row r="3474" spans="3:3">
      <c r="C3474" s="19" t="str">
        <f>IF(ISBLANK(Table633[[#This Row],[Date]]),"",MONTH(Table633[[#This Row],[Date]]))</f>
        <v/>
      </c>
    </row>
    <row r="3475" spans="3:3">
      <c r="C3475" s="19" t="str">
        <f>IF(ISBLANK(Table633[[#This Row],[Date]]),"",MONTH(Table633[[#This Row],[Date]]))</f>
        <v/>
      </c>
    </row>
    <row r="3476" spans="3:3">
      <c r="C3476" s="19" t="str">
        <f>IF(ISBLANK(Table633[[#This Row],[Date]]),"",MONTH(Table633[[#This Row],[Date]]))</f>
        <v/>
      </c>
    </row>
    <row r="3477" spans="3:3">
      <c r="C3477" s="19" t="str">
        <f>IF(ISBLANK(Table633[[#This Row],[Date]]),"",MONTH(Table633[[#This Row],[Date]]))</f>
        <v/>
      </c>
    </row>
    <row r="3478" spans="3:3">
      <c r="C3478" s="19" t="str">
        <f>IF(ISBLANK(Table633[[#This Row],[Date]]),"",MONTH(Table633[[#This Row],[Date]]))</f>
        <v/>
      </c>
    </row>
    <row r="3479" spans="3:3">
      <c r="C3479" s="19" t="str">
        <f>IF(ISBLANK(Table633[[#This Row],[Date]]),"",MONTH(Table633[[#This Row],[Date]]))</f>
        <v/>
      </c>
    </row>
    <row r="3480" spans="3:3">
      <c r="C3480" s="19" t="str">
        <f>IF(ISBLANK(Table633[[#This Row],[Date]]),"",MONTH(Table633[[#This Row],[Date]]))</f>
        <v/>
      </c>
    </row>
    <row r="3481" spans="3:3">
      <c r="C3481" s="19" t="str">
        <f>IF(ISBLANK(Table633[[#This Row],[Date]]),"",MONTH(Table633[[#This Row],[Date]]))</f>
        <v/>
      </c>
    </row>
    <row r="3482" spans="3:3">
      <c r="C3482" s="19" t="str">
        <f>IF(ISBLANK(Table633[[#This Row],[Date]]),"",MONTH(Table633[[#This Row],[Date]]))</f>
        <v/>
      </c>
    </row>
    <row r="3483" spans="3:3">
      <c r="C3483" s="19" t="str">
        <f>IF(ISBLANK(Table633[[#This Row],[Date]]),"",MONTH(Table633[[#This Row],[Date]]))</f>
        <v/>
      </c>
    </row>
    <row r="3484" spans="3:3">
      <c r="C3484" s="19" t="str">
        <f>IF(ISBLANK(Table633[[#This Row],[Date]]),"",MONTH(Table633[[#This Row],[Date]]))</f>
        <v/>
      </c>
    </row>
    <row r="3485" spans="3:3">
      <c r="C3485" s="19" t="str">
        <f>IF(ISBLANK(Table633[[#This Row],[Date]]),"",MONTH(Table633[[#This Row],[Date]]))</f>
        <v/>
      </c>
    </row>
    <row r="3486" spans="3:3">
      <c r="C3486" s="19" t="str">
        <f>IF(ISBLANK(Table633[[#This Row],[Date]]),"",MONTH(Table633[[#This Row],[Date]]))</f>
        <v/>
      </c>
    </row>
    <row r="3487" spans="3:3">
      <c r="C3487" s="19" t="str">
        <f>IF(ISBLANK(Table633[[#This Row],[Date]]),"",MONTH(Table633[[#This Row],[Date]]))</f>
        <v/>
      </c>
    </row>
    <row r="3488" spans="3:3">
      <c r="C3488" s="19" t="str">
        <f>IF(ISBLANK(Table633[[#This Row],[Date]]),"",MONTH(Table633[[#This Row],[Date]]))</f>
        <v/>
      </c>
    </row>
    <row r="3489" spans="3:3">
      <c r="C3489" s="19" t="str">
        <f>IF(ISBLANK(Table633[[#This Row],[Date]]),"",MONTH(Table633[[#This Row],[Date]]))</f>
        <v/>
      </c>
    </row>
    <row r="3490" spans="3:3">
      <c r="C3490" s="19" t="str">
        <f>IF(ISBLANK(Table633[[#This Row],[Date]]),"",MONTH(Table633[[#This Row],[Date]]))</f>
        <v/>
      </c>
    </row>
    <row r="3491" spans="3:3">
      <c r="C3491" s="19" t="str">
        <f>IF(ISBLANK(Table633[[#This Row],[Date]]),"",MONTH(Table633[[#This Row],[Date]]))</f>
        <v/>
      </c>
    </row>
    <row r="3492" spans="3:3">
      <c r="C3492" s="19" t="str">
        <f>IF(ISBLANK(Table633[[#This Row],[Date]]),"",MONTH(Table633[[#This Row],[Date]]))</f>
        <v/>
      </c>
    </row>
    <row r="3493" spans="3:3">
      <c r="C3493" s="19" t="str">
        <f>IF(ISBLANK(Table633[[#This Row],[Date]]),"",MONTH(Table633[[#This Row],[Date]]))</f>
        <v/>
      </c>
    </row>
    <row r="3494" spans="3:3">
      <c r="C3494" s="19" t="str">
        <f>IF(ISBLANK(Table633[[#This Row],[Date]]),"",MONTH(Table633[[#This Row],[Date]]))</f>
        <v/>
      </c>
    </row>
    <row r="3495" spans="3:3">
      <c r="C3495" s="19" t="str">
        <f>IF(ISBLANK(Table633[[#This Row],[Date]]),"",MONTH(Table633[[#This Row],[Date]]))</f>
        <v/>
      </c>
    </row>
    <row r="3496" spans="3:3">
      <c r="C3496" s="19" t="str">
        <f>IF(ISBLANK(Table633[[#This Row],[Date]]),"",MONTH(Table633[[#This Row],[Date]]))</f>
        <v/>
      </c>
    </row>
    <row r="3497" spans="3:3">
      <c r="C3497" s="19" t="str">
        <f>IF(ISBLANK(Table633[[#This Row],[Date]]),"",MONTH(Table633[[#This Row],[Date]]))</f>
        <v/>
      </c>
    </row>
    <row r="3498" spans="3:3">
      <c r="C3498" s="19" t="str">
        <f>IF(ISBLANK(Table633[[#This Row],[Date]]),"",MONTH(Table633[[#This Row],[Date]]))</f>
        <v/>
      </c>
    </row>
    <row r="3499" spans="3:3">
      <c r="C3499" s="19" t="str">
        <f>IF(ISBLANK(Table633[[#This Row],[Date]]),"",MONTH(Table633[[#This Row],[Date]]))</f>
        <v/>
      </c>
    </row>
    <row r="3500" spans="3:3">
      <c r="C3500" s="19" t="str">
        <f>IF(ISBLANK(Table633[[#This Row],[Date]]),"",MONTH(Table633[[#This Row],[Date]]))</f>
        <v/>
      </c>
    </row>
    <row r="3501" spans="3:3">
      <c r="C3501" s="19" t="str">
        <f>IF(ISBLANK(Table633[[#This Row],[Date]]),"",MONTH(Table633[[#This Row],[Date]]))</f>
        <v/>
      </c>
    </row>
    <row r="3502" spans="3:3">
      <c r="C3502" s="19" t="str">
        <f>IF(ISBLANK(Table633[[#This Row],[Date]]),"",MONTH(Table633[[#This Row],[Date]]))</f>
        <v/>
      </c>
    </row>
    <row r="3503" spans="3:3">
      <c r="C3503" s="19" t="str">
        <f>IF(ISBLANK(Table633[[#This Row],[Date]]),"",MONTH(Table633[[#This Row],[Date]]))</f>
        <v/>
      </c>
    </row>
    <row r="3504" spans="3:3">
      <c r="C3504" s="19" t="str">
        <f>IF(ISBLANK(Table633[[#This Row],[Date]]),"",MONTH(Table633[[#This Row],[Date]]))</f>
        <v/>
      </c>
    </row>
    <row r="3505" spans="3:3">
      <c r="C3505" s="19" t="str">
        <f>IF(ISBLANK(Table633[[#This Row],[Date]]),"",MONTH(Table633[[#This Row],[Date]]))</f>
        <v/>
      </c>
    </row>
    <row r="3506" spans="3:3">
      <c r="C3506" s="19" t="str">
        <f>IF(ISBLANK(Table633[[#This Row],[Date]]),"",MONTH(Table633[[#This Row],[Date]]))</f>
        <v/>
      </c>
    </row>
    <row r="3507" spans="3:3">
      <c r="C3507" s="19" t="str">
        <f>IF(ISBLANK(Table633[[#This Row],[Date]]),"",MONTH(Table633[[#This Row],[Date]]))</f>
        <v/>
      </c>
    </row>
    <row r="3508" spans="3:3">
      <c r="C3508" s="19" t="str">
        <f>IF(ISBLANK(Table633[[#This Row],[Date]]),"",MONTH(Table633[[#This Row],[Date]]))</f>
        <v/>
      </c>
    </row>
    <row r="3509" spans="3:3">
      <c r="C3509" s="19" t="str">
        <f>IF(ISBLANK(Table633[[#This Row],[Date]]),"",MONTH(Table633[[#This Row],[Date]]))</f>
        <v/>
      </c>
    </row>
    <row r="3510" spans="3:3">
      <c r="C3510" s="19" t="str">
        <f>IF(ISBLANK(Table633[[#This Row],[Date]]),"",MONTH(Table633[[#This Row],[Date]]))</f>
        <v/>
      </c>
    </row>
    <row r="3511" spans="3:3">
      <c r="C3511" s="19" t="str">
        <f>IF(ISBLANK(Table633[[#This Row],[Date]]),"",MONTH(Table633[[#This Row],[Date]]))</f>
        <v/>
      </c>
    </row>
    <row r="3512" spans="3:3">
      <c r="C3512" s="19" t="str">
        <f>IF(ISBLANK(Table633[[#This Row],[Date]]),"",MONTH(Table633[[#This Row],[Date]]))</f>
        <v/>
      </c>
    </row>
    <row r="3513" spans="3:3">
      <c r="C3513" s="19" t="str">
        <f>IF(ISBLANK(Table633[[#This Row],[Date]]),"",MONTH(Table633[[#This Row],[Date]]))</f>
        <v/>
      </c>
    </row>
    <row r="3514" spans="3:3">
      <c r="C3514" s="19" t="str">
        <f>IF(ISBLANK(Table633[[#This Row],[Date]]),"",MONTH(Table633[[#This Row],[Date]]))</f>
        <v/>
      </c>
    </row>
    <row r="3515" spans="3:3">
      <c r="C3515" s="19" t="str">
        <f>IF(ISBLANK(Table633[[#This Row],[Date]]),"",MONTH(Table633[[#This Row],[Date]]))</f>
        <v/>
      </c>
    </row>
    <row r="3516" spans="3:3">
      <c r="C3516" s="19" t="str">
        <f>IF(ISBLANK(Table633[[#This Row],[Date]]),"",MONTH(Table633[[#This Row],[Date]]))</f>
        <v/>
      </c>
    </row>
    <row r="3517" spans="3:3">
      <c r="C3517" s="19" t="str">
        <f>IF(ISBLANK(Table633[[#This Row],[Date]]),"",MONTH(Table633[[#This Row],[Date]]))</f>
        <v/>
      </c>
    </row>
    <row r="3518" spans="3:3">
      <c r="C3518" s="19" t="str">
        <f>IF(ISBLANK(Table633[[#This Row],[Date]]),"",MONTH(Table633[[#This Row],[Date]]))</f>
        <v/>
      </c>
    </row>
    <row r="3519" spans="3:3">
      <c r="C3519" s="19" t="str">
        <f>IF(ISBLANK(Table633[[#This Row],[Date]]),"",MONTH(Table633[[#This Row],[Date]]))</f>
        <v/>
      </c>
    </row>
    <row r="3520" spans="3:3">
      <c r="C3520" s="19" t="str">
        <f>IF(ISBLANK(Table633[[#This Row],[Date]]),"",MONTH(Table633[[#This Row],[Date]]))</f>
        <v/>
      </c>
    </row>
    <row r="3521" spans="3:3">
      <c r="C3521" s="19" t="str">
        <f>IF(ISBLANK(Table633[[#This Row],[Date]]),"",MONTH(Table633[[#This Row],[Date]]))</f>
        <v/>
      </c>
    </row>
    <row r="3522" spans="3:3">
      <c r="C3522" s="19" t="str">
        <f>IF(ISBLANK(Table633[[#This Row],[Date]]),"",MONTH(Table633[[#This Row],[Date]]))</f>
        <v/>
      </c>
    </row>
    <row r="3523" spans="3:3">
      <c r="C3523" s="19" t="str">
        <f>IF(ISBLANK(Table633[[#This Row],[Date]]),"",MONTH(Table633[[#This Row],[Date]]))</f>
        <v/>
      </c>
    </row>
    <row r="3524" spans="3:3">
      <c r="C3524" s="19" t="str">
        <f>IF(ISBLANK(Table633[[#This Row],[Date]]),"",MONTH(Table633[[#This Row],[Date]]))</f>
        <v/>
      </c>
    </row>
    <row r="3525" spans="3:3">
      <c r="C3525" s="19" t="str">
        <f>IF(ISBLANK(Table633[[#This Row],[Date]]),"",MONTH(Table633[[#This Row],[Date]]))</f>
        <v/>
      </c>
    </row>
    <row r="3526" spans="3:3">
      <c r="C3526" s="19" t="str">
        <f>IF(ISBLANK(Table633[[#This Row],[Date]]),"",MONTH(Table633[[#This Row],[Date]]))</f>
        <v/>
      </c>
    </row>
    <row r="3527" spans="3:3">
      <c r="C3527" s="19" t="str">
        <f>IF(ISBLANK(Table633[[#This Row],[Date]]),"",MONTH(Table633[[#This Row],[Date]]))</f>
        <v/>
      </c>
    </row>
    <row r="3528" spans="3:3">
      <c r="C3528" s="19" t="str">
        <f>IF(ISBLANK(Table633[[#This Row],[Date]]),"",MONTH(Table633[[#This Row],[Date]]))</f>
        <v/>
      </c>
    </row>
    <row r="3529" spans="3:3">
      <c r="C3529" s="19" t="str">
        <f>IF(ISBLANK(Table633[[#This Row],[Date]]),"",MONTH(Table633[[#This Row],[Date]]))</f>
        <v/>
      </c>
    </row>
    <row r="3530" spans="3:3">
      <c r="C3530" s="19" t="str">
        <f>IF(ISBLANK(Table633[[#This Row],[Date]]),"",MONTH(Table633[[#This Row],[Date]]))</f>
        <v/>
      </c>
    </row>
    <row r="3531" spans="3:3">
      <c r="C3531" s="19" t="str">
        <f>IF(ISBLANK(Table633[[#This Row],[Date]]),"",MONTH(Table633[[#This Row],[Date]]))</f>
        <v/>
      </c>
    </row>
    <row r="3532" spans="3:3">
      <c r="C3532" s="19" t="str">
        <f>IF(ISBLANK(Table633[[#This Row],[Date]]),"",MONTH(Table633[[#This Row],[Date]]))</f>
        <v/>
      </c>
    </row>
    <row r="3533" spans="3:3">
      <c r="C3533" s="19" t="str">
        <f>IF(ISBLANK(Table633[[#This Row],[Date]]),"",MONTH(Table633[[#This Row],[Date]]))</f>
        <v/>
      </c>
    </row>
    <row r="3534" spans="3:3">
      <c r="C3534" s="19" t="str">
        <f>IF(ISBLANK(Table633[[#This Row],[Date]]),"",MONTH(Table633[[#This Row],[Date]]))</f>
        <v/>
      </c>
    </row>
    <row r="3535" spans="3:3">
      <c r="C3535" s="19" t="str">
        <f>IF(ISBLANK(Table633[[#This Row],[Date]]),"",MONTH(Table633[[#This Row],[Date]]))</f>
        <v/>
      </c>
    </row>
    <row r="3536" spans="3:3">
      <c r="C3536" s="19" t="str">
        <f>IF(ISBLANK(Table633[[#This Row],[Date]]),"",MONTH(Table633[[#This Row],[Date]]))</f>
        <v/>
      </c>
    </row>
    <row r="3537" spans="3:3">
      <c r="C3537" s="19" t="str">
        <f>IF(ISBLANK(Table633[[#This Row],[Date]]),"",MONTH(Table633[[#This Row],[Date]]))</f>
        <v/>
      </c>
    </row>
    <row r="3538" spans="3:3">
      <c r="C3538" s="19" t="str">
        <f>IF(ISBLANK(Table633[[#This Row],[Date]]),"",MONTH(Table633[[#This Row],[Date]]))</f>
        <v/>
      </c>
    </row>
    <row r="3539" spans="3:3">
      <c r="C3539" s="19" t="str">
        <f>IF(ISBLANK(Table633[[#This Row],[Date]]),"",MONTH(Table633[[#This Row],[Date]]))</f>
        <v/>
      </c>
    </row>
    <row r="3540" spans="3:3">
      <c r="C3540" s="19" t="str">
        <f>IF(ISBLANK(Table633[[#This Row],[Date]]),"",MONTH(Table633[[#This Row],[Date]]))</f>
        <v/>
      </c>
    </row>
    <row r="3541" spans="3:3">
      <c r="C3541" s="19" t="str">
        <f>IF(ISBLANK(Table633[[#This Row],[Date]]),"",MONTH(Table633[[#This Row],[Date]]))</f>
        <v/>
      </c>
    </row>
    <row r="3542" spans="3:3">
      <c r="C3542" s="19" t="str">
        <f>IF(ISBLANK(Table633[[#This Row],[Date]]),"",MONTH(Table633[[#This Row],[Date]]))</f>
        <v/>
      </c>
    </row>
    <row r="3543" spans="3:3">
      <c r="C3543" s="19" t="str">
        <f>IF(ISBLANK(Table633[[#This Row],[Date]]),"",MONTH(Table633[[#This Row],[Date]]))</f>
        <v/>
      </c>
    </row>
    <row r="3544" spans="3:3">
      <c r="C3544" s="19" t="str">
        <f>IF(ISBLANK(Table633[[#This Row],[Date]]),"",MONTH(Table633[[#This Row],[Date]]))</f>
        <v/>
      </c>
    </row>
    <row r="3545" spans="3:3">
      <c r="C3545" s="19" t="str">
        <f>IF(ISBLANK(Table633[[#This Row],[Date]]),"",MONTH(Table633[[#This Row],[Date]]))</f>
        <v/>
      </c>
    </row>
    <row r="3546" spans="3:3">
      <c r="C3546" s="19" t="str">
        <f>IF(ISBLANK(Table633[[#This Row],[Date]]),"",MONTH(Table633[[#This Row],[Date]]))</f>
        <v/>
      </c>
    </row>
    <row r="3547" spans="3:3">
      <c r="C3547" s="19" t="str">
        <f>IF(ISBLANK(Table633[[#This Row],[Date]]),"",MONTH(Table633[[#This Row],[Date]]))</f>
        <v/>
      </c>
    </row>
    <row r="3548" spans="3:3">
      <c r="C3548" s="19" t="str">
        <f>IF(ISBLANK(Table633[[#This Row],[Date]]),"",MONTH(Table633[[#This Row],[Date]]))</f>
        <v/>
      </c>
    </row>
    <row r="3549" spans="3:3">
      <c r="C3549" s="19" t="str">
        <f>IF(ISBLANK(Table633[[#This Row],[Date]]),"",MONTH(Table633[[#This Row],[Date]]))</f>
        <v/>
      </c>
    </row>
    <row r="3550" spans="3:3">
      <c r="C3550" s="19" t="str">
        <f>IF(ISBLANK(Table633[[#This Row],[Date]]),"",MONTH(Table633[[#This Row],[Date]]))</f>
        <v/>
      </c>
    </row>
    <row r="3551" spans="3:3">
      <c r="C3551" s="19" t="str">
        <f>IF(ISBLANK(Table633[[#This Row],[Date]]),"",MONTH(Table633[[#This Row],[Date]]))</f>
        <v/>
      </c>
    </row>
    <row r="3552" spans="3:3">
      <c r="C3552" s="19" t="str">
        <f>IF(ISBLANK(Table633[[#This Row],[Date]]),"",MONTH(Table633[[#This Row],[Date]]))</f>
        <v/>
      </c>
    </row>
    <row r="3553" spans="3:3">
      <c r="C3553" s="19" t="str">
        <f>IF(ISBLANK(Table633[[#This Row],[Date]]),"",MONTH(Table633[[#This Row],[Date]]))</f>
        <v/>
      </c>
    </row>
    <row r="3554" spans="3:3">
      <c r="C3554" s="19" t="str">
        <f>IF(ISBLANK(Table633[[#This Row],[Date]]),"",MONTH(Table633[[#This Row],[Date]]))</f>
        <v/>
      </c>
    </row>
    <row r="3555" spans="3:3">
      <c r="C3555" s="19" t="str">
        <f>IF(ISBLANK(Table633[[#This Row],[Date]]),"",MONTH(Table633[[#This Row],[Date]]))</f>
        <v/>
      </c>
    </row>
    <row r="3556" spans="3:3">
      <c r="C3556" s="19" t="str">
        <f>IF(ISBLANK(Table633[[#This Row],[Date]]),"",MONTH(Table633[[#This Row],[Date]]))</f>
        <v/>
      </c>
    </row>
    <row r="3557" spans="3:3">
      <c r="C3557" s="19" t="str">
        <f>IF(ISBLANK(Table633[[#This Row],[Date]]),"",MONTH(Table633[[#This Row],[Date]]))</f>
        <v/>
      </c>
    </row>
    <row r="3558" spans="3:3">
      <c r="C3558" s="19" t="str">
        <f>IF(ISBLANK(Table633[[#This Row],[Date]]),"",MONTH(Table633[[#This Row],[Date]]))</f>
        <v/>
      </c>
    </row>
    <row r="3559" spans="3:3">
      <c r="C3559" s="19" t="str">
        <f>IF(ISBLANK(Table633[[#This Row],[Date]]),"",MONTH(Table633[[#This Row],[Date]]))</f>
        <v/>
      </c>
    </row>
    <row r="3560" spans="3:3">
      <c r="C3560" s="19" t="str">
        <f>IF(ISBLANK(Table633[[#This Row],[Date]]),"",MONTH(Table633[[#This Row],[Date]]))</f>
        <v/>
      </c>
    </row>
    <row r="3561" spans="3:3">
      <c r="C3561" s="19" t="str">
        <f>IF(ISBLANK(Table633[[#This Row],[Date]]),"",MONTH(Table633[[#This Row],[Date]]))</f>
        <v/>
      </c>
    </row>
    <row r="3562" spans="3:3">
      <c r="C3562" s="19" t="str">
        <f>IF(ISBLANK(Table633[[#This Row],[Date]]),"",MONTH(Table633[[#This Row],[Date]]))</f>
        <v/>
      </c>
    </row>
    <row r="3563" spans="3:3">
      <c r="C3563" s="19" t="str">
        <f>IF(ISBLANK(Table633[[#This Row],[Date]]),"",MONTH(Table633[[#This Row],[Date]]))</f>
        <v/>
      </c>
    </row>
    <row r="3564" spans="3:3">
      <c r="C3564" s="19" t="str">
        <f>IF(ISBLANK(Table633[[#This Row],[Date]]),"",MONTH(Table633[[#This Row],[Date]]))</f>
        <v/>
      </c>
    </row>
    <row r="3565" spans="3:3">
      <c r="C3565" s="19" t="str">
        <f>IF(ISBLANK(Table633[[#This Row],[Date]]),"",MONTH(Table633[[#This Row],[Date]]))</f>
        <v/>
      </c>
    </row>
    <row r="3566" spans="3:3">
      <c r="C3566" s="19" t="str">
        <f>IF(ISBLANK(Table633[[#This Row],[Date]]),"",MONTH(Table633[[#This Row],[Date]]))</f>
        <v/>
      </c>
    </row>
    <row r="3567" spans="3:3">
      <c r="C3567" s="19" t="str">
        <f>IF(ISBLANK(Table633[[#This Row],[Date]]),"",MONTH(Table633[[#This Row],[Date]]))</f>
        <v/>
      </c>
    </row>
    <row r="3568" spans="3:3">
      <c r="C3568" s="19" t="str">
        <f>IF(ISBLANK(Table633[[#This Row],[Date]]),"",MONTH(Table633[[#This Row],[Date]]))</f>
        <v/>
      </c>
    </row>
    <row r="3569" spans="3:3">
      <c r="C3569" s="19" t="str">
        <f>IF(ISBLANK(Table633[[#This Row],[Date]]),"",MONTH(Table633[[#This Row],[Date]]))</f>
        <v/>
      </c>
    </row>
    <row r="3570" spans="3:3">
      <c r="C3570" s="19" t="str">
        <f>IF(ISBLANK(Table633[[#This Row],[Date]]),"",MONTH(Table633[[#This Row],[Date]]))</f>
        <v/>
      </c>
    </row>
    <row r="3571" spans="3:3">
      <c r="C3571" s="19" t="str">
        <f>IF(ISBLANK(Table633[[#This Row],[Date]]),"",MONTH(Table633[[#This Row],[Date]]))</f>
        <v/>
      </c>
    </row>
    <row r="3572" spans="3:3">
      <c r="C3572" s="19" t="str">
        <f>IF(ISBLANK(Table633[[#This Row],[Date]]),"",MONTH(Table633[[#This Row],[Date]]))</f>
        <v/>
      </c>
    </row>
    <row r="3573" spans="3:3">
      <c r="C3573" s="19" t="str">
        <f>IF(ISBLANK(Table633[[#This Row],[Date]]),"",MONTH(Table633[[#This Row],[Date]]))</f>
        <v/>
      </c>
    </row>
    <row r="3574" spans="3:3">
      <c r="C3574" s="19" t="str">
        <f>IF(ISBLANK(Table633[[#This Row],[Date]]),"",MONTH(Table633[[#This Row],[Date]]))</f>
        <v/>
      </c>
    </row>
    <row r="3575" spans="3:3">
      <c r="C3575" s="19" t="str">
        <f>IF(ISBLANK(Table633[[#This Row],[Date]]),"",MONTH(Table633[[#This Row],[Date]]))</f>
        <v/>
      </c>
    </row>
    <row r="3576" spans="3:3">
      <c r="C3576" s="19" t="str">
        <f>IF(ISBLANK(Table633[[#This Row],[Date]]),"",MONTH(Table633[[#This Row],[Date]]))</f>
        <v/>
      </c>
    </row>
    <row r="3577" spans="3:3">
      <c r="C3577" s="19" t="str">
        <f>IF(ISBLANK(Table633[[#This Row],[Date]]),"",MONTH(Table633[[#This Row],[Date]]))</f>
        <v/>
      </c>
    </row>
    <row r="3578" spans="3:3">
      <c r="C3578" s="19" t="str">
        <f>IF(ISBLANK(Table633[[#This Row],[Date]]),"",MONTH(Table633[[#This Row],[Date]]))</f>
        <v/>
      </c>
    </row>
    <row r="3579" spans="3:3">
      <c r="C3579" s="19" t="str">
        <f>IF(ISBLANK(Table633[[#This Row],[Date]]),"",MONTH(Table633[[#This Row],[Date]]))</f>
        <v/>
      </c>
    </row>
    <row r="3580" spans="3:3">
      <c r="C3580" s="19" t="str">
        <f>IF(ISBLANK(Table633[[#This Row],[Date]]),"",MONTH(Table633[[#This Row],[Date]]))</f>
        <v/>
      </c>
    </row>
    <row r="3581" spans="3:3">
      <c r="C3581" s="19" t="str">
        <f>IF(ISBLANK(Table633[[#This Row],[Date]]),"",MONTH(Table633[[#This Row],[Date]]))</f>
        <v/>
      </c>
    </row>
    <row r="3582" spans="3:3">
      <c r="C3582" s="19" t="str">
        <f>IF(ISBLANK(Table633[[#This Row],[Date]]),"",MONTH(Table633[[#This Row],[Date]]))</f>
        <v/>
      </c>
    </row>
    <row r="3583" spans="3:3">
      <c r="C3583" s="19" t="str">
        <f>IF(ISBLANK(Table633[[#This Row],[Date]]),"",MONTH(Table633[[#This Row],[Date]]))</f>
        <v/>
      </c>
    </row>
    <row r="3584" spans="3:3">
      <c r="C3584" s="19" t="str">
        <f>IF(ISBLANK(Table633[[#This Row],[Date]]),"",MONTH(Table633[[#This Row],[Date]]))</f>
        <v/>
      </c>
    </row>
    <row r="3585" spans="3:3">
      <c r="C3585" s="19" t="str">
        <f>IF(ISBLANK(Table633[[#This Row],[Date]]),"",MONTH(Table633[[#This Row],[Date]]))</f>
        <v/>
      </c>
    </row>
    <row r="3586" spans="3:3">
      <c r="C3586" s="19" t="str">
        <f>IF(ISBLANK(Table633[[#This Row],[Date]]),"",MONTH(Table633[[#This Row],[Date]]))</f>
        <v/>
      </c>
    </row>
    <row r="3587" spans="3:3">
      <c r="C3587" s="19" t="str">
        <f>IF(ISBLANK(Table633[[#This Row],[Date]]),"",MONTH(Table633[[#This Row],[Date]]))</f>
        <v/>
      </c>
    </row>
    <row r="3588" spans="3:3">
      <c r="C3588" s="19" t="str">
        <f>IF(ISBLANK(Table633[[#This Row],[Date]]),"",MONTH(Table633[[#This Row],[Date]]))</f>
        <v/>
      </c>
    </row>
    <row r="3589" spans="3:3">
      <c r="C3589" s="19" t="str">
        <f>IF(ISBLANK(Table633[[#This Row],[Date]]),"",MONTH(Table633[[#This Row],[Date]]))</f>
        <v/>
      </c>
    </row>
    <row r="3590" spans="3:3">
      <c r="C3590" s="19" t="str">
        <f>IF(ISBLANK(Table633[[#This Row],[Date]]),"",MONTH(Table633[[#This Row],[Date]]))</f>
        <v/>
      </c>
    </row>
    <row r="3591" spans="3:3">
      <c r="C3591" s="19" t="str">
        <f>IF(ISBLANK(Table633[[#This Row],[Date]]),"",MONTH(Table633[[#This Row],[Date]]))</f>
        <v/>
      </c>
    </row>
    <row r="3592" spans="3:3">
      <c r="C3592" s="19" t="str">
        <f>IF(ISBLANK(Table633[[#This Row],[Date]]),"",MONTH(Table633[[#This Row],[Date]]))</f>
        <v/>
      </c>
    </row>
    <row r="3593" spans="3:3">
      <c r="C3593" s="19" t="str">
        <f>IF(ISBLANK(Table633[[#This Row],[Date]]),"",MONTH(Table633[[#This Row],[Date]]))</f>
        <v/>
      </c>
    </row>
    <row r="3594" spans="3:3">
      <c r="C3594" s="19" t="str">
        <f>IF(ISBLANK(Table633[[#This Row],[Date]]),"",MONTH(Table633[[#This Row],[Date]]))</f>
        <v/>
      </c>
    </row>
    <row r="3595" spans="3:3">
      <c r="C3595" s="19" t="str">
        <f>IF(ISBLANK(Table633[[#This Row],[Date]]),"",MONTH(Table633[[#This Row],[Date]]))</f>
        <v/>
      </c>
    </row>
    <row r="3596" spans="3:3">
      <c r="C3596" s="19" t="str">
        <f>IF(ISBLANK(Table633[[#This Row],[Date]]),"",MONTH(Table633[[#This Row],[Date]]))</f>
        <v/>
      </c>
    </row>
    <row r="3597" spans="3:3">
      <c r="C3597" s="19" t="str">
        <f>IF(ISBLANK(Table633[[#This Row],[Date]]),"",MONTH(Table633[[#This Row],[Date]]))</f>
        <v/>
      </c>
    </row>
    <row r="3598" spans="3:3">
      <c r="C3598" s="19" t="str">
        <f>IF(ISBLANK(Table633[[#This Row],[Date]]),"",MONTH(Table633[[#This Row],[Date]]))</f>
        <v/>
      </c>
    </row>
    <row r="3599" spans="3:3">
      <c r="C3599" s="19" t="str">
        <f>IF(ISBLANK(Table633[[#This Row],[Date]]),"",MONTH(Table633[[#This Row],[Date]]))</f>
        <v/>
      </c>
    </row>
    <row r="3600" spans="3:3">
      <c r="C3600" s="19" t="str">
        <f>IF(ISBLANK(Table633[[#This Row],[Date]]),"",MONTH(Table633[[#This Row],[Date]]))</f>
        <v/>
      </c>
    </row>
    <row r="3601" spans="3:3">
      <c r="C3601" s="19" t="str">
        <f>IF(ISBLANK(Table633[[#This Row],[Date]]),"",MONTH(Table633[[#This Row],[Date]]))</f>
        <v/>
      </c>
    </row>
    <row r="3602" spans="3:3">
      <c r="C3602" s="19" t="str">
        <f>IF(ISBLANK(Table633[[#This Row],[Date]]),"",MONTH(Table633[[#This Row],[Date]]))</f>
        <v/>
      </c>
    </row>
    <row r="3603" spans="3:3">
      <c r="C3603" s="19" t="str">
        <f>IF(ISBLANK(Table633[[#This Row],[Date]]),"",MONTH(Table633[[#This Row],[Date]]))</f>
        <v/>
      </c>
    </row>
    <row r="3604" spans="3:3">
      <c r="C3604" s="19" t="str">
        <f>IF(ISBLANK(Table633[[#This Row],[Date]]),"",MONTH(Table633[[#This Row],[Date]]))</f>
        <v/>
      </c>
    </row>
    <row r="3605" spans="3:3">
      <c r="C3605" s="19" t="str">
        <f>IF(ISBLANK(Table633[[#This Row],[Date]]),"",MONTH(Table633[[#This Row],[Date]]))</f>
        <v/>
      </c>
    </row>
    <row r="3606" spans="3:3">
      <c r="C3606" s="19" t="str">
        <f>IF(ISBLANK(Table633[[#This Row],[Date]]),"",MONTH(Table633[[#This Row],[Date]]))</f>
        <v/>
      </c>
    </row>
    <row r="3607" spans="3:3">
      <c r="C3607" s="19" t="str">
        <f>IF(ISBLANK(Table633[[#This Row],[Date]]),"",MONTH(Table633[[#This Row],[Date]]))</f>
        <v/>
      </c>
    </row>
    <row r="3608" spans="3:3">
      <c r="C3608" s="19" t="str">
        <f>IF(ISBLANK(Table633[[#This Row],[Date]]),"",MONTH(Table633[[#This Row],[Date]]))</f>
        <v/>
      </c>
    </row>
    <row r="3609" spans="3:3">
      <c r="C3609" s="19" t="str">
        <f>IF(ISBLANK(Table633[[#This Row],[Date]]),"",MONTH(Table633[[#This Row],[Date]]))</f>
        <v/>
      </c>
    </row>
    <row r="3610" spans="3:3">
      <c r="C3610" s="19" t="str">
        <f>IF(ISBLANK(Table633[[#This Row],[Date]]),"",MONTH(Table633[[#This Row],[Date]]))</f>
        <v/>
      </c>
    </row>
    <row r="3611" spans="3:3">
      <c r="C3611" s="19" t="str">
        <f>IF(ISBLANK(Table633[[#This Row],[Date]]),"",MONTH(Table633[[#This Row],[Date]]))</f>
        <v/>
      </c>
    </row>
    <row r="3612" spans="3:3">
      <c r="C3612" s="19" t="str">
        <f>IF(ISBLANK(Table633[[#This Row],[Date]]),"",MONTH(Table633[[#This Row],[Date]]))</f>
        <v/>
      </c>
    </row>
    <row r="3613" spans="3:3">
      <c r="C3613" s="19" t="str">
        <f>IF(ISBLANK(Table633[[#This Row],[Date]]),"",MONTH(Table633[[#This Row],[Date]]))</f>
        <v/>
      </c>
    </row>
    <row r="3614" spans="3:3">
      <c r="C3614" s="19" t="str">
        <f>IF(ISBLANK(Table633[[#This Row],[Date]]),"",MONTH(Table633[[#This Row],[Date]]))</f>
        <v/>
      </c>
    </row>
    <row r="3615" spans="3:3">
      <c r="C3615" s="19" t="str">
        <f>IF(ISBLANK(Table633[[#This Row],[Date]]),"",MONTH(Table633[[#This Row],[Date]]))</f>
        <v/>
      </c>
    </row>
    <row r="3616" spans="3:3">
      <c r="C3616" s="19" t="str">
        <f>IF(ISBLANK(Table633[[#This Row],[Date]]),"",MONTH(Table633[[#This Row],[Date]]))</f>
        <v/>
      </c>
    </row>
    <row r="3617" spans="3:3">
      <c r="C3617" s="19" t="str">
        <f>IF(ISBLANK(Table633[[#This Row],[Date]]),"",MONTH(Table633[[#This Row],[Date]]))</f>
        <v/>
      </c>
    </row>
    <row r="3618" spans="3:3">
      <c r="C3618" s="19" t="str">
        <f>IF(ISBLANK(Table633[[#This Row],[Date]]),"",MONTH(Table633[[#This Row],[Date]]))</f>
        <v/>
      </c>
    </row>
    <row r="3619" spans="3:3">
      <c r="C3619" s="19" t="str">
        <f>IF(ISBLANK(Table633[[#This Row],[Date]]),"",MONTH(Table633[[#This Row],[Date]]))</f>
        <v/>
      </c>
    </row>
    <row r="3620" spans="3:3">
      <c r="C3620" s="19" t="str">
        <f>IF(ISBLANK(Table633[[#This Row],[Date]]),"",MONTH(Table633[[#This Row],[Date]]))</f>
        <v/>
      </c>
    </row>
    <row r="3621" spans="3:3">
      <c r="C3621" s="19" t="str">
        <f>IF(ISBLANK(Table633[[#This Row],[Date]]),"",MONTH(Table633[[#This Row],[Date]]))</f>
        <v/>
      </c>
    </row>
    <row r="3622" spans="3:3">
      <c r="C3622" s="19" t="str">
        <f>IF(ISBLANK(Table633[[#This Row],[Date]]),"",MONTH(Table633[[#This Row],[Date]]))</f>
        <v/>
      </c>
    </row>
    <row r="3623" spans="3:3">
      <c r="C3623" s="19" t="str">
        <f>IF(ISBLANK(Table633[[#This Row],[Date]]),"",MONTH(Table633[[#This Row],[Date]]))</f>
        <v/>
      </c>
    </row>
    <row r="3624" spans="3:3">
      <c r="C3624" s="19" t="str">
        <f>IF(ISBLANK(Table633[[#This Row],[Date]]),"",MONTH(Table633[[#This Row],[Date]]))</f>
        <v/>
      </c>
    </row>
    <row r="3625" spans="3:3">
      <c r="C3625" s="19" t="str">
        <f>IF(ISBLANK(Table633[[#This Row],[Date]]),"",MONTH(Table633[[#This Row],[Date]]))</f>
        <v/>
      </c>
    </row>
    <row r="3626" spans="3:3">
      <c r="C3626" s="19" t="str">
        <f>IF(ISBLANK(Table633[[#This Row],[Date]]),"",MONTH(Table633[[#This Row],[Date]]))</f>
        <v/>
      </c>
    </row>
    <row r="3627" spans="3:3">
      <c r="C3627" s="19" t="str">
        <f>IF(ISBLANK(Table633[[#This Row],[Date]]),"",MONTH(Table633[[#This Row],[Date]]))</f>
        <v/>
      </c>
    </row>
    <row r="3628" spans="3:3">
      <c r="C3628" s="19" t="str">
        <f>IF(ISBLANK(Table633[[#This Row],[Date]]),"",MONTH(Table633[[#This Row],[Date]]))</f>
        <v/>
      </c>
    </row>
    <row r="3629" spans="3:3">
      <c r="C3629" s="19" t="str">
        <f>IF(ISBLANK(Table633[[#This Row],[Date]]),"",MONTH(Table633[[#This Row],[Date]]))</f>
        <v/>
      </c>
    </row>
    <row r="3630" spans="3:3">
      <c r="C3630" s="19" t="str">
        <f>IF(ISBLANK(Table633[[#This Row],[Date]]),"",MONTH(Table633[[#This Row],[Date]]))</f>
        <v/>
      </c>
    </row>
    <row r="3631" spans="3:3">
      <c r="C3631" s="19" t="str">
        <f>IF(ISBLANK(Table633[[#This Row],[Date]]),"",MONTH(Table633[[#This Row],[Date]]))</f>
        <v/>
      </c>
    </row>
    <row r="3632" spans="3:3">
      <c r="C3632" s="19" t="str">
        <f>IF(ISBLANK(Table633[[#This Row],[Date]]),"",MONTH(Table633[[#This Row],[Date]]))</f>
        <v/>
      </c>
    </row>
    <row r="3633" spans="3:3">
      <c r="C3633" s="19" t="str">
        <f>IF(ISBLANK(Table633[[#This Row],[Date]]),"",MONTH(Table633[[#This Row],[Date]]))</f>
        <v/>
      </c>
    </row>
    <row r="3634" spans="3:3">
      <c r="C3634" s="19" t="str">
        <f>IF(ISBLANK(Table633[[#This Row],[Date]]),"",MONTH(Table633[[#This Row],[Date]]))</f>
        <v/>
      </c>
    </row>
    <row r="3635" spans="3:3">
      <c r="C3635" s="19" t="str">
        <f>IF(ISBLANK(Table633[[#This Row],[Date]]),"",MONTH(Table633[[#This Row],[Date]]))</f>
        <v/>
      </c>
    </row>
    <row r="3636" spans="3:3">
      <c r="C3636" s="19" t="str">
        <f>IF(ISBLANK(Table633[[#This Row],[Date]]),"",MONTH(Table633[[#This Row],[Date]]))</f>
        <v/>
      </c>
    </row>
    <row r="3637" spans="3:3">
      <c r="C3637" s="19" t="str">
        <f>IF(ISBLANK(Table633[[#This Row],[Date]]),"",MONTH(Table633[[#This Row],[Date]]))</f>
        <v/>
      </c>
    </row>
    <row r="3638" spans="3:3">
      <c r="C3638" s="19" t="str">
        <f>IF(ISBLANK(Table633[[#This Row],[Date]]),"",MONTH(Table633[[#This Row],[Date]]))</f>
        <v/>
      </c>
    </row>
    <row r="3639" spans="3:3">
      <c r="C3639" s="19" t="str">
        <f>IF(ISBLANK(Table633[[#This Row],[Date]]),"",MONTH(Table633[[#This Row],[Date]]))</f>
        <v/>
      </c>
    </row>
    <row r="3640" spans="3:3">
      <c r="C3640" s="19" t="str">
        <f>IF(ISBLANK(Table633[[#This Row],[Date]]),"",MONTH(Table633[[#This Row],[Date]]))</f>
        <v/>
      </c>
    </row>
    <row r="3641" spans="3:3">
      <c r="C3641" s="19" t="str">
        <f>IF(ISBLANK(Table633[[#This Row],[Date]]),"",MONTH(Table633[[#This Row],[Date]]))</f>
        <v/>
      </c>
    </row>
    <row r="3642" spans="3:3">
      <c r="C3642" s="19" t="str">
        <f>IF(ISBLANK(Table633[[#This Row],[Date]]),"",MONTH(Table633[[#This Row],[Date]]))</f>
        <v/>
      </c>
    </row>
    <row r="3643" spans="3:3">
      <c r="C3643" s="19" t="str">
        <f>IF(ISBLANK(Table633[[#This Row],[Date]]),"",MONTH(Table633[[#This Row],[Date]]))</f>
        <v/>
      </c>
    </row>
    <row r="3644" spans="3:3">
      <c r="C3644" s="19" t="str">
        <f>IF(ISBLANK(Table633[[#This Row],[Date]]),"",MONTH(Table633[[#This Row],[Date]]))</f>
        <v/>
      </c>
    </row>
    <row r="3645" spans="3:3">
      <c r="C3645" s="19" t="str">
        <f>IF(ISBLANK(Table633[[#This Row],[Date]]),"",MONTH(Table633[[#This Row],[Date]]))</f>
        <v/>
      </c>
    </row>
    <row r="3646" spans="3:3">
      <c r="C3646" s="19" t="str">
        <f>IF(ISBLANK(Table633[[#This Row],[Date]]),"",MONTH(Table633[[#This Row],[Date]]))</f>
        <v/>
      </c>
    </row>
    <row r="3647" spans="3:3">
      <c r="C3647" s="19" t="str">
        <f>IF(ISBLANK(Table633[[#This Row],[Date]]),"",MONTH(Table633[[#This Row],[Date]]))</f>
        <v/>
      </c>
    </row>
    <row r="3648" spans="3:3">
      <c r="C3648" s="19" t="str">
        <f>IF(ISBLANK(Table633[[#This Row],[Date]]),"",MONTH(Table633[[#This Row],[Date]]))</f>
        <v/>
      </c>
    </row>
    <row r="3649" spans="3:3">
      <c r="C3649" s="19" t="str">
        <f>IF(ISBLANK(Table633[[#This Row],[Date]]),"",MONTH(Table633[[#This Row],[Date]]))</f>
        <v/>
      </c>
    </row>
    <row r="3650" spans="3:3">
      <c r="C3650" s="19" t="str">
        <f>IF(ISBLANK(Table633[[#This Row],[Date]]),"",MONTH(Table633[[#This Row],[Date]]))</f>
        <v/>
      </c>
    </row>
    <row r="3651" spans="3:3">
      <c r="C3651" s="19" t="str">
        <f>IF(ISBLANK(Table633[[#This Row],[Date]]),"",MONTH(Table633[[#This Row],[Date]]))</f>
        <v/>
      </c>
    </row>
    <row r="3652" spans="3:3">
      <c r="C3652" s="19" t="str">
        <f>IF(ISBLANK(Table633[[#This Row],[Date]]),"",MONTH(Table633[[#This Row],[Date]]))</f>
        <v/>
      </c>
    </row>
  </sheetData>
  <conditionalFormatting sqref="E3:E30 E33:E3652">
    <cfRule type="expression" dxfId="360" priority="4">
      <formula>AND($C3="Misc",ISBLANK($D3))</formula>
    </cfRule>
  </conditionalFormatting>
  <conditionalFormatting sqref="E31">
    <cfRule type="expression" dxfId="359" priority="3">
      <formula>AND($C31="Misc",ISBLANK($D31))</formula>
    </cfRule>
  </conditionalFormatting>
  <conditionalFormatting sqref="E32">
    <cfRule type="expression" dxfId="358" priority="2">
      <formula>AND($C32="Misc",ISBLANK($D32))</formula>
    </cfRule>
  </conditionalFormatting>
  <conditionalFormatting sqref="E3:E3652">
    <cfRule type="expression" dxfId="357" priority="1">
      <formula>AND(D3="Others", ISBLANK(E3))</formula>
    </cfRule>
  </conditionalFormatting>
  <dataValidations count="4">
    <dataValidation type="whole" allowBlank="1" showInputMessage="1" showErrorMessage="1" sqref="G3:G3652" xr:uid="{7D7C4EAF-D9DC-C748-9EE0-AF12FB5053E9}">
      <formula1>0</formula1>
      <formula2>10000000</formula2>
    </dataValidation>
    <dataValidation type="date" allowBlank="1" showInputMessage="1" showErrorMessage="1" sqref="B3:B3652" xr:uid="{45F252FD-16DF-6D48-B9E4-1B6582D7FCD5}">
      <formula1>43922</formula1>
      <formula2>44286</formula2>
    </dataValidation>
    <dataValidation type="list" allowBlank="1" showInputMessage="1" showErrorMessage="1" sqref="F3:F3652" xr:uid="{5649112D-3519-A84E-A85C-EEE95350030C}">
      <formula1>tmt_expensetype</formula1>
    </dataValidation>
    <dataValidation type="list" allowBlank="1" showInputMessage="1" showErrorMessage="1" sqref="D3:D3652" xr:uid="{1D42F466-409D-1C47-AE9C-51BAE3503EC7}">
      <formula1>tmt_expensecat</formula1>
    </dataValidation>
  </dataValidation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784A3-E8AC-D147-91A6-31CD15B53323}">
  <sheetPr>
    <tabColor theme="8"/>
  </sheetPr>
  <dimension ref="B2:R77"/>
  <sheetViews>
    <sheetView showGridLines="0" zoomScale="106" workbookViewId="0">
      <selection activeCell="M29" sqref="M29"/>
    </sheetView>
  </sheetViews>
  <sheetFormatPr baseColWidth="10" defaultColWidth="10.6640625" defaultRowHeight="16"/>
  <cols>
    <col min="2" max="2" width="23.33203125" customWidth="1"/>
    <col min="3" max="3" width="19.6640625" bestFit="1" customWidth="1"/>
    <col min="4" max="5" width="16.33203125" bestFit="1" customWidth="1"/>
    <col min="6" max="6" width="17.83203125" bestFit="1" customWidth="1"/>
  </cols>
  <sheetData>
    <row r="2" spans="2:18">
      <c r="B2" t="s">
        <v>90</v>
      </c>
      <c r="C2" t="s">
        <v>122</v>
      </c>
      <c r="D2" t="s">
        <v>92</v>
      </c>
      <c r="E2" t="s">
        <v>93</v>
      </c>
      <c r="F2" t="s">
        <v>94</v>
      </c>
      <c r="G2" t="s">
        <v>95</v>
      </c>
      <c r="H2" t="s">
        <v>96</v>
      </c>
      <c r="I2" t="s">
        <v>97</v>
      </c>
      <c r="J2" t="s">
        <v>98</v>
      </c>
      <c r="K2" t="s">
        <v>99</v>
      </c>
      <c r="L2" t="s">
        <v>100</v>
      </c>
      <c r="M2" t="s">
        <v>101</v>
      </c>
      <c r="N2" t="s">
        <v>102</v>
      </c>
      <c r="O2" t="s">
        <v>103</v>
      </c>
      <c r="P2" t="s">
        <v>104</v>
      </c>
      <c r="Q2" t="s">
        <v>105</v>
      </c>
      <c r="R2" t="s">
        <v>106</v>
      </c>
    </row>
    <row r="3" spans="2:18">
      <c r="B3" t="s">
        <v>189</v>
      </c>
      <c r="C3" s="19" t="str">
        <f>IF(ISERROR(VLOOKUP(Table226[[#This Row],[Name of Employee]],Table26[],2,0)),"",VLOOKUP(Table226[[#This Row],[Name of Employee]],Table26[],2,0))</f>
        <v>Management</v>
      </c>
      <c r="D3" s="19" t="str">
        <f>IF(ISERROR(VLOOKUP(Table226[[#This Row],[Name of Employee]],Table26[],2,0)),"",VLOOKUP(Table226[[#This Row],[Name of Employee]],Table26[],3,0))</f>
        <v>Project Engineer</v>
      </c>
      <c r="E3" s="19">
        <f>IF(ISERROR(VLOOKUP(Table226[[#This Row],[Name of Employee]],Table26[],2,0)),"",VLOOKUP(Table226[[#This Row],[Name of Employee]],Table26[],4,0))</f>
        <v>50000</v>
      </c>
      <c r="F3">
        <v>1000</v>
      </c>
      <c r="G3">
        <v>1000</v>
      </c>
      <c r="H3">
        <v>1000</v>
      </c>
      <c r="I3">
        <v>1000</v>
      </c>
      <c r="J3">
        <v>1000</v>
      </c>
      <c r="R3" s="19">
        <f>SUM(Table226[[#This Row],[Apr-20]:[Mar-21]])</f>
        <v>5000</v>
      </c>
    </row>
    <row r="4" spans="2:18">
      <c r="B4" t="s">
        <v>190</v>
      </c>
      <c r="C4" s="19" t="str">
        <f>IF(ISERROR(VLOOKUP(Table226[[#This Row],[Name of Employee]],Table26[],2,0)),"",VLOOKUP(Table226[[#This Row],[Name of Employee]],Table26[],2,0))</f>
        <v>Operation</v>
      </c>
      <c r="D4" s="19" t="str">
        <f>IF(ISERROR(VLOOKUP(Table226[[#This Row],[Name of Employee]],Table26[],2,0)),"",VLOOKUP(Table226[[#This Row],[Name of Employee]],Table26[],3,0))</f>
        <v>Plant Manager/Chemist</v>
      </c>
      <c r="E4" s="19">
        <f>IF(ISERROR(VLOOKUP(Table226[[#This Row],[Name of Employee]],Table26[],2,0)),"",VLOOKUP(Table226[[#This Row],[Name of Employee]],Table26[],4,0))</f>
        <v>40000</v>
      </c>
      <c r="R4" s="19">
        <f>SUM(Table226[[#This Row],[Apr-20]:[Mar-21]])</f>
        <v>0</v>
      </c>
    </row>
    <row r="5" spans="2:18">
      <c r="B5" t="s">
        <v>190</v>
      </c>
      <c r="C5" s="19" t="str">
        <f>IF(ISERROR(VLOOKUP(Table226[[#This Row],[Name of Employee]],Table26[],2,0)),"",VLOOKUP(Table226[[#This Row],[Name of Employee]],Table26[],2,0))</f>
        <v>Operation</v>
      </c>
      <c r="D5" s="19" t="str">
        <f>IF(ISERROR(VLOOKUP(Table226[[#This Row],[Name of Employee]],Table26[],2,0)),"",VLOOKUP(Table226[[#This Row],[Name of Employee]],Table26[],3,0))</f>
        <v>Plant Manager/Chemist</v>
      </c>
      <c r="E5" s="19">
        <f>IF(ISERROR(VLOOKUP(Table226[[#This Row],[Name of Employee]],Table26[],2,0)),"",VLOOKUP(Table226[[#This Row],[Name of Employee]],Table26[],4,0))</f>
        <v>40000</v>
      </c>
      <c r="R5" s="19">
        <f>SUM(Table226[[#This Row],[Apr-20]:[Mar-21]])</f>
        <v>0</v>
      </c>
    </row>
    <row r="6" spans="2:18">
      <c r="B6" t="s">
        <v>192</v>
      </c>
      <c r="C6" s="19" t="str">
        <f>IF(ISERROR(VLOOKUP(Table226[[#This Row],[Name of Employee]],Table26[],2,0)),"",VLOOKUP(Table226[[#This Row],[Name of Employee]],Table26[],2,0))</f>
        <v>Management</v>
      </c>
      <c r="D6" s="19" t="str">
        <f>IF(ISERROR(VLOOKUP(Table226[[#This Row],[Name of Employee]],Table26[],2,0)),"",VLOOKUP(Table226[[#This Row],[Name of Employee]],Table26[],3,0))</f>
        <v xml:space="preserve">Project Manager </v>
      </c>
      <c r="E6" s="19">
        <f>IF(ISERROR(VLOOKUP(Table226[[#This Row],[Name of Employee]],Table26[],2,0)),"",VLOOKUP(Table226[[#This Row],[Name of Employee]],Table26[],4,0))</f>
        <v>50000</v>
      </c>
      <c r="R6" s="19">
        <f>SUM(Table226[[#This Row],[Apr-20]:[Mar-21]])</f>
        <v>0</v>
      </c>
    </row>
    <row r="7" spans="2:18">
      <c r="C7" s="19" t="str">
        <f>IF(ISERROR(VLOOKUP(Table226[[#This Row],[Name of Employee]],Table26[],2,0)),"",VLOOKUP(Table226[[#This Row],[Name of Employee]],Table26[],2,0))</f>
        <v/>
      </c>
      <c r="D7" s="19" t="str">
        <f>IF(ISERROR(VLOOKUP(Table226[[#This Row],[Name of Employee]],Table26[],2,0)),"",VLOOKUP(Table226[[#This Row],[Name of Employee]],Table26[],3,0))</f>
        <v/>
      </c>
      <c r="E7" s="19" t="str">
        <f>IF(ISERROR(VLOOKUP(Table226[[#This Row],[Name of Employee]],Table26[],2,0)),"",VLOOKUP(Table226[[#This Row],[Name of Employee]],Table26[],4,0))</f>
        <v/>
      </c>
      <c r="R7" s="19">
        <f>SUM(Table226[[#This Row],[Apr-20]:[Mar-21]])</f>
        <v>0</v>
      </c>
    </row>
    <row r="8" spans="2:18">
      <c r="C8" s="19" t="str">
        <f>IF(ISERROR(VLOOKUP(Table226[[#This Row],[Name of Employee]],Table26[],2,0)),"",VLOOKUP(Table226[[#This Row],[Name of Employee]],Table26[],2,0))</f>
        <v/>
      </c>
      <c r="D8" s="19" t="str">
        <f>IF(ISERROR(VLOOKUP(Table226[[#This Row],[Name of Employee]],Table26[],2,0)),"",VLOOKUP(Table226[[#This Row],[Name of Employee]],Table26[],3,0))</f>
        <v/>
      </c>
      <c r="E8" s="19" t="str">
        <f>IF(ISERROR(VLOOKUP(Table226[[#This Row],[Name of Employee]],Table26[],2,0)),"",VLOOKUP(Table226[[#This Row],[Name of Employee]],Table26[],4,0))</f>
        <v/>
      </c>
      <c r="R8" s="19">
        <f>SUM(Table226[[#This Row],[Apr-20]:[Mar-21]])</f>
        <v>0</v>
      </c>
    </row>
    <row r="9" spans="2:18">
      <c r="C9" s="19" t="str">
        <f>IF(ISERROR(VLOOKUP(Table226[[#This Row],[Name of Employee]],Table26[],2,0)),"",VLOOKUP(Table226[[#This Row],[Name of Employee]],Table26[],2,0))</f>
        <v/>
      </c>
      <c r="D9" s="19" t="str">
        <f>IF(ISERROR(VLOOKUP(Table226[[#This Row],[Name of Employee]],Table26[],2,0)),"",VLOOKUP(Table226[[#This Row],[Name of Employee]],Table26[],3,0))</f>
        <v/>
      </c>
      <c r="E9" s="19" t="str">
        <f>IF(ISERROR(VLOOKUP(Table226[[#This Row],[Name of Employee]],Table26[],2,0)),"",VLOOKUP(Table226[[#This Row],[Name of Employee]],Table26[],4,0))</f>
        <v/>
      </c>
      <c r="R9" s="19">
        <f>SUM(Table226[[#This Row],[Apr-20]:[Mar-21]])</f>
        <v>0</v>
      </c>
    </row>
    <row r="10" spans="2:18">
      <c r="C10" s="19" t="str">
        <f>IF(ISERROR(VLOOKUP(Table226[[#This Row],[Name of Employee]],Table26[],2,0)),"",VLOOKUP(Table226[[#This Row],[Name of Employee]],Table26[],2,0))</f>
        <v/>
      </c>
      <c r="D10" s="19" t="str">
        <f>IF(ISERROR(VLOOKUP(Table226[[#This Row],[Name of Employee]],Table26[],2,0)),"",VLOOKUP(Table226[[#This Row],[Name of Employee]],Table26[],3,0))</f>
        <v/>
      </c>
      <c r="E10" s="19" t="str">
        <f>IF(ISERROR(VLOOKUP(Table226[[#This Row],[Name of Employee]],Table26[],2,0)),"",VLOOKUP(Table226[[#This Row],[Name of Employee]],Table26[],4,0))</f>
        <v/>
      </c>
      <c r="R10" s="19">
        <f>SUM(Table226[[#This Row],[Apr-20]:[Mar-21]])</f>
        <v>0</v>
      </c>
    </row>
    <row r="11" spans="2:18">
      <c r="C11" s="19" t="str">
        <f>IF(ISERROR(VLOOKUP(Table226[[#This Row],[Name of Employee]],Table26[],2,0)),"",VLOOKUP(Table226[[#This Row],[Name of Employee]],Table26[],2,0))</f>
        <v/>
      </c>
      <c r="D11" s="19" t="str">
        <f>IF(ISERROR(VLOOKUP(Table226[[#This Row],[Name of Employee]],Table26[],2,0)),"",VLOOKUP(Table226[[#This Row],[Name of Employee]],Table26[],3,0))</f>
        <v/>
      </c>
      <c r="E11" s="19" t="str">
        <f>IF(ISERROR(VLOOKUP(Table226[[#This Row],[Name of Employee]],Table26[],2,0)),"",VLOOKUP(Table226[[#This Row],[Name of Employee]],Table26[],4,0))</f>
        <v/>
      </c>
      <c r="R11" s="19">
        <f>SUM(Table226[[#This Row],[Apr-20]:[Mar-21]])</f>
        <v>0</v>
      </c>
    </row>
    <row r="12" spans="2:18">
      <c r="C12" s="19" t="str">
        <f>IF(ISERROR(VLOOKUP(Table226[[#This Row],[Name of Employee]],Table26[],2,0)),"",VLOOKUP(Table226[[#This Row],[Name of Employee]],Table26[],2,0))</f>
        <v/>
      </c>
      <c r="D12" s="19" t="str">
        <f>IF(ISERROR(VLOOKUP(Table226[[#This Row],[Name of Employee]],Table26[],2,0)),"",VLOOKUP(Table226[[#This Row],[Name of Employee]],Table26[],3,0))</f>
        <v/>
      </c>
      <c r="E12" s="19" t="str">
        <f>IF(ISERROR(VLOOKUP(Table226[[#This Row],[Name of Employee]],Table26[],2,0)),"",VLOOKUP(Table226[[#This Row],[Name of Employee]],Table26[],4,0))</f>
        <v/>
      </c>
      <c r="R12" s="19">
        <f>SUM(Table226[[#This Row],[Apr-20]:[Mar-21]])</f>
        <v>0</v>
      </c>
    </row>
    <row r="13" spans="2:18">
      <c r="C13" s="19" t="str">
        <f>IF(ISERROR(VLOOKUP(Table226[[#This Row],[Name of Employee]],Table26[],2,0)),"",VLOOKUP(Table226[[#This Row],[Name of Employee]],Table26[],2,0))</f>
        <v/>
      </c>
      <c r="D13" s="19" t="str">
        <f>IF(ISERROR(VLOOKUP(Table226[[#This Row],[Name of Employee]],Table26[],2,0)),"",VLOOKUP(Table226[[#This Row],[Name of Employee]],Table26[],3,0))</f>
        <v/>
      </c>
      <c r="E13" s="19" t="str">
        <f>IF(ISERROR(VLOOKUP(Table226[[#This Row],[Name of Employee]],Table26[],2,0)),"",VLOOKUP(Table226[[#This Row],[Name of Employee]],Table26[],4,0))</f>
        <v/>
      </c>
      <c r="R13" s="19">
        <f>SUM(Table226[[#This Row],[Apr-20]:[Mar-21]])</f>
        <v>0</v>
      </c>
    </row>
    <row r="14" spans="2:18">
      <c r="C14" s="19" t="str">
        <f>IF(ISERROR(VLOOKUP(Table226[[#This Row],[Name of Employee]],Table26[],2,0)),"",VLOOKUP(Table226[[#This Row],[Name of Employee]],Table26[],2,0))</f>
        <v/>
      </c>
      <c r="D14" s="19" t="str">
        <f>IF(ISERROR(VLOOKUP(Table226[[#This Row],[Name of Employee]],Table26[],2,0)),"",VLOOKUP(Table226[[#This Row],[Name of Employee]],Table26[],3,0))</f>
        <v/>
      </c>
      <c r="E14" s="19" t="str">
        <f>IF(ISERROR(VLOOKUP(Table226[[#This Row],[Name of Employee]],Table26[],2,0)),"",VLOOKUP(Table226[[#This Row],[Name of Employee]],Table26[],4,0))</f>
        <v/>
      </c>
      <c r="R14" s="19">
        <f>SUM(Table226[[#This Row],[Apr-20]:[Mar-21]])</f>
        <v>0</v>
      </c>
    </row>
    <row r="15" spans="2:18">
      <c r="C15" s="19" t="str">
        <f>IF(ISERROR(VLOOKUP(Table226[[#This Row],[Name of Employee]],Table26[],2,0)),"",VLOOKUP(Table226[[#This Row],[Name of Employee]],Table26[],2,0))</f>
        <v/>
      </c>
      <c r="D15" s="19" t="str">
        <f>IF(ISERROR(VLOOKUP(Table226[[#This Row],[Name of Employee]],Table26[],2,0)),"",VLOOKUP(Table226[[#This Row],[Name of Employee]],Table26[],3,0))</f>
        <v/>
      </c>
      <c r="E15" s="19" t="str">
        <f>IF(ISERROR(VLOOKUP(Table226[[#This Row],[Name of Employee]],Table26[],2,0)),"",VLOOKUP(Table226[[#This Row],[Name of Employee]],Table26[],4,0))</f>
        <v/>
      </c>
      <c r="R15" s="19">
        <f>SUM(Table226[[#This Row],[Apr-20]:[Mar-21]])</f>
        <v>0</v>
      </c>
    </row>
    <row r="16" spans="2:18">
      <c r="C16" s="19" t="str">
        <f>IF(ISERROR(VLOOKUP(Table226[[#This Row],[Name of Employee]],Table26[],2,0)),"",VLOOKUP(Table226[[#This Row],[Name of Employee]],Table26[],2,0))</f>
        <v/>
      </c>
      <c r="D16" s="19" t="str">
        <f>IF(ISERROR(VLOOKUP(Table226[[#This Row],[Name of Employee]],Table26[],2,0)),"",VLOOKUP(Table226[[#This Row],[Name of Employee]],Table26[],3,0))</f>
        <v/>
      </c>
      <c r="E16" s="19" t="str">
        <f>IF(ISERROR(VLOOKUP(Table226[[#This Row],[Name of Employee]],Table26[],2,0)),"",VLOOKUP(Table226[[#This Row],[Name of Employee]],Table26[],4,0))</f>
        <v/>
      </c>
      <c r="R16" s="19">
        <f>SUM(Table226[[#This Row],[Apr-20]:[Mar-21]])</f>
        <v>0</v>
      </c>
    </row>
    <row r="17" spans="3:18">
      <c r="C17" s="19" t="str">
        <f>IF(ISERROR(VLOOKUP(Table226[[#This Row],[Name of Employee]],Table26[],2,0)),"",VLOOKUP(Table226[[#This Row],[Name of Employee]],Table26[],2,0))</f>
        <v/>
      </c>
      <c r="D17" s="19" t="str">
        <f>IF(ISERROR(VLOOKUP(Table226[[#This Row],[Name of Employee]],Table26[],2,0)),"",VLOOKUP(Table226[[#This Row],[Name of Employee]],Table26[],3,0))</f>
        <v/>
      </c>
      <c r="E17" s="19" t="str">
        <f>IF(ISERROR(VLOOKUP(Table226[[#This Row],[Name of Employee]],Table26[],2,0)),"",VLOOKUP(Table226[[#This Row],[Name of Employee]],Table26[],4,0))</f>
        <v/>
      </c>
      <c r="R17" s="19">
        <f>SUM(Table226[[#This Row],[Apr-20]:[Mar-21]])</f>
        <v>0</v>
      </c>
    </row>
    <row r="18" spans="3:18">
      <c r="C18" s="19" t="str">
        <f>IF(ISERROR(VLOOKUP(Table226[[#This Row],[Name of Employee]],Table26[],2,0)),"",VLOOKUP(Table226[[#This Row],[Name of Employee]],Table26[],2,0))</f>
        <v/>
      </c>
      <c r="D18" s="19" t="str">
        <f>IF(ISERROR(VLOOKUP(Table226[[#This Row],[Name of Employee]],Table26[],2,0)),"",VLOOKUP(Table226[[#This Row],[Name of Employee]],Table26[],3,0))</f>
        <v/>
      </c>
      <c r="E18" s="19" t="str">
        <f>IF(ISERROR(VLOOKUP(Table226[[#This Row],[Name of Employee]],Table26[],2,0)),"",VLOOKUP(Table226[[#This Row],[Name of Employee]],Table26[],4,0))</f>
        <v/>
      </c>
      <c r="R18" s="19">
        <f>SUM(Table226[[#This Row],[Apr-20]:[Mar-21]])</f>
        <v>0</v>
      </c>
    </row>
    <row r="19" spans="3:18">
      <c r="C19" s="19" t="str">
        <f>IF(ISERROR(VLOOKUP(Table226[[#This Row],[Name of Employee]],Table26[],2,0)),"",VLOOKUP(Table226[[#This Row],[Name of Employee]],Table26[],2,0))</f>
        <v/>
      </c>
      <c r="D19" s="19" t="str">
        <f>IF(ISERROR(VLOOKUP(Table226[[#This Row],[Name of Employee]],Table26[],2,0)),"",VLOOKUP(Table226[[#This Row],[Name of Employee]],Table26[],3,0))</f>
        <v/>
      </c>
      <c r="E19" s="19" t="str">
        <f>IF(ISERROR(VLOOKUP(Table226[[#This Row],[Name of Employee]],Table26[],2,0)),"",VLOOKUP(Table226[[#This Row],[Name of Employee]],Table26[],4,0))</f>
        <v/>
      </c>
      <c r="R19" s="19">
        <f>SUM(Table226[[#This Row],[Apr-20]:[Mar-21]])</f>
        <v>0</v>
      </c>
    </row>
    <row r="20" spans="3:18">
      <c r="C20" s="19" t="str">
        <f>IF(ISERROR(VLOOKUP(Table226[[#This Row],[Name of Employee]],Table26[],2,0)),"",VLOOKUP(Table226[[#This Row],[Name of Employee]],Table26[],2,0))</f>
        <v/>
      </c>
      <c r="D20" s="19" t="str">
        <f>IF(ISERROR(VLOOKUP(Table226[[#This Row],[Name of Employee]],Table26[],2,0)),"",VLOOKUP(Table226[[#This Row],[Name of Employee]],Table26[],3,0))</f>
        <v/>
      </c>
      <c r="E20" s="19" t="str">
        <f>IF(ISERROR(VLOOKUP(Table226[[#This Row],[Name of Employee]],Table26[],2,0)),"",VLOOKUP(Table226[[#This Row],[Name of Employee]],Table26[],4,0))</f>
        <v/>
      </c>
      <c r="R20" s="19">
        <f>SUM(Table226[[#This Row],[Apr-20]:[Mar-21]])</f>
        <v>0</v>
      </c>
    </row>
    <row r="21" spans="3:18">
      <c r="C21" s="19" t="str">
        <f>IF(ISERROR(VLOOKUP(Table226[[#This Row],[Name of Employee]],Table26[],2,0)),"",VLOOKUP(Table226[[#This Row],[Name of Employee]],Table26[],2,0))</f>
        <v/>
      </c>
      <c r="D21" s="19" t="str">
        <f>IF(ISERROR(VLOOKUP(Table226[[#This Row],[Name of Employee]],Table26[],2,0)),"",VLOOKUP(Table226[[#This Row],[Name of Employee]],Table26[],3,0))</f>
        <v/>
      </c>
      <c r="E21" s="19" t="str">
        <f>IF(ISERROR(VLOOKUP(Table226[[#This Row],[Name of Employee]],Table26[],2,0)),"",VLOOKUP(Table226[[#This Row],[Name of Employee]],Table26[],4,0))</f>
        <v/>
      </c>
      <c r="R21" s="19">
        <f>SUM(Table226[[#This Row],[Apr-20]:[Mar-21]])</f>
        <v>0</v>
      </c>
    </row>
    <row r="22" spans="3:18">
      <c r="C22" s="19" t="str">
        <f>IF(ISERROR(VLOOKUP(Table226[[#This Row],[Name of Employee]],Table26[],2,0)),"",VLOOKUP(Table226[[#This Row],[Name of Employee]],Table26[],2,0))</f>
        <v/>
      </c>
      <c r="D22" s="19" t="str">
        <f>IF(ISERROR(VLOOKUP(Table226[[#This Row],[Name of Employee]],Table26[],2,0)),"",VLOOKUP(Table226[[#This Row],[Name of Employee]],Table26[],3,0))</f>
        <v/>
      </c>
      <c r="E22" s="19" t="str">
        <f>IF(ISERROR(VLOOKUP(Table226[[#This Row],[Name of Employee]],Table26[],2,0)),"",VLOOKUP(Table226[[#This Row],[Name of Employee]],Table26[],4,0))</f>
        <v/>
      </c>
      <c r="R22" s="19">
        <f>SUM(Table226[[#This Row],[Apr-20]:[Mar-21]])</f>
        <v>0</v>
      </c>
    </row>
    <row r="23" spans="3:18">
      <c r="C23" s="19" t="str">
        <f>IF(ISERROR(VLOOKUP(Table226[[#This Row],[Name of Employee]],Table26[],2,0)),"",VLOOKUP(Table226[[#This Row],[Name of Employee]],Table26[],2,0))</f>
        <v/>
      </c>
      <c r="D23" s="19" t="str">
        <f>IF(ISERROR(VLOOKUP(Table226[[#This Row],[Name of Employee]],Table26[],2,0)),"",VLOOKUP(Table226[[#This Row],[Name of Employee]],Table26[],3,0))</f>
        <v/>
      </c>
      <c r="E23" s="19" t="str">
        <f>IF(ISERROR(VLOOKUP(Table226[[#This Row],[Name of Employee]],Table26[],2,0)),"",VLOOKUP(Table226[[#This Row],[Name of Employee]],Table26[],4,0))</f>
        <v/>
      </c>
      <c r="R23" s="19">
        <f>SUM(Table226[[#This Row],[Apr-20]:[Mar-21]])</f>
        <v>0</v>
      </c>
    </row>
    <row r="24" spans="3:18">
      <c r="C24" s="19" t="str">
        <f>IF(ISERROR(VLOOKUP(Table226[[#This Row],[Name of Employee]],Table26[],2,0)),"",VLOOKUP(Table226[[#This Row],[Name of Employee]],Table26[],2,0))</f>
        <v/>
      </c>
      <c r="D24" s="19" t="str">
        <f>IF(ISERROR(VLOOKUP(Table226[[#This Row],[Name of Employee]],Table26[],2,0)),"",VLOOKUP(Table226[[#This Row],[Name of Employee]],Table26[],3,0))</f>
        <v/>
      </c>
      <c r="E24" s="19" t="str">
        <f>IF(ISERROR(VLOOKUP(Table226[[#This Row],[Name of Employee]],Table26[],2,0)),"",VLOOKUP(Table226[[#This Row],[Name of Employee]],Table26[],4,0))</f>
        <v/>
      </c>
      <c r="R24" s="19">
        <f>SUM(Table226[[#This Row],[Apr-20]:[Mar-21]])</f>
        <v>0</v>
      </c>
    </row>
    <row r="25" spans="3:18">
      <c r="C25" s="19" t="str">
        <f>IF(ISERROR(VLOOKUP(Table226[[#This Row],[Name of Employee]],Table26[],2,0)),"",VLOOKUP(Table226[[#This Row],[Name of Employee]],Table26[],2,0))</f>
        <v/>
      </c>
      <c r="D25" s="19" t="str">
        <f>IF(ISERROR(VLOOKUP(Table226[[#This Row],[Name of Employee]],Table26[],2,0)),"",VLOOKUP(Table226[[#This Row],[Name of Employee]],Table26[],3,0))</f>
        <v/>
      </c>
      <c r="E25" s="19" t="str">
        <f>IF(ISERROR(VLOOKUP(Table226[[#This Row],[Name of Employee]],Table26[],2,0)),"",VLOOKUP(Table226[[#This Row],[Name of Employee]],Table26[],4,0))</f>
        <v/>
      </c>
      <c r="R25" s="19">
        <f>SUM(Table226[[#This Row],[Apr-20]:[Mar-21]])</f>
        <v>0</v>
      </c>
    </row>
    <row r="26" spans="3:18">
      <c r="C26" s="19" t="str">
        <f>IF(ISERROR(VLOOKUP(Table226[[#This Row],[Name of Employee]],Table26[],2,0)),"",VLOOKUP(Table226[[#This Row],[Name of Employee]],Table26[],2,0))</f>
        <v/>
      </c>
      <c r="D26" s="19" t="str">
        <f>IF(ISERROR(VLOOKUP(Table226[[#This Row],[Name of Employee]],Table26[],2,0)),"",VLOOKUP(Table226[[#This Row],[Name of Employee]],Table26[],3,0))</f>
        <v/>
      </c>
      <c r="E26" s="19" t="str">
        <f>IF(ISERROR(VLOOKUP(Table226[[#This Row],[Name of Employee]],Table26[],2,0)),"",VLOOKUP(Table226[[#This Row],[Name of Employee]],Table26[],4,0))</f>
        <v/>
      </c>
      <c r="R26" s="19">
        <f>SUM(Table226[[#This Row],[Apr-20]:[Mar-21]])</f>
        <v>0</v>
      </c>
    </row>
    <row r="27" spans="3:18">
      <c r="C27" s="19" t="str">
        <f>IF(ISERROR(VLOOKUP(Table226[[#This Row],[Name of Employee]],Table26[],2,0)),"",VLOOKUP(Table226[[#This Row],[Name of Employee]],Table26[],2,0))</f>
        <v/>
      </c>
      <c r="D27" s="19" t="str">
        <f>IF(ISERROR(VLOOKUP(Table226[[#This Row],[Name of Employee]],Table26[],2,0)),"",VLOOKUP(Table226[[#This Row],[Name of Employee]],Table26[],3,0))</f>
        <v/>
      </c>
      <c r="E27" s="19" t="str">
        <f>IF(ISERROR(VLOOKUP(Table226[[#This Row],[Name of Employee]],Table26[],2,0)),"",VLOOKUP(Table226[[#This Row],[Name of Employee]],Table26[],4,0))</f>
        <v/>
      </c>
      <c r="R27" s="19">
        <f>SUM(Table226[[#This Row],[Apr-20]:[Mar-21]])</f>
        <v>0</v>
      </c>
    </row>
    <row r="28" spans="3:18">
      <c r="C28" s="19" t="str">
        <f>IF(ISERROR(VLOOKUP(Table226[[#This Row],[Name of Employee]],Table26[],2,0)),"",VLOOKUP(Table226[[#This Row],[Name of Employee]],Table26[],2,0))</f>
        <v/>
      </c>
      <c r="D28" s="19" t="str">
        <f>IF(ISERROR(VLOOKUP(Table226[[#This Row],[Name of Employee]],Table26[],2,0)),"",VLOOKUP(Table226[[#This Row],[Name of Employee]],Table26[],3,0))</f>
        <v/>
      </c>
      <c r="E28" s="19" t="str">
        <f>IF(ISERROR(VLOOKUP(Table226[[#This Row],[Name of Employee]],Table26[],2,0)),"",VLOOKUP(Table226[[#This Row],[Name of Employee]],Table26[],4,0))</f>
        <v/>
      </c>
      <c r="R28" s="19">
        <f>SUM(Table226[[#This Row],[Apr-20]:[Mar-21]])</f>
        <v>0</v>
      </c>
    </row>
    <row r="29" spans="3:18">
      <c r="C29" s="19" t="str">
        <f>IF(ISERROR(VLOOKUP(Table226[[#This Row],[Name of Employee]],Table26[],2,0)),"",VLOOKUP(Table226[[#This Row],[Name of Employee]],Table26[],2,0))</f>
        <v/>
      </c>
      <c r="D29" s="19" t="str">
        <f>IF(ISERROR(VLOOKUP(Table226[[#This Row],[Name of Employee]],Table26[],2,0)),"",VLOOKUP(Table226[[#This Row],[Name of Employee]],Table26[],3,0))</f>
        <v/>
      </c>
      <c r="E29" s="19" t="str">
        <f>IF(ISERROR(VLOOKUP(Table226[[#This Row],[Name of Employee]],Table26[],2,0)),"",VLOOKUP(Table226[[#This Row],[Name of Employee]],Table26[],4,0))</f>
        <v/>
      </c>
      <c r="R29" s="19">
        <f>SUM(Table226[[#This Row],[Apr-20]:[Mar-21]])</f>
        <v>0</v>
      </c>
    </row>
    <row r="30" spans="3:18">
      <c r="C30" s="19" t="str">
        <f>IF(ISERROR(VLOOKUP(Table226[[#This Row],[Name of Employee]],Table26[],2,0)),"",VLOOKUP(Table226[[#This Row],[Name of Employee]],Table26[],2,0))</f>
        <v/>
      </c>
      <c r="D30" s="19" t="str">
        <f>IF(ISERROR(VLOOKUP(Table226[[#This Row],[Name of Employee]],Table26[],2,0)),"",VLOOKUP(Table226[[#This Row],[Name of Employee]],Table26[],3,0))</f>
        <v/>
      </c>
      <c r="E30" s="19" t="str">
        <f>IF(ISERROR(VLOOKUP(Table226[[#This Row],[Name of Employee]],Table26[],2,0)),"",VLOOKUP(Table226[[#This Row],[Name of Employee]],Table26[],4,0))</f>
        <v/>
      </c>
      <c r="R30" s="19">
        <f>SUM(Table226[[#This Row],[Apr-20]:[Mar-21]])</f>
        <v>0</v>
      </c>
    </row>
    <row r="31" spans="3:18">
      <c r="C31" s="19" t="str">
        <f>IF(ISERROR(VLOOKUP(Table226[[#This Row],[Name of Employee]],Table26[],2,0)),"",VLOOKUP(Table226[[#This Row],[Name of Employee]],Table26[],2,0))</f>
        <v/>
      </c>
      <c r="D31" s="19" t="str">
        <f>IF(ISERROR(VLOOKUP(Table226[[#This Row],[Name of Employee]],Table26[],2,0)),"",VLOOKUP(Table226[[#This Row],[Name of Employee]],Table26[],3,0))</f>
        <v/>
      </c>
      <c r="E31" s="19" t="str">
        <f>IF(ISERROR(VLOOKUP(Table226[[#This Row],[Name of Employee]],Table26[],2,0)),"",VLOOKUP(Table226[[#This Row],[Name of Employee]],Table26[],4,0))</f>
        <v/>
      </c>
      <c r="R31" s="19">
        <f>SUM(Table226[[#This Row],[Apr-20]:[Mar-21]])</f>
        <v>0</v>
      </c>
    </row>
    <row r="32" spans="3:18">
      <c r="C32" s="19" t="str">
        <f>IF(ISERROR(VLOOKUP(Table226[[#This Row],[Name of Employee]],Table26[],2,0)),"",VLOOKUP(Table226[[#This Row],[Name of Employee]],Table26[],2,0))</f>
        <v/>
      </c>
      <c r="D32" s="19" t="str">
        <f>IF(ISERROR(VLOOKUP(Table226[[#This Row],[Name of Employee]],Table26[],2,0)),"",VLOOKUP(Table226[[#This Row],[Name of Employee]],Table26[],3,0))</f>
        <v/>
      </c>
      <c r="E32" s="19" t="str">
        <f>IF(ISERROR(VLOOKUP(Table226[[#This Row],[Name of Employee]],Table26[],2,0)),"",VLOOKUP(Table226[[#This Row],[Name of Employee]],Table26[],4,0))</f>
        <v/>
      </c>
      <c r="R32" s="19">
        <f>SUM(Table226[[#This Row],[Apr-20]:[Mar-21]])</f>
        <v>0</v>
      </c>
    </row>
    <row r="33" spans="3:18">
      <c r="C33" s="19" t="str">
        <f>IF(ISERROR(VLOOKUP(Table226[[#This Row],[Name of Employee]],Table26[],2,0)),"",VLOOKUP(Table226[[#This Row],[Name of Employee]],Table26[],2,0))</f>
        <v/>
      </c>
      <c r="D33" s="19" t="str">
        <f>IF(ISERROR(VLOOKUP(Table226[[#This Row],[Name of Employee]],Table26[],2,0)),"",VLOOKUP(Table226[[#This Row],[Name of Employee]],Table26[],3,0))</f>
        <v/>
      </c>
      <c r="E33" s="19" t="str">
        <f>IF(ISERROR(VLOOKUP(Table226[[#This Row],[Name of Employee]],Table26[],2,0)),"",VLOOKUP(Table226[[#This Row],[Name of Employee]],Table26[],4,0))</f>
        <v/>
      </c>
      <c r="R33" s="19">
        <f>SUM(Table226[[#This Row],[Apr-20]:[Mar-21]])</f>
        <v>0</v>
      </c>
    </row>
    <row r="34" spans="3:18">
      <c r="C34" s="19" t="str">
        <f>IF(ISERROR(VLOOKUP(Table226[[#This Row],[Name of Employee]],Table26[],2,0)),"",VLOOKUP(Table226[[#This Row],[Name of Employee]],Table26[],2,0))</f>
        <v/>
      </c>
      <c r="D34" s="19" t="str">
        <f>IF(ISERROR(VLOOKUP(Table226[[#This Row],[Name of Employee]],Table26[],2,0)),"",VLOOKUP(Table226[[#This Row],[Name of Employee]],Table26[],3,0))</f>
        <v/>
      </c>
      <c r="E34" s="19" t="str">
        <f>IF(ISERROR(VLOOKUP(Table226[[#This Row],[Name of Employee]],Table26[],2,0)),"",VLOOKUP(Table226[[#This Row],[Name of Employee]],Table26[],4,0))</f>
        <v/>
      </c>
      <c r="R34" s="19">
        <f>SUM(Table226[[#This Row],[Apr-20]:[Mar-21]])</f>
        <v>0</v>
      </c>
    </row>
    <row r="35" spans="3:18">
      <c r="C35" s="19" t="str">
        <f>IF(ISERROR(VLOOKUP(Table226[[#This Row],[Name of Employee]],Table26[],2,0)),"",VLOOKUP(Table226[[#This Row],[Name of Employee]],Table26[],2,0))</f>
        <v/>
      </c>
      <c r="D35" s="19" t="str">
        <f>IF(ISERROR(VLOOKUP(Table226[[#This Row],[Name of Employee]],Table26[],2,0)),"",VLOOKUP(Table226[[#This Row],[Name of Employee]],Table26[],3,0))</f>
        <v/>
      </c>
      <c r="E35" s="19" t="str">
        <f>IF(ISERROR(VLOOKUP(Table226[[#This Row],[Name of Employee]],Table26[],2,0)),"",VLOOKUP(Table226[[#This Row],[Name of Employee]],Table26[],4,0))</f>
        <v/>
      </c>
      <c r="R35" s="19">
        <f>SUM(Table226[[#This Row],[Apr-20]:[Mar-21]])</f>
        <v>0</v>
      </c>
    </row>
    <row r="36" spans="3:18">
      <c r="C36" s="19" t="str">
        <f>IF(ISERROR(VLOOKUP(Table226[[#This Row],[Name of Employee]],Table26[],2,0)),"",VLOOKUP(Table226[[#This Row],[Name of Employee]],Table26[],2,0))</f>
        <v/>
      </c>
      <c r="D36" s="19" t="str">
        <f>IF(ISERROR(VLOOKUP(Table226[[#This Row],[Name of Employee]],Table26[],2,0)),"",VLOOKUP(Table226[[#This Row],[Name of Employee]],Table26[],3,0))</f>
        <v/>
      </c>
      <c r="E36" s="19" t="str">
        <f>IF(ISERROR(VLOOKUP(Table226[[#This Row],[Name of Employee]],Table26[],2,0)),"",VLOOKUP(Table226[[#This Row],[Name of Employee]],Table26[],4,0))</f>
        <v/>
      </c>
      <c r="R36" s="19">
        <f>SUM(Table226[[#This Row],[Apr-20]:[Mar-21]])</f>
        <v>0</v>
      </c>
    </row>
    <row r="37" spans="3:18">
      <c r="C37" s="19" t="str">
        <f>IF(ISERROR(VLOOKUP(Table226[[#This Row],[Name of Employee]],Table26[],2,0)),"",VLOOKUP(Table226[[#This Row],[Name of Employee]],Table26[],2,0))</f>
        <v/>
      </c>
      <c r="D37" s="19" t="str">
        <f>IF(ISERROR(VLOOKUP(Table226[[#This Row],[Name of Employee]],Table26[],2,0)),"",VLOOKUP(Table226[[#This Row],[Name of Employee]],Table26[],3,0))</f>
        <v/>
      </c>
      <c r="E37" s="19" t="str">
        <f>IF(ISERROR(VLOOKUP(Table226[[#This Row],[Name of Employee]],Table26[],2,0)),"",VLOOKUP(Table226[[#This Row],[Name of Employee]],Table26[],4,0))</f>
        <v/>
      </c>
      <c r="R37" s="19">
        <f>SUM(Table226[[#This Row],[Apr-20]:[Mar-21]])</f>
        <v>0</v>
      </c>
    </row>
    <row r="38" spans="3:18">
      <c r="C38" s="19" t="str">
        <f>IF(ISERROR(VLOOKUP(Table226[[#This Row],[Name of Employee]],Table26[],2,0)),"",VLOOKUP(Table226[[#This Row],[Name of Employee]],Table26[],2,0))</f>
        <v/>
      </c>
      <c r="D38" s="19" t="str">
        <f>IF(ISERROR(VLOOKUP(Table226[[#This Row],[Name of Employee]],Table26[],2,0)),"",VLOOKUP(Table226[[#This Row],[Name of Employee]],Table26[],3,0))</f>
        <v/>
      </c>
      <c r="E38" s="19" t="str">
        <f>IF(ISERROR(VLOOKUP(Table226[[#This Row],[Name of Employee]],Table26[],2,0)),"",VLOOKUP(Table226[[#This Row],[Name of Employee]],Table26[],4,0))</f>
        <v/>
      </c>
      <c r="R38" s="19">
        <f>SUM(Table226[[#This Row],[Apr-20]:[Mar-21]])</f>
        <v>0</v>
      </c>
    </row>
    <row r="39" spans="3:18">
      <c r="C39" s="19" t="str">
        <f>IF(ISERROR(VLOOKUP(Table226[[#This Row],[Name of Employee]],Table26[],2,0)),"",VLOOKUP(Table226[[#This Row],[Name of Employee]],Table26[],2,0))</f>
        <v/>
      </c>
      <c r="D39" s="19" t="str">
        <f>IF(ISERROR(VLOOKUP(Table226[[#This Row],[Name of Employee]],Table26[],2,0)),"",VLOOKUP(Table226[[#This Row],[Name of Employee]],Table26[],3,0))</f>
        <v/>
      </c>
      <c r="E39" s="19" t="str">
        <f>IF(ISERROR(VLOOKUP(Table226[[#This Row],[Name of Employee]],Table26[],2,0)),"",VLOOKUP(Table226[[#This Row],[Name of Employee]],Table26[],4,0))</f>
        <v/>
      </c>
      <c r="R39" s="19">
        <f>SUM(Table226[[#This Row],[Apr-20]:[Mar-21]])</f>
        <v>0</v>
      </c>
    </row>
    <row r="40" spans="3:18">
      <c r="C40" s="19" t="str">
        <f>IF(ISERROR(VLOOKUP(Table226[[#This Row],[Name of Employee]],Table26[],2,0)),"",VLOOKUP(Table226[[#This Row],[Name of Employee]],Table26[],2,0))</f>
        <v/>
      </c>
      <c r="D40" s="19" t="str">
        <f>IF(ISERROR(VLOOKUP(Table226[[#This Row],[Name of Employee]],Table26[],2,0)),"",VLOOKUP(Table226[[#This Row],[Name of Employee]],Table26[],3,0))</f>
        <v/>
      </c>
      <c r="E40" s="19" t="str">
        <f>IF(ISERROR(VLOOKUP(Table226[[#This Row],[Name of Employee]],Table26[],2,0)),"",VLOOKUP(Table226[[#This Row],[Name of Employee]],Table26[],4,0))</f>
        <v/>
      </c>
      <c r="R40" s="19">
        <f>SUM(Table226[[#This Row],[Apr-20]:[Mar-21]])</f>
        <v>0</v>
      </c>
    </row>
    <row r="41" spans="3:18">
      <c r="C41" s="19" t="str">
        <f>IF(ISERROR(VLOOKUP(Table226[[#This Row],[Name of Employee]],Table26[],2,0)),"",VLOOKUP(Table226[[#This Row],[Name of Employee]],Table26[],2,0))</f>
        <v/>
      </c>
      <c r="D41" s="19" t="str">
        <f>IF(ISERROR(VLOOKUP(Table226[[#This Row],[Name of Employee]],Table26[],2,0)),"",VLOOKUP(Table226[[#This Row],[Name of Employee]],Table26[],3,0))</f>
        <v/>
      </c>
      <c r="E41" s="19" t="str">
        <f>IF(ISERROR(VLOOKUP(Table226[[#This Row],[Name of Employee]],Table26[],2,0)),"",VLOOKUP(Table226[[#This Row],[Name of Employee]],Table26[],4,0))</f>
        <v/>
      </c>
      <c r="R41" s="19">
        <f>SUM(Table226[[#This Row],[Apr-20]:[Mar-21]])</f>
        <v>0</v>
      </c>
    </row>
    <row r="42" spans="3:18">
      <c r="C42" s="19" t="str">
        <f>IF(ISERROR(VLOOKUP(Table226[[#This Row],[Name of Employee]],Table26[],2,0)),"",VLOOKUP(Table226[[#This Row],[Name of Employee]],Table26[],2,0))</f>
        <v/>
      </c>
      <c r="D42" s="19" t="str">
        <f>IF(ISERROR(VLOOKUP(Table226[[#This Row],[Name of Employee]],Table26[],2,0)),"",VLOOKUP(Table226[[#This Row],[Name of Employee]],Table26[],3,0))</f>
        <v/>
      </c>
      <c r="E42" s="19" t="str">
        <f>IF(ISERROR(VLOOKUP(Table226[[#This Row],[Name of Employee]],Table26[],2,0)),"",VLOOKUP(Table226[[#This Row],[Name of Employee]],Table26[],4,0))</f>
        <v/>
      </c>
      <c r="R42" s="19">
        <f>SUM(Table226[[#This Row],[Apr-20]:[Mar-21]])</f>
        <v>0</v>
      </c>
    </row>
    <row r="43" spans="3:18">
      <c r="C43" s="19" t="str">
        <f>IF(ISERROR(VLOOKUP(Table226[[#This Row],[Name of Employee]],Table26[],2,0)),"",VLOOKUP(Table226[[#This Row],[Name of Employee]],Table26[],2,0))</f>
        <v/>
      </c>
      <c r="D43" s="19" t="str">
        <f>IF(ISERROR(VLOOKUP(Table226[[#This Row],[Name of Employee]],Table26[],2,0)),"",VLOOKUP(Table226[[#This Row],[Name of Employee]],Table26[],3,0))</f>
        <v/>
      </c>
      <c r="E43" s="19" t="str">
        <f>IF(ISERROR(VLOOKUP(Table226[[#This Row],[Name of Employee]],Table26[],2,0)),"",VLOOKUP(Table226[[#This Row],[Name of Employee]],Table26[],4,0))</f>
        <v/>
      </c>
      <c r="R43" s="19">
        <f>SUM(Table226[[#This Row],[Apr-20]:[Mar-21]])</f>
        <v>0</v>
      </c>
    </row>
    <row r="44" spans="3:18">
      <c r="C44" s="19" t="str">
        <f>IF(ISERROR(VLOOKUP(Table226[[#This Row],[Name of Employee]],Table26[],2,0)),"",VLOOKUP(Table226[[#This Row],[Name of Employee]],Table26[],2,0))</f>
        <v/>
      </c>
      <c r="D44" s="19" t="str">
        <f>IF(ISERROR(VLOOKUP(Table226[[#This Row],[Name of Employee]],Table26[],2,0)),"",VLOOKUP(Table226[[#This Row],[Name of Employee]],Table26[],3,0))</f>
        <v/>
      </c>
      <c r="E44" s="19" t="str">
        <f>IF(ISERROR(VLOOKUP(Table226[[#This Row],[Name of Employee]],Table26[],2,0)),"",VLOOKUP(Table226[[#This Row],[Name of Employee]],Table26[],4,0))</f>
        <v/>
      </c>
      <c r="R44" s="19">
        <f>SUM(Table226[[#This Row],[Apr-20]:[Mar-21]])</f>
        <v>0</v>
      </c>
    </row>
    <row r="45" spans="3:18">
      <c r="C45" s="19" t="str">
        <f>IF(ISERROR(VLOOKUP(Table226[[#This Row],[Name of Employee]],Table26[],2,0)),"",VLOOKUP(Table226[[#This Row],[Name of Employee]],Table26[],2,0))</f>
        <v/>
      </c>
      <c r="D45" s="19" t="str">
        <f>IF(ISERROR(VLOOKUP(Table226[[#This Row],[Name of Employee]],Table26[],2,0)),"",VLOOKUP(Table226[[#This Row],[Name of Employee]],Table26[],3,0))</f>
        <v/>
      </c>
      <c r="E45" s="19" t="str">
        <f>IF(ISERROR(VLOOKUP(Table226[[#This Row],[Name of Employee]],Table26[],2,0)),"",VLOOKUP(Table226[[#This Row],[Name of Employee]],Table26[],4,0))</f>
        <v/>
      </c>
      <c r="R45" s="19">
        <f>SUM(Table226[[#This Row],[Apr-20]:[Mar-21]])</f>
        <v>0</v>
      </c>
    </row>
    <row r="46" spans="3:18">
      <c r="C46" s="19" t="str">
        <f>IF(ISERROR(VLOOKUP(Table226[[#This Row],[Name of Employee]],Table26[],2,0)),"",VLOOKUP(Table226[[#This Row],[Name of Employee]],Table26[],2,0))</f>
        <v/>
      </c>
      <c r="D46" s="19" t="str">
        <f>IF(ISERROR(VLOOKUP(Table226[[#This Row],[Name of Employee]],Table26[],2,0)),"",VLOOKUP(Table226[[#This Row],[Name of Employee]],Table26[],3,0))</f>
        <v/>
      </c>
      <c r="E46" s="19" t="str">
        <f>IF(ISERROR(VLOOKUP(Table226[[#This Row],[Name of Employee]],Table26[],2,0)),"",VLOOKUP(Table226[[#This Row],[Name of Employee]],Table26[],4,0))</f>
        <v/>
      </c>
      <c r="R46" s="19">
        <f>SUM(Table226[[#This Row],[Apr-20]:[Mar-21]])</f>
        <v>0</v>
      </c>
    </row>
    <row r="47" spans="3:18">
      <c r="C47" s="19" t="str">
        <f>IF(ISERROR(VLOOKUP(Table226[[#This Row],[Name of Employee]],Table26[],2,0)),"",VLOOKUP(Table226[[#This Row],[Name of Employee]],Table26[],2,0))</f>
        <v/>
      </c>
      <c r="D47" s="19" t="str">
        <f>IF(ISERROR(VLOOKUP(Table226[[#This Row],[Name of Employee]],Table26[],2,0)),"",VLOOKUP(Table226[[#This Row],[Name of Employee]],Table26[],3,0))</f>
        <v/>
      </c>
      <c r="E47" s="19" t="str">
        <f>IF(ISERROR(VLOOKUP(Table226[[#This Row],[Name of Employee]],Table26[],2,0)),"",VLOOKUP(Table226[[#This Row],[Name of Employee]],Table26[],4,0))</f>
        <v/>
      </c>
      <c r="R47" s="19">
        <f>SUM(Table226[[#This Row],[Apr-20]:[Mar-21]])</f>
        <v>0</v>
      </c>
    </row>
    <row r="48" spans="3:18">
      <c r="C48" s="19" t="str">
        <f>IF(ISERROR(VLOOKUP(Table226[[#This Row],[Name of Employee]],Table26[],2,0)),"",VLOOKUP(Table226[[#This Row],[Name of Employee]],Table26[],2,0))</f>
        <v/>
      </c>
      <c r="D48" s="19" t="str">
        <f>IF(ISERROR(VLOOKUP(Table226[[#This Row],[Name of Employee]],Table26[],2,0)),"",VLOOKUP(Table226[[#This Row],[Name of Employee]],Table26[],3,0))</f>
        <v/>
      </c>
      <c r="E48" s="19" t="str">
        <f>IF(ISERROR(VLOOKUP(Table226[[#This Row],[Name of Employee]],Table26[],2,0)),"",VLOOKUP(Table226[[#This Row],[Name of Employee]],Table26[],4,0))</f>
        <v/>
      </c>
      <c r="R48" s="19">
        <f>SUM(Table226[[#This Row],[Apr-20]:[Mar-21]])</f>
        <v>0</v>
      </c>
    </row>
    <row r="49" spans="3:18">
      <c r="C49" s="19" t="str">
        <f>IF(ISERROR(VLOOKUP(Table226[[#This Row],[Name of Employee]],Table26[],2,0)),"",VLOOKUP(Table226[[#This Row],[Name of Employee]],Table26[],2,0))</f>
        <v/>
      </c>
      <c r="D49" s="19" t="str">
        <f>IF(ISERROR(VLOOKUP(Table226[[#This Row],[Name of Employee]],Table26[],2,0)),"",VLOOKUP(Table226[[#This Row],[Name of Employee]],Table26[],3,0))</f>
        <v/>
      </c>
      <c r="E49" s="19" t="str">
        <f>IF(ISERROR(VLOOKUP(Table226[[#This Row],[Name of Employee]],Table26[],2,0)),"",VLOOKUP(Table226[[#This Row],[Name of Employee]],Table26[],4,0))</f>
        <v/>
      </c>
      <c r="R49" s="19">
        <f>SUM(Table226[[#This Row],[Apr-20]:[Mar-21]])</f>
        <v>0</v>
      </c>
    </row>
    <row r="50" spans="3:18">
      <c r="C50" s="19" t="str">
        <f>IF(ISERROR(VLOOKUP(Table226[[#This Row],[Name of Employee]],Table26[],2,0)),"",VLOOKUP(Table226[[#This Row],[Name of Employee]],Table26[],2,0))</f>
        <v/>
      </c>
      <c r="D50" s="19" t="str">
        <f>IF(ISERROR(VLOOKUP(Table226[[#This Row],[Name of Employee]],Table26[],2,0)),"",VLOOKUP(Table226[[#This Row],[Name of Employee]],Table26[],3,0))</f>
        <v/>
      </c>
      <c r="E50" s="19" t="str">
        <f>IF(ISERROR(VLOOKUP(Table226[[#This Row],[Name of Employee]],Table26[],2,0)),"",VLOOKUP(Table226[[#This Row],[Name of Employee]],Table26[],4,0))</f>
        <v/>
      </c>
      <c r="R50" s="19">
        <f>SUM(Table226[[#This Row],[Apr-20]:[Mar-21]])</f>
        <v>0</v>
      </c>
    </row>
    <row r="51" spans="3:18">
      <c r="C51" s="19" t="str">
        <f>IF(ISERROR(VLOOKUP(Table226[[#This Row],[Name of Employee]],Table26[],2,0)),"",VLOOKUP(Table226[[#This Row],[Name of Employee]],Table26[],2,0))</f>
        <v/>
      </c>
      <c r="D51" s="19" t="str">
        <f>IF(ISERROR(VLOOKUP(Table226[[#This Row],[Name of Employee]],Table26[],2,0)),"",VLOOKUP(Table226[[#This Row],[Name of Employee]],Table26[],3,0))</f>
        <v/>
      </c>
      <c r="E51" s="19" t="str">
        <f>IF(ISERROR(VLOOKUP(Table226[[#This Row],[Name of Employee]],Table26[],2,0)),"",VLOOKUP(Table226[[#This Row],[Name of Employee]],Table26[],4,0))</f>
        <v/>
      </c>
      <c r="R51" s="19">
        <f>SUM(Table226[[#This Row],[Apr-20]:[Mar-21]])</f>
        <v>0</v>
      </c>
    </row>
    <row r="52" spans="3:18">
      <c r="C52" s="19" t="str">
        <f>IF(ISERROR(VLOOKUP(Table226[[#This Row],[Name of Employee]],Table26[],2,0)),"",VLOOKUP(Table226[[#This Row],[Name of Employee]],Table26[],2,0))</f>
        <v/>
      </c>
      <c r="D52" s="19" t="str">
        <f>IF(ISERROR(VLOOKUP(Table226[[#This Row],[Name of Employee]],Table26[],2,0)),"",VLOOKUP(Table226[[#This Row],[Name of Employee]],Table26[],3,0))</f>
        <v/>
      </c>
      <c r="E52" s="19" t="str">
        <f>IF(ISERROR(VLOOKUP(Table226[[#This Row],[Name of Employee]],Table26[],2,0)),"",VLOOKUP(Table226[[#This Row],[Name of Employee]],Table26[],4,0))</f>
        <v/>
      </c>
      <c r="R52" s="19">
        <f>SUM(Table226[[#This Row],[Apr-20]:[Mar-21]])</f>
        <v>0</v>
      </c>
    </row>
    <row r="53" spans="3:18">
      <c r="C53" s="19" t="str">
        <f>IF(ISERROR(VLOOKUP(Table226[[#This Row],[Name of Employee]],Table26[],2,0)),"",VLOOKUP(Table226[[#This Row],[Name of Employee]],Table26[],2,0))</f>
        <v/>
      </c>
      <c r="D53" s="19" t="str">
        <f>IF(ISERROR(VLOOKUP(Table226[[#This Row],[Name of Employee]],Table26[],2,0)),"",VLOOKUP(Table226[[#This Row],[Name of Employee]],Table26[],3,0))</f>
        <v/>
      </c>
      <c r="E53" s="19" t="str">
        <f>IF(ISERROR(VLOOKUP(Table226[[#This Row],[Name of Employee]],Table26[],2,0)),"",VLOOKUP(Table226[[#This Row],[Name of Employee]],Table26[],4,0))</f>
        <v/>
      </c>
      <c r="R53" s="19">
        <f>SUM(Table226[[#This Row],[Apr-20]:[Mar-21]])</f>
        <v>0</v>
      </c>
    </row>
    <row r="54" spans="3:18">
      <c r="C54" s="19" t="str">
        <f>IF(ISERROR(VLOOKUP(Table226[[#This Row],[Name of Employee]],Table26[],2,0)),"",VLOOKUP(Table226[[#This Row],[Name of Employee]],Table26[],2,0))</f>
        <v/>
      </c>
      <c r="D54" s="19" t="str">
        <f>IF(ISERROR(VLOOKUP(Table226[[#This Row],[Name of Employee]],Table26[],2,0)),"",VLOOKUP(Table226[[#This Row],[Name of Employee]],Table26[],3,0))</f>
        <v/>
      </c>
      <c r="E54" s="19" t="str">
        <f>IF(ISERROR(VLOOKUP(Table226[[#This Row],[Name of Employee]],Table26[],2,0)),"",VLOOKUP(Table226[[#This Row],[Name of Employee]],Table26[],4,0))</f>
        <v/>
      </c>
      <c r="R54" s="19">
        <f>SUM(Table226[[#This Row],[Apr-20]:[Mar-21]])</f>
        <v>0</v>
      </c>
    </row>
    <row r="55" spans="3:18">
      <c r="C55" s="19" t="str">
        <f>IF(ISERROR(VLOOKUP(Table226[[#This Row],[Name of Employee]],Table26[],2,0)),"",VLOOKUP(Table226[[#This Row],[Name of Employee]],Table26[],2,0))</f>
        <v/>
      </c>
      <c r="D55" s="19" t="str">
        <f>IF(ISERROR(VLOOKUP(Table226[[#This Row],[Name of Employee]],Table26[],2,0)),"",VLOOKUP(Table226[[#This Row],[Name of Employee]],Table26[],3,0))</f>
        <v/>
      </c>
      <c r="E55" s="19" t="str">
        <f>IF(ISERROR(VLOOKUP(Table226[[#This Row],[Name of Employee]],Table26[],2,0)),"",VLOOKUP(Table226[[#This Row],[Name of Employee]],Table26[],4,0))</f>
        <v/>
      </c>
      <c r="R55" s="19">
        <f>SUM(Table226[[#This Row],[Apr-20]:[Mar-21]])</f>
        <v>0</v>
      </c>
    </row>
    <row r="56" spans="3:18">
      <c r="C56" s="19" t="str">
        <f>IF(ISERROR(VLOOKUP(Table226[[#This Row],[Name of Employee]],Table26[],2,0)),"",VLOOKUP(Table226[[#This Row],[Name of Employee]],Table26[],2,0))</f>
        <v/>
      </c>
      <c r="D56" s="19" t="str">
        <f>IF(ISERROR(VLOOKUP(Table226[[#This Row],[Name of Employee]],Table26[],2,0)),"",VLOOKUP(Table226[[#This Row],[Name of Employee]],Table26[],3,0))</f>
        <v/>
      </c>
      <c r="E56" s="19" t="str">
        <f>IF(ISERROR(VLOOKUP(Table226[[#This Row],[Name of Employee]],Table26[],2,0)),"",VLOOKUP(Table226[[#This Row],[Name of Employee]],Table26[],4,0))</f>
        <v/>
      </c>
      <c r="R56" s="19">
        <f>SUM(Table226[[#This Row],[Apr-20]:[Mar-21]])</f>
        <v>0</v>
      </c>
    </row>
    <row r="57" spans="3:18">
      <c r="C57" s="19" t="str">
        <f>IF(ISERROR(VLOOKUP(Table226[[#This Row],[Name of Employee]],Table26[],2,0)),"",VLOOKUP(Table226[[#This Row],[Name of Employee]],Table26[],2,0))</f>
        <v/>
      </c>
      <c r="D57" s="19" t="str">
        <f>IF(ISERROR(VLOOKUP(Table226[[#This Row],[Name of Employee]],Table26[],2,0)),"",VLOOKUP(Table226[[#This Row],[Name of Employee]],Table26[],3,0))</f>
        <v/>
      </c>
      <c r="E57" s="19" t="str">
        <f>IF(ISERROR(VLOOKUP(Table226[[#This Row],[Name of Employee]],Table26[],2,0)),"",VLOOKUP(Table226[[#This Row],[Name of Employee]],Table26[],4,0))</f>
        <v/>
      </c>
      <c r="R57" s="19">
        <f>SUM(Table226[[#This Row],[Apr-20]:[Mar-21]])</f>
        <v>0</v>
      </c>
    </row>
    <row r="58" spans="3:18">
      <c r="C58" s="19" t="str">
        <f>IF(ISERROR(VLOOKUP(Table226[[#This Row],[Name of Employee]],Table26[],2,0)),"",VLOOKUP(Table226[[#This Row],[Name of Employee]],Table26[],2,0))</f>
        <v/>
      </c>
      <c r="D58" s="19" t="str">
        <f>IF(ISERROR(VLOOKUP(Table226[[#This Row],[Name of Employee]],Table26[],2,0)),"",VLOOKUP(Table226[[#This Row],[Name of Employee]],Table26[],3,0))</f>
        <v/>
      </c>
      <c r="E58" s="19" t="str">
        <f>IF(ISERROR(VLOOKUP(Table226[[#This Row],[Name of Employee]],Table26[],2,0)),"",VLOOKUP(Table226[[#This Row],[Name of Employee]],Table26[],4,0))</f>
        <v/>
      </c>
      <c r="R58" s="19">
        <f>SUM(Table226[[#This Row],[Apr-20]:[Mar-21]])</f>
        <v>0</v>
      </c>
    </row>
    <row r="59" spans="3:18">
      <c r="C59" s="19" t="str">
        <f>IF(ISERROR(VLOOKUP(Table226[[#This Row],[Name of Employee]],Table26[],2,0)),"",VLOOKUP(Table226[[#This Row],[Name of Employee]],Table26[],2,0))</f>
        <v/>
      </c>
      <c r="D59" s="19" t="str">
        <f>IF(ISERROR(VLOOKUP(Table226[[#This Row],[Name of Employee]],Table26[],2,0)),"",VLOOKUP(Table226[[#This Row],[Name of Employee]],Table26[],3,0))</f>
        <v/>
      </c>
      <c r="E59" s="19" t="str">
        <f>IF(ISERROR(VLOOKUP(Table226[[#This Row],[Name of Employee]],Table26[],2,0)),"",VLOOKUP(Table226[[#This Row],[Name of Employee]],Table26[],4,0))</f>
        <v/>
      </c>
      <c r="R59" s="19">
        <f>SUM(Table226[[#This Row],[Apr-20]:[Mar-21]])</f>
        <v>0</v>
      </c>
    </row>
    <row r="60" spans="3:18">
      <c r="C60" s="19" t="str">
        <f>IF(ISERROR(VLOOKUP(Table226[[#This Row],[Name of Employee]],Table26[],2,0)),"",VLOOKUP(Table226[[#This Row],[Name of Employee]],Table26[],2,0))</f>
        <v/>
      </c>
      <c r="D60" s="19" t="str">
        <f>IF(ISERROR(VLOOKUP(Table226[[#This Row],[Name of Employee]],Table26[],2,0)),"",VLOOKUP(Table226[[#This Row],[Name of Employee]],Table26[],3,0))</f>
        <v/>
      </c>
      <c r="E60" s="19" t="str">
        <f>IF(ISERROR(VLOOKUP(Table226[[#This Row],[Name of Employee]],Table26[],2,0)),"",VLOOKUP(Table226[[#This Row],[Name of Employee]],Table26[],4,0))</f>
        <v/>
      </c>
      <c r="R60" s="19">
        <f>SUM(Table226[[#This Row],[Apr-20]:[Mar-21]])</f>
        <v>0</v>
      </c>
    </row>
    <row r="61" spans="3:18">
      <c r="C61" s="19" t="str">
        <f>IF(ISERROR(VLOOKUP(Table226[[#This Row],[Name of Employee]],Table26[],2,0)),"",VLOOKUP(Table226[[#This Row],[Name of Employee]],Table26[],2,0))</f>
        <v/>
      </c>
      <c r="D61" s="19" t="str">
        <f>IF(ISERROR(VLOOKUP(Table226[[#This Row],[Name of Employee]],Table26[],2,0)),"",VLOOKUP(Table226[[#This Row],[Name of Employee]],Table26[],3,0))</f>
        <v/>
      </c>
      <c r="E61" s="19" t="str">
        <f>IF(ISERROR(VLOOKUP(Table226[[#This Row],[Name of Employee]],Table26[],2,0)),"",VLOOKUP(Table226[[#This Row],[Name of Employee]],Table26[],4,0))</f>
        <v/>
      </c>
      <c r="R61" s="19">
        <f>SUM(Table226[[#This Row],[Apr-20]:[Mar-21]])</f>
        <v>0</v>
      </c>
    </row>
    <row r="62" spans="3:18">
      <c r="C62" s="19" t="str">
        <f>IF(ISERROR(VLOOKUP(Table226[[#This Row],[Name of Employee]],Table26[],2,0)),"",VLOOKUP(Table226[[#This Row],[Name of Employee]],Table26[],2,0))</f>
        <v/>
      </c>
      <c r="D62" s="19" t="str">
        <f>IF(ISERROR(VLOOKUP(Table226[[#This Row],[Name of Employee]],Table26[],2,0)),"",VLOOKUP(Table226[[#This Row],[Name of Employee]],Table26[],3,0))</f>
        <v/>
      </c>
      <c r="E62" s="19" t="str">
        <f>IF(ISERROR(VLOOKUP(Table226[[#This Row],[Name of Employee]],Table26[],2,0)),"",VLOOKUP(Table226[[#This Row],[Name of Employee]],Table26[],4,0))</f>
        <v/>
      </c>
      <c r="R62" s="19">
        <f>SUM(Table226[[#This Row],[Apr-20]:[Mar-21]])</f>
        <v>0</v>
      </c>
    </row>
    <row r="63" spans="3:18">
      <c r="C63" s="19" t="str">
        <f>IF(ISERROR(VLOOKUP(Table226[[#This Row],[Name of Employee]],Table26[],2,0)),"",VLOOKUP(Table226[[#This Row],[Name of Employee]],Table26[],2,0))</f>
        <v/>
      </c>
      <c r="D63" s="19" t="str">
        <f>IF(ISERROR(VLOOKUP(Table226[[#This Row],[Name of Employee]],Table26[],2,0)),"",VLOOKUP(Table226[[#This Row],[Name of Employee]],Table26[],3,0))</f>
        <v/>
      </c>
      <c r="E63" s="19" t="str">
        <f>IF(ISERROR(VLOOKUP(Table226[[#This Row],[Name of Employee]],Table26[],2,0)),"",VLOOKUP(Table226[[#This Row],[Name of Employee]],Table26[],4,0))</f>
        <v/>
      </c>
      <c r="R63" s="19">
        <f>SUM(Table226[[#This Row],[Apr-20]:[Mar-21]])</f>
        <v>0</v>
      </c>
    </row>
    <row r="64" spans="3:18">
      <c r="C64" s="19" t="str">
        <f>IF(ISERROR(VLOOKUP(Table226[[#This Row],[Name of Employee]],Table26[],2,0)),"",VLOOKUP(Table226[[#This Row],[Name of Employee]],Table26[],2,0))</f>
        <v/>
      </c>
      <c r="D64" s="19" t="str">
        <f>IF(ISERROR(VLOOKUP(Table226[[#This Row],[Name of Employee]],Table26[],2,0)),"",VLOOKUP(Table226[[#This Row],[Name of Employee]],Table26[],3,0))</f>
        <v/>
      </c>
      <c r="E64" s="19" t="str">
        <f>IF(ISERROR(VLOOKUP(Table226[[#This Row],[Name of Employee]],Table26[],2,0)),"",VLOOKUP(Table226[[#This Row],[Name of Employee]],Table26[],4,0))</f>
        <v/>
      </c>
      <c r="R64" s="19">
        <f>SUM(Table226[[#This Row],[Apr-20]:[Mar-21]])</f>
        <v>0</v>
      </c>
    </row>
    <row r="65" spans="3:18">
      <c r="C65" s="19" t="str">
        <f>IF(ISERROR(VLOOKUP(Table226[[#This Row],[Name of Employee]],Table26[],2,0)),"",VLOOKUP(Table226[[#This Row],[Name of Employee]],Table26[],2,0))</f>
        <v/>
      </c>
      <c r="D65" s="19" t="str">
        <f>IF(ISERROR(VLOOKUP(Table226[[#This Row],[Name of Employee]],Table26[],2,0)),"",VLOOKUP(Table226[[#This Row],[Name of Employee]],Table26[],3,0))</f>
        <v/>
      </c>
      <c r="E65" s="19" t="str">
        <f>IF(ISERROR(VLOOKUP(Table226[[#This Row],[Name of Employee]],Table26[],2,0)),"",VLOOKUP(Table226[[#This Row],[Name of Employee]],Table26[],4,0))</f>
        <v/>
      </c>
      <c r="R65" s="19">
        <f>SUM(Table226[[#This Row],[Apr-20]:[Mar-21]])</f>
        <v>0</v>
      </c>
    </row>
    <row r="66" spans="3:18">
      <c r="C66" s="19" t="str">
        <f>IF(ISERROR(VLOOKUP(Table226[[#This Row],[Name of Employee]],Table26[],2,0)),"",VLOOKUP(Table226[[#This Row],[Name of Employee]],Table26[],2,0))</f>
        <v/>
      </c>
      <c r="D66" s="19" t="str">
        <f>IF(ISERROR(VLOOKUP(Table226[[#This Row],[Name of Employee]],Table26[],2,0)),"",VLOOKUP(Table226[[#This Row],[Name of Employee]],Table26[],3,0))</f>
        <v/>
      </c>
      <c r="E66" s="19" t="str">
        <f>IF(ISERROR(VLOOKUP(Table226[[#This Row],[Name of Employee]],Table26[],2,0)),"",VLOOKUP(Table226[[#This Row],[Name of Employee]],Table26[],4,0))</f>
        <v/>
      </c>
      <c r="R66" s="19">
        <f>SUM(Table226[[#This Row],[Apr-20]:[Mar-21]])</f>
        <v>0</v>
      </c>
    </row>
    <row r="67" spans="3:18">
      <c r="C67" s="19" t="str">
        <f>IF(ISERROR(VLOOKUP(Table226[[#This Row],[Name of Employee]],Table26[],2,0)),"",VLOOKUP(Table226[[#This Row],[Name of Employee]],Table26[],2,0))</f>
        <v/>
      </c>
      <c r="D67" s="19" t="str">
        <f>IF(ISERROR(VLOOKUP(Table226[[#This Row],[Name of Employee]],Table26[],2,0)),"",VLOOKUP(Table226[[#This Row],[Name of Employee]],Table26[],3,0))</f>
        <v/>
      </c>
      <c r="E67" s="19" t="str">
        <f>IF(ISERROR(VLOOKUP(Table226[[#This Row],[Name of Employee]],Table26[],2,0)),"",VLOOKUP(Table226[[#This Row],[Name of Employee]],Table26[],4,0))</f>
        <v/>
      </c>
      <c r="R67" s="19">
        <f>SUM(Table226[[#This Row],[Apr-20]:[Mar-21]])</f>
        <v>0</v>
      </c>
    </row>
    <row r="68" spans="3:18">
      <c r="C68" s="19" t="str">
        <f>IF(ISERROR(VLOOKUP(Table226[[#This Row],[Name of Employee]],Table26[],2,0)),"",VLOOKUP(Table226[[#This Row],[Name of Employee]],Table26[],2,0))</f>
        <v/>
      </c>
      <c r="D68" s="19" t="str">
        <f>IF(ISERROR(VLOOKUP(Table226[[#This Row],[Name of Employee]],Table26[],2,0)),"",VLOOKUP(Table226[[#This Row],[Name of Employee]],Table26[],3,0))</f>
        <v/>
      </c>
      <c r="E68" s="19" t="str">
        <f>IF(ISERROR(VLOOKUP(Table226[[#This Row],[Name of Employee]],Table26[],2,0)),"",VLOOKUP(Table226[[#This Row],[Name of Employee]],Table26[],4,0))</f>
        <v/>
      </c>
      <c r="R68" s="19">
        <f>SUM(Table226[[#This Row],[Apr-20]:[Mar-21]])</f>
        <v>0</v>
      </c>
    </row>
    <row r="69" spans="3:18">
      <c r="C69" s="19" t="str">
        <f>IF(ISERROR(VLOOKUP(Table226[[#This Row],[Name of Employee]],Table26[],2,0)),"",VLOOKUP(Table226[[#This Row],[Name of Employee]],Table26[],2,0))</f>
        <v/>
      </c>
      <c r="D69" s="19" t="str">
        <f>IF(ISERROR(VLOOKUP(Table226[[#This Row],[Name of Employee]],Table26[],2,0)),"",VLOOKUP(Table226[[#This Row],[Name of Employee]],Table26[],3,0))</f>
        <v/>
      </c>
      <c r="E69" s="19" t="str">
        <f>IF(ISERROR(VLOOKUP(Table226[[#This Row],[Name of Employee]],Table26[],2,0)),"",VLOOKUP(Table226[[#This Row],[Name of Employee]],Table26[],4,0))</f>
        <v/>
      </c>
      <c r="R69" s="19">
        <f>SUM(Table226[[#This Row],[Apr-20]:[Mar-21]])</f>
        <v>0</v>
      </c>
    </row>
    <row r="70" spans="3:18">
      <c r="C70" s="19" t="str">
        <f>IF(ISERROR(VLOOKUP(Table226[[#This Row],[Name of Employee]],Table26[],2,0)),"",VLOOKUP(Table226[[#This Row],[Name of Employee]],Table26[],2,0))</f>
        <v/>
      </c>
      <c r="D70" s="19" t="str">
        <f>IF(ISERROR(VLOOKUP(Table226[[#This Row],[Name of Employee]],Table26[],2,0)),"",VLOOKUP(Table226[[#This Row],[Name of Employee]],Table26[],3,0))</f>
        <v/>
      </c>
      <c r="E70" s="19" t="str">
        <f>IF(ISERROR(VLOOKUP(Table226[[#This Row],[Name of Employee]],Table26[],2,0)),"",VLOOKUP(Table226[[#This Row],[Name of Employee]],Table26[],4,0))</f>
        <v/>
      </c>
      <c r="R70" s="19">
        <f>SUM(Table226[[#This Row],[Apr-20]:[Mar-21]])</f>
        <v>0</v>
      </c>
    </row>
    <row r="71" spans="3:18">
      <c r="C71" s="19" t="str">
        <f>IF(ISERROR(VLOOKUP(Table226[[#This Row],[Name of Employee]],Table26[],2,0)),"",VLOOKUP(Table226[[#This Row],[Name of Employee]],Table26[],2,0))</f>
        <v/>
      </c>
      <c r="D71" s="19" t="str">
        <f>IF(ISERROR(VLOOKUP(Table226[[#This Row],[Name of Employee]],Table26[],2,0)),"",VLOOKUP(Table226[[#This Row],[Name of Employee]],Table26[],3,0))</f>
        <v/>
      </c>
      <c r="E71" s="19" t="str">
        <f>IF(ISERROR(VLOOKUP(Table226[[#This Row],[Name of Employee]],Table26[],2,0)),"",VLOOKUP(Table226[[#This Row],[Name of Employee]],Table26[],4,0))</f>
        <v/>
      </c>
      <c r="R71" s="19">
        <f>SUM(Table226[[#This Row],[Apr-20]:[Mar-21]])</f>
        <v>0</v>
      </c>
    </row>
    <row r="72" spans="3:18">
      <c r="C72" s="19" t="str">
        <f>IF(ISERROR(VLOOKUP(Table226[[#This Row],[Name of Employee]],Table26[],2,0)),"",VLOOKUP(Table226[[#This Row],[Name of Employee]],Table26[],2,0))</f>
        <v/>
      </c>
      <c r="D72" s="19" t="str">
        <f>IF(ISERROR(VLOOKUP(Table226[[#This Row],[Name of Employee]],Table26[],2,0)),"",VLOOKUP(Table226[[#This Row],[Name of Employee]],Table26[],3,0))</f>
        <v/>
      </c>
      <c r="E72" s="19" t="str">
        <f>IF(ISERROR(VLOOKUP(Table226[[#This Row],[Name of Employee]],Table26[],2,0)),"",VLOOKUP(Table226[[#This Row],[Name of Employee]],Table26[],4,0))</f>
        <v/>
      </c>
      <c r="R72" s="19">
        <f>SUM(Table226[[#This Row],[Apr-20]:[Mar-21]])</f>
        <v>0</v>
      </c>
    </row>
    <row r="73" spans="3:18">
      <c r="C73" s="19" t="str">
        <f>IF(ISERROR(VLOOKUP(Table226[[#This Row],[Name of Employee]],Table26[],2,0)),"",VLOOKUP(Table226[[#This Row],[Name of Employee]],Table26[],2,0))</f>
        <v/>
      </c>
      <c r="D73" s="19" t="str">
        <f>IF(ISERROR(VLOOKUP(Table226[[#This Row],[Name of Employee]],Table26[],2,0)),"",VLOOKUP(Table226[[#This Row],[Name of Employee]],Table26[],3,0))</f>
        <v/>
      </c>
      <c r="E73" s="19" t="str">
        <f>IF(ISERROR(VLOOKUP(Table226[[#This Row],[Name of Employee]],Table26[],2,0)),"",VLOOKUP(Table226[[#This Row],[Name of Employee]],Table26[],4,0))</f>
        <v/>
      </c>
      <c r="R73" s="19">
        <f>SUM(Table226[[#This Row],[Apr-20]:[Mar-21]])</f>
        <v>0</v>
      </c>
    </row>
    <row r="74" spans="3:18">
      <c r="C74" s="19" t="str">
        <f>IF(ISERROR(VLOOKUP(Table226[[#This Row],[Name of Employee]],Table26[],2,0)),"",VLOOKUP(Table226[[#This Row],[Name of Employee]],Table26[],2,0))</f>
        <v/>
      </c>
      <c r="D74" s="19" t="str">
        <f>IF(ISERROR(VLOOKUP(Table226[[#This Row],[Name of Employee]],Table26[],2,0)),"",VLOOKUP(Table226[[#This Row],[Name of Employee]],Table26[],3,0))</f>
        <v/>
      </c>
      <c r="E74" s="19" t="str">
        <f>IF(ISERROR(VLOOKUP(Table226[[#This Row],[Name of Employee]],Table26[],2,0)),"",VLOOKUP(Table226[[#This Row],[Name of Employee]],Table26[],4,0))</f>
        <v/>
      </c>
      <c r="R74" s="19">
        <f>SUM(Table226[[#This Row],[Apr-20]:[Mar-21]])</f>
        <v>0</v>
      </c>
    </row>
    <row r="75" spans="3:18">
      <c r="C75" s="19" t="str">
        <f>IF(ISERROR(VLOOKUP(Table226[[#This Row],[Name of Employee]],Table26[],2,0)),"",VLOOKUP(Table226[[#This Row],[Name of Employee]],Table26[],2,0))</f>
        <v/>
      </c>
      <c r="D75" s="19" t="str">
        <f>IF(ISERROR(VLOOKUP(Table226[[#This Row],[Name of Employee]],Table26[],2,0)),"",VLOOKUP(Table226[[#This Row],[Name of Employee]],Table26[],3,0))</f>
        <v/>
      </c>
      <c r="E75" s="19" t="str">
        <f>IF(ISERROR(VLOOKUP(Table226[[#This Row],[Name of Employee]],Table26[],2,0)),"",VLOOKUP(Table226[[#This Row],[Name of Employee]],Table26[],4,0))</f>
        <v/>
      </c>
      <c r="R75" s="19">
        <f>SUM(Table226[[#This Row],[Apr-20]:[Mar-21]])</f>
        <v>0</v>
      </c>
    </row>
    <row r="76" spans="3:18">
      <c r="C76" s="19" t="str">
        <f>IF(ISERROR(VLOOKUP(Table226[[#This Row],[Name of Employee]],Table26[],2,0)),"",VLOOKUP(Table226[[#This Row],[Name of Employee]],Table26[],2,0))</f>
        <v/>
      </c>
      <c r="D76" s="19" t="str">
        <f>IF(ISERROR(VLOOKUP(Table226[[#This Row],[Name of Employee]],Table26[],2,0)),"",VLOOKUP(Table226[[#This Row],[Name of Employee]],Table26[],3,0))</f>
        <v/>
      </c>
      <c r="E76" s="19" t="str">
        <f>IF(ISERROR(VLOOKUP(Table226[[#This Row],[Name of Employee]],Table26[],2,0)),"",VLOOKUP(Table226[[#This Row],[Name of Employee]],Table26[],4,0))</f>
        <v/>
      </c>
      <c r="R76" s="19">
        <f>SUM(Table226[[#This Row],[Apr-20]:[Mar-21]])</f>
        <v>0</v>
      </c>
    </row>
    <row r="77" spans="3:18">
      <c r="C77" s="19" t="str">
        <f>IF(ISERROR(VLOOKUP(Table226[[#This Row],[Name of Employee]],Table26[],2,0)),"",VLOOKUP(Table226[[#This Row],[Name of Employee]],Table26[],2,0))</f>
        <v/>
      </c>
      <c r="D77" s="19" t="str">
        <f>IF(ISERROR(VLOOKUP(Table226[[#This Row],[Name of Employee]],Table26[],2,0)),"",VLOOKUP(Table226[[#This Row],[Name of Employee]],Table26[],3,0))</f>
        <v/>
      </c>
      <c r="E77" s="19" t="str">
        <f>IF(ISERROR(VLOOKUP(Table226[[#This Row],[Name of Employee]],Table26[],2,0)),"",VLOOKUP(Table226[[#This Row],[Name of Employee]],Table26[],4,0))</f>
        <v/>
      </c>
      <c r="R77" s="19">
        <f>SUM(Table226[[#This Row],[Apr-20]:[Mar-21]])</f>
        <v>0</v>
      </c>
    </row>
  </sheetData>
  <conditionalFormatting sqref="F7:Q77 L4:Q6 F3:Q3">
    <cfRule type="expression" dxfId="355" priority="1">
      <formula>AND(F3&lt;&gt;"", F3&gt;$E3)</formula>
    </cfRule>
    <cfRule type="expression" dxfId="354" priority="2">
      <formula>AND(F3&lt;&gt;"",F3&lt;$E3)</formula>
    </cfRule>
  </conditionalFormatting>
  <dataValidations disablePrompts="1" count="1">
    <dataValidation type="list" allowBlank="1" showInputMessage="1" showErrorMessage="1" sqref="B3:B77" xr:uid="{6180A700-C380-0D4C-A282-CE8030190A25}">
      <formula1>fstp_employee</formula1>
    </dataValidation>
  </dataValidations>
  <pageMargins left="0.7" right="0.7" top="0.75" bottom="0.75" header="0.3" footer="0.3"/>
  <ignoredErrors>
    <ignoredError sqref="I3:J3" calculatedColumn="1"/>
  </ignoredErrors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FCCBB-A97D-6F40-AEF7-FA04188DCD76}">
  <sheetPr codeName="Sheet5">
    <tabColor theme="0"/>
  </sheetPr>
  <dimension ref="B1:AY53"/>
  <sheetViews>
    <sheetView showGridLines="0" topLeftCell="B1" zoomScale="144" workbookViewId="0">
      <selection activeCell="AX4" sqref="AX4"/>
    </sheetView>
  </sheetViews>
  <sheetFormatPr baseColWidth="10" defaultColWidth="15.83203125" defaultRowHeight="16"/>
  <cols>
    <col min="1" max="1" width="3.6640625" customWidth="1"/>
    <col min="2" max="2" width="25.33203125" customWidth="1"/>
    <col min="3" max="3" width="4.5" customWidth="1"/>
    <col min="9" max="9" width="3.5" customWidth="1"/>
    <col min="10" max="11" width="14.1640625" customWidth="1"/>
    <col min="12" max="12" width="3.5" customWidth="1"/>
    <col min="15" max="15" width="2.6640625" customWidth="1"/>
    <col min="16" max="16" width="17.1640625" customWidth="1"/>
    <col min="17" max="17" width="23.33203125" customWidth="1"/>
    <col min="18" max="18" width="22.5" customWidth="1"/>
    <col min="19" max="19" width="3.33203125" customWidth="1"/>
    <col min="22" max="22" width="15.1640625" customWidth="1"/>
    <col min="23" max="23" width="3.6640625" customWidth="1"/>
    <col min="29" max="29" width="3.5" customWidth="1"/>
    <col min="34" max="34" width="1.83203125" customWidth="1"/>
    <col min="35" max="35" width="4.5" customWidth="1"/>
    <col min="39" max="39" width="4.83203125" customWidth="1"/>
    <col min="43" max="43" width="3.6640625" customWidth="1"/>
    <col min="46" max="46" width="5" customWidth="1"/>
    <col min="49" max="49" width="5.33203125" customWidth="1"/>
    <col min="50" max="50" width="31.1640625" customWidth="1"/>
  </cols>
  <sheetData>
    <row r="1" spans="2:51" ht="7" customHeight="1" thickBot="1"/>
    <row r="2" spans="2:51" ht="15" customHeight="1" thickBot="1">
      <c r="B2" s="118" t="s">
        <v>442</v>
      </c>
      <c r="D2" s="112" t="s">
        <v>436</v>
      </c>
      <c r="E2" s="110"/>
      <c r="F2" s="110"/>
      <c r="G2" s="110"/>
      <c r="H2" s="111"/>
      <c r="J2" s="115" t="s">
        <v>413</v>
      </c>
      <c r="K2" s="113"/>
      <c r="M2" s="115" t="s">
        <v>413</v>
      </c>
      <c r="N2" s="113"/>
      <c r="P2" s="115" t="s">
        <v>414</v>
      </c>
      <c r="Q2" s="114"/>
      <c r="R2" s="113"/>
      <c r="T2" s="115" t="s">
        <v>437</v>
      </c>
      <c r="U2" s="114"/>
      <c r="V2" s="113"/>
      <c r="X2" s="115" t="s">
        <v>438</v>
      </c>
      <c r="Y2" s="114"/>
      <c r="Z2" s="113"/>
      <c r="AD2" s="115" t="s">
        <v>439</v>
      </c>
      <c r="AE2" s="114"/>
      <c r="AF2" s="114"/>
      <c r="AG2" s="113"/>
      <c r="AJ2" s="115" t="s">
        <v>440</v>
      </c>
      <c r="AK2" s="116"/>
      <c r="AL2" s="117"/>
      <c r="AN2" s="115" t="s">
        <v>441</v>
      </c>
      <c r="AO2" s="116"/>
      <c r="AP2" s="117"/>
      <c r="AR2" s="115" t="s">
        <v>443</v>
      </c>
      <c r="AS2" s="117"/>
      <c r="AU2" s="115" t="s">
        <v>444</v>
      </c>
      <c r="AV2" s="117"/>
      <c r="AX2" s="131" t="s">
        <v>491</v>
      </c>
      <c r="AY2" s="113"/>
    </row>
    <row r="3" spans="2:51" s="1" customFormat="1" ht="68">
      <c r="B3" s="1" t="s">
        <v>223</v>
      </c>
      <c r="D3" s="1" t="s">
        <v>0</v>
      </c>
      <c r="E3" s="1" t="s">
        <v>397</v>
      </c>
      <c r="F3" s="1" t="s">
        <v>399</v>
      </c>
      <c r="G3" s="1" t="s">
        <v>398</v>
      </c>
      <c r="H3" s="1" t="s">
        <v>400</v>
      </c>
      <c r="J3" s="1" t="s">
        <v>176</v>
      </c>
      <c r="K3" s="1" t="s">
        <v>177</v>
      </c>
      <c r="M3" s="1" t="s">
        <v>178</v>
      </c>
      <c r="N3" s="1" t="s">
        <v>179</v>
      </c>
      <c r="P3" s="1" t="s">
        <v>395</v>
      </c>
      <c r="Q3" s="1" t="s">
        <v>435</v>
      </c>
      <c r="R3" s="1" t="s">
        <v>0</v>
      </c>
      <c r="T3" s="1" t="s">
        <v>161</v>
      </c>
      <c r="U3" s="1" t="s">
        <v>162</v>
      </c>
      <c r="V3" s="1" t="s">
        <v>160</v>
      </c>
      <c r="X3" s="1" t="s">
        <v>337</v>
      </c>
      <c r="Y3" s="1" t="s">
        <v>537</v>
      </c>
      <c r="Z3" s="1" t="s">
        <v>538</v>
      </c>
      <c r="AA3" s="1" t="s">
        <v>451</v>
      </c>
      <c r="AB3" s="1" t="s">
        <v>452</v>
      </c>
      <c r="AD3" s="1" t="s">
        <v>187</v>
      </c>
      <c r="AE3" s="1" t="s">
        <v>92</v>
      </c>
      <c r="AF3" s="1" t="s">
        <v>200</v>
      </c>
      <c r="AG3" s="1" t="s">
        <v>205</v>
      </c>
      <c r="AJ3" s="1" t="s">
        <v>264</v>
      </c>
      <c r="AK3" s="1" t="s">
        <v>320</v>
      </c>
      <c r="AL3" s="1" t="s">
        <v>324</v>
      </c>
      <c r="AN3" s="1" t="s">
        <v>265</v>
      </c>
      <c r="AO3" s="1" t="s">
        <v>320</v>
      </c>
      <c r="AP3" s="1" t="s">
        <v>324</v>
      </c>
      <c r="AR3" s="1" t="s">
        <v>92</v>
      </c>
      <c r="AS3" s="1" t="s">
        <v>321</v>
      </c>
      <c r="AU3" s="1" t="s">
        <v>92</v>
      </c>
      <c r="AV3" s="1" t="s">
        <v>322</v>
      </c>
      <c r="AX3" s="1" t="s">
        <v>446</v>
      </c>
      <c r="AY3" s="1" t="s">
        <v>447</v>
      </c>
    </row>
    <row r="4" spans="2:51">
      <c r="B4" t="s">
        <v>221</v>
      </c>
      <c r="D4" t="s">
        <v>543</v>
      </c>
      <c r="E4" s="94">
        <v>44166</v>
      </c>
      <c r="J4" t="s">
        <v>1</v>
      </c>
      <c r="K4">
        <v>12000</v>
      </c>
      <c r="M4" t="s">
        <v>26</v>
      </c>
      <c r="N4">
        <v>8000</v>
      </c>
      <c r="R4" t="s">
        <v>550</v>
      </c>
      <c r="T4">
        <v>25</v>
      </c>
      <c r="U4">
        <f>Table18[[#This Row],[Operation Days (Monthly)]]*12</f>
        <v>300</v>
      </c>
      <c r="V4">
        <v>27</v>
      </c>
      <c r="X4">
        <v>2</v>
      </c>
      <c r="Y4">
        <v>5</v>
      </c>
      <c r="Z4">
        <v>10</v>
      </c>
      <c r="AA4" s="42">
        <v>0.9</v>
      </c>
      <c r="AB4" s="42">
        <v>0.8</v>
      </c>
      <c r="AD4" t="s">
        <v>188</v>
      </c>
      <c r="AE4" t="s">
        <v>204</v>
      </c>
      <c r="AF4" t="s">
        <v>198</v>
      </c>
      <c r="AG4">
        <v>15000</v>
      </c>
      <c r="AJ4" t="s">
        <v>316</v>
      </c>
      <c r="AK4">
        <v>1</v>
      </c>
      <c r="AL4">
        <f>Table35[[#This Row],[Distance Band]]*$AS$10</f>
        <v>500</v>
      </c>
      <c r="AN4" t="s">
        <v>266</v>
      </c>
      <c r="AO4">
        <v>1</v>
      </c>
      <c r="AP4">
        <f>Table35[[#This Row],[Distance Band]]*$AS$10</f>
        <v>500</v>
      </c>
      <c r="AR4" t="s">
        <v>246</v>
      </c>
      <c r="AS4">
        <v>1000</v>
      </c>
      <c r="AU4" t="s">
        <v>323</v>
      </c>
      <c r="AV4" s="44">
        <v>500</v>
      </c>
      <c r="AX4" t="s">
        <v>482</v>
      </c>
      <c r="AY4">
        <v>30</v>
      </c>
    </row>
    <row r="5" spans="2:51">
      <c r="B5" t="s">
        <v>222</v>
      </c>
      <c r="D5" t="s">
        <v>544</v>
      </c>
      <c r="E5" s="94">
        <v>44166</v>
      </c>
      <c r="J5" t="s">
        <v>2</v>
      </c>
      <c r="K5">
        <v>11000</v>
      </c>
      <c r="M5" t="s">
        <v>27</v>
      </c>
      <c r="N5">
        <v>8000</v>
      </c>
      <c r="R5" t="s">
        <v>551</v>
      </c>
      <c r="AD5" t="s">
        <v>189</v>
      </c>
      <c r="AE5" t="s">
        <v>201</v>
      </c>
      <c r="AF5" t="s">
        <v>194</v>
      </c>
      <c r="AG5">
        <v>50000</v>
      </c>
      <c r="AJ5" t="s">
        <v>317</v>
      </c>
      <c r="AK5">
        <v>1</v>
      </c>
      <c r="AL5">
        <f>Table35[[#This Row],[Distance Band]]*$AS$10</f>
        <v>500</v>
      </c>
      <c r="AN5" t="s">
        <v>267</v>
      </c>
      <c r="AO5">
        <v>1</v>
      </c>
      <c r="AP5">
        <f>Table35[[#This Row],[Distance Band]]*$AS$10</f>
        <v>500</v>
      </c>
      <c r="AR5" t="s">
        <v>247</v>
      </c>
      <c r="AS5">
        <v>1500</v>
      </c>
      <c r="AV5" s="43"/>
      <c r="AX5" t="s">
        <v>483</v>
      </c>
      <c r="AY5">
        <v>100</v>
      </c>
    </row>
    <row r="6" spans="2:51">
      <c r="B6" t="s">
        <v>240</v>
      </c>
      <c r="D6" t="s">
        <v>545</v>
      </c>
      <c r="J6" t="s">
        <v>3</v>
      </c>
      <c r="K6">
        <v>9000</v>
      </c>
      <c r="M6" t="s">
        <v>28</v>
      </c>
      <c r="N6">
        <v>9000</v>
      </c>
      <c r="AD6" t="s">
        <v>190</v>
      </c>
      <c r="AE6" t="s">
        <v>204</v>
      </c>
      <c r="AF6" t="s">
        <v>195</v>
      </c>
      <c r="AG6">
        <v>40000</v>
      </c>
      <c r="AN6" t="s">
        <v>268</v>
      </c>
      <c r="AO6">
        <v>1</v>
      </c>
      <c r="AP6">
        <f>Table35[[#This Row],[Distance Band]]*$AS$10</f>
        <v>500</v>
      </c>
      <c r="AR6" t="s">
        <v>248</v>
      </c>
      <c r="AS6">
        <v>200</v>
      </c>
      <c r="AX6" t="s">
        <v>484</v>
      </c>
      <c r="AY6">
        <v>1000</v>
      </c>
    </row>
    <row r="7" spans="2:51">
      <c r="D7" t="s">
        <v>546</v>
      </c>
      <c r="J7" t="s">
        <v>4</v>
      </c>
      <c r="K7">
        <v>9000</v>
      </c>
      <c r="M7" t="s">
        <v>29</v>
      </c>
      <c r="N7">
        <v>9000</v>
      </c>
      <c r="AD7" t="s">
        <v>191</v>
      </c>
      <c r="AE7" t="s">
        <v>201</v>
      </c>
      <c r="AF7" t="s">
        <v>194</v>
      </c>
      <c r="AG7">
        <v>30000</v>
      </c>
      <c r="AN7" t="s">
        <v>269</v>
      </c>
      <c r="AO7">
        <v>1</v>
      </c>
      <c r="AP7">
        <f>Table35[[#This Row],[Distance Band]]*$AS$10</f>
        <v>500</v>
      </c>
      <c r="AR7" t="s">
        <v>249</v>
      </c>
      <c r="AS7">
        <v>1500</v>
      </c>
    </row>
    <row r="8" spans="2:51">
      <c r="D8" t="s">
        <v>547</v>
      </c>
      <c r="J8" t="s">
        <v>5</v>
      </c>
      <c r="K8">
        <v>12000</v>
      </c>
      <c r="M8" t="s">
        <v>30</v>
      </c>
      <c r="N8">
        <v>9000</v>
      </c>
      <c r="AD8" t="s">
        <v>192</v>
      </c>
      <c r="AE8" t="s">
        <v>201</v>
      </c>
      <c r="AF8" t="s">
        <v>193</v>
      </c>
      <c r="AG8">
        <v>50000</v>
      </c>
      <c r="AN8" t="s">
        <v>270</v>
      </c>
      <c r="AO8">
        <v>1</v>
      </c>
      <c r="AP8">
        <f>Table35[[#This Row],[Distance Band]]*$AS$10</f>
        <v>500</v>
      </c>
      <c r="AR8" t="s">
        <v>251</v>
      </c>
      <c r="AS8">
        <v>1500</v>
      </c>
    </row>
    <row r="9" spans="2:51">
      <c r="D9" t="s">
        <v>548</v>
      </c>
      <c r="J9" t="s">
        <v>6</v>
      </c>
      <c r="K9">
        <v>9000</v>
      </c>
      <c r="M9" t="s">
        <v>31</v>
      </c>
      <c r="N9">
        <v>8000</v>
      </c>
      <c r="AN9" t="s">
        <v>271</v>
      </c>
      <c r="AO9">
        <v>1</v>
      </c>
      <c r="AP9">
        <f>Table35[[#This Row],[Distance Band]]*$AS$10</f>
        <v>500</v>
      </c>
      <c r="AR9" t="s">
        <v>250</v>
      </c>
      <c r="AS9">
        <v>2000</v>
      </c>
    </row>
    <row r="10" spans="2:51">
      <c r="D10" t="s">
        <v>549</v>
      </c>
      <c r="J10" t="s">
        <v>7</v>
      </c>
      <c r="K10">
        <v>11000</v>
      </c>
      <c r="M10" t="s">
        <v>32</v>
      </c>
      <c r="N10">
        <v>9000</v>
      </c>
      <c r="AN10" t="s">
        <v>272</v>
      </c>
      <c r="AO10">
        <v>1</v>
      </c>
      <c r="AP10">
        <f>Table35[[#This Row],[Distance Band]]*$AS$10</f>
        <v>500</v>
      </c>
      <c r="AR10" t="s">
        <v>335</v>
      </c>
      <c r="AS10">
        <v>500</v>
      </c>
    </row>
    <row r="11" spans="2:51">
      <c r="J11" t="s">
        <v>8</v>
      </c>
      <c r="K11">
        <v>12000</v>
      </c>
      <c r="M11" t="s">
        <v>33</v>
      </c>
      <c r="N11">
        <v>8000</v>
      </c>
      <c r="AN11" t="s">
        <v>273</v>
      </c>
      <c r="AO11">
        <v>1</v>
      </c>
      <c r="AP11">
        <f>Table35[[#This Row],[Distance Band]]*$AS$10</f>
        <v>500</v>
      </c>
    </row>
    <row r="12" spans="2:51">
      <c r="J12" t="s">
        <v>9</v>
      </c>
      <c r="K12">
        <v>11000</v>
      </c>
      <c r="M12" t="s">
        <v>34</v>
      </c>
      <c r="N12">
        <v>9000</v>
      </c>
      <c r="AN12" t="s">
        <v>274</v>
      </c>
      <c r="AO12">
        <v>1</v>
      </c>
      <c r="AP12">
        <f>Table35[[#This Row],[Distance Band]]*$AS$10</f>
        <v>500</v>
      </c>
    </row>
    <row r="13" spans="2:51">
      <c r="J13" t="s">
        <v>10</v>
      </c>
      <c r="K13">
        <v>12000</v>
      </c>
      <c r="M13" t="s">
        <v>35</v>
      </c>
      <c r="N13">
        <v>9000</v>
      </c>
      <c r="AN13" t="s">
        <v>275</v>
      </c>
      <c r="AO13">
        <v>1</v>
      </c>
      <c r="AP13">
        <f>Table35[[#This Row],[Distance Band]]*$AS$10</f>
        <v>500</v>
      </c>
    </row>
    <row r="14" spans="2:51">
      <c r="J14" t="s">
        <v>11</v>
      </c>
      <c r="K14">
        <v>10000</v>
      </c>
      <c r="M14" t="s">
        <v>36</v>
      </c>
      <c r="N14">
        <v>9000</v>
      </c>
      <c r="AN14" t="s">
        <v>276</v>
      </c>
      <c r="AO14">
        <v>1</v>
      </c>
      <c r="AP14">
        <f>Table35[[#This Row],[Distance Band]]*$AS$10</f>
        <v>500</v>
      </c>
    </row>
    <row r="15" spans="2:51">
      <c r="J15" t="s">
        <v>12</v>
      </c>
      <c r="K15">
        <v>11000</v>
      </c>
      <c r="M15" t="s">
        <v>37</v>
      </c>
      <c r="N15">
        <v>8000</v>
      </c>
      <c r="AN15" t="s">
        <v>277</v>
      </c>
      <c r="AO15">
        <v>1</v>
      </c>
      <c r="AP15">
        <f>Table35[[#This Row],[Distance Band]]*$AS$10</f>
        <v>500</v>
      </c>
    </row>
    <row r="16" spans="2:51">
      <c r="J16" t="s">
        <v>13</v>
      </c>
      <c r="K16">
        <v>10000</v>
      </c>
      <c r="M16" t="s">
        <v>38</v>
      </c>
      <c r="N16">
        <v>8000</v>
      </c>
      <c r="AN16" t="s">
        <v>278</v>
      </c>
      <c r="AO16">
        <v>1</v>
      </c>
      <c r="AP16">
        <f>Table35[[#This Row],[Distance Band]]*$AS$10</f>
        <v>500</v>
      </c>
    </row>
    <row r="17" spans="10:42">
      <c r="J17" t="s">
        <v>14</v>
      </c>
      <c r="K17">
        <v>12000</v>
      </c>
      <c r="M17" t="s">
        <v>39</v>
      </c>
      <c r="N17">
        <v>9000</v>
      </c>
      <c r="AN17" t="s">
        <v>279</v>
      </c>
      <c r="AO17">
        <v>1</v>
      </c>
      <c r="AP17">
        <f>Table35[[#This Row],[Distance Band]]*$AS$10</f>
        <v>500</v>
      </c>
    </row>
    <row r="18" spans="10:42">
      <c r="J18" t="s">
        <v>15</v>
      </c>
      <c r="K18">
        <v>9000</v>
      </c>
      <c r="M18" t="s">
        <v>40</v>
      </c>
      <c r="N18">
        <v>9000</v>
      </c>
      <c r="AN18" t="s">
        <v>280</v>
      </c>
      <c r="AO18">
        <v>1</v>
      </c>
      <c r="AP18">
        <f>Table35[[#This Row],[Distance Band]]*$AS$10</f>
        <v>500</v>
      </c>
    </row>
    <row r="19" spans="10:42">
      <c r="J19" t="s">
        <v>16</v>
      </c>
      <c r="K19">
        <v>9000</v>
      </c>
      <c r="M19" t="s">
        <v>41</v>
      </c>
      <c r="N19">
        <v>9000</v>
      </c>
      <c r="AN19" t="s">
        <v>281</v>
      </c>
      <c r="AO19">
        <v>1</v>
      </c>
      <c r="AP19">
        <f>Table35[[#This Row],[Distance Band]]*$AS$10</f>
        <v>500</v>
      </c>
    </row>
    <row r="20" spans="10:42">
      <c r="J20" t="s">
        <v>17</v>
      </c>
      <c r="K20">
        <v>9000</v>
      </c>
      <c r="M20" t="s">
        <v>42</v>
      </c>
      <c r="N20">
        <v>8000</v>
      </c>
      <c r="AN20" t="s">
        <v>282</v>
      </c>
      <c r="AO20">
        <v>1</v>
      </c>
      <c r="AP20">
        <f>Table35[[#This Row],[Distance Band]]*$AS$10</f>
        <v>500</v>
      </c>
    </row>
    <row r="21" spans="10:42">
      <c r="J21" t="s">
        <v>18</v>
      </c>
      <c r="K21">
        <v>9000</v>
      </c>
      <c r="M21" t="s">
        <v>43</v>
      </c>
      <c r="N21">
        <v>8000</v>
      </c>
      <c r="AN21" t="s">
        <v>283</v>
      </c>
      <c r="AO21">
        <v>1</v>
      </c>
      <c r="AP21">
        <f>Table35[[#This Row],[Distance Band]]*$AS$10</f>
        <v>500</v>
      </c>
    </row>
    <row r="22" spans="10:42">
      <c r="J22" t="s">
        <v>19</v>
      </c>
      <c r="K22">
        <v>10000</v>
      </c>
      <c r="M22" t="s">
        <v>44</v>
      </c>
      <c r="N22">
        <v>8000</v>
      </c>
      <c r="AN22" t="s">
        <v>284</v>
      </c>
      <c r="AO22">
        <v>1</v>
      </c>
      <c r="AP22">
        <f>Table35[[#This Row],[Distance Band]]*$AS$10</f>
        <v>500</v>
      </c>
    </row>
    <row r="23" spans="10:42">
      <c r="J23" t="s">
        <v>20</v>
      </c>
      <c r="K23">
        <v>10000</v>
      </c>
      <c r="M23" t="s">
        <v>45</v>
      </c>
      <c r="N23">
        <v>9000</v>
      </c>
      <c r="AN23" t="s">
        <v>285</v>
      </c>
      <c r="AO23">
        <v>1</v>
      </c>
      <c r="AP23">
        <f>Table35[[#This Row],[Distance Band]]*$AS$10</f>
        <v>500</v>
      </c>
    </row>
    <row r="24" spans="10:42">
      <c r="J24" t="s">
        <v>21</v>
      </c>
      <c r="K24">
        <v>12000</v>
      </c>
      <c r="M24" t="s">
        <v>46</v>
      </c>
      <c r="N24">
        <v>9000</v>
      </c>
      <c r="AN24" t="s">
        <v>286</v>
      </c>
      <c r="AO24">
        <v>1</v>
      </c>
      <c r="AP24">
        <f>Table35[[#This Row],[Distance Band]]*$AS$10</f>
        <v>500</v>
      </c>
    </row>
    <row r="25" spans="10:42">
      <c r="J25" t="s">
        <v>22</v>
      </c>
      <c r="K25">
        <v>12000</v>
      </c>
      <c r="M25" t="s">
        <v>47</v>
      </c>
      <c r="N25">
        <v>8000</v>
      </c>
      <c r="AN25" t="s">
        <v>287</v>
      </c>
      <c r="AO25">
        <v>2</v>
      </c>
      <c r="AP25">
        <f>Table35[[#This Row],[Distance Band]]*$AS$10</f>
        <v>1000</v>
      </c>
    </row>
    <row r="26" spans="10:42">
      <c r="J26" t="s">
        <v>23</v>
      </c>
      <c r="K26">
        <v>9000</v>
      </c>
      <c r="M26" t="s">
        <v>48</v>
      </c>
      <c r="N26">
        <v>8000</v>
      </c>
      <c r="AN26" t="s">
        <v>288</v>
      </c>
      <c r="AO26">
        <v>2</v>
      </c>
      <c r="AP26">
        <f>Table35[[#This Row],[Distance Band]]*$AS$10</f>
        <v>1000</v>
      </c>
    </row>
    <row r="27" spans="10:42">
      <c r="J27" t="s">
        <v>24</v>
      </c>
      <c r="K27">
        <v>12000</v>
      </c>
      <c r="M27" t="s">
        <v>49</v>
      </c>
      <c r="N27">
        <v>8000</v>
      </c>
      <c r="AN27" t="s">
        <v>289</v>
      </c>
      <c r="AO27">
        <v>2</v>
      </c>
      <c r="AP27">
        <f>Table35[[#This Row],[Distance Band]]*$AS$10</f>
        <v>1000</v>
      </c>
    </row>
    <row r="28" spans="10:42">
      <c r="J28" t="s">
        <v>25</v>
      </c>
      <c r="K28">
        <v>12000</v>
      </c>
      <c r="M28" t="s">
        <v>50</v>
      </c>
      <c r="N28">
        <v>9000</v>
      </c>
      <c r="AN28" t="s">
        <v>290</v>
      </c>
      <c r="AO28">
        <v>2</v>
      </c>
      <c r="AP28">
        <f>Table35[[#This Row],[Distance Band]]*$AS$10</f>
        <v>1000</v>
      </c>
    </row>
    <row r="29" spans="10:42">
      <c r="J29" t="s">
        <v>241</v>
      </c>
      <c r="K29">
        <v>15000</v>
      </c>
      <c r="M29" t="s">
        <v>51</v>
      </c>
      <c r="N29">
        <v>9000</v>
      </c>
      <c r="AN29" t="s">
        <v>291</v>
      </c>
      <c r="AO29">
        <v>2</v>
      </c>
      <c r="AP29">
        <f>Table35[[#This Row],[Distance Band]]*$AS$10</f>
        <v>1000</v>
      </c>
    </row>
    <row r="30" spans="10:42">
      <c r="J30" t="s">
        <v>242</v>
      </c>
      <c r="K30">
        <v>20000</v>
      </c>
      <c r="M30" t="s">
        <v>52</v>
      </c>
      <c r="N30">
        <v>9000</v>
      </c>
      <c r="AN30" t="s">
        <v>292</v>
      </c>
      <c r="AO30">
        <v>2</v>
      </c>
      <c r="AP30">
        <f>Table35[[#This Row],[Distance Band]]*$AS$10</f>
        <v>1000</v>
      </c>
    </row>
    <row r="31" spans="10:42">
      <c r="J31" t="s">
        <v>333</v>
      </c>
      <c r="K31">
        <v>21000</v>
      </c>
      <c r="M31" t="s">
        <v>53</v>
      </c>
      <c r="N31">
        <v>9000</v>
      </c>
      <c r="AN31" t="s">
        <v>293</v>
      </c>
      <c r="AO31">
        <v>2</v>
      </c>
      <c r="AP31">
        <f>Table35[[#This Row],[Distance Band]]*$AS$10</f>
        <v>1000</v>
      </c>
    </row>
    <row r="32" spans="10:42">
      <c r="M32" t="s">
        <v>54</v>
      </c>
      <c r="N32">
        <v>9000</v>
      </c>
      <c r="AN32" t="s">
        <v>294</v>
      </c>
      <c r="AO32">
        <v>2</v>
      </c>
      <c r="AP32">
        <f>Table35[[#This Row],[Distance Band]]*$AS$10</f>
        <v>1000</v>
      </c>
    </row>
    <row r="33" spans="13:42">
      <c r="M33" t="s">
        <v>55</v>
      </c>
      <c r="N33">
        <v>9000</v>
      </c>
      <c r="AN33" t="s">
        <v>295</v>
      </c>
      <c r="AO33">
        <v>2</v>
      </c>
      <c r="AP33">
        <f>Table35[[#This Row],[Distance Band]]*$AS$10</f>
        <v>1000</v>
      </c>
    </row>
    <row r="34" spans="13:42">
      <c r="M34" t="s">
        <v>56</v>
      </c>
      <c r="N34">
        <v>9000</v>
      </c>
      <c r="AN34" t="s">
        <v>296</v>
      </c>
      <c r="AO34">
        <v>2</v>
      </c>
      <c r="AP34">
        <f>Table35[[#This Row],[Distance Band]]*$AS$10</f>
        <v>1000</v>
      </c>
    </row>
    <row r="35" spans="13:42">
      <c r="M35" t="s">
        <v>57</v>
      </c>
      <c r="N35">
        <v>9000</v>
      </c>
      <c r="AN35" t="s">
        <v>297</v>
      </c>
      <c r="AO35">
        <v>2</v>
      </c>
      <c r="AP35">
        <f>Table35[[#This Row],[Distance Band]]*$AS$10</f>
        <v>1000</v>
      </c>
    </row>
    <row r="36" spans="13:42">
      <c r="M36" t="s">
        <v>58</v>
      </c>
      <c r="N36">
        <v>9000</v>
      </c>
      <c r="AN36" t="s">
        <v>298</v>
      </c>
      <c r="AO36">
        <v>2</v>
      </c>
      <c r="AP36">
        <f>Table35[[#This Row],[Distance Band]]*$AS$10</f>
        <v>1000</v>
      </c>
    </row>
    <row r="37" spans="13:42">
      <c r="M37" t="s">
        <v>59</v>
      </c>
      <c r="N37">
        <v>9000</v>
      </c>
      <c r="AN37" t="s">
        <v>299</v>
      </c>
      <c r="AO37">
        <v>2</v>
      </c>
      <c r="AP37">
        <f>Table35[[#This Row],[Distance Band]]*$AS$10</f>
        <v>1000</v>
      </c>
    </row>
    <row r="38" spans="13:42">
      <c r="M38" t="s">
        <v>60</v>
      </c>
      <c r="N38">
        <v>9000</v>
      </c>
      <c r="AN38" t="s">
        <v>300</v>
      </c>
      <c r="AO38">
        <v>2</v>
      </c>
      <c r="AP38">
        <f>Table35[[#This Row],[Distance Band]]*$AS$10</f>
        <v>1000</v>
      </c>
    </row>
    <row r="39" spans="13:42">
      <c r="M39" t="s">
        <v>61</v>
      </c>
      <c r="N39">
        <v>9000</v>
      </c>
      <c r="AN39" t="s">
        <v>301</v>
      </c>
      <c r="AO39">
        <v>2</v>
      </c>
      <c r="AP39">
        <f>Table35[[#This Row],[Distance Band]]*$AS$10</f>
        <v>1000</v>
      </c>
    </row>
    <row r="40" spans="13:42">
      <c r="M40" t="s">
        <v>62</v>
      </c>
      <c r="N40">
        <v>8000</v>
      </c>
      <c r="AN40" t="s">
        <v>302</v>
      </c>
      <c r="AO40">
        <v>2</v>
      </c>
      <c r="AP40">
        <f>Table35[[#This Row],[Distance Band]]*$AS$10</f>
        <v>1000</v>
      </c>
    </row>
    <row r="41" spans="13:42">
      <c r="M41" t="s">
        <v>63</v>
      </c>
      <c r="N41">
        <v>8000</v>
      </c>
      <c r="AN41" t="s">
        <v>303</v>
      </c>
      <c r="AO41">
        <v>2</v>
      </c>
      <c r="AP41">
        <f>Table35[[#This Row],[Distance Band]]*$AS$10</f>
        <v>1000</v>
      </c>
    </row>
    <row r="42" spans="13:42">
      <c r="M42" t="s">
        <v>64</v>
      </c>
      <c r="N42">
        <v>9000</v>
      </c>
      <c r="AN42" t="s">
        <v>304</v>
      </c>
      <c r="AO42">
        <v>2</v>
      </c>
      <c r="AP42">
        <f>Table35[[#This Row],[Distance Band]]*$AS$10</f>
        <v>1000</v>
      </c>
    </row>
    <row r="43" spans="13:42">
      <c r="M43" t="s">
        <v>65</v>
      </c>
      <c r="N43">
        <v>9000</v>
      </c>
      <c r="AN43" t="s">
        <v>305</v>
      </c>
      <c r="AO43">
        <v>3</v>
      </c>
      <c r="AP43">
        <f>Table35[[#This Row],[Distance Band]]*$AS$10</f>
        <v>1500</v>
      </c>
    </row>
    <row r="44" spans="13:42">
      <c r="M44" t="s">
        <v>66</v>
      </c>
      <c r="N44">
        <v>9000</v>
      </c>
      <c r="AN44" t="s">
        <v>306</v>
      </c>
      <c r="AO44">
        <v>3</v>
      </c>
      <c r="AP44">
        <f>Table35[[#This Row],[Distance Band]]*$AS$10</f>
        <v>1500</v>
      </c>
    </row>
    <row r="45" spans="13:42">
      <c r="M45" t="s">
        <v>67</v>
      </c>
      <c r="N45">
        <v>8000</v>
      </c>
      <c r="AN45" t="s">
        <v>307</v>
      </c>
      <c r="AO45">
        <v>3</v>
      </c>
      <c r="AP45">
        <f>Table35[[#This Row],[Distance Band]]*$AS$10</f>
        <v>1500</v>
      </c>
    </row>
    <row r="46" spans="13:42">
      <c r="M46" t="s">
        <v>68</v>
      </c>
      <c r="N46">
        <v>9000</v>
      </c>
      <c r="AN46" t="s">
        <v>308</v>
      </c>
      <c r="AO46">
        <v>3</v>
      </c>
      <c r="AP46">
        <f>Table35[[#This Row],[Distance Band]]*$AS$10</f>
        <v>1500</v>
      </c>
    </row>
    <row r="47" spans="13:42">
      <c r="M47" t="s">
        <v>69</v>
      </c>
      <c r="N47">
        <v>9000</v>
      </c>
      <c r="AN47" t="s">
        <v>309</v>
      </c>
      <c r="AO47">
        <v>3</v>
      </c>
      <c r="AP47">
        <f>Table35[[#This Row],[Distance Band]]*$AS$10</f>
        <v>1500</v>
      </c>
    </row>
    <row r="48" spans="13:42">
      <c r="M48" t="s">
        <v>70</v>
      </c>
      <c r="N48">
        <v>9000</v>
      </c>
      <c r="AN48" t="s">
        <v>310</v>
      </c>
      <c r="AO48">
        <v>3</v>
      </c>
      <c r="AP48">
        <f>Table35[[#This Row],[Distance Band]]*$AS$10</f>
        <v>1500</v>
      </c>
    </row>
    <row r="49" spans="13:42">
      <c r="M49" t="s">
        <v>71</v>
      </c>
      <c r="N49">
        <v>9000</v>
      </c>
      <c r="AN49" t="s">
        <v>311</v>
      </c>
      <c r="AO49">
        <v>3</v>
      </c>
      <c r="AP49">
        <f>Table35[[#This Row],[Distance Band]]*$AS$10</f>
        <v>1500</v>
      </c>
    </row>
    <row r="50" spans="13:42">
      <c r="M50" t="s">
        <v>72</v>
      </c>
      <c r="N50">
        <v>9000</v>
      </c>
      <c r="AN50" t="s">
        <v>312</v>
      </c>
      <c r="AO50">
        <v>3</v>
      </c>
      <c r="AP50">
        <f>Table35[[#This Row],[Distance Band]]*$AS$10</f>
        <v>1500</v>
      </c>
    </row>
    <row r="51" spans="13:42">
      <c r="M51" t="s">
        <v>73</v>
      </c>
      <c r="N51">
        <v>9000</v>
      </c>
      <c r="AN51" t="s">
        <v>313</v>
      </c>
      <c r="AO51">
        <v>3</v>
      </c>
      <c r="AP51">
        <f>Table35[[#This Row],[Distance Band]]*$AS$10</f>
        <v>1500</v>
      </c>
    </row>
    <row r="52" spans="13:42">
      <c r="M52" t="s">
        <v>74</v>
      </c>
      <c r="N52">
        <v>9000</v>
      </c>
      <c r="AN52" t="s">
        <v>314</v>
      </c>
      <c r="AO52">
        <v>3</v>
      </c>
      <c r="AP52">
        <f>Table35[[#This Row],[Distance Band]]*$AS$10</f>
        <v>1500</v>
      </c>
    </row>
    <row r="53" spans="13:42">
      <c r="M53" t="s">
        <v>75</v>
      </c>
      <c r="N53">
        <v>9000</v>
      </c>
      <c r="AN53" t="s">
        <v>315</v>
      </c>
      <c r="AO53">
        <v>3</v>
      </c>
      <c r="AP53">
        <f>Table35[[#This Row],[Distance Band]]*$AS$10</f>
        <v>1500</v>
      </c>
    </row>
  </sheetData>
  <phoneticPr fontId="1" type="noConversion"/>
  <dataValidations disablePrompts="1" count="2">
    <dataValidation type="list" allowBlank="1" showInputMessage="1" showErrorMessage="1" sqref="AF4:AF8" xr:uid="{704A5B21-1339-D043-BCBD-2385AFC71B32}">
      <formula1>INDIRECT(AE4)</formula1>
    </dataValidation>
    <dataValidation type="whole" allowBlank="1" showInputMessage="1" showErrorMessage="1" sqref="AG4:AG8" xr:uid="{B654481F-9C4F-CF40-917B-53ABC1E85138}">
      <formula1>0</formula1>
      <formula2>10000000</formula2>
    </dataValidation>
  </dataValidations>
  <pageMargins left="0.7" right="0.7" top="0.75" bottom="0.75" header="0.3" footer="0.3"/>
  <tableParts count="15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84E7751-BC94-3044-8684-A7970366763A}">
            <x14:iconSet iconSet="3Flags" custom="1">
              <x14:cfvo type="percent">
                <xm:f>0</xm:f>
              </x14:cfvo>
              <x14:cfvo type="percent">
                <xm:f>33</xm:f>
              </x14:cfvo>
              <x14:cfvo type="num">
                <xm:f>$X$4</xm:f>
              </x14:cfvo>
              <x14:cfIcon iconSet="NoIcons" iconId="0"/>
              <x14:cfIcon iconSet="NoIcons" iconId="0"/>
              <x14:cfIcon iconSet="3Flags" iconId="0"/>
            </x14:iconSet>
          </x14:cfRule>
          <xm:sqref>I4:I39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67A21E5-6085-F74E-B5B3-BBCD49D03361}">
          <x14:formula1>
            <xm:f>'Field Values'!$AG$3:$AG$4</xm:f>
          </x14:formula1>
          <xm:sqref>AE4:AE8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83C0D-9472-3447-AC94-64A19B16AA33}">
  <sheetPr codeName="Sheet6">
    <tabColor theme="0"/>
  </sheetPr>
  <dimension ref="A1:EF106"/>
  <sheetViews>
    <sheetView showGridLines="0" topLeftCell="AG79" zoomScale="136" zoomScaleNormal="136" workbookViewId="0">
      <selection activeCell="AK7" sqref="AK7:AK106"/>
    </sheetView>
  </sheetViews>
  <sheetFormatPr baseColWidth="10" defaultColWidth="4.83203125" defaultRowHeight="16"/>
  <cols>
    <col min="1" max="1" width="32.83203125" bestFit="1" customWidth="1"/>
    <col min="3" max="3" width="21.1640625" bestFit="1" customWidth="1"/>
    <col min="5" max="5" width="16.33203125" bestFit="1" customWidth="1"/>
    <col min="7" max="7" width="32.6640625" bestFit="1" customWidth="1"/>
    <col min="9" max="9" width="17.6640625" bestFit="1" customWidth="1"/>
    <col min="11" max="11" width="27.5" customWidth="1"/>
    <col min="13" max="13" width="17.5" customWidth="1"/>
    <col min="15" max="15" width="21" customWidth="1"/>
    <col min="17" max="17" width="18.6640625" customWidth="1"/>
    <col min="18" max="18" width="3.33203125" customWidth="1"/>
    <col min="19" max="19" width="7.6640625" customWidth="1"/>
    <col min="21" max="21" width="12.6640625" customWidth="1"/>
    <col min="23" max="23" width="34.83203125" bestFit="1" customWidth="1"/>
    <col min="25" max="25" width="24" customWidth="1"/>
    <col min="27" max="27" width="16" customWidth="1"/>
    <col min="29" max="29" width="17.33203125" customWidth="1"/>
    <col min="31" max="31" width="32.6640625" customWidth="1"/>
    <col min="33" max="34" width="15.83203125"/>
    <col min="35" max="35" width="21.83203125" customWidth="1"/>
    <col min="37" max="37" width="16.1640625" customWidth="1"/>
    <col min="38" max="136" width="4.83203125" customWidth="1"/>
  </cols>
  <sheetData>
    <row r="1" spans="1:136">
      <c r="AK1">
        <f>COUNTA(Table3[Vehicle License Number],,Table43[Vehicle License Number])</f>
        <v>10</v>
      </c>
    </row>
    <row r="2" spans="1:136" ht="34">
      <c r="A2" t="s">
        <v>485</v>
      </c>
      <c r="C2" t="s">
        <v>91</v>
      </c>
      <c r="E2" t="s">
        <v>92</v>
      </c>
      <c r="G2" t="s">
        <v>206</v>
      </c>
      <c r="I2" t="s">
        <v>244</v>
      </c>
      <c r="K2" t="s">
        <v>207</v>
      </c>
      <c r="M2" t="s">
        <v>334</v>
      </c>
      <c r="O2" t="s">
        <v>245</v>
      </c>
      <c r="Q2" t="s">
        <v>252</v>
      </c>
      <c r="S2" t="s">
        <v>254</v>
      </c>
      <c r="U2" t="s">
        <v>326</v>
      </c>
      <c r="W2" t="s">
        <v>239</v>
      </c>
      <c r="Y2" s="53" t="s">
        <v>342</v>
      </c>
      <c r="AA2" t="s">
        <v>472</v>
      </c>
      <c r="AC2" t="s">
        <v>474</v>
      </c>
      <c r="AE2" t="s">
        <v>486</v>
      </c>
      <c r="AG2" s="1" t="s">
        <v>92</v>
      </c>
      <c r="AH2" s="1" t="s">
        <v>202</v>
      </c>
      <c r="AI2" s="1" t="s">
        <v>203</v>
      </c>
      <c r="AK2" t="str" cm="1">
        <f t="array" ref="AK2">_xlfn.TEXTJOIN(" ", TRUE,TRANSPOSE(Table3[Vehicle License Number]))</f>
        <v>OD1234 OD1235 OD1236 OD1237 OD1238 OD1239 OD1240</v>
      </c>
    </row>
    <row r="3" spans="1:136">
      <c r="A3" t="s">
        <v>87</v>
      </c>
      <c r="C3" t="s">
        <v>107</v>
      </c>
      <c r="E3" t="s">
        <v>109</v>
      </c>
      <c r="G3" t="s">
        <v>118</v>
      </c>
      <c r="I3" t="s">
        <v>115</v>
      </c>
      <c r="K3" t="s">
        <v>208</v>
      </c>
      <c r="M3" t="s">
        <v>215</v>
      </c>
      <c r="O3" t="s">
        <v>246</v>
      </c>
      <c r="Q3" t="s">
        <v>253</v>
      </c>
      <c r="S3" t="s">
        <v>256</v>
      </c>
      <c r="U3" t="s">
        <v>327</v>
      </c>
      <c r="W3" t="s">
        <v>330</v>
      </c>
      <c r="Y3" s="51" t="s">
        <v>343</v>
      </c>
      <c r="AA3" t="s">
        <v>470</v>
      </c>
      <c r="AC3" t="s">
        <v>475</v>
      </c>
      <c r="AE3" t="s">
        <v>487</v>
      </c>
      <c r="AG3" t="s">
        <v>201</v>
      </c>
      <c r="AH3" t="s">
        <v>193</v>
      </c>
      <c r="AI3" t="s">
        <v>197</v>
      </c>
      <c r="AK3" t="str" cm="1">
        <f t="array" ref="AK3">_xlfn.TEXTJOIN(" ", TRUE,TRANSPOSE(Table43[Vehicle License Number]))</f>
        <v>ODPV123 ODPV124</v>
      </c>
    </row>
    <row r="4" spans="1:136">
      <c r="A4" t="s">
        <v>88</v>
      </c>
      <c r="C4" t="s">
        <v>108</v>
      </c>
      <c r="G4" t="s">
        <v>186</v>
      </c>
      <c r="I4" t="s">
        <v>116</v>
      </c>
      <c r="K4" t="s">
        <v>209</v>
      </c>
      <c r="M4" t="s">
        <v>116</v>
      </c>
      <c r="O4" t="s">
        <v>247</v>
      </c>
      <c r="Q4" t="s">
        <v>318</v>
      </c>
      <c r="S4" t="s">
        <v>255</v>
      </c>
      <c r="U4" t="s">
        <v>328</v>
      </c>
      <c r="W4" t="s">
        <v>331</v>
      </c>
      <c r="Y4" s="52" t="s">
        <v>344</v>
      </c>
      <c r="AA4" t="s">
        <v>471</v>
      </c>
      <c r="AC4" t="s">
        <v>476</v>
      </c>
      <c r="AE4" t="s">
        <v>488</v>
      </c>
      <c r="AG4" t="s">
        <v>204</v>
      </c>
      <c r="AH4" t="s">
        <v>194</v>
      </c>
      <c r="AI4" t="s">
        <v>198</v>
      </c>
      <c r="AK4" s="162" t="str">
        <f>_xlfn.TEXTJOIN(" ",TRUE,AK2,AK3)</f>
        <v>OD1234 OD1235 OD1236 OD1237 OD1238 OD1239 OD1240 ODPV123 ODPV124</v>
      </c>
    </row>
    <row r="5" spans="1:136">
      <c r="A5" t="s">
        <v>89</v>
      </c>
      <c r="G5" t="s">
        <v>243</v>
      </c>
      <c r="K5" t="s">
        <v>210</v>
      </c>
      <c r="O5" t="s">
        <v>248</v>
      </c>
      <c r="Q5" t="s">
        <v>319</v>
      </c>
      <c r="U5" t="s">
        <v>329</v>
      </c>
      <c r="W5" t="s">
        <v>332</v>
      </c>
      <c r="Y5" s="54" t="s">
        <v>345</v>
      </c>
      <c r="AE5" t="s">
        <v>489</v>
      </c>
      <c r="AI5" t="s">
        <v>199</v>
      </c>
      <c r="AK5">
        <v>1</v>
      </c>
      <c r="AL5">
        <v>2</v>
      </c>
      <c r="AM5">
        <v>3</v>
      </c>
      <c r="AN5">
        <v>4</v>
      </c>
      <c r="AO5">
        <v>5</v>
      </c>
      <c r="AP5">
        <v>6</v>
      </c>
      <c r="AQ5">
        <v>7</v>
      </c>
      <c r="AR5">
        <v>8</v>
      </c>
      <c r="AS5">
        <v>9</v>
      </c>
      <c r="AT5">
        <v>10</v>
      </c>
      <c r="AU5">
        <v>11</v>
      </c>
      <c r="AV5">
        <v>12</v>
      </c>
      <c r="AW5">
        <v>13</v>
      </c>
      <c r="AX5">
        <v>14</v>
      </c>
      <c r="AY5">
        <v>15</v>
      </c>
      <c r="AZ5">
        <v>16</v>
      </c>
      <c r="BA5">
        <v>17</v>
      </c>
      <c r="BB5">
        <v>18</v>
      </c>
      <c r="BC5">
        <v>19</v>
      </c>
      <c r="BD5">
        <v>20</v>
      </c>
      <c r="BE5">
        <v>21</v>
      </c>
      <c r="BF5">
        <v>22</v>
      </c>
      <c r="BG5">
        <v>23</v>
      </c>
      <c r="BH5">
        <v>24</v>
      </c>
      <c r="BI5">
        <v>25</v>
      </c>
      <c r="BJ5">
        <v>26</v>
      </c>
      <c r="BK5">
        <v>27</v>
      </c>
      <c r="BL5">
        <v>28</v>
      </c>
      <c r="BM5">
        <v>29</v>
      </c>
      <c r="BN5">
        <v>30</v>
      </c>
      <c r="BO5">
        <v>31</v>
      </c>
      <c r="BP5">
        <v>32</v>
      </c>
      <c r="BQ5">
        <v>33</v>
      </c>
      <c r="BR5">
        <v>34</v>
      </c>
      <c r="BS5">
        <v>35</v>
      </c>
      <c r="BT5">
        <v>36</v>
      </c>
      <c r="BU5">
        <v>37</v>
      </c>
      <c r="BV5">
        <v>38</v>
      </c>
      <c r="BW5">
        <v>39</v>
      </c>
      <c r="BX5">
        <v>40</v>
      </c>
      <c r="BY5">
        <v>41</v>
      </c>
      <c r="BZ5">
        <v>42</v>
      </c>
      <c r="CA5">
        <v>43</v>
      </c>
      <c r="CB5">
        <v>44</v>
      </c>
      <c r="CC5">
        <v>45</v>
      </c>
      <c r="CD5">
        <v>46</v>
      </c>
      <c r="CE5">
        <v>47</v>
      </c>
      <c r="CF5">
        <v>48</v>
      </c>
      <c r="CG5">
        <v>49</v>
      </c>
      <c r="CH5">
        <v>50</v>
      </c>
      <c r="CI5">
        <v>51</v>
      </c>
      <c r="CJ5">
        <v>52</v>
      </c>
      <c r="CK5">
        <v>53</v>
      </c>
      <c r="CL5">
        <v>54</v>
      </c>
      <c r="CM5">
        <v>55</v>
      </c>
      <c r="CN5">
        <v>56</v>
      </c>
      <c r="CO5">
        <v>57</v>
      </c>
      <c r="CP5">
        <v>58</v>
      </c>
      <c r="CQ5">
        <v>59</v>
      </c>
      <c r="CR5">
        <v>60</v>
      </c>
      <c r="CS5">
        <v>61</v>
      </c>
      <c r="CT5">
        <v>62</v>
      </c>
      <c r="CU5">
        <v>63</v>
      </c>
      <c r="CV5">
        <v>64</v>
      </c>
      <c r="CW5">
        <v>65</v>
      </c>
      <c r="CX5">
        <v>66</v>
      </c>
      <c r="CY5">
        <v>67</v>
      </c>
      <c r="CZ5">
        <v>68</v>
      </c>
      <c r="DA5">
        <v>69</v>
      </c>
      <c r="DB5">
        <v>70</v>
      </c>
      <c r="DC5">
        <v>71</v>
      </c>
      <c r="DD5">
        <v>72</v>
      </c>
      <c r="DE5">
        <v>73</v>
      </c>
      <c r="DF5">
        <v>74</v>
      </c>
      <c r="DG5">
        <v>75</v>
      </c>
      <c r="DH5">
        <v>76</v>
      </c>
      <c r="DI5">
        <v>77</v>
      </c>
      <c r="DJ5">
        <v>78</v>
      </c>
      <c r="DK5">
        <v>79</v>
      </c>
      <c r="DL5">
        <v>80</v>
      </c>
      <c r="DM5">
        <v>81</v>
      </c>
      <c r="DN5">
        <v>82</v>
      </c>
      <c r="DO5">
        <v>83</v>
      </c>
      <c r="DP5">
        <v>84</v>
      </c>
      <c r="DQ5">
        <v>85</v>
      </c>
      <c r="DR5">
        <v>86</v>
      </c>
      <c r="DS5">
        <v>87</v>
      </c>
      <c r="DT5">
        <v>88</v>
      </c>
      <c r="DU5">
        <v>89</v>
      </c>
      <c r="DV5">
        <v>90</v>
      </c>
      <c r="DW5">
        <v>91</v>
      </c>
      <c r="DX5">
        <v>92</v>
      </c>
      <c r="DY5">
        <v>93</v>
      </c>
      <c r="DZ5">
        <v>94</v>
      </c>
      <c r="EA5">
        <v>95</v>
      </c>
      <c r="EB5">
        <v>96</v>
      </c>
      <c r="EC5">
        <v>97</v>
      </c>
      <c r="ED5">
        <v>98</v>
      </c>
      <c r="EE5">
        <v>99</v>
      </c>
      <c r="EF5">
        <v>100</v>
      </c>
    </row>
    <row r="6" spans="1:136" ht="23">
      <c r="G6" t="s">
        <v>183</v>
      </c>
      <c r="K6" t="s">
        <v>211</v>
      </c>
      <c r="O6" t="s">
        <v>249</v>
      </c>
      <c r="U6" t="s">
        <v>243</v>
      </c>
      <c r="AE6" t="s">
        <v>490</v>
      </c>
      <c r="AI6" t="s">
        <v>195</v>
      </c>
      <c r="AK6" s="163" t="str">
        <f>TRIM(MID(SUBSTITUTE($AK$4," ",REPT(" ",LEN($AK$4))),(AK$5-1)*LEN($AK$4)+1,LEN($AK$4)))</f>
        <v>OD1234</v>
      </c>
      <c r="AL6" s="161" t="str">
        <f t="shared" ref="AL6:CW6" si="0">TRIM(MID(SUBSTITUTE($AK$4," ",REPT(" ",LEN($AK$4))),(AL$5-1)*LEN($AK$4)+1,LEN($AK$4)))</f>
        <v>OD1235</v>
      </c>
      <c r="AM6" s="161" t="str">
        <f t="shared" si="0"/>
        <v>OD1236</v>
      </c>
      <c r="AN6" s="161" t="str">
        <f t="shared" si="0"/>
        <v>OD1237</v>
      </c>
      <c r="AO6" s="161" t="str">
        <f t="shared" si="0"/>
        <v>OD1238</v>
      </c>
      <c r="AP6" s="161" t="str">
        <f t="shared" si="0"/>
        <v>OD1239</v>
      </c>
      <c r="AQ6" s="161" t="str">
        <f t="shared" si="0"/>
        <v>OD1240</v>
      </c>
      <c r="AR6" s="161" t="str">
        <f t="shared" si="0"/>
        <v>ODPV123</v>
      </c>
      <c r="AS6" s="161" t="str">
        <f t="shared" si="0"/>
        <v>ODPV124</v>
      </c>
      <c r="AT6" s="161" t="str">
        <f t="shared" si="0"/>
        <v/>
      </c>
      <c r="AU6" s="161" t="str">
        <f t="shared" si="0"/>
        <v/>
      </c>
      <c r="AV6" s="161" t="str">
        <f t="shared" si="0"/>
        <v/>
      </c>
      <c r="AW6" s="161" t="str">
        <f t="shared" si="0"/>
        <v/>
      </c>
      <c r="AX6" s="161" t="str">
        <f t="shared" si="0"/>
        <v/>
      </c>
      <c r="AY6" s="161" t="str">
        <f t="shared" si="0"/>
        <v/>
      </c>
      <c r="AZ6" s="161" t="str">
        <f t="shared" si="0"/>
        <v/>
      </c>
      <c r="BA6" s="161" t="str">
        <f t="shared" si="0"/>
        <v/>
      </c>
      <c r="BB6" s="161" t="str">
        <f t="shared" si="0"/>
        <v/>
      </c>
      <c r="BC6" s="161" t="str">
        <f t="shared" si="0"/>
        <v/>
      </c>
      <c r="BD6" s="161" t="str">
        <f t="shared" si="0"/>
        <v/>
      </c>
      <c r="BE6" s="161" t="str">
        <f t="shared" si="0"/>
        <v/>
      </c>
      <c r="BF6" s="161" t="str">
        <f t="shared" si="0"/>
        <v/>
      </c>
      <c r="BG6" s="161" t="str">
        <f t="shared" si="0"/>
        <v/>
      </c>
      <c r="BH6" s="161" t="str">
        <f t="shared" si="0"/>
        <v/>
      </c>
      <c r="BI6" s="161" t="str">
        <f t="shared" si="0"/>
        <v/>
      </c>
      <c r="BJ6" s="161" t="str">
        <f t="shared" si="0"/>
        <v/>
      </c>
      <c r="BK6" s="161" t="str">
        <f t="shared" si="0"/>
        <v/>
      </c>
      <c r="BL6" s="161" t="str">
        <f t="shared" si="0"/>
        <v/>
      </c>
      <c r="BM6" s="161" t="str">
        <f t="shared" si="0"/>
        <v/>
      </c>
      <c r="BN6" s="161" t="str">
        <f t="shared" si="0"/>
        <v/>
      </c>
      <c r="BO6" s="161" t="str">
        <f t="shared" si="0"/>
        <v/>
      </c>
      <c r="BP6" s="161" t="str">
        <f t="shared" si="0"/>
        <v/>
      </c>
      <c r="BQ6" s="161" t="str">
        <f t="shared" si="0"/>
        <v/>
      </c>
      <c r="BR6" s="161" t="str">
        <f t="shared" si="0"/>
        <v/>
      </c>
      <c r="BS6" s="161" t="str">
        <f t="shared" si="0"/>
        <v/>
      </c>
      <c r="BT6" s="161" t="str">
        <f t="shared" si="0"/>
        <v/>
      </c>
      <c r="BU6" s="161" t="str">
        <f t="shared" si="0"/>
        <v/>
      </c>
      <c r="BV6" s="161" t="str">
        <f t="shared" si="0"/>
        <v/>
      </c>
      <c r="BW6" s="161" t="str">
        <f t="shared" si="0"/>
        <v/>
      </c>
      <c r="BX6" s="161" t="str">
        <f t="shared" si="0"/>
        <v/>
      </c>
      <c r="BY6" s="161" t="str">
        <f t="shared" si="0"/>
        <v/>
      </c>
      <c r="BZ6" s="161" t="str">
        <f t="shared" si="0"/>
        <v/>
      </c>
      <c r="CA6" s="161" t="str">
        <f t="shared" si="0"/>
        <v/>
      </c>
      <c r="CB6" s="161" t="str">
        <f t="shared" si="0"/>
        <v/>
      </c>
      <c r="CC6" s="161" t="str">
        <f t="shared" si="0"/>
        <v/>
      </c>
      <c r="CD6" s="161" t="str">
        <f t="shared" si="0"/>
        <v/>
      </c>
      <c r="CE6" s="161" t="str">
        <f t="shared" si="0"/>
        <v/>
      </c>
      <c r="CF6" s="161" t="str">
        <f t="shared" si="0"/>
        <v/>
      </c>
      <c r="CG6" s="161" t="str">
        <f t="shared" si="0"/>
        <v/>
      </c>
      <c r="CH6" s="161" t="str">
        <f t="shared" si="0"/>
        <v/>
      </c>
      <c r="CI6" s="161" t="str">
        <f t="shared" si="0"/>
        <v/>
      </c>
      <c r="CJ6" s="161" t="str">
        <f t="shared" si="0"/>
        <v/>
      </c>
      <c r="CK6" s="161" t="str">
        <f t="shared" si="0"/>
        <v/>
      </c>
      <c r="CL6" s="161" t="str">
        <f t="shared" si="0"/>
        <v/>
      </c>
      <c r="CM6" s="161" t="str">
        <f t="shared" si="0"/>
        <v/>
      </c>
      <c r="CN6" s="161" t="str">
        <f t="shared" si="0"/>
        <v/>
      </c>
      <c r="CO6" s="161" t="str">
        <f t="shared" si="0"/>
        <v/>
      </c>
      <c r="CP6" s="161" t="str">
        <f t="shared" si="0"/>
        <v/>
      </c>
      <c r="CQ6" s="161" t="str">
        <f t="shared" si="0"/>
        <v/>
      </c>
      <c r="CR6" s="161" t="str">
        <f t="shared" si="0"/>
        <v/>
      </c>
      <c r="CS6" s="161" t="str">
        <f t="shared" si="0"/>
        <v/>
      </c>
      <c r="CT6" s="161" t="str">
        <f t="shared" si="0"/>
        <v/>
      </c>
      <c r="CU6" s="161" t="str">
        <f t="shared" si="0"/>
        <v/>
      </c>
      <c r="CV6" s="161" t="str">
        <f t="shared" si="0"/>
        <v/>
      </c>
      <c r="CW6" s="161" t="str">
        <f t="shared" si="0"/>
        <v/>
      </c>
      <c r="CX6" s="161" t="str">
        <f t="shared" ref="CX6:EF6" si="1">TRIM(MID(SUBSTITUTE($AK$4," ",REPT(" ",LEN($AK$4))),(CX$5-1)*LEN($AK$4)+1,LEN($AK$4)))</f>
        <v/>
      </c>
      <c r="CY6" s="161" t="str">
        <f t="shared" si="1"/>
        <v/>
      </c>
      <c r="CZ6" s="161" t="str">
        <f t="shared" si="1"/>
        <v/>
      </c>
      <c r="DA6" s="161" t="str">
        <f t="shared" si="1"/>
        <v/>
      </c>
      <c r="DB6" s="161" t="str">
        <f t="shared" si="1"/>
        <v/>
      </c>
      <c r="DC6" s="161" t="str">
        <f t="shared" si="1"/>
        <v/>
      </c>
      <c r="DD6" s="161" t="str">
        <f t="shared" si="1"/>
        <v/>
      </c>
      <c r="DE6" s="161" t="str">
        <f t="shared" si="1"/>
        <v/>
      </c>
      <c r="DF6" s="161" t="str">
        <f t="shared" si="1"/>
        <v/>
      </c>
      <c r="DG6" s="161" t="str">
        <f t="shared" si="1"/>
        <v/>
      </c>
      <c r="DH6" s="161" t="str">
        <f t="shared" si="1"/>
        <v/>
      </c>
      <c r="DI6" s="161" t="str">
        <f t="shared" si="1"/>
        <v/>
      </c>
      <c r="DJ6" s="161" t="str">
        <f t="shared" si="1"/>
        <v/>
      </c>
      <c r="DK6" s="161" t="str">
        <f t="shared" si="1"/>
        <v/>
      </c>
      <c r="DL6" s="161" t="str">
        <f t="shared" si="1"/>
        <v/>
      </c>
      <c r="DM6" s="161" t="str">
        <f t="shared" si="1"/>
        <v/>
      </c>
      <c r="DN6" s="161" t="str">
        <f t="shared" si="1"/>
        <v/>
      </c>
      <c r="DO6" s="161" t="str">
        <f t="shared" si="1"/>
        <v/>
      </c>
      <c r="DP6" s="161" t="str">
        <f t="shared" si="1"/>
        <v/>
      </c>
      <c r="DQ6" s="161" t="str">
        <f t="shared" si="1"/>
        <v/>
      </c>
      <c r="DR6" s="161" t="str">
        <f t="shared" si="1"/>
        <v/>
      </c>
      <c r="DS6" s="161" t="str">
        <f t="shared" si="1"/>
        <v/>
      </c>
      <c r="DT6" s="161" t="str">
        <f t="shared" si="1"/>
        <v/>
      </c>
      <c r="DU6" s="161" t="str">
        <f t="shared" si="1"/>
        <v/>
      </c>
      <c r="DV6" s="161" t="str">
        <f t="shared" si="1"/>
        <v/>
      </c>
      <c r="DW6" s="161" t="str">
        <f t="shared" si="1"/>
        <v/>
      </c>
      <c r="DX6" s="161" t="str">
        <f t="shared" si="1"/>
        <v/>
      </c>
      <c r="DY6" s="161" t="str">
        <f t="shared" si="1"/>
        <v/>
      </c>
      <c r="DZ6" s="161" t="str">
        <f t="shared" si="1"/>
        <v/>
      </c>
      <c r="EA6" s="161" t="str">
        <f t="shared" si="1"/>
        <v/>
      </c>
      <c r="EB6" s="161" t="str">
        <f t="shared" si="1"/>
        <v/>
      </c>
      <c r="EC6" s="161" t="str">
        <f t="shared" si="1"/>
        <v/>
      </c>
      <c r="ED6" s="161" t="str">
        <f t="shared" si="1"/>
        <v/>
      </c>
      <c r="EE6" s="161" t="str">
        <f t="shared" si="1"/>
        <v/>
      </c>
      <c r="EF6" s="161" t="str">
        <f t="shared" si="1"/>
        <v/>
      </c>
    </row>
    <row r="7" spans="1:136">
      <c r="G7" t="s">
        <v>184</v>
      </c>
      <c r="K7" t="s">
        <v>212</v>
      </c>
      <c r="O7" t="s">
        <v>251</v>
      </c>
      <c r="AI7" t="s">
        <v>196</v>
      </c>
      <c r="AK7" s="164" t="str" cm="1">
        <f t="array" ref="AK7:AK106">TRANSPOSE(AK6:EF6)</f>
        <v>OD1234</v>
      </c>
    </row>
    <row r="8" spans="1:136">
      <c r="G8" t="s">
        <v>185</v>
      </c>
      <c r="K8" t="s">
        <v>213</v>
      </c>
      <c r="O8" t="s">
        <v>250</v>
      </c>
      <c r="AK8" t="str">
        <v>OD1235</v>
      </c>
    </row>
    <row r="9" spans="1:136">
      <c r="K9" t="s">
        <v>214</v>
      </c>
      <c r="AK9" t="str">
        <v>OD1236</v>
      </c>
    </row>
    <row r="10" spans="1:136">
      <c r="K10" t="s">
        <v>243</v>
      </c>
      <c r="AK10" t="str">
        <v>OD1237</v>
      </c>
    </row>
    <row r="11" spans="1:136">
      <c r="AK11" t="str">
        <v>OD1238</v>
      </c>
    </row>
    <row r="12" spans="1:136">
      <c r="AK12" t="str">
        <v>OD1239</v>
      </c>
    </row>
    <row r="13" spans="1:136">
      <c r="AK13" t="str">
        <v>OD1240</v>
      </c>
    </row>
    <row r="14" spans="1:136">
      <c r="AK14" t="str">
        <v>ODPV123</v>
      </c>
    </row>
    <row r="15" spans="1:136">
      <c r="AK15" t="str">
        <v>ODPV124</v>
      </c>
    </row>
    <row r="16" spans="1:136">
      <c r="AK16" t="str">
        <v/>
      </c>
    </row>
    <row r="17" spans="37:37">
      <c r="AK17" t="str">
        <v/>
      </c>
    </row>
    <row r="18" spans="37:37">
      <c r="AK18" t="str">
        <v/>
      </c>
    </row>
    <row r="19" spans="37:37">
      <c r="AK19" t="str">
        <v/>
      </c>
    </row>
    <row r="20" spans="37:37">
      <c r="AK20" t="str">
        <v/>
      </c>
    </row>
    <row r="21" spans="37:37">
      <c r="AK21" t="str">
        <v/>
      </c>
    </row>
    <row r="22" spans="37:37">
      <c r="AK22" t="str">
        <v/>
      </c>
    </row>
    <row r="23" spans="37:37">
      <c r="AK23" t="str">
        <v/>
      </c>
    </row>
    <row r="24" spans="37:37">
      <c r="AK24" t="str">
        <v/>
      </c>
    </row>
    <row r="25" spans="37:37">
      <c r="AK25" t="str">
        <v/>
      </c>
    </row>
    <row r="26" spans="37:37">
      <c r="AK26" t="str">
        <v/>
      </c>
    </row>
    <row r="27" spans="37:37">
      <c r="AK27" t="str">
        <v/>
      </c>
    </row>
    <row r="28" spans="37:37">
      <c r="AK28" t="str">
        <v/>
      </c>
    </row>
    <row r="29" spans="37:37">
      <c r="AK29" t="str">
        <v/>
      </c>
    </row>
    <row r="30" spans="37:37">
      <c r="AK30" t="str">
        <v/>
      </c>
    </row>
    <row r="31" spans="37:37">
      <c r="AK31" t="str">
        <v/>
      </c>
    </row>
    <row r="32" spans="37:37">
      <c r="AK32" t="str">
        <v/>
      </c>
    </row>
    <row r="33" spans="37:37">
      <c r="AK33" t="str">
        <v/>
      </c>
    </row>
    <row r="34" spans="37:37">
      <c r="AK34" t="str">
        <v/>
      </c>
    </row>
    <row r="35" spans="37:37">
      <c r="AK35" t="str">
        <v/>
      </c>
    </row>
    <row r="36" spans="37:37">
      <c r="AK36" t="str">
        <v/>
      </c>
    </row>
    <row r="37" spans="37:37">
      <c r="AK37" t="str">
        <v/>
      </c>
    </row>
    <row r="38" spans="37:37">
      <c r="AK38" t="str">
        <v/>
      </c>
    </row>
    <row r="39" spans="37:37">
      <c r="AK39" t="str">
        <v/>
      </c>
    </row>
    <row r="40" spans="37:37">
      <c r="AK40" t="str">
        <v/>
      </c>
    </row>
    <row r="41" spans="37:37">
      <c r="AK41" t="str">
        <v/>
      </c>
    </row>
    <row r="42" spans="37:37">
      <c r="AK42" t="str">
        <v/>
      </c>
    </row>
    <row r="43" spans="37:37">
      <c r="AK43" t="str">
        <v/>
      </c>
    </row>
    <row r="44" spans="37:37">
      <c r="AK44" t="str">
        <v/>
      </c>
    </row>
    <row r="45" spans="37:37">
      <c r="AK45" t="str">
        <v/>
      </c>
    </row>
    <row r="46" spans="37:37">
      <c r="AK46" t="str">
        <v/>
      </c>
    </row>
    <row r="47" spans="37:37">
      <c r="AK47" t="str">
        <v/>
      </c>
    </row>
    <row r="48" spans="37:37">
      <c r="AK48" t="str">
        <v/>
      </c>
    </row>
    <row r="49" spans="37:37">
      <c r="AK49" t="str">
        <v/>
      </c>
    </row>
    <row r="50" spans="37:37">
      <c r="AK50" t="str">
        <v/>
      </c>
    </row>
    <row r="51" spans="37:37">
      <c r="AK51" t="str">
        <v/>
      </c>
    </row>
    <row r="52" spans="37:37">
      <c r="AK52" t="str">
        <v/>
      </c>
    </row>
    <row r="53" spans="37:37">
      <c r="AK53" t="str">
        <v/>
      </c>
    </row>
    <row r="54" spans="37:37">
      <c r="AK54" t="str">
        <v/>
      </c>
    </row>
    <row r="55" spans="37:37">
      <c r="AK55" t="str">
        <v/>
      </c>
    </row>
    <row r="56" spans="37:37">
      <c r="AK56" t="str">
        <v/>
      </c>
    </row>
    <row r="57" spans="37:37">
      <c r="AK57" t="str">
        <v/>
      </c>
    </row>
    <row r="58" spans="37:37">
      <c r="AK58" t="str">
        <v/>
      </c>
    </row>
    <row r="59" spans="37:37">
      <c r="AK59" t="str">
        <v/>
      </c>
    </row>
    <row r="60" spans="37:37">
      <c r="AK60" t="str">
        <v/>
      </c>
    </row>
    <row r="61" spans="37:37">
      <c r="AK61" t="str">
        <v/>
      </c>
    </row>
    <row r="62" spans="37:37">
      <c r="AK62" t="str">
        <v/>
      </c>
    </row>
    <row r="63" spans="37:37">
      <c r="AK63" t="str">
        <v/>
      </c>
    </row>
    <row r="64" spans="37:37">
      <c r="AK64" t="str">
        <v/>
      </c>
    </row>
    <row r="65" spans="37:37">
      <c r="AK65" t="str">
        <v/>
      </c>
    </row>
    <row r="66" spans="37:37">
      <c r="AK66" t="str">
        <v/>
      </c>
    </row>
    <row r="67" spans="37:37">
      <c r="AK67" t="str">
        <v/>
      </c>
    </row>
    <row r="68" spans="37:37">
      <c r="AK68" t="str">
        <v/>
      </c>
    </row>
    <row r="69" spans="37:37">
      <c r="AK69" t="str">
        <v/>
      </c>
    </row>
    <row r="70" spans="37:37">
      <c r="AK70" t="str">
        <v/>
      </c>
    </row>
    <row r="71" spans="37:37">
      <c r="AK71" t="str">
        <v/>
      </c>
    </row>
    <row r="72" spans="37:37">
      <c r="AK72" t="str">
        <v/>
      </c>
    </row>
    <row r="73" spans="37:37">
      <c r="AK73" t="str">
        <v/>
      </c>
    </row>
    <row r="74" spans="37:37">
      <c r="AK74" t="str">
        <v/>
      </c>
    </row>
    <row r="75" spans="37:37">
      <c r="AK75" t="str">
        <v/>
      </c>
    </row>
    <row r="76" spans="37:37">
      <c r="AK76" t="str">
        <v/>
      </c>
    </row>
    <row r="77" spans="37:37">
      <c r="AK77" t="str">
        <v/>
      </c>
    </row>
    <row r="78" spans="37:37">
      <c r="AK78" t="str">
        <v/>
      </c>
    </row>
    <row r="79" spans="37:37">
      <c r="AK79" t="str">
        <v/>
      </c>
    </row>
    <row r="80" spans="37:37">
      <c r="AK80" t="str">
        <v/>
      </c>
    </row>
    <row r="81" spans="37:37">
      <c r="AK81" t="str">
        <v/>
      </c>
    </row>
    <row r="82" spans="37:37">
      <c r="AK82" t="str">
        <v/>
      </c>
    </row>
    <row r="83" spans="37:37">
      <c r="AK83" t="str">
        <v/>
      </c>
    </row>
    <row r="84" spans="37:37">
      <c r="AK84" t="str">
        <v/>
      </c>
    </row>
    <row r="85" spans="37:37">
      <c r="AK85" t="str">
        <v/>
      </c>
    </row>
    <row r="86" spans="37:37">
      <c r="AK86" t="str">
        <v/>
      </c>
    </row>
    <row r="87" spans="37:37">
      <c r="AK87" t="str">
        <v/>
      </c>
    </row>
    <row r="88" spans="37:37">
      <c r="AK88" t="str">
        <v/>
      </c>
    </row>
    <row r="89" spans="37:37">
      <c r="AK89" t="str">
        <v/>
      </c>
    </row>
    <row r="90" spans="37:37">
      <c r="AK90" t="str">
        <v/>
      </c>
    </row>
    <row r="91" spans="37:37">
      <c r="AK91" t="str">
        <v/>
      </c>
    </row>
    <row r="92" spans="37:37">
      <c r="AK92" t="str">
        <v/>
      </c>
    </row>
    <row r="93" spans="37:37">
      <c r="AK93" t="str">
        <v/>
      </c>
    </row>
    <row r="94" spans="37:37">
      <c r="AK94" t="str">
        <v/>
      </c>
    </row>
    <row r="95" spans="37:37">
      <c r="AK95" t="str">
        <v/>
      </c>
    </row>
    <row r="96" spans="37:37">
      <c r="AK96" t="str">
        <v/>
      </c>
    </row>
    <row r="97" spans="37:37">
      <c r="AK97" t="str">
        <v/>
      </c>
    </row>
    <row r="98" spans="37:37">
      <c r="AK98" t="str">
        <v/>
      </c>
    </row>
    <row r="99" spans="37:37">
      <c r="AK99" t="str">
        <v/>
      </c>
    </row>
    <row r="100" spans="37:37">
      <c r="AK100" t="str">
        <v/>
      </c>
    </row>
    <row r="101" spans="37:37">
      <c r="AK101" t="str">
        <v/>
      </c>
    </row>
    <row r="102" spans="37:37">
      <c r="AK102" t="str">
        <v/>
      </c>
    </row>
    <row r="103" spans="37:37">
      <c r="AK103" t="str">
        <v/>
      </c>
    </row>
    <row r="104" spans="37:37">
      <c r="AK104" t="str">
        <v/>
      </c>
    </row>
    <row r="105" spans="37:37">
      <c r="AK105" t="str">
        <v/>
      </c>
    </row>
    <row r="106" spans="37:37">
      <c r="AK106" t="str">
        <v/>
      </c>
    </row>
  </sheetData>
  <pageMargins left="0.7" right="0.7" top="0.75" bottom="0.75" header="0.3" footer="0.3"/>
  <pageSetup paperSize="9" orientation="portrait" horizontalDpi="0" verticalDpi="0"/>
  <tableParts count="19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7E836-51FA-4B48-A13D-207B65382CB5}">
  <sheetPr>
    <tabColor theme="4"/>
  </sheetPr>
  <dimension ref="A1:E19"/>
  <sheetViews>
    <sheetView topLeftCell="A3" zoomScale="136" workbookViewId="0">
      <selection activeCell="B8" sqref="B8"/>
    </sheetView>
  </sheetViews>
  <sheetFormatPr baseColWidth="10" defaultColWidth="10.6640625" defaultRowHeight="16"/>
  <cols>
    <col min="1" max="1" width="33.83203125" customWidth="1"/>
    <col min="2" max="2" width="13" customWidth="1"/>
    <col min="3" max="3" width="24.33203125" customWidth="1"/>
    <col min="5" max="5" width="33.1640625" style="119" customWidth="1"/>
  </cols>
  <sheetData>
    <row r="1" spans="1:5" ht="17">
      <c r="A1" t="s">
        <v>446</v>
      </c>
      <c r="B1" t="s">
        <v>447</v>
      </c>
      <c r="C1" t="s">
        <v>448</v>
      </c>
      <c r="E1" s="120" t="s">
        <v>445</v>
      </c>
    </row>
    <row r="2" spans="1:5" ht="34">
      <c r="A2" t="s">
        <v>361</v>
      </c>
      <c r="B2" s="56">
        <f>COUNT(Table38[Date Serviced])</f>
        <v>50</v>
      </c>
      <c r="C2" s="56" t="str">
        <f>'Summary Treatment'!D6</f>
        <v/>
      </c>
      <c r="E2" s="119" t="str">
        <f>CONCATENATE(A2, CHAR(10), B2)</f>
        <v>Total Requests Served
50</v>
      </c>
    </row>
    <row r="3" spans="1:5" ht="34">
      <c r="A3" t="s">
        <v>359</v>
      </c>
      <c r="B3" s="47">
        <f>SUM(Table38[Payment to be Collected (in INR)])</f>
        <v>56900</v>
      </c>
      <c r="C3" s="56" t="str">
        <f>'Summary Treatment'!D7</f>
        <v/>
      </c>
      <c r="E3" s="119" t="str">
        <f>CONCATENATE(A3, CHAR(10)&amp;"₹",TEXT(B3, "#,###"))</f>
        <v>Total Revenue
₹56,900</v>
      </c>
    </row>
    <row r="4" spans="1:5" ht="34">
      <c r="A4" t="s">
        <v>381</v>
      </c>
      <c r="B4" s="56">
        <f>SUM('Summary Logbook'!AU3:$AU$14)/COUNTIF('Summary Logbook'!$AU$3:$AU$14, "&gt;0")</f>
        <v>4741.666666666667</v>
      </c>
      <c r="C4" s="56" t="str">
        <f>'Summary Treatment'!D8</f>
        <v/>
      </c>
      <c r="E4" s="119" t="str">
        <f>CONCATENATE(A4, CHAR(10),"₹", TEXT(B4, "#,###"))</f>
        <v>Avg Monthly Desludging Revenue
₹4,742</v>
      </c>
    </row>
    <row r="5" spans="1:5" ht="34">
      <c r="A5" t="s">
        <v>384</v>
      </c>
      <c r="B5" s="56">
        <f ca="1">AVERAGE(Table38[Request Completion Period])</f>
        <v>3.9534883720930232</v>
      </c>
      <c r="C5" s="56" t="str">
        <f>'Summary Treatment'!D9</f>
        <v/>
      </c>
      <c r="E5" s="119" t="str">
        <f ca="1">CONCATENATE(A5, CHAR(10), TEXT(B5, "#,###"), " ", "day(s)")</f>
        <v>Avg Waiting Time
4 day(s)</v>
      </c>
    </row>
    <row r="6" spans="1:5" ht="34">
      <c r="A6" t="s">
        <v>166</v>
      </c>
      <c r="B6" s="56">
        <f>SUM(Table14[[#Totals],[Annual]],Table15[[#Totals],[Annual]])/COUNTIF(Table15[[#Totals],[Apr-20]:[Mar-21]], "&gt;0")</f>
        <v>3220</v>
      </c>
      <c r="C6" s="56" t="str">
        <f>'Summary Treatment'!D10</f>
        <v/>
      </c>
      <c r="E6" s="119" t="str">
        <f>CONCATENATE('Summary Transport'!A136, CHAR(10),"₹", TEXT(B6, "#,###"))</f>
        <v>Grand Total
₹3,220</v>
      </c>
    </row>
    <row r="7" spans="1:5" ht="34">
      <c r="A7" t="s">
        <v>385</v>
      </c>
      <c r="B7">
        <f>Table63[[#Totals],[Total Trips]]</f>
        <v>8.1470588235294112</v>
      </c>
      <c r="C7" s="56" t="str">
        <f>'Summary Treatment'!D11</f>
        <v/>
      </c>
      <c r="E7" s="63" t="str">
        <f>CONCATENATE(A7, CHAR(10), TEXT(Table47[[#This Row],[Value]], "#,###"), " ", "per day")</f>
        <v>Avg Number of Trips
8 per day</v>
      </c>
    </row>
    <row r="8" spans="1:5">
      <c r="A8" t="s">
        <v>386</v>
      </c>
      <c r="B8" s="56" t="e" cm="1">
        <f t="array" ref="B8">'Summary Transport'!N77/Table18[Operation Days (Monthly)]/COUNTIF('Summary Transport'!$F$129:$F$140, "&gt;0")</f>
        <v>#DIV/0!</v>
      </c>
      <c r="C8" s="56" t="str">
        <f>'Summary Treatment'!D12</f>
        <v/>
      </c>
      <c r="E8" s="63" t="e">
        <f>CONCATENATE(A8, CHAR(10), TEXT(B8, "#,###"), " ", "km per day")</f>
        <v>#DIV/0!</v>
      </c>
    </row>
    <row r="9" spans="1:5" ht="34">
      <c r="A9" t="s">
        <v>390</v>
      </c>
      <c r="B9" s="60">
        <f>'Summary Transport'!$Q$149</f>
        <v>1.6294117647058823</v>
      </c>
      <c r="C9" s="56" t="str">
        <f>'Summary Treatment'!D13</f>
        <v/>
      </c>
      <c r="E9" s="63" t="str">
        <f>CONCATENATE(A9, CHAR(10), TEXT(B9, "0%"))</f>
        <v>Avg Tanker Utilization Rate
163%</v>
      </c>
    </row>
    <row r="10" spans="1:5" ht="34">
      <c r="A10" t="s">
        <v>370</v>
      </c>
      <c r="B10">
        <f>Table53[[#Totals],[Sludge Treated]]</f>
        <v>250</v>
      </c>
      <c r="C10" s="56" t="str">
        <f>'Summary Treatment'!D14</f>
        <v/>
      </c>
      <c r="E10" s="63" t="str">
        <f>CONCATENATE(A10, CHAR(10),TEXT(B10, "#,###"), " ", "KL")</f>
        <v>Total Sludge Treated
250 KL</v>
      </c>
    </row>
    <row r="11" spans="1:5" ht="34">
      <c r="A11" t="s">
        <v>379</v>
      </c>
      <c r="B11" s="80">
        <f>SUM(Table49[Total Cost])/COUNTIF(Table49[Total Cost],"&gt;0")</f>
        <v>2460</v>
      </c>
      <c r="C11" s="56"/>
      <c r="E11" s="63" t="str">
        <f>CONCATENATE(A11, CHAR(10),"₹",TEXT(B11, "#,###"))</f>
        <v>Avg Monthly Treatment Cost
₹2,460</v>
      </c>
    </row>
    <row r="12" spans="1:5" ht="34">
      <c r="A12" t="s">
        <v>387</v>
      </c>
      <c r="B12" s="42">
        <f>'Summary Treatment'!D16</f>
        <v>0.3306878306878307</v>
      </c>
      <c r="C12" s="56">
        <f>'Summary Treatment'!D15</f>
        <v>8.9285714285714288</v>
      </c>
      <c r="E12" s="63" t="str">
        <f>CONCATENATE(A12, CHAR(10),TEXT(Table47[[#This Row],[Value]], "0%"), " | ", TEXT(Table47[[#This Row],[Value Supplementary]], "#"), " KLD")</f>
        <v>Avg FSTP Utilization
33% | 9 KLD</v>
      </c>
    </row>
    <row r="13" spans="1:5" ht="34">
      <c r="A13" t="s">
        <v>531</v>
      </c>
      <c r="B13" s="121">
        <f>B3/B2</f>
        <v>1138</v>
      </c>
      <c r="C13" s="56"/>
      <c r="E13" s="119" t="str">
        <f>CONCATENATE(A13, CHAR(10)&amp;"₹",TEXT(B13, "#,###"))</f>
        <v>Average Revenue per Request
₹1,138</v>
      </c>
    </row>
    <row r="14" spans="1:5" ht="34">
      <c r="A14" t="s">
        <v>532</v>
      </c>
      <c r="B14" s="122">
        <f>B17/B$2</f>
        <v>322</v>
      </c>
      <c r="C14" s="56"/>
      <c r="E14" s="119" t="str">
        <f t="shared" ref="E14" si="0">CONCATENATE(A14, CHAR(10)&amp;"₹",TEXT(B14, "#,###"))</f>
        <v>Average Transport Cost per Request
₹322</v>
      </c>
    </row>
    <row r="15" spans="1:5" ht="34">
      <c r="A15" t="s">
        <v>533</v>
      </c>
      <c r="B15" s="122">
        <f>B18/B$2</f>
        <v>246</v>
      </c>
      <c r="C15" s="56"/>
      <c r="E15" s="119" t="str">
        <f>CONCATENATE(A15, CHAR(10)&amp;"₹",TEXT(B15, "#,###"))</f>
        <v>Average Treatment Cost per Request
₹246</v>
      </c>
    </row>
    <row r="16" spans="1:5" ht="34">
      <c r="A16" t="s">
        <v>534</v>
      </c>
      <c r="B16" s="122">
        <f t="shared" ref="B16" si="1">B19/B$2</f>
        <v>568</v>
      </c>
      <c r="C16" s="56"/>
      <c r="E16" s="119" t="str">
        <f>CONCATENATE(A16, CHAR(10)&amp;"₹",TEXT(B16, "#,###"))</f>
        <v>Average FSM Cost per Request
₹568</v>
      </c>
    </row>
    <row r="17" spans="1:3">
      <c r="A17" t="s">
        <v>449</v>
      </c>
      <c r="B17" s="121">
        <f>SUM(Table15[[#Totals],[Annual]],Table14[[#Totals],[Annual]])</f>
        <v>16100</v>
      </c>
      <c r="C17" s="56"/>
    </row>
    <row r="18" spans="1:3">
      <c r="A18" t="s">
        <v>450</v>
      </c>
      <c r="B18" s="80">
        <f>SUM(Table49[Total Cost])</f>
        <v>12300</v>
      </c>
      <c r="C18" s="56"/>
    </row>
    <row r="19" spans="1:3">
      <c r="A19" t="s">
        <v>369</v>
      </c>
      <c r="B19" s="80">
        <f>SUM(B17:B18)</f>
        <v>28400</v>
      </c>
      <c r="C19" s="56"/>
    </row>
  </sheetData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CEBB3E5-0AFC-7247-B507-C13FAAA29CD7}">
            <xm:f>$A$166&gt;='Data Registry'!$Z$4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expression" priority="6" id="{5A35165E-2C98-BA43-901E-3DA46F41F77A}">
            <xm:f>$A$166&lt;'Data Registry'!$Z$4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E7</xm:sqref>
        </x14:conditionalFormatting>
        <x14:conditionalFormatting xmlns:xm="http://schemas.microsoft.com/office/excel/2006/main">
          <x14:cfRule type="expression" priority="66" id="{3BD25A39-8AB5-0F40-ADD6-9E96A37454D7}">
            <xm:f>$B$5&lt;='Data Registry'!$X$4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expression" priority="67" id="{62EEBD26-F658-A641-BE83-03754B8E01C0}">
            <xm:f>$B$5&gt;='Data Registry'!$X$4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E5</xm:sqref>
        </x14:conditionalFormatting>
        <x14:conditionalFormatting xmlns:xm="http://schemas.microsoft.com/office/excel/2006/main">
          <x14:cfRule type="expression" priority="3" id="{4CB14041-2650-944C-A0D9-D728D3F58910}">
            <xm:f>$A$166&gt;='Data Registry'!$Z$4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expression" priority="4" id="{89AD71F8-E4DE-B944-AB0E-EC87E21401C0}">
            <xm:f>$A$166&lt;'Data Registry'!$Z$4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E9</xm:sqref>
        </x14:conditionalFormatting>
        <x14:conditionalFormatting xmlns:xm="http://schemas.microsoft.com/office/excel/2006/main">
          <x14:cfRule type="expression" priority="69" id="{C6CF4325-5D97-0B4F-A74B-8CA74EF7A11D}">
            <xm:f>#REF!&gt;'Data Registry'!$AA$4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E12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E01-D400-C843-8CE5-528E1CEDFCB0}">
  <sheetPr>
    <tabColor theme="4"/>
  </sheetPr>
  <dimension ref="B1:BO367"/>
  <sheetViews>
    <sheetView showGridLines="0" topLeftCell="X1" zoomScale="94" workbookViewId="0">
      <selection activeCell="G13" sqref="G13"/>
    </sheetView>
  </sheetViews>
  <sheetFormatPr baseColWidth="10" defaultColWidth="10.6640625" defaultRowHeight="16"/>
  <cols>
    <col min="1" max="1" width="2.1640625" customWidth="1"/>
    <col min="2" max="2" width="21.1640625" bestFit="1" customWidth="1"/>
    <col min="3" max="3" width="14.5" bestFit="1" customWidth="1"/>
    <col min="4" max="4" width="13" bestFit="1" customWidth="1"/>
    <col min="5" max="5" width="13" customWidth="1"/>
    <col min="6" max="6" width="35" bestFit="1" customWidth="1"/>
    <col min="7" max="7" width="35" customWidth="1"/>
    <col min="8" max="8" width="29.6640625" customWidth="1"/>
    <col min="9" max="9" width="18.33203125" customWidth="1"/>
    <col min="10" max="10" width="20.1640625" bestFit="1" customWidth="1"/>
    <col min="11" max="11" width="19.1640625" customWidth="1"/>
    <col min="12" max="12" width="20.5" customWidth="1"/>
    <col min="14" max="14" width="35" bestFit="1" customWidth="1"/>
    <col min="15" max="15" width="15.83203125" bestFit="1" customWidth="1"/>
    <col min="16" max="16" width="7.83203125" bestFit="1" customWidth="1"/>
    <col min="17" max="17" width="19" bestFit="1" customWidth="1"/>
    <col min="18" max="19" width="10.83203125" bestFit="1" customWidth="1"/>
    <col min="20" max="20" width="13" bestFit="1" customWidth="1"/>
    <col min="21" max="21" width="20" customWidth="1"/>
    <col min="22" max="22" width="17.6640625" customWidth="1"/>
    <col min="23" max="23" width="20" customWidth="1"/>
    <col min="24" max="24" width="15.1640625" customWidth="1"/>
    <col min="25" max="25" width="37" customWidth="1"/>
    <col min="26" max="26" width="38" customWidth="1"/>
    <col min="27" max="28" width="7" customWidth="1"/>
    <col min="29" max="29" width="13" bestFit="1" customWidth="1"/>
    <col min="30" max="30" width="29.83203125" bestFit="1" customWidth="1"/>
    <col min="31" max="31" width="7" bestFit="1" customWidth="1"/>
    <col min="32" max="32" width="13" bestFit="1" customWidth="1"/>
    <col min="33" max="33" width="29.83203125" bestFit="1" customWidth="1"/>
    <col min="35" max="35" width="13" bestFit="1" customWidth="1"/>
    <col min="36" max="36" width="35" bestFit="1" customWidth="1"/>
    <col min="38" max="38" width="13" bestFit="1" customWidth="1"/>
    <col min="39" max="39" width="33.5" bestFit="1" customWidth="1"/>
    <col min="40" max="40" width="21.1640625" bestFit="1" customWidth="1"/>
    <col min="41" max="41" width="17.33203125" bestFit="1" customWidth="1"/>
    <col min="42" max="43" width="17" bestFit="1" customWidth="1"/>
    <col min="44" max="44" width="30.5" bestFit="1" customWidth="1"/>
    <col min="45" max="45" width="29.1640625" bestFit="1" customWidth="1"/>
    <col min="47" max="47" width="13.33203125" customWidth="1"/>
    <col min="50" max="50" width="15.83203125" customWidth="1"/>
    <col min="54" max="54" width="11.83203125" customWidth="1"/>
    <col min="58" max="58" width="13" bestFit="1" customWidth="1"/>
    <col min="59" max="59" width="19.83203125" bestFit="1" customWidth="1"/>
    <col min="61" max="61" width="13" bestFit="1" customWidth="1"/>
    <col min="62" max="62" width="24.83203125" bestFit="1" customWidth="1"/>
    <col min="67" max="67" width="16.83203125" customWidth="1"/>
  </cols>
  <sheetData>
    <row r="1" spans="2:67">
      <c r="F1" s="190" t="s">
        <v>453</v>
      </c>
      <c r="G1" s="190"/>
      <c r="H1" s="190"/>
      <c r="I1" s="190"/>
      <c r="J1" s="190"/>
      <c r="K1" s="190"/>
      <c r="L1" s="190"/>
      <c r="AX1" t="s">
        <v>383</v>
      </c>
      <c r="AY1" t="s">
        <v>362</v>
      </c>
      <c r="AZ1" t="s">
        <v>382</v>
      </c>
      <c r="BB1" t="s">
        <v>257</v>
      </c>
      <c r="BC1" t="s">
        <v>362</v>
      </c>
      <c r="BD1" t="s">
        <v>382</v>
      </c>
    </row>
    <row r="2" spans="2:67" ht="21">
      <c r="B2" s="21" t="s">
        <v>167</v>
      </c>
      <c r="C2" t="s">
        <v>123</v>
      </c>
      <c r="D2" t="s">
        <v>359</v>
      </c>
      <c r="F2" s="123" t="s">
        <v>257</v>
      </c>
      <c r="G2" s="123" t="s">
        <v>257</v>
      </c>
      <c r="H2" s="123" t="s">
        <v>258</v>
      </c>
      <c r="I2" s="124" t="s">
        <v>456</v>
      </c>
      <c r="J2" s="124" t="s">
        <v>454</v>
      </c>
      <c r="K2" s="124" t="s">
        <v>455</v>
      </c>
      <c r="L2" s="124" t="s">
        <v>507</v>
      </c>
      <c r="N2" s="21" t="s">
        <v>338</v>
      </c>
      <c r="O2" s="21" t="s">
        <v>165</v>
      </c>
      <c r="T2" t="s">
        <v>170</v>
      </c>
      <c r="U2" t="s">
        <v>454</v>
      </c>
      <c r="V2" t="s">
        <v>503</v>
      </c>
      <c r="W2" t="s">
        <v>457</v>
      </c>
      <c r="X2" t="s">
        <v>458</v>
      </c>
      <c r="Y2" s="1" t="s">
        <v>504</v>
      </c>
      <c r="Z2" s="1" t="s">
        <v>505</v>
      </c>
      <c r="AC2" s="21" t="s">
        <v>167</v>
      </c>
      <c r="AD2" t="s">
        <v>341</v>
      </c>
      <c r="AF2" s="21" t="s">
        <v>167</v>
      </c>
      <c r="AG2" t="s">
        <v>341</v>
      </c>
      <c r="AI2" s="21" t="s">
        <v>167</v>
      </c>
      <c r="AJ2" t="s">
        <v>346</v>
      </c>
      <c r="AL2" s="21" t="s">
        <v>167</v>
      </c>
      <c r="AM2" t="s">
        <v>348</v>
      </c>
      <c r="AN2" t="s">
        <v>349</v>
      </c>
      <c r="AO2" t="s">
        <v>393</v>
      </c>
      <c r="AQ2" s="21" t="s">
        <v>167</v>
      </c>
      <c r="AR2" t="s">
        <v>350</v>
      </c>
      <c r="AT2" s="84" t="s">
        <v>81</v>
      </c>
      <c r="AU2" s="85" t="s">
        <v>380</v>
      </c>
      <c r="AX2" t="s">
        <v>246</v>
      </c>
      <c r="AY2">
        <f>COUNTIF(Table38[[Type of Customer                        ]],'Summary Logbook'!AX2)</f>
        <v>31</v>
      </c>
      <c r="AZ2" s="23">
        <f>IF(Table52[[#This Row],[Total ]]&gt;0,AY2/SUM($AY$2:$AY$7), NA())</f>
        <v>0.65957446808510634</v>
      </c>
      <c r="BB2" s="88" t="s">
        <v>318</v>
      </c>
      <c r="BC2">
        <f>COUNTIF(Table38[Area Type],'Summary Logbook'!BB2)</f>
        <v>10</v>
      </c>
      <c r="BD2">
        <f>BC2/SUM($BC$2:$BC$4)</f>
        <v>0.21276595744680851</v>
      </c>
      <c r="BF2" s="21" t="s">
        <v>167</v>
      </c>
      <c r="BG2" t="s">
        <v>478</v>
      </c>
      <c r="BI2" s="21" t="s">
        <v>167</v>
      </c>
      <c r="BJ2" t="s">
        <v>479</v>
      </c>
      <c r="BM2" t="s">
        <v>502</v>
      </c>
      <c r="BN2" t="s">
        <v>81</v>
      </c>
      <c r="BO2" t="s">
        <v>79</v>
      </c>
    </row>
    <row r="3" spans="2:67">
      <c r="B3" s="177" t="s">
        <v>318</v>
      </c>
      <c r="C3" s="60">
        <v>0.16279069767441862</v>
      </c>
      <c r="D3" s="60">
        <v>0.28998242530755713</v>
      </c>
      <c r="E3" s="60"/>
      <c r="F3" s="125" t="s">
        <v>253</v>
      </c>
      <c r="G3" s="125" t="s">
        <v>253</v>
      </c>
      <c r="H3" s="125" t="s">
        <v>246</v>
      </c>
      <c r="I3" s="127">
        <f t="shared" ref="I3:I5" si="0">IFERROR(K3/J3,0)</f>
        <v>952.38095238095241</v>
      </c>
      <c r="J3" s="125">
        <f>COUNTIFS(Table38[[Type of Customer                        ]],'Summary Logbook'!$H3, Table38[Area Type],'Summary Logbook'!$F3)</f>
        <v>21</v>
      </c>
      <c r="K3" s="125">
        <f>SUMIFS(Table38[Payment to be Collected (in INR)],Table38[[Type of Customer                        ]],'Summary Logbook'!$H3, Table38[Area Type],'Summary Logbook'!$F3)</f>
        <v>20000</v>
      </c>
      <c r="L3" s="141">
        <f>IF(J3&gt;0, J3/SUM($J$3:$J$20),"")</f>
        <v>0.44680851063829785</v>
      </c>
      <c r="N3" s="21" t="s">
        <v>167</v>
      </c>
      <c r="O3" t="s">
        <v>318</v>
      </c>
      <c r="P3" t="s">
        <v>319</v>
      </c>
      <c r="Q3" t="s">
        <v>253</v>
      </c>
      <c r="R3" t="s">
        <v>166</v>
      </c>
      <c r="T3" s="94">
        <v>43922</v>
      </c>
      <c r="U3" s="56">
        <f>COUNTIF(Table38[Month],MONTH('Summary Logbook'!T3))</f>
        <v>12</v>
      </c>
      <c r="V3" s="56">
        <f t="shared" ref="V3:V14" si="1">COUNTIFS($BN$3:$BN$367,MONTH(T3),$BO$3:$BO$367,"&gt;0")</f>
        <v>8</v>
      </c>
      <c r="W3" s="56">
        <f>IF(V3&lt;&gt;0,U3/V3, "")</f>
        <v>1.5</v>
      </c>
      <c r="X3">
        <f>COUNTIF(Table38[Month],MONTH('Summary Logbook'!T3))</f>
        <v>12</v>
      </c>
      <c r="Y3">
        <f ca="1">COUNTIFS(Table38[Month],MONTH('Summary Logbook'!T3),Table38[Request Completed on Time], "Yes")</f>
        <v>4</v>
      </c>
      <c r="Z3" s="42">
        <f ca="1">IF(X3&lt;&gt;0,Y3/X3,"")</f>
        <v>0.33333333333333331</v>
      </c>
      <c r="AC3" s="177" t="s">
        <v>255</v>
      </c>
      <c r="AD3" s="196">
        <v>25</v>
      </c>
      <c r="AF3" s="177" t="s">
        <v>255</v>
      </c>
      <c r="AG3" s="196">
        <v>25</v>
      </c>
      <c r="AI3" s="177" t="s">
        <v>327</v>
      </c>
      <c r="AJ3" s="196">
        <v>20</v>
      </c>
      <c r="AL3" s="177" t="s">
        <v>357</v>
      </c>
      <c r="AM3" s="56">
        <v>4.5945945945945947</v>
      </c>
      <c r="AN3" s="56">
        <v>2</v>
      </c>
      <c r="AO3" s="56"/>
      <c r="AQ3" s="177" t="s">
        <v>343</v>
      </c>
      <c r="AR3" s="56">
        <v>18</v>
      </c>
      <c r="AT3" s="82" t="s">
        <v>94</v>
      </c>
      <c r="AU3" s="81">
        <f>SUMIF(Table38[Month],MONTH('Summary Logbook'!AT3),Table38[Payment to be Collected (in INR)])</f>
        <v>14200</v>
      </c>
      <c r="AX3" t="s">
        <v>247</v>
      </c>
      <c r="AY3">
        <f>COUNTIF(Table38[[Type of Customer                        ]],'Summary Logbook'!AX3)</f>
        <v>6</v>
      </c>
      <c r="AZ3" s="23">
        <f>IF(Table52[[#This Row],[Total ]]&gt;0,AY3/SUM($AY$2:$AY$7), NA())</f>
        <v>0.1276595744680851</v>
      </c>
      <c r="BB3" s="88" t="s">
        <v>319</v>
      </c>
      <c r="BC3">
        <f>COUNTIF(Table38[Area Type],'Summary Logbook'!BB3)</f>
        <v>6</v>
      </c>
      <c r="BD3">
        <f t="shared" ref="BD3:BD4" si="2">BC3/SUM($BC$2:$BC$4)</f>
        <v>0.1276595744680851</v>
      </c>
      <c r="BF3" s="177" t="s">
        <v>470</v>
      </c>
      <c r="BG3" s="196">
        <v>41</v>
      </c>
      <c r="BI3" s="177" t="s">
        <v>475</v>
      </c>
      <c r="BJ3" s="196">
        <v>7</v>
      </c>
      <c r="BM3" s="2">
        <v>43922</v>
      </c>
      <c r="BN3">
        <f>MONTH(BM3)</f>
        <v>4</v>
      </c>
      <c r="BO3">
        <f>COUNTIF(Table38[Date Serviced],'Summary Logbook'!BM3)</f>
        <v>0</v>
      </c>
    </row>
    <row r="4" spans="2:67">
      <c r="B4" s="50" t="s">
        <v>247</v>
      </c>
      <c r="C4" s="60">
        <v>6.9767441860465115E-2</v>
      </c>
      <c r="D4" s="60">
        <v>0.1054481546572935</v>
      </c>
      <c r="E4" s="60"/>
      <c r="F4" s="95" t="s">
        <v>253</v>
      </c>
      <c r="G4" s="95"/>
      <c r="H4" s="95" t="s">
        <v>247</v>
      </c>
      <c r="I4" s="127">
        <f t="shared" si="0"/>
        <v>0</v>
      </c>
      <c r="J4" s="95">
        <f>COUNTIFS(Table38[[Type of Customer                        ]],'Summary Logbook'!$H4, Table38[Area Type],'Summary Logbook'!$F4)</f>
        <v>0</v>
      </c>
      <c r="K4" s="95">
        <f>SUMIFS(Table38[Payment to be Collected (in INR)],Table38[[Type of Customer                        ]],'Summary Logbook'!$H4, Table38[Area Type],'Summary Logbook'!$F4)</f>
        <v>0</v>
      </c>
      <c r="L4" s="141" t="str">
        <f t="shared" ref="L4:L20" si="3">IF(J4&gt;0, J4/SUM($J$3:$J$20),"")</f>
        <v/>
      </c>
      <c r="N4" s="156">
        <v>43944</v>
      </c>
      <c r="O4" s="57"/>
      <c r="P4" s="57"/>
      <c r="Q4" s="57">
        <v>1500</v>
      </c>
      <c r="R4" s="57">
        <v>1500</v>
      </c>
      <c r="T4" s="94">
        <v>43952</v>
      </c>
      <c r="U4" s="56">
        <f>COUNTIF(Table38[Month],MONTH('Summary Logbook'!T4))</f>
        <v>9</v>
      </c>
      <c r="V4" s="56">
        <f t="shared" si="1"/>
        <v>4</v>
      </c>
      <c r="W4" s="56">
        <f t="shared" ref="W4:W14" si="4">IF(V4&lt;&gt;0,U4/V4, "")</f>
        <v>2.25</v>
      </c>
      <c r="X4">
        <f>COUNTIF(Table38[Month],MONTH('Summary Logbook'!T4))</f>
        <v>9</v>
      </c>
      <c r="Y4">
        <f ca="1">COUNTIFS(Table38[Month],MONTH('Summary Logbook'!T4),Table38[Request Completed on Time], "Yes")</f>
        <v>5</v>
      </c>
      <c r="Z4" s="42">
        <f t="shared" ref="Z4:Z14" ca="1" si="5">IF(X4&lt;&gt;0,Y4/X4,"")</f>
        <v>0.55555555555555558</v>
      </c>
      <c r="AC4" s="177" t="s">
        <v>256</v>
      </c>
      <c r="AD4" s="196">
        <v>5</v>
      </c>
      <c r="AF4" s="177" t="s">
        <v>256</v>
      </c>
      <c r="AG4" s="196">
        <v>5</v>
      </c>
      <c r="AI4" s="177" t="s">
        <v>328</v>
      </c>
      <c r="AJ4" s="196">
        <v>9</v>
      </c>
      <c r="AL4" s="50" t="s">
        <v>339</v>
      </c>
      <c r="AM4" s="56">
        <v>3.8</v>
      </c>
      <c r="AN4" s="56">
        <v>2</v>
      </c>
      <c r="AO4" s="56"/>
      <c r="AQ4" s="177" t="s">
        <v>345</v>
      </c>
      <c r="AR4" s="56">
        <v>15</v>
      </c>
      <c r="AT4" s="83" t="s">
        <v>95</v>
      </c>
      <c r="AU4" s="81">
        <f>SUMIF(Table38[Month],MONTH('Summary Logbook'!AT4),Table38[Payment to be Collected (in INR)])</f>
        <v>7300</v>
      </c>
      <c r="AX4" t="s">
        <v>248</v>
      </c>
      <c r="AY4">
        <f>COUNTIF(Table38[[Type of Customer                        ]],'Summary Logbook'!AX4)</f>
        <v>7</v>
      </c>
      <c r="AZ4" s="23">
        <f>IF(Table52[[#This Row],[Total ]]&gt;0,AY4/SUM($AY$2:$AY$7), NA())</f>
        <v>0.14893617021276595</v>
      </c>
      <c r="BB4" s="88" t="s">
        <v>253</v>
      </c>
      <c r="BC4">
        <f>COUNTIF(Table38[Area Type],'Summary Logbook'!BB4)</f>
        <v>31</v>
      </c>
      <c r="BD4">
        <f t="shared" si="2"/>
        <v>0.65957446808510634</v>
      </c>
      <c r="BF4" s="177" t="s">
        <v>471</v>
      </c>
      <c r="BG4" s="196">
        <v>9</v>
      </c>
      <c r="BI4" s="177" t="s">
        <v>166</v>
      </c>
      <c r="BJ4" s="196">
        <v>7</v>
      </c>
      <c r="BM4" s="2">
        <v>43923</v>
      </c>
      <c r="BN4">
        <f t="shared" ref="BN4:BN67" si="6">MONTH(BM4)</f>
        <v>4</v>
      </c>
      <c r="BO4">
        <f>COUNTIF(Table38[Date Serviced],'Summary Logbook'!BM4)</f>
        <v>0</v>
      </c>
    </row>
    <row r="5" spans="2:67">
      <c r="B5" s="50" t="s">
        <v>246</v>
      </c>
      <c r="C5" s="60">
        <v>9.3023255813953487E-2</v>
      </c>
      <c r="D5" s="60">
        <v>0.18453427065026362</v>
      </c>
      <c r="E5" s="60"/>
      <c r="F5" s="95" t="s">
        <v>253</v>
      </c>
      <c r="G5" s="95"/>
      <c r="H5" s="95" t="s">
        <v>248</v>
      </c>
      <c r="I5" s="127">
        <f t="shared" si="0"/>
        <v>57.142857142857146</v>
      </c>
      <c r="J5" s="95">
        <f>COUNTIFS(Table38[[Type of Customer                        ]],'Summary Logbook'!$H5, Table38[Area Type],'Summary Logbook'!$F5)</f>
        <v>7</v>
      </c>
      <c r="K5" s="95">
        <f>SUMIFS(Table38[Payment to be Collected (in INR)],Table38[[Type of Customer                        ]],'Summary Logbook'!$H5, Table38[Area Type],'Summary Logbook'!$F5)</f>
        <v>400</v>
      </c>
      <c r="L5" s="141">
        <f t="shared" si="3"/>
        <v>0.14893617021276595</v>
      </c>
      <c r="N5" s="156">
        <v>44054</v>
      </c>
      <c r="O5" s="57"/>
      <c r="P5" s="57"/>
      <c r="Q5" s="57">
        <v>1000</v>
      </c>
      <c r="R5" s="57">
        <v>1000</v>
      </c>
      <c r="T5" s="94">
        <v>43983</v>
      </c>
      <c r="U5" s="56">
        <f>COUNTIF(Table38[Month],MONTH('Summary Logbook'!T5))</f>
        <v>2</v>
      </c>
      <c r="V5" s="56">
        <f t="shared" si="1"/>
        <v>1</v>
      </c>
      <c r="W5" s="56">
        <f t="shared" si="4"/>
        <v>2</v>
      </c>
      <c r="X5">
        <f>COUNTIF(Table38[Month],MONTH('Summary Logbook'!T5))</f>
        <v>2</v>
      </c>
      <c r="Y5">
        <f ca="1">COUNTIFS(Table38[Month],MONTH('Summary Logbook'!T5),Table38[Request Completed on Time], "Yes")</f>
        <v>2</v>
      </c>
      <c r="Z5" s="42">
        <f t="shared" ca="1" si="5"/>
        <v>1</v>
      </c>
      <c r="AC5" s="177" t="s">
        <v>166</v>
      </c>
      <c r="AD5" s="196">
        <v>30</v>
      </c>
      <c r="AF5" s="177" t="s">
        <v>166</v>
      </c>
      <c r="AG5" s="196">
        <v>30</v>
      </c>
      <c r="AI5" s="177" t="s">
        <v>166</v>
      </c>
      <c r="AJ5" s="196">
        <v>29</v>
      </c>
      <c r="AL5" s="50" t="s">
        <v>181</v>
      </c>
      <c r="AM5" s="56">
        <v>0.4</v>
      </c>
      <c r="AN5" s="56">
        <v>2</v>
      </c>
      <c r="AO5" s="56"/>
      <c r="AQ5" s="177" t="s">
        <v>344</v>
      </c>
      <c r="AR5" s="56">
        <v>12</v>
      </c>
      <c r="AT5" s="82" t="s">
        <v>96</v>
      </c>
      <c r="AU5" s="81">
        <f>SUMIF(Table38[Month],MONTH('Summary Logbook'!AT5),Table38[Payment to be Collected (in INR)])</f>
        <v>2000</v>
      </c>
      <c r="AX5" t="s">
        <v>249</v>
      </c>
      <c r="AY5">
        <f>COUNTIF(Table38[[Type of Customer                        ]],'Summary Logbook'!AX5)</f>
        <v>0</v>
      </c>
      <c r="AZ5" s="23" t="e">
        <f>IF(Table52[[#This Row],[Total ]]&gt;0,AY5/SUM($AY$2:$AY$7), NA())</f>
        <v>#N/A</v>
      </c>
      <c r="BF5" s="177" t="s">
        <v>166</v>
      </c>
      <c r="BG5" s="196">
        <v>50</v>
      </c>
      <c r="BM5" s="2">
        <v>43924</v>
      </c>
      <c r="BN5">
        <f t="shared" si="6"/>
        <v>4</v>
      </c>
      <c r="BO5">
        <f>COUNTIF(Table38[Date Serviced],'Summary Logbook'!BM5)</f>
        <v>0</v>
      </c>
    </row>
    <row r="6" spans="2:67">
      <c r="B6" s="177" t="s">
        <v>319</v>
      </c>
      <c r="C6" s="60">
        <v>0.11627906976744186</v>
      </c>
      <c r="D6" s="60">
        <v>0.27240773286467485</v>
      </c>
      <c r="E6" s="60"/>
      <c r="F6" s="95" t="s">
        <v>253</v>
      </c>
      <c r="G6" s="95"/>
      <c r="H6" s="95" t="s">
        <v>249</v>
      </c>
      <c r="I6" s="127">
        <f>IFERROR(K6/J6,0)</f>
        <v>0</v>
      </c>
      <c r="J6" s="95">
        <f>COUNTIFS(Table38[[Type of Customer                        ]],'Summary Logbook'!$H6, Table38[Area Type],'Summary Logbook'!$F6)</f>
        <v>0</v>
      </c>
      <c r="K6" s="95">
        <f>SUMIFS(Table38[Payment to be Collected (in INR)],Table38[[Type of Customer                        ]],'Summary Logbook'!$H6, Table38[Area Type],'Summary Logbook'!$F6)</f>
        <v>0</v>
      </c>
      <c r="L6" s="141" t="str">
        <f t="shared" si="3"/>
        <v/>
      </c>
      <c r="N6" s="156">
        <v>44052</v>
      </c>
      <c r="O6" s="57"/>
      <c r="P6" s="57"/>
      <c r="Q6" s="57">
        <v>1200</v>
      </c>
      <c r="R6" s="57">
        <v>1200</v>
      </c>
      <c r="T6" s="94">
        <v>44013</v>
      </c>
      <c r="U6" s="56">
        <f>COUNTIF(Table38[Month],MONTH('Summary Logbook'!T6))</f>
        <v>1</v>
      </c>
      <c r="V6" s="56">
        <f t="shared" si="1"/>
        <v>1</v>
      </c>
      <c r="W6" s="56">
        <f t="shared" si="4"/>
        <v>1</v>
      </c>
      <c r="X6">
        <f>COUNTIF(Table38[Month],MONTH('Summary Logbook'!T6))</f>
        <v>1</v>
      </c>
      <c r="Y6">
        <f ca="1">COUNTIFS(Table38[Month],MONTH('Summary Logbook'!T6),Table38[Request Completed on Time], "Yes")</f>
        <v>0</v>
      </c>
      <c r="Z6" s="42">
        <f t="shared" ca="1" si="5"/>
        <v>0</v>
      </c>
      <c r="AL6" s="50" t="s">
        <v>347</v>
      </c>
      <c r="AM6" s="56">
        <v>1</v>
      </c>
      <c r="AN6" s="56">
        <v>2</v>
      </c>
      <c r="AO6" s="56"/>
      <c r="AQ6" s="177" t="s">
        <v>166</v>
      </c>
      <c r="AR6" s="56">
        <v>45</v>
      </c>
      <c r="AT6" s="83" t="s">
        <v>97</v>
      </c>
      <c r="AU6" s="81">
        <f>SUMIF(Table38[Month],MONTH('Summary Logbook'!AT6),Table38[Payment to be Collected (in INR)])</f>
        <v>1000</v>
      </c>
      <c r="AX6" t="s">
        <v>251</v>
      </c>
      <c r="AY6">
        <f>COUNTIF(Table38[[Type of Customer                        ]],'Summary Logbook'!AX6)</f>
        <v>3</v>
      </c>
      <c r="AZ6" s="23">
        <f>IF(Table52[[#This Row],[Total ]]&gt;0,AY6/SUM($AY$2:$AY$7), NA())</f>
        <v>6.3829787234042548E-2</v>
      </c>
      <c r="BM6" s="2">
        <v>43925</v>
      </c>
      <c r="BN6">
        <f t="shared" si="6"/>
        <v>4</v>
      </c>
      <c r="BO6">
        <f>COUNTIF(Table38[Date Serviced],'Summary Logbook'!BM6)</f>
        <v>0</v>
      </c>
    </row>
    <row r="7" spans="2:67">
      <c r="B7" s="50" t="s">
        <v>247</v>
      </c>
      <c r="C7" s="60">
        <v>6.9767441860465115E-2</v>
      </c>
      <c r="D7" s="60">
        <v>0.14059753954305801</v>
      </c>
      <c r="E7" s="60"/>
      <c r="F7" s="95" t="s">
        <v>253</v>
      </c>
      <c r="G7" s="95"/>
      <c r="H7" s="95" t="s">
        <v>251</v>
      </c>
      <c r="I7" s="127">
        <f t="shared" ref="I7:I20" si="7">IFERROR(K7/J7,0)</f>
        <v>1500</v>
      </c>
      <c r="J7" s="95">
        <f>COUNTIFS(Table38[[Type of Customer                        ]],'Summary Logbook'!$H7, Table38[Area Type],'Summary Logbook'!$F7)</f>
        <v>3</v>
      </c>
      <c r="K7" s="95">
        <f>SUMIFS(Table38[Payment to be Collected (in INR)],Table38[[Type of Customer                        ]],'Summary Logbook'!$H7, Table38[Area Type],'Summary Logbook'!$F7)</f>
        <v>4500</v>
      </c>
      <c r="L7" s="141">
        <f t="shared" si="3"/>
        <v>6.3829787234042548E-2</v>
      </c>
      <c r="N7" s="156">
        <v>44056</v>
      </c>
      <c r="O7" s="57"/>
      <c r="P7" s="57"/>
      <c r="Q7" s="57">
        <v>1000</v>
      </c>
      <c r="R7" s="57">
        <v>1000</v>
      </c>
      <c r="T7" s="94">
        <v>44044</v>
      </c>
      <c r="U7" s="56">
        <f>COUNTIF(Table38[Month],MONTH('Summary Logbook'!T7))</f>
        <v>9</v>
      </c>
      <c r="V7" s="56">
        <f t="shared" si="1"/>
        <v>8</v>
      </c>
      <c r="W7" s="56">
        <f t="shared" si="4"/>
        <v>1.125</v>
      </c>
      <c r="X7">
        <f>COUNTIF(Table38[Month],MONTH('Summary Logbook'!T7))</f>
        <v>9</v>
      </c>
      <c r="Y7">
        <f ca="1">COUNTIFS(Table38[Month],MONTH('Summary Logbook'!T7),Table38[Request Completed on Time], "Yes")</f>
        <v>7</v>
      </c>
      <c r="Z7" s="42">
        <f t="shared" ca="1" si="5"/>
        <v>0.77777777777777779</v>
      </c>
      <c r="AL7" s="50" t="s">
        <v>396</v>
      </c>
      <c r="AM7" s="56">
        <v>5</v>
      </c>
      <c r="AN7" s="56">
        <v>2</v>
      </c>
      <c r="AO7" s="56"/>
      <c r="AT7" s="82" t="s">
        <v>98</v>
      </c>
      <c r="AU7" s="81">
        <f>SUMIF(Table38[Month],MONTH('Summary Logbook'!AT7),Table38[Payment to be Collected (in INR)])</f>
        <v>11700</v>
      </c>
      <c r="AX7" t="s">
        <v>250</v>
      </c>
      <c r="AY7">
        <f>COUNTIF(Table38[[Type of Customer                        ]],'Summary Logbook'!AX7)</f>
        <v>0</v>
      </c>
      <c r="AZ7" s="23" t="e">
        <f>IF(Table52[[#This Row],[Total ]]&gt;0,AY7/SUM($AY$2:$AY$7), NA())</f>
        <v>#N/A</v>
      </c>
      <c r="BM7" s="2">
        <v>43926</v>
      </c>
      <c r="BN7">
        <f t="shared" si="6"/>
        <v>4</v>
      </c>
      <c r="BO7">
        <f>COUNTIF(Table38[Date Serviced],'Summary Logbook'!BM7)</f>
        <v>0</v>
      </c>
    </row>
    <row r="8" spans="2:67">
      <c r="B8" s="50" t="s">
        <v>246</v>
      </c>
      <c r="C8" s="60">
        <v>4.6511627906976744E-2</v>
      </c>
      <c r="D8" s="60">
        <v>0.13181019332161686</v>
      </c>
      <c r="E8" s="60"/>
      <c r="F8" s="95" t="s">
        <v>253</v>
      </c>
      <c r="G8" s="95"/>
      <c r="H8" s="95" t="s">
        <v>250</v>
      </c>
      <c r="I8" s="127">
        <f t="shared" si="7"/>
        <v>0</v>
      </c>
      <c r="J8" s="95">
        <f>COUNTIFS(Table38[[Type of Customer                        ]],'Summary Logbook'!$H8, Table38[Area Type],'Summary Logbook'!$F8)</f>
        <v>0</v>
      </c>
      <c r="K8" s="95">
        <f>SUMIFS(Table38[Payment to be Collected (in INR)],Table38[[Type of Customer                        ]],'Summary Logbook'!$H8, Table38[Area Type],'Summary Logbook'!$F8)</f>
        <v>0</v>
      </c>
      <c r="L8" s="141" t="str">
        <f t="shared" si="3"/>
        <v/>
      </c>
      <c r="N8" s="156">
        <v>43941</v>
      </c>
      <c r="O8" s="57"/>
      <c r="P8" s="57">
        <v>2500</v>
      </c>
      <c r="Q8" s="57"/>
      <c r="R8" s="57">
        <v>2500</v>
      </c>
      <c r="T8" s="94">
        <v>44075</v>
      </c>
      <c r="U8" s="56">
        <f>COUNTIF(Table38[Month],MONTH('Summary Logbook'!T8))</f>
        <v>7</v>
      </c>
      <c r="V8" s="56">
        <f t="shared" si="1"/>
        <v>5</v>
      </c>
      <c r="W8" s="56">
        <f t="shared" si="4"/>
        <v>1.4</v>
      </c>
      <c r="X8">
        <f>COUNTIF(Table38[Month],MONTH('Summary Logbook'!T8))</f>
        <v>7</v>
      </c>
      <c r="Y8">
        <f ca="1">COUNTIFS(Table38[Month],MONTH('Summary Logbook'!T8),Table38[Request Completed on Time], "Yes")</f>
        <v>6</v>
      </c>
      <c r="Z8" s="42">
        <f t="shared" ca="1" si="5"/>
        <v>0.8571428571428571</v>
      </c>
      <c r="AL8" s="50" t="s">
        <v>340</v>
      </c>
      <c r="AM8" s="56">
        <v>1.5</v>
      </c>
      <c r="AN8" s="56">
        <v>2</v>
      </c>
      <c r="AO8" s="56"/>
      <c r="AT8" s="83" t="s">
        <v>99</v>
      </c>
      <c r="AU8" s="81">
        <f>SUMIF(Table38[Month],MONTH('Summary Logbook'!AT8),Table38[Payment to be Collected (in INR)])</f>
        <v>7000</v>
      </c>
      <c r="BM8" s="2">
        <v>43927</v>
      </c>
      <c r="BN8">
        <f t="shared" si="6"/>
        <v>4</v>
      </c>
      <c r="BO8">
        <f>COUNTIF(Table38[Date Serviced],'Summary Logbook'!BM8)</f>
        <v>0</v>
      </c>
    </row>
    <row r="9" spans="2:67">
      <c r="B9" s="177" t="s">
        <v>253</v>
      </c>
      <c r="C9" s="60">
        <v>0.65116279069767447</v>
      </c>
      <c r="D9" s="60">
        <v>0.43760984182776802</v>
      </c>
      <c r="E9" s="60"/>
      <c r="F9" s="95" t="s">
        <v>318</v>
      </c>
      <c r="G9" s="95" t="s">
        <v>318</v>
      </c>
      <c r="H9" s="95" t="s">
        <v>246</v>
      </c>
      <c r="I9" s="127">
        <f t="shared" si="7"/>
        <v>1500</v>
      </c>
      <c r="J9" s="95">
        <f>COUNTIFS(Table38[[Type of Customer                        ]],'Summary Logbook'!$H9, Table38[Area Type],'Summary Logbook'!$F9)</f>
        <v>7</v>
      </c>
      <c r="K9" s="95">
        <f>SUMIFS(Table38[Payment to be Collected (in INR)],Table38[[Type of Customer                        ]],'Summary Logbook'!$H9, Table38[Area Type],'Summary Logbook'!$F9)</f>
        <v>10500</v>
      </c>
      <c r="L9" s="141">
        <f t="shared" si="3"/>
        <v>0.14893617021276595</v>
      </c>
      <c r="N9" s="156">
        <v>43942</v>
      </c>
      <c r="O9" s="57">
        <v>1500</v>
      </c>
      <c r="P9" s="57"/>
      <c r="Q9" s="57"/>
      <c r="R9" s="57">
        <v>1500</v>
      </c>
      <c r="T9" s="94">
        <v>44105</v>
      </c>
      <c r="U9" s="56">
        <f>COUNTIF(Table38[Month],MONTH('Summary Logbook'!T9))</f>
        <v>1</v>
      </c>
      <c r="V9" s="56">
        <f t="shared" si="1"/>
        <v>1</v>
      </c>
      <c r="W9" s="56">
        <f t="shared" si="4"/>
        <v>1</v>
      </c>
      <c r="X9">
        <f>COUNTIF(Table38[Month],MONTH('Summary Logbook'!T9))</f>
        <v>1</v>
      </c>
      <c r="Y9">
        <f ca="1">COUNTIFS(Table38[Month],MONTH('Summary Logbook'!T9),Table38[Request Completed on Time], "Yes")</f>
        <v>1</v>
      </c>
      <c r="Z9" s="42">
        <f t="shared" ca="1" si="5"/>
        <v>1</v>
      </c>
      <c r="AL9" s="50" t="s">
        <v>553</v>
      </c>
      <c r="AM9" s="56">
        <v>13.875</v>
      </c>
      <c r="AN9" s="56">
        <v>2</v>
      </c>
      <c r="AO9" s="56"/>
      <c r="AT9" s="82" t="s">
        <v>100</v>
      </c>
      <c r="AU9" s="81">
        <f>SUMIF(Table38[Month],MONTH('Summary Logbook'!AT9),Table38[Payment to be Collected (in INR)])</f>
        <v>1500</v>
      </c>
      <c r="BM9" s="2">
        <v>43928</v>
      </c>
      <c r="BN9">
        <f t="shared" si="6"/>
        <v>4</v>
      </c>
      <c r="BO9">
        <f>COUNTIF(Table38[Date Serviced],'Summary Logbook'!BM9)</f>
        <v>0</v>
      </c>
    </row>
    <row r="10" spans="2:67">
      <c r="B10" s="50" t="s">
        <v>248</v>
      </c>
      <c r="C10" s="60">
        <v>0.16279069767441862</v>
      </c>
      <c r="D10" s="60">
        <v>7.0298769771528994E-3</v>
      </c>
      <c r="E10" s="60"/>
      <c r="F10" s="95" t="s">
        <v>318</v>
      </c>
      <c r="G10" s="95"/>
      <c r="H10" s="95" t="s">
        <v>247</v>
      </c>
      <c r="I10" s="127">
        <f t="shared" si="7"/>
        <v>2000</v>
      </c>
      <c r="J10" s="95">
        <f>COUNTIFS(Table38[[Type of Customer                        ]],'Summary Logbook'!$H10, Table38[Area Type],'Summary Logbook'!$F10)</f>
        <v>3</v>
      </c>
      <c r="K10" s="95">
        <f>SUMIFS(Table38[Payment to be Collected (in INR)],Table38[[Type of Customer                        ]],'Summary Logbook'!$H10, Table38[Area Type],'Summary Logbook'!$F10)</f>
        <v>6000</v>
      </c>
      <c r="L10" s="141">
        <f t="shared" si="3"/>
        <v>6.3829787234042548E-2</v>
      </c>
      <c r="N10" s="156">
        <v>43943</v>
      </c>
      <c r="O10" s="57"/>
      <c r="P10" s="57"/>
      <c r="Q10" s="57">
        <v>1000</v>
      </c>
      <c r="R10" s="57">
        <v>1000</v>
      </c>
      <c r="T10" s="94">
        <v>44136</v>
      </c>
      <c r="U10" s="56">
        <f>COUNTIF(Table38[Month],MONTH('Summary Logbook'!T10))</f>
        <v>1</v>
      </c>
      <c r="V10" s="56">
        <f t="shared" si="1"/>
        <v>1</v>
      </c>
      <c r="W10" s="56">
        <f t="shared" si="4"/>
        <v>1</v>
      </c>
      <c r="X10">
        <f>COUNTIF(Table38[Month],MONTH('Summary Logbook'!T10))</f>
        <v>1</v>
      </c>
      <c r="Y10">
        <f ca="1">COUNTIFS(Table38[Month],MONTH('Summary Logbook'!T10),Table38[Request Completed on Time], "Yes")</f>
        <v>1</v>
      </c>
      <c r="Z10" s="42">
        <f t="shared" ca="1" si="5"/>
        <v>1</v>
      </c>
      <c r="AL10" s="50" t="s">
        <v>354</v>
      </c>
      <c r="AM10" s="56">
        <v>0</v>
      </c>
      <c r="AN10" s="56">
        <v>2</v>
      </c>
      <c r="AO10" s="56"/>
      <c r="AT10" s="83" t="s">
        <v>101</v>
      </c>
      <c r="AU10" s="81">
        <f>SUMIF(Table38[Month],MONTH('Summary Logbook'!AT10),Table38[Payment to be Collected (in INR)])</f>
        <v>1500</v>
      </c>
      <c r="BM10" s="2">
        <v>43929</v>
      </c>
      <c r="BN10">
        <f t="shared" si="6"/>
        <v>4</v>
      </c>
      <c r="BO10">
        <f>COUNTIF(Table38[Date Serviced],'Summary Logbook'!BM10)</f>
        <v>0</v>
      </c>
    </row>
    <row r="11" spans="2:67">
      <c r="B11" s="50" t="s">
        <v>246</v>
      </c>
      <c r="C11" s="60">
        <v>0.41860465116279072</v>
      </c>
      <c r="D11" s="60">
        <v>0.35149384885764501</v>
      </c>
      <c r="E11" s="60"/>
      <c r="F11" s="95" t="s">
        <v>318</v>
      </c>
      <c r="G11" s="95"/>
      <c r="H11" s="95" t="s">
        <v>248</v>
      </c>
      <c r="I11" s="127">
        <f t="shared" si="7"/>
        <v>0</v>
      </c>
      <c r="J11" s="95">
        <f>COUNTIFS(Table38[[Type of Customer                        ]],'Summary Logbook'!$H11, Table38[Area Type],'Summary Logbook'!$F11)</f>
        <v>0</v>
      </c>
      <c r="K11" s="95">
        <f>SUMIFS(Table38[Payment to be Collected (in INR)],Table38[[Type of Customer                        ]],'Summary Logbook'!$H11, Table38[Area Type],'Summary Logbook'!$F11)</f>
        <v>0</v>
      </c>
      <c r="L11" s="141" t="str">
        <f t="shared" si="3"/>
        <v/>
      </c>
      <c r="N11" s="156">
        <v>43945</v>
      </c>
      <c r="O11" s="57">
        <v>3000</v>
      </c>
      <c r="P11" s="57"/>
      <c r="Q11" s="57">
        <v>2000</v>
      </c>
      <c r="R11" s="57">
        <v>5000</v>
      </c>
      <c r="T11" s="94">
        <v>44166</v>
      </c>
      <c r="U11" s="56">
        <f>COUNTIF(Table38[Month],MONTH('Summary Logbook'!T11))</f>
        <v>2</v>
      </c>
      <c r="V11" s="56">
        <f t="shared" si="1"/>
        <v>2</v>
      </c>
      <c r="W11" s="56">
        <f t="shared" si="4"/>
        <v>1</v>
      </c>
      <c r="X11">
        <f>COUNTIF(Table38[Month],MONTH('Summary Logbook'!T11))</f>
        <v>2</v>
      </c>
      <c r="Y11">
        <f ca="1">COUNTIFS(Table38[Month],MONTH('Summary Logbook'!T11),Table38[Request Completed on Time], "Yes")</f>
        <v>1</v>
      </c>
      <c r="Z11" s="42">
        <f t="shared" ca="1" si="5"/>
        <v>0.5</v>
      </c>
      <c r="AL11" s="50" t="s">
        <v>355</v>
      </c>
      <c r="AM11" s="56">
        <v>0</v>
      </c>
      <c r="AN11" s="56">
        <v>2</v>
      </c>
      <c r="AO11" s="56"/>
      <c r="AT11" s="82" t="s">
        <v>102</v>
      </c>
      <c r="AU11" s="81">
        <f>SUMIF(Table38[Month],MONTH('Summary Logbook'!AT11),Table38[Payment to be Collected (in INR)])</f>
        <v>2000</v>
      </c>
      <c r="BM11" s="2">
        <v>43930</v>
      </c>
      <c r="BN11">
        <f t="shared" si="6"/>
        <v>4</v>
      </c>
      <c r="BO11">
        <f>COUNTIF(Table38[Date Serviced],'Summary Logbook'!BM11)</f>
        <v>0</v>
      </c>
    </row>
    <row r="12" spans="2:67">
      <c r="B12" s="50" t="s">
        <v>251</v>
      </c>
      <c r="C12" s="60">
        <v>6.9767441860465115E-2</v>
      </c>
      <c r="D12" s="60">
        <v>7.9086115992970121E-2</v>
      </c>
      <c r="E12" s="60"/>
      <c r="F12" s="95" t="s">
        <v>318</v>
      </c>
      <c r="G12" s="95"/>
      <c r="H12" s="95" t="s">
        <v>249</v>
      </c>
      <c r="I12" s="127">
        <f t="shared" si="7"/>
        <v>0</v>
      </c>
      <c r="J12" s="95">
        <f>COUNTIFS(Table38[[Type of Customer                        ]],'Summary Logbook'!$H12, Table38[Area Type],'Summary Logbook'!$F12)</f>
        <v>0</v>
      </c>
      <c r="K12" s="95">
        <f>SUMIFS(Table38[Payment to be Collected (in INR)],Table38[[Type of Customer                        ]],'Summary Logbook'!$H12, Table38[Area Type],'Summary Logbook'!$F12)</f>
        <v>0</v>
      </c>
      <c r="L12" s="141" t="str">
        <f t="shared" si="3"/>
        <v/>
      </c>
      <c r="N12" s="156">
        <v>43949</v>
      </c>
      <c r="O12" s="57">
        <v>1500</v>
      </c>
      <c r="P12" s="57"/>
      <c r="Q12" s="57"/>
      <c r="R12" s="57">
        <v>1500</v>
      </c>
      <c r="T12" s="94">
        <v>44197</v>
      </c>
      <c r="U12" s="56">
        <f>COUNTIF(Table38[Month],MONTH('Summary Logbook'!T12))</f>
        <v>2</v>
      </c>
      <c r="V12" s="56">
        <f t="shared" si="1"/>
        <v>1</v>
      </c>
      <c r="W12" s="56">
        <f t="shared" si="4"/>
        <v>2</v>
      </c>
      <c r="X12">
        <f>COUNTIF(Table38[Month],MONTH('Summary Logbook'!T12))</f>
        <v>2</v>
      </c>
      <c r="Y12">
        <f ca="1">COUNTIFS(Table38[Month],MONTH('Summary Logbook'!T12),Table38[Request Completed on Time], "Yes")</f>
        <v>2</v>
      </c>
      <c r="Z12" s="42">
        <f t="shared" ca="1" si="5"/>
        <v>1</v>
      </c>
      <c r="AL12" s="50" t="s">
        <v>356</v>
      </c>
      <c r="AM12" s="56">
        <v>0</v>
      </c>
      <c r="AN12" s="56">
        <v>2</v>
      </c>
      <c r="AO12" s="56"/>
      <c r="AT12" s="83" t="s">
        <v>103</v>
      </c>
      <c r="AU12" s="81">
        <f>SUMIF(Table38[Month],MONTH('Summary Logbook'!AT12),Table38[Payment to be Collected (in INR)])</f>
        <v>2200</v>
      </c>
      <c r="BM12" s="2">
        <v>43931</v>
      </c>
      <c r="BN12">
        <f t="shared" si="6"/>
        <v>4</v>
      </c>
      <c r="BO12">
        <f>COUNTIF(Table38[Date Serviced],'Summary Logbook'!BM12)</f>
        <v>0</v>
      </c>
    </row>
    <row r="13" spans="2:67">
      <c r="B13" s="177" t="s">
        <v>459</v>
      </c>
      <c r="C13" s="60">
        <v>6.9767441860465115E-2</v>
      </c>
      <c r="D13" s="60">
        <v>0</v>
      </c>
      <c r="E13" s="60"/>
      <c r="F13" s="95" t="s">
        <v>318</v>
      </c>
      <c r="G13" s="95"/>
      <c r="H13" s="95" t="s">
        <v>251</v>
      </c>
      <c r="I13" s="127">
        <f t="shared" si="7"/>
        <v>0</v>
      </c>
      <c r="J13" s="95">
        <f>COUNTIFS(Table38[[Type of Customer                        ]],'Summary Logbook'!$H13, Table38[Area Type],'Summary Logbook'!$F13)</f>
        <v>0</v>
      </c>
      <c r="K13" s="95">
        <f>SUMIFS(Table38[Payment to be Collected (in INR)],Table38[[Type of Customer                        ]],'Summary Logbook'!$H13, Table38[Area Type],'Summary Logbook'!$F13)</f>
        <v>0</v>
      </c>
      <c r="L13" s="141" t="str">
        <f t="shared" si="3"/>
        <v/>
      </c>
      <c r="N13" s="156">
        <v>43952</v>
      </c>
      <c r="O13" s="57">
        <v>1500</v>
      </c>
      <c r="P13" s="57"/>
      <c r="Q13" s="57">
        <v>2200</v>
      </c>
      <c r="R13" s="57">
        <v>3700</v>
      </c>
      <c r="T13" s="94">
        <v>44228</v>
      </c>
      <c r="U13" s="56">
        <f>COUNTIF(Table38[Month],MONTH('Summary Logbook'!T13))</f>
        <v>2</v>
      </c>
      <c r="V13" s="56">
        <f t="shared" si="1"/>
        <v>1</v>
      </c>
      <c r="W13" s="56">
        <f t="shared" si="4"/>
        <v>2</v>
      </c>
      <c r="X13">
        <f>COUNTIF(Table38[Month],MONTH('Summary Logbook'!T13))</f>
        <v>2</v>
      </c>
      <c r="Y13">
        <f ca="1">COUNTIFS(Table38[Month],MONTH('Summary Logbook'!T13),Table38[Request Completed on Time], "Yes")</f>
        <v>2</v>
      </c>
      <c r="Z13" s="42">
        <f t="shared" ca="1" si="5"/>
        <v>1</v>
      </c>
      <c r="AL13" s="177" t="s">
        <v>358</v>
      </c>
      <c r="AM13" s="56">
        <v>0</v>
      </c>
      <c r="AN13" s="56">
        <v>2</v>
      </c>
      <c r="AO13" s="56"/>
      <c r="AT13" s="82" t="s">
        <v>104</v>
      </c>
      <c r="AU13" s="81">
        <f>SUMIF(Table38[Month],MONTH('Summary Logbook'!AT13),Table38[Payment to be Collected (in INR)])</f>
        <v>3500</v>
      </c>
      <c r="BM13" s="2">
        <v>43932</v>
      </c>
      <c r="BN13">
        <f t="shared" si="6"/>
        <v>4</v>
      </c>
      <c r="BO13">
        <f>COUNTIF(Table38[Date Serviced],'Summary Logbook'!BM13)</f>
        <v>0</v>
      </c>
    </row>
    <row r="14" spans="2:67">
      <c r="B14" s="50" t="s">
        <v>459</v>
      </c>
      <c r="C14" s="60">
        <v>6.9767441860465115E-2</v>
      </c>
      <c r="D14" s="60">
        <v>0</v>
      </c>
      <c r="F14" s="95" t="s">
        <v>318</v>
      </c>
      <c r="G14" s="95"/>
      <c r="H14" s="95" t="s">
        <v>250</v>
      </c>
      <c r="I14" s="127">
        <f t="shared" si="7"/>
        <v>0</v>
      </c>
      <c r="J14" s="95">
        <f>COUNTIFS(Table38[[Type of Customer                        ]],'Summary Logbook'!$H14, Table38[Area Type],'Summary Logbook'!$F14)</f>
        <v>0</v>
      </c>
      <c r="K14" s="95">
        <f>SUMIFS(Table38[Payment to be Collected (in INR)],Table38[[Type of Customer                        ]],'Summary Logbook'!$H14, Table38[Area Type],'Summary Logbook'!$F14)</f>
        <v>0</v>
      </c>
      <c r="L14" s="141" t="str">
        <f t="shared" si="3"/>
        <v/>
      </c>
      <c r="N14" s="156">
        <v>43974</v>
      </c>
      <c r="O14" s="57"/>
      <c r="P14" s="57"/>
      <c r="Q14" s="57">
        <v>-600</v>
      </c>
      <c r="R14" s="57">
        <v>-600</v>
      </c>
      <c r="T14" s="94">
        <v>44256</v>
      </c>
      <c r="U14" s="56">
        <f>COUNTIF(Table38[Month],MONTH('Summary Logbook'!T14))</f>
        <v>2</v>
      </c>
      <c r="V14" s="56">
        <f t="shared" si="1"/>
        <v>1</v>
      </c>
      <c r="W14" s="56">
        <f t="shared" si="4"/>
        <v>2</v>
      </c>
      <c r="X14">
        <f>COUNTIF(Table38[Month],MONTH('Summary Logbook'!T14))</f>
        <v>2</v>
      </c>
      <c r="Y14">
        <f ca="1">COUNTIFS(Table38[Month],MONTH('Summary Logbook'!T14),Table38[Request Completed on Time], "Yes")</f>
        <v>2</v>
      </c>
      <c r="Z14" s="42">
        <f t="shared" ca="1" si="5"/>
        <v>1</v>
      </c>
      <c r="AL14" s="50" t="s">
        <v>351</v>
      </c>
      <c r="AM14" s="56">
        <v>0</v>
      </c>
      <c r="AN14" s="56">
        <v>2</v>
      </c>
      <c r="AO14" s="56"/>
      <c r="AT14" s="86" t="s">
        <v>105</v>
      </c>
      <c r="AU14" s="87">
        <f>SUMIF(Table38[Month],MONTH('Summary Logbook'!AT14),Table38[Payment to be Collected (in INR)])</f>
        <v>3000</v>
      </c>
      <c r="BM14" s="2">
        <v>43933</v>
      </c>
      <c r="BN14">
        <f t="shared" si="6"/>
        <v>4</v>
      </c>
      <c r="BO14">
        <f>COUNTIF(Table38[Date Serviced],'Summary Logbook'!BM14)</f>
        <v>0</v>
      </c>
    </row>
    <row r="15" spans="2:67">
      <c r="B15" s="177" t="s">
        <v>166</v>
      </c>
      <c r="C15" s="60">
        <v>1</v>
      </c>
      <c r="D15" s="60">
        <v>1</v>
      </c>
      <c r="F15" s="95" t="s">
        <v>319</v>
      </c>
      <c r="G15" s="95" t="s">
        <v>319</v>
      </c>
      <c r="H15" s="95" t="s">
        <v>246</v>
      </c>
      <c r="I15" s="127">
        <f t="shared" si="7"/>
        <v>2500</v>
      </c>
      <c r="J15" s="95">
        <f>COUNTIFS(Table38[[Type of Customer                        ]],'Summary Logbook'!$H15, Table38[Area Type],'Summary Logbook'!$F15)</f>
        <v>3</v>
      </c>
      <c r="K15" s="95">
        <f>SUMIFS(Table38[Payment to be Collected (in INR)],Table38[[Type of Customer                        ]],'Summary Logbook'!$H15, Table38[Area Type],'Summary Logbook'!$F15)</f>
        <v>7500</v>
      </c>
      <c r="L15" s="141">
        <f t="shared" si="3"/>
        <v>6.3829787234042548E-2</v>
      </c>
      <c r="N15" s="156">
        <v>44008</v>
      </c>
      <c r="O15" s="57"/>
      <c r="P15" s="57"/>
      <c r="Q15" s="57">
        <v>2000</v>
      </c>
      <c r="R15" s="57">
        <v>2000</v>
      </c>
      <c r="T15" t="s">
        <v>119</v>
      </c>
      <c r="Z15" s="140">
        <f ca="1">SUM(Table61[Requests completed on Time])/SUM(Table61[Total Requests])</f>
        <v>0.66</v>
      </c>
      <c r="AL15" s="50" t="s">
        <v>352</v>
      </c>
      <c r="AM15" s="56">
        <v>0</v>
      </c>
      <c r="AN15" s="56">
        <v>2</v>
      </c>
      <c r="AO15" s="56"/>
      <c r="BM15" s="2">
        <v>43934</v>
      </c>
      <c r="BN15">
        <f t="shared" si="6"/>
        <v>4</v>
      </c>
      <c r="BO15">
        <f>COUNTIF(Table38[Date Serviced],'Summary Logbook'!BM15)</f>
        <v>0</v>
      </c>
    </row>
    <row r="16" spans="2:67">
      <c r="F16" s="95" t="s">
        <v>319</v>
      </c>
      <c r="G16" s="95"/>
      <c r="H16" s="95" t="s">
        <v>247</v>
      </c>
      <c r="I16" s="127">
        <f t="shared" si="7"/>
        <v>2666.6666666666665</v>
      </c>
      <c r="J16" s="95">
        <f>COUNTIFS(Table38[[Type of Customer                        ]],'Summary Logbook'!$H16, Table38[Area Type],'Summary Logbook'!$F16)</f>
        <v>3</v>
      </c>
      <c r="K16" s="95">
        <f>SUMIFS(Table38[Payment to be Collected (in INR)],Table38[[Type of Customer                        ]],'Summary Logbook'!$H16, Table38[Area Type],'Summary Logbook'!$F16)</f>
        <v>8000</v>
      </c>
      <c r="L16" s="141">
        <f t="shared" si="3"/>
        <v>6.3829787234042548E-2</v>
      </c>
      <c r="N16" s="156">
        <v>44068</v>
      </c>
      <c r="O16" s="57"/>
      <c r="P16" s="57">
        <v>3000</v>
      </c>
      <c r="Q16" s="57"/>
      <c r="R16" s="57">
        <v>3000</v>
      </c>
      <c r="AL16" s="50" t="s">
        <v>353</v>
      </c>
      <c r="AM16" s="56">
        <v>0</v>
      </c>
      <c r="AN16" s="56">
        <v>2</v>
      </c>
      <c r="AO16" s="56"/>
      <c r="BM16" s="2">
        <v>43935</v>
      </c>
      <c r="BN16">
        <f t="shared" si="6"/>
        <v>4</v>
      </c>
      <c r="BO16">
        <f>COUNTIF(Table38[Date Serviced],'Summary Logbook'!BM16)</f>
        <v>0</v>
      </c>
    </row>
    <row r="17" spans="6:67">
      <c r="F17" s="95" t="s">
        <v>319</v>
      </c>
      <c r="G17" s="95"/>
      <c r="H17" s="95" t="s">
        <v>248</v>
      </c>
      <c r="I17" s="127">
        <f t="shared" si="7"/>
        <v>0</v>
      </c>
      <c r="J17" s="95">
        <f>COUNTIFS(Table38[[Type of Customer                        ]],'Summary Logbook'!$H17, Table38[Area Type],'Summary Logbook'!$F17)</f>
        <v>0</v>
      </c>
      <c r="K17" s="95">
        <f>SUMIFS(Table38[Payment to be Collected (in INR)],Table38[[Type of Customer                        ]],'Summary Logbook'!$H17, Table38[Area Type],'Summary Logbook'!$F17)</f>
        <v>0</v>
      </c>
      <c r="L17" s="141" t="str">
        <f t="shared" si="3"/>
        <v/>
      </c>
      <c r="N17" s="156">
        <v>44075</v>
      </c>
      <c r="O17" s="57"/>
      <c r="P17" s="57"/>
      <c r="Q17" s="57">
        <v>1500</v>
      </c>
      <c r="R17" s="57">
        <v>1500</v>
      </c>
      <c r="Y17" t="s">
        <v>506</v>
      </c>
      <c r="Z17" t="str">
        <f ca="1">CONCATENATE(Y17, CHAR(10), TEXT(Table61[[#Totals],[% Requests completed on Time]],"#%"))</f>
        <v>Requests Completed on Time
66%</v>
      </c>
      <c r="AL17" s="177" t="s">
        <v>166</v>
      </c>
      <c r="AM17" s="56">
        <v>3.9534883720930232</v>
      </c>
      <c r="AN17" s="56">
        <v>2</v>
      </c>
      <c r="AO17" s="56"/>
      <c r="BM17" s="2">
        <v>43936</v>
      </c>
      <c r="BN17">
        <f t="shared" si="6"/>
        <v>4</v>
      </c>
      <c r="BO17">
        <f>COUNTIF(Table38[Date Serviced],'Summary Logbook'!BM17)</f>
        <v>0</v>
      </c>
    </row>
    <row r="18" spans="6:67">
      <c r="F18" s="95" t="s">
        <v>319</v>
      </c>
      <c r="G18" s="95"/>
      <c r="H18" s="95" t="s">
        <v>249</v>
      </c>
      <c r="I18" s="127">
        <f t="shared" si="7"/>
        <v>0</v>
      </c>
      <c r="J18" s="95">
        <f>COUNTIFS(Table38[[Type of Customer                        ]],'Summary Logbook'!$H18, Table38[Area Type],'Summary Logbook'!$F18)</f>
        <v>0</v>
      </c>
      <c r="K18" s="95">
        <f>SUMIFS(Table38[Payment to be Collected (in INR)],Table38[[Type of Customer                        ]],'Summary Logbook'!$H18, Table38[Area Type],'Summary Logbook'!$F18)</f>
        <v>0</v>
      </c>
      <c r="L18" s="141" t="str">
        <f t="shared" si="3"/>
        <v/>
      </c>
      <c r="N18" s="156">
        <v>44105</v>
      </c>
      <c r="O18" s="57">
        <v>1500</v>
      </c>
      <c r="P18" s="57"/>
      <c r="Q18" s="57"/>
      <c r="R18" s="57">
        <v>1500</v>
      </c>
      <c r="BM18" s="2">
        <v>43937</v>
      </c>
      <c r="BN18">
        <f t="shared" si="6"/>
        <v>4</v>
      </c>
      <c r="BO18">
        <f>COUNTIF(Table38[Date Serviced],'Summary Logbook'!BM18)</f>
        <v>0</v>
      </c>
    </row>
    <row r="19" spans="6:67">
      <c r="F19" s="95" t="s">
        <v>319</v>
      </c>
      <c r="G19" s="95"/>
      <c r="H19" s="95" t="s">
        <v>251</v>
      </c>
      <c r="I19" s="127">
        <f t="shared" si="7"/>
        <v>0</v>
      </c>
      <c r="J19" s="95">
        <f>COUNTIFS(Table38[[Type of Customer                        ]],'Summary Logbook'!$H19, Table38[Area Type],'Summary Logbook'!$F19)</f>
        <v>0</v>
      </c>
      <c r="K19" s="95">
        <f>SUMIFS(Table38[Payment to be Collected (in INR)],Table38[[Type of Customer                        ]],'Summary Logbook'!$H19, Table38[Area Type],'Summary Logbook'!$F19)</f>
        <v>0</v>
      </c>
      <c r="L19" s="141" t="str">
        <f t="shared" si="3"/>
        <v/>
      </c>
      <c r="N19" s="156">
        <v>44136</v>
      </c>
      <c r="O19" s="57">
        <v>1500</v>
      </c>
      <c r="P19" s="57"/>
      <c r="Q19" s="57"/>
      <c r="R19" s="57">
        <v>1500</v>
      </c>
      <c r="BM19" s="2">
        <v>43938</v>
      </c>
      <c r="BN19">
        <f t="shared" si="6"/>
        <v>4</v>
      </c>
      <c r="BO19">
        <f>COUNTIF(Table38[Date Serviced],'Summary Logbook'!BM19)</f>
        <v>0</v>
      </c>
    </row>
    <row r="20" spans="6:67">
      <c r="F20" s="95" t="s">
        <v>319</v>
      </c>
      <c r="G20" s="95"/>
      <c r="H20" s="95" t="s">
        <v>250</v>
      </c>
      <c r="I20" s="127">
        <f t="shared" si="7"/>
        <v>0</v>
      </c>
      <c r="J20" s="95">
        <f>COUNTIFS(Table38[[Type of Customer                        ]],'Summary Logbook'!$H20, Table38[Area Type],'Summary Logbook'!$F20)</f>
        <v>0</v>
      </c>
      <c r="K20" s="95">
        <f>SUMIFS(Table38[Payment to be Collected (in INR)],Table38[[Type of Customer                        ]],'Summary Logbook'!$H20, Table38[Area Type],'Summary Logbook'!$F20)</f>
        <v>0</v>
      </c>
      <c r="L20" s="141" t="str">
        <f t="shared" si="3"/>
        <v/>
      </c>
      <c r="N20" s="156">
        <v>44166</v>
      </c>
      <c r="O20" s="57"/>
      <c r="P20" s="57"/>
      <c r="Q20" s="57">
        <v>1000</v>
      </c>
      <c r="R20" s="57">
        <v>1000</v>
      </c>
      <c r="BM20" s="2">
        <v>43939</v>
      </c>
      <c r="BN20">
        <f t="shared" si="6"/>
        <v>4</v>
      </c>
      <c r="BO20">
        <f>COUNTIF(Table38[Date Serviced],'Summary Logbook'!BM20)</f>
        <v>0</v>
      </c>
    </row>
    <row r="21" spans="6:67">
      <c r="N21" s="156">
        <v>44197</v>
      </c>
      <c r="O21" s="57">
        <v>2000</v>
      </c>
      <c r="P21" s="57"/>
      <c r="Q21" s="57">
        <v>200</v>
      </c>
      <c r="R21" s="57">
        <v>2200</v>
      </c>
      <c r="BM21" s="2">
        <v>43940</v>
      </c>
      <c r="BN21">
        <f t="shared" si="6"/>
        <v>4</v>
      </c>
      <c r="BO21">
        <f>COUNTIF(Table38[Date Serviced],'Summary Logbook'!BM21)</f>
        <v>0</v>
      </c>
    </row>
    <row r="22" spans="6:67">
      <c r="N22" s="156">
        <v>44228</v>
      </c>
      <c r="O22" s="57"/>
      <c r="P22" s="57">
        <v>2500</v>
      </c>
      <c r="Q22" s="57">
        <v>1000</v>
      </c>
      <c r="R22" s="57">
        <v>3500</v>
      </c>
      <c r="BM22" s="2">
        <v>43941</v>
      </c>
      <c r="BN22">
        <f t="shared" si="6"/>
        <v>4</v>
      </c>
      <c r="BO22">
        <f>COUNTIF(Table38[Date Serviced],'Summary Logbook'!BM22)</f>
        <v>1</v>
      </c>
    </row>
    <row r="23" spans="6:67">
      <c r="N23" s="156">
        <v>44256</v>
      </c>
      <c r="O23" s="57"/>
      <c r="P23" s="57"/>
      <c r="Q23" s="57">
        <v>3000</v>
      </c>
      <c r="R23" s="57">
        <v>3000</v>
      </c>
      <c r="BM23" s="2">
        <v>43942</v>
      </c>
      <c r="BN23">
        <f t="shared" si="6"/>
        <v>4</v>
      </c>
      <c r="BO23">
        <f>COUNTIF(Table38[Date Serviced],'Summary Logbook'!BM23)</f>
        <v>1</v>
      </c>
    </row>
    <row r="24" spans="6:67">
      <c r="G24" s="95" t="s">
        <v>253</v>
      </c>
      <c r="H24" s="95" t="s">
        <v>318</v>
      </c>
      <c r="I24" s="95" t="s">
        <v>319</v>
      </c>
      <c r="N24" s="156">
        <v>44077</v>
      </c>
      <c r="O24" s="57"/>
      <c r="P24" s="57">
        <v>2500</v>
      </c>
      <c r="Q24" s="57"/>
      <c r="R24" s="57">
        <v>2500</v>
      </c>
      <c r="BM24" s="2">
        <v>43943</v>
      </c>
      <c r="BN24">
        <f t="shared" si="6"/>
        <v>4</v>
      </c>
      <c r="BO24">
        <f>COUNTIF(Table38[Date Serviced],'Summary Logbook'!BM24)</f>
        <v>1</v>
      </c>
    </row>
    <row r="25" spans="6:67">
      <c r="F25" s="95" t="s">
        <v>246</v>
      </c>
      <c r="G25" s="126">
        <f>SUMIFS($I$3:$I$20,$H$3:$H$20,$F25,$F$3:$F$20,G$24)</f>
        <v>952.38095238095241</v>
      </c>
      <c r="H25" s="126">
        <f t="shared" ref="G25:I30" si="8">SUMIFS($I$3:$I$20,$H$3:$H$20,$F25,$F$3:$F$20,H$24)</f>
        <v>1500</v>
      </c>
      <c r="I25" s="126">
        <f t="shared" si="8"/>
        <v>2500</v>
      </c>
      <c r="N25" s="156">
        <v>44078</v>
      </c>
      <c r="O25" s="57"/>
      <c r="P25" s="57"/>
      <c r="Q25" s="57">
        <v>1000</v>
      </c>
      <c r="R25" s="57">
        <v>1000</v>
      </c>
      <c r="BM25" s="2">
        <v>43944</v>
      </c>
      <c r="BN25">
        <f t="shared" si="6"/>
        <v>4</v>
      </c>
      <c r="BO25">
        <f>COUNTIF(Table38[Date Serviced],'Summary Logbook'!BM25)</f>
        <v>2</v>
      </c>
    </row>
    <row r="26" spans="6:67">
      <c r="F26" s="95" t="s">
        <v>247</v>
      </c>
      <c r="G26" s="126">
        <f t="shared" si="8"/>
        <v>0</v>
      </c>
      <c r="H26" s="126">
        <f t="shared" si="8"/>
        <v>2000</v>
      </c>
      <c r="I26" s="126">
        <f t="shared" si="8"/>
        <v>2666.6666666666665</v>
      </c>
      <c r="N26" s="156">
        <v>43970</v>
      </c>
      <c r="O26" s="57"/>
      <c r="P26" s="57">
        <v>2000</v>
      </c>
      <c r="Q26" s="57"/>
      <c r="R26" s="57">
        <v>2000</v>
      </c>
      <c r="BM26" s="2">
        <v>43945</v>
      </c>
      <c r="BN26">
        <f t="shared" si="6"/>
        <v>4</v>
      </c>
      <c r="BO26">
        <f>COUNTIF(Table38[Date Serviced],'Summary Logbook'!BM26)</f>
        <v>4</v>
      </c>
    </row>
    <row r="27" spans="6:67">
      <c r="F27" s="95" t="s">
        <v>248</v>
      </c>
      <c r="G27" s="126">
        <f t="shared" si="8"/>
        <v>57.142857142857146</v>
      </c>
      <c r="H27" s="126">
        <f t="shared" si="8"/>
        <v>0</v>
      </c>
      <c r="I27" s="126">
        <f t="shared" si="8"/>
        <v>0</v>
      </c>
      <c r="N27" s="156">
        <v>43971</v>
      </c>
      <c r="O27" s="57">
        <v>2000</v>
      </c>
      <c r="P27" s="57"/>
      <c r="Q27" s="57">
        <v>200</v>
      </c>
      <c r="R27" s="57">
        <v>2200</v>
      </c>
      <c r="BM27" s="2">
        <v>43946</v>
      </c>
      <c r="BN27">
        <f t="shared" si="6"/>
        <v>4</v>
      </c>
      <c r="BO27">
        <f>COUNTIF(Table38[Date Serviced],'Summary Logbook'!BM27)</f>
        <v>0</v>
      </c>
    </row>
    <row r="28" spans="6:67">
      <c r="F28" s="95" t="s">
        <v>249</v>
      </c>
      <c r="G28" s="126">
        <f t="shared" si="8"/>
        <v>0</v>
      </c>
      <c r="H28" s="126">
        <f t="shared" si="8"/>
        <v>0</v>
      </c>
      <c r="I28" s="126">
        <f t="shared" si="8"/>
        <v>0</v>
      </c>
      <c r="N28" s="156">
        <v>44045</v>
      </c>
      <c r="O28" s="57"/>
      <c r="P28" s="57"/>
      <c r="Q28" s="57">
        <v>500</v>
      </c>
      <c r="R28" s="57">
        <v>500</v>
      </c>
      <c r="BM28" s="2">
        <v>43947</v>
      </c>
      <c r="BN28">
        <f t="shared" si="6"/>
        <v>4</v>
      </c>
      <c r="BO28">
        <f>COUNTIF(Table38[Date Serviced],'Summary Logbook'!BM28)</f>
        <v>1</v>
      </c>
    </row>
    <row r="29" spans="6:67">
      <c r="F29" s="95" t="s">
        <v>251</v>
      </c>
      <c r="G29" s="126">
        <f t="shared" si="8"/>
        <v>1500</v>
      </c>
      <c r="H29" s="126">
        <f t="shared" si="8"/>
        <v>0</v>
      </c>
      <c r="I29" s="126">
        <f t="shared" si="8"/>
        <v>0</v>
      </c>
      <c r="N29" s="156">
        <v>44050</v>
      </c>
      <c r="O29" s="57"/>
      <c r="P29" s="57">
        <v>3000</v>
      </c>
      <c r="Q29" s="57"/>
      <c r="R29" s="57">
        <v>3000</v>
      </c>
      <c r="BM29" s="2">
        <v>43948</v>
      </c>
      <c r="BN29">
        <f t="shared" si="6"/>
        <v>4</v>
      </c>
      <c r="BO29">
        <f>COUNTIF(Table38[Date Serviced],'Summary Logbook'!BM29)</f>
        <v>1</v>
      </c>
    </row>
    <row r="30" spans="6:67">
      <c r="F30" s="95" t="s">
        <v>250</v>
      </c>
      <c r="G30" s="126">
        <f t="shared" si="8"/>
        <v>0</v>
      </c>
      <c r="H30" s="126">
        <f t="shared" si="8"/>
        <v>0</v>
      </c>
      <c r="I30" s="126">
        <f t="shared" si="8"/>
        <v>0</v>
      </c>
      <c r="N30" s="156">
        <v>43947</v>
      </c>
      <c r="O30" s="57"/>
      <c r="P30" s="57"/>
      <c r="Q30" s="57">
        <v>1000</v>
      </c>
      <c r="R30" s="57">
        <v>1000</v>
      </c>
      <c r="BM30" s="2">
        <v>43949</v>
      </c>
      <c r="BN30">
        <f t="shared" si="6"/>
        <v>4</v>
      </c>
      <c r="BO30">
        <f>COUNTIF(Table38[Date Serviced],'Summary Logbook'!BM30)</f>
        <v>1</v>
      </c>
    </row>
    <row r="31" spans="6:67">
      <c r="N31" s="156">
        <v>43948</v>
      </c>
      <c r="O31" s="57"/>
      <c r="P31" s="57"/>
      <c r="Q31" s="57">
        <v>200</v>
      </c>
      <c r="R31" s="57">
        <v>200</v>
      </c>
      <c r="BM31" s="2">
        <v>43950</v>
      </c>
      <c r="BN31">
        <f t="shared" si="6"/>
        <v>4</v>
      </c>
      <c r="BO31">
        <f>COUNTIF(Table38[Date Serviced],'Summary Logbook'!BM31)</f>
        <v>0</v>
      </c>
    </row>
    <row r="32" spans="6:67">
      <c r="N32" s="156">
        <v>44070</v>
      </c>
      <c r="O32" s="57"/>
      <c r="P32" s="57"/>
      <c r="Q32" s="57">
        <v>1000</v>
      </c>
      <c r="R32" s="57">
        <v>1000</v>
      </c>
      <c r="BM32" s="2">
        <v>43951</v>
      </c>
      <c r="BN32">
        <f t="shared" si="6"/>
        <v>4</v>
      </c>
      <c r="BO32">
        <f>COUNTIF(Table38[Date Serviced],'Summary Logbook'!BM32)</f>
        <v>0</v>
      </c>
    </row>
    <row r="33" spans="14:67">
      <c r="N33" s="156">
        <v>44071</v>
      </c>
      <c r="O33" s="57"/>
      <c r="P33" s="57"/>
      <c r="Q33" s="57">
        <v>1000</v>
      </c>
      <c r="R33" s="57">
        <v>1000</v>
      </c>
      <c r="BM33" s="2">
        <v>43952</v>
      </c>
      <c r="BN33">
        <f t="shared" si="6"/>
        <v>5</v>
      </c>
      <c r="BO33">
        <f>COUNTIF(Table38[Date Serviced],'Summary Logbook'!BM33)</f>
        <v>4</v>
      </c>
    </row>
    <row r="34" spans="14:67">
      <c r="N34" s="156">
        <v>44018</v>
      </c>
      <c r="O34" s="57"/>
      <c r="P34" s="57"/>
      <c r="Q34" s="57">
        <v>1000</v>
      </c>
      <c r="R34" s="57">
        <v>1000</v>
      </c>
      <c r="BM34" s="2">
        <v>43953</v>
      </c>
      <c r="BN34">
        <f t="shared" si="6"/>
        <v>5</v>
      </c>
      <c r="BO34">
        <f>COUNTIF(Table38[Date Serviced],'Summary Logbook'!BM34)</f>
        <v>0</v>
      </c>
    </row>
    <row r="35" spans="14:67">
      <c r="N35" s="156">
        <v>44175</v>
      </c>
      <c r="O35" s="57"/>
      <c r="P35" s="57"/>
      <c r="Q35" s="57">
        <v>1000</v>
      </c>
      <c r="R35" s="57">
        <v>1000</v>
      </c>
      <c r="BM35" s="2">
        <v>43954</v>
      </c>
      <c r="BN35">
        <f t="shared" si="6"/>
        <v>5</v>
      </c>
      <c r="BO35">
        <f>COUNTIF(Table38[Date Serviced],'Summary Logbook'!BM35)</f>
        <v>0</v>
      </c>
    </row>
    <row r="36" spans="14:67">
      <c r="N36" s="156">
        <v>44083</v>
      </c>
      <c r="O36" s="57">
        <v>2000</v>
      </c>
      <c r="P36" s="57"/>
      <c r="Q36" s="57"/>
      <c r="R36" s="57">
        <v>2000</v>
      </c>
      <c r="BM36" s="2">
        <v>43955</v>
      </c>
      <c r="BN36">
        <f t="shared" si="6"/>
        <v>5</v>
      </c>
      <c r="BO36">
        <f>COUNTIF(Table38[Date Serviced],'Summary Logbook'!BM36)</f>
        <v>0</v>
      </c>
    </row>
    <row r="37" spans="14:67">
      <c r="N37" s="177" t="s">
        <v>166</v>
      </c>
      <c r="O37" s="57">
        <v>16500</v>
      </c>
      <c r="P37" s="57">
        <v>15500</v>
      </c>
      <c r="Q37" s="57">
        <v>24900</v>
      </c>
      <c r="R37" s="57">
        <v>56900</v>
      </c>
      <c r="BM37" s="2">
        <v>43956</v>
      </c>
      <c r="BN37">
        <f t="shared" si="6"/>
        <v>5</v>
      </c>
      <c r="BO37">
        <f>COUNTIF(Table38[Date Serviced],'Summary Logbook'!BM37)</f>
        <v>0</v>
      </c>
    </row>
    <row r="38" spans="14:67">
      <c r="BM38" s="2">
        <v>43957</v>
      </c>
      <c r="BN38">
        <f t="shared" si="6"/>
        <v>5</v>
      </c>
      <c r="BO38">
        <f>COUNTIF(Table38[Date Serviced],'Summary Logbook'!BM38)</f>
        <v>0</v>
      </c>
    </row>
    <row r="39" spans="14:67">
      <c r="BM39" s="2">
        <v>43958</v>
      </c>
      <c r="BN39">
        <f t="shared" si="6"/>
        <v>5</v>
      </c>
      <c r="BO39">
        <f>COUNTIF(Table38[Date Serviced],'Summary Logbook'!BM39)</f>
        <v>0</v>
      </c>
    </row>
    <row r="40" spans="14:67">
      <c r="BM40" s="2">
        <v>43959</v>
      </c>
      <c r="BN40">
        <f t="shared" si="6"/>
        <v>5</v>
      </c>
      <c r="BO40">
        <f>COUNTIF(Table38[Date Serviced],'Summary Logbook'!BM40)</f>
        <v>0</v>
      </c>
    </row>
    <row r="41" spans="14:67">
      <c r="BM41" s="2">
        <v>43960</v>
      </c>
      <c r="BN41">
        <f t="shared" si="6"/>
        <v>5</v>
      </c>
      <c r="BO41">
        <f>COUNTIF(Table38[Date Serviced],'Summary Logbook'!BM41)</f>
        <v>0</v>
      </c>
    </row>
    <row r="42" spans="14:67">
      <c r="BM42" s="2">
        <v>43961</v>
      </c>
      <c r="BN42">
        <f t="shared" si="6"/>
        <v>5</v>
      </c>
      <c r="BO42">
        <f>COUNTIF(Table38[Date Serviced],'Summary Logbook'!BM42)</f>
        <v>0</v>
      </c>
    </row>
    <row r="43" spans="14:67">
      <c r="BM43" s="2">
        <v>43962</v>
      </c>
      <c r="BN43">
        <f t="shared" si="6"/>
        <v>5</v>
      </c>
      <c r="BO43">
        <f>COUNTIF(Table38[Date Serviced],'Summary Logbook'!BM43)</f>
        <v>0</v>
      </c>
    </row>
    <row r="44" spans="14:67">
      <c r="BM44" s="2">
        <v>43963</v>
      </c>
      <c r="BN44">
        <f t="shared" si="6"/>
        <v>5</v>
      </c>
      <c r="BO44">
        <f>COUNTIF(Table38[Date Serviced],'Summary Logbook'!BM44)</f>
        <v>0</v>
      </c>
    </row>
    <row r="45" spans="14:67">
      <c r="BM45" s="2">
        <v>43964</v>
      </c>
      <c r="BN45">
        <f t="shared" si="6"/>
        <v>5</v>
      </c>
      <c r="BO45">
        <f>COUNTIF(Table38[Date Serviced],'Summary Logbook'!BM45)</f>
        <v>0</v>
      </c>
    </row>
    <row r="46" spans="14:67">
      <c r="BM46" s="2">
        <v>43965</v>
      </c>
      <c r="BN46">
        <f t="shared" si="6"/>
        <v>5</v>
      </c>
      <c r="BO46">
        <f>COUNTIF(Table38[Date Serviced],'Summary Logbook'!BM46)</f>
        <v>0</v>
      </c>
    </row>
    <row r="47" spans="14:67">
      <c r="BM47" s="2">
        <v>43966</v>
      </c>
      <c r="BN47">
        <f t="shared" si="6"/>
        <v>5</v>
      </c>
      <c r="BO47">
        <f>COUNTIF(Table38[Date Serviced],'Summary Logbook'!BM47)</f>
        <v>0</v>
      </c>
    </row>
    <row r="48" spans="14:67">
      <c r="BM48" s="2">
        <v>43967</v>
      </c>
      <c r="BN48">
        <f t="shared" si="6"/>
        <v>5</v>
      </c>
      <c r="BO48">
        <f>COUNTIF(Table38[Date Serviced],'Summary Logbook'!BM48)</f>
        <v>0</v>
      </c>
    </row>
    <row r="49" spans="65:67">
      <c r="BM49" s="2">
        <v>43968</v>
      </c>
      <c r="BN49">
        <f t="shared" si="6"/>
        <v>5</v>
      </c>
      <c r="BO49">
        <f>COUNTIF(Table38[Date Serviced],'Summary Logbook'!BM49)</f>
        <v>0</v>
      </c>
    </row>
    <row r="50" spans="65:67">
      <c r="BM50" s="2">
        <v>43969</v>
      </c>
      <c r="BN50">
        <f t="shared" si="6"/>
        <v>5</v>
      </c>
      <c r="BO50">
        <f>COUNTIF(Table38[Date Serviced],'Summary Logbook'!BM50)</f>
        <v>0</v>
      </c>
    </row>
    <row r="51" spans="65:67">
      <c r="BM51" s="2">
        <v>43970</v>
      </c>
      <c r="BN51">
        <f t="shared" si="6"/>
        <v>5</v>
      </c>
      <c r="BO51">
        <f>COUNTIF(Table38[Date Serviced],'Summary Logbook'!BM51)</f>
        <v>1</v>
      </c>
    </row>
    <row r="52" spans="65:67">
      <c r="BM52" s="2">
        <v>43971</v>
      </c>
      <c r="BN52">
        <f t="shared" si="6"/>
        <v>5</v>
      </c>
      <c r="BO52">
        <f>COUNTIF(Table38[Date Serviced],'Summary Logbook'!BM52)</f>
        <v>2</v>
      </c>
    </row>
    <row r="53" spans="65:67">
      <c r="BM53" s="2">
        <v>43972</v>
      </c>
      <c r="BN53">
        <f t="shared" si="6"/>
        <v>5</v>
      </c>
      <c r="BO53">
        <f>COUNTIF(Table38[Date Serviced],'Summary Logbook'!BM53)</f>
        <v>0</v>
      </c>
    </row>
    <row r="54" spans="65:67">
      <c r="BM54" s="2">
        <v>43973</v>
      </c>
      <c r="BN54">
        <f t="shared" si="6"/>
        <v>5</v>
      </c>
      <c r="BO54">
        <f>COUNTIF(Table38[Date Serviced],'Summary Logbook'!BM54)</f>
        <v>0</v>
      </c>
    </row>
    <row r="55" spans="65:67">
      <c r="BM55" s="2">
        <v>43974</v>
      </c>
      <c r="BN55">
        <f t="shared" si="6"/>
        <v>5</v>
      </c>
      <c r="BO55">
        <f>COUNTIF(Table38[Date Serviced],'Summary Logbook'!BM55)</f>
        <v>2</v>
      </c>
    </row>
    <row r="56" spans="65:67">
      <c r="BM56" s="2">
        <v>43975</v>
      </c>
      <c r="BN56">
        <f t="shared" si="6"/>
        <v>5</v>
      </c>
      <c r="BO56">
        <f>COUNTIF(Table38[Date Serviced],'Summary Logbook'!BM56)</f>
        <v>0</v>
      </c>
    </row>
    <row r="57" spans="65:67">
      <c r="BM57" s="2">
        <v>43976</v>
      </c>
      <c r="BN57">
        <f t="shared" si="6"/>
        <v>5</v>
      </c>
      <c r="BO57">
        <f>COUNTIF(Table38[Date Serviced],'Summary Logbook'!BM57)</f>
        <v>0</v>
      </c>
    </row>
    <row r="58" spans="65:67">
      <c r="BM58" s="2">
        <v>43977</v>
      </c>
      <c r="BN58">
        <f t="shared" si="6"/>
        <v>5</v>
      </c>
      <c r="BO58">
        <f>COUNTIF(Table38[Date Serviced],'Summary Logbook'!BM58)</f>
        <v>0</v>
      </c>
    </row>
    <row r="59" spans="65:67">
      <c r="BM59" s="2">
        <v>43978</v>
      </c>
      <c r="BN59">
        <f t="shared" si="6"/>
        <v>5</v>
      </c>
      <c r="BO59">
        <f>COUNTIF(Table38[Date Serviced],'Summary Logbook'!BM59)</f>
        <v>0</v>
      </c>
    </row>
    <row r="60" spans="65:67">
      <c r="BM60" s="2">
        <v>43979</v>
      </c>
      <c r="BN60">
        <f t="shared" si="6"/>
        <v>5</v>
      </c>
      <c r="BO60">
        <f>COUNTIF(Table38[Date Serviced],'Summary Logbook'!BM60)</f>
        <v>0</v>
      </c>
    </row>
    <row r="61" spans="65:67">
      <c r="BM61" s="2">
        <v>43980</v>
      </c>
      <c r="BN61">
        <f t="shared" si="6"/>
        <v>5</v>
      </c>
      <c r="BO61">
        <f>COUNTIF(Table38[Date Serviced],'Summary Logbook'!BM61)</f>
        <v>0</v>
      </c>
    </row>
    <row r="62" spans="65:67">
      <c r="BM62" s="2">
        <v>43981</v>
      </c>
      <c r="BN62">
        <f t="shared" si="6"/>
        <v>5</v>
      </c>
      <c r="BO62">
        <f>COUNTIF(Table38[Date Serviced],'Summary Logbook'!BM62)</f>
        <v>0</v>
      </c>
    </row>
    <row r="63" spans="65:67">
      <c r="BM63" s="2">
        <v>43982</v>
      </c>
      <c r="BN63">
        <f t="shared" si="6"/>
        <v>5</v>
      </c>
      <c r="BO63">
        <f>COUNTIF(Table38[Date Serviced],'Summary Logbook'!BM63)</f>
        <v>0</v>
      </c>
    </row>
    <row r="64" spans="65:67">
      <c r="BM64" s="2">
        <v>43983</v>
      </c>
      <c r="BN64">
        <f t="shared" si="6"/>
        <v>6</v>
      </c>
      <c r="BO64">
        <f>COUNTIF(Table38[Date Serviced],'Summary Logbook'!BM64)</f>
        <v>0</v>
      </c>
    </row>
    <row r="65" spans="65:67">
      <c r="BM65" s="2">
        <v>43984</v>
      </c>
      <c r="BN65">
        <f t="shared" si="6"/>
        <v>6</v>
      </c>
      <c r="BO65">
        <f>COUNTIF(Table38[Date Serviced],'Summary Logbook'!BM65)</f>
        <v>0</v>
      </c>
    </row>
    <row r="66" spans="65:67">
      <c r="BM66" s="2">
        <v>43985</v>
      </c>
      <c r="BN66">
        <f t="shared" si="6"/>
        <v>6</v>
      </c>
      <c r="BO66">
        <f>COUNTIF(Table38[Date Serviced],'Summary Logbook'!BM66)</f>
        <v>0</v>
      </c>
    </row>
    <row r="67" spans="65:67">
      <c r="BM67" s="2">
        <v>43986</v>
      </c>
      <c r="BN67">
        <f t="shared" si="6"/>
        <v>6</v>
      </c>
      <c r="BO67">
        <f>COUNTIF(Table38[Date Serviced],'Summary Logbook'!BM67)</f>
        <v>0</v>
      </c>
    </row>
    <row r="68" spans="65:67">
      <c r="BM68" s="2">
        <v>43987</v>
      </c>
      <c r="BN68">
        <f t="shared" ref="BN68:BN131" si="9">MONTH(BM68)</f>
        <v>6</v>
      </c>
      <c r="BO68">
        <f>COUNTIF(Table38[Date Serviced],'Summary Logbook'!BM68)</f>
        <v>0</v>
      </c>
    </row>
    <row r="69" spans="65:67">
      <c r="BM69" s="2">
        <v>43988</v>
      </c>
      <c r="BN69">
        <f t="shared" si="9"/>
        <v>6</v>
      </c>
      <c r="BO69">
        <f>COUNTIF(Table38[Date Serviced],'Summary Logbook'!BM69)</f>
        <v>0</v>
      </c>
    </row>
    <row r="70" spans="65:67">
      <c r="BM70" s="2">
        <v>43989</v>
      </c>
      <c r="BN70">
        <f t="shared" si="9"/>
        <v>6</v>
      </c>
      <c r="BO70">
        <f>COUNTIF(Table38[Date Serviced],'Summary Logbook'!BM70)</f>
        <v>0</v>
      </c>
    </row>
    <row r="71" spans="65:67">
      <c r="BM71" s="2">
        <v>43990</v>
      </c>
      <c r="BN71">
        <f t="shared" si="9"/>
        <v>6</v>
      </c>
      <c r="BO71">
        <f>COUNTIF(Table38[Date Serviced],'Summary Logbook'!BM71)</f>
        <v>0</v>
      </c>
    </row>
    <row r="72" spans="65:67">
      <c r="BM72" s="2">
        <v>43991</v>
      </c>
      <c r="BN72">
        <f t="shared" si="9"/>
        <v>6</v>
      </c>
      <c r="BO72">
        <f>COUNTIF(Table38[Date Serviced],'Summary Logbook'!BM72)</f>
        <v>0</v>
      </c>
    </row>
    <row r="73" spans="65:67">
      <c r="BM73" s="2">
        <v>43992</v>
      </c>
      <c r="BN73">
        <f t="shared" si="9"/>
        <v>6</v>
      </c>
      <c r="BO73">
        <f>COUNTIF(Table38[Date Serviced],'Summary Logbook'!BM73)</f>
        <v>0</v>
      </c>
    </row>
    <row r="74" spans="65:67">
      <c r="BM74" s="2">
        <v>43993</v>
      </c>
      <c r="BN74">
        <f t="shared" si="9"/>
        <v>6</v>
      </c>
      <c r="BO74">
        <f>COUNTIF(Table38[Date Serviced],'Summary Logbook'!BM74)</f>
        <v>0</v>
      </c>
    </row>
    <row r="75" spans="65:67">
      <c r="BM75" s="2">
        <v>43994</v>
      </c>
      <c r="BN75">
        <f t="shared" si="9"/>
        <v>6</v>
      </c>
      <c r="BO75">
        <f>COUNTIF(Table38[Date Serviced],'Summary Logbook'!BM75)</f>
        <v>0</v>
      </c>
    </row>
    <row r="76" spans="65:67">
      <c r="BM76" s="2">
        <v>43995</v>
      </c>
      <c r="BN76">
        <f t="shared" si="9"/>
        <v>6</v>
      </c>
      <c r="BO76">
        <f>COUNTIF(Table38[Date Serviced],'Summary Logbook'!BM76)</f>
        <v>0</v>
      </c>
    </row>
    <row r="77" spans="65:67">
      <c r="BM77" s="2">
        <v>43996</v>
      </c>
      <c r="BN77">
        <f t="shared" si="9"/>
        <v>6</v>
      </c>
      <c r="BO77">
        <f>COUNTIF(Table38[Date Serviced],'Summary Logbook'!BM77)</f>
        <v>0</v>
      </c>
    </row>
    <row r="78" spans="65:67">
      <c r="BM78" s="2">
        <v>43997</v>
      </c>
      <c r="BN78">
        <f t="shared" si="9"/>
        <v>6</v>
      </c>
      <c r="BO78">
        <f>COUNTIF(Table38[Date Serviced],'Summary Logbook'!BM78)</f>
        <v>0</v>
      </c>
    </row>
    <row r="79" spans="65:67">
      <c r="BM79" s="2">
        <v>43998</v>
      </c>
      <c r="BN79">
        <f t="shared" si="9"/>
        <v>6</v>
      </c>
      <c r="BO79">
        <f>COUNTIF(Table38[Date Serviced],'Summary Logbook'!BM79)</f>
        <v>0</v>
      </c>
    </row>
    <row r="80" spans="65:67">
      <c r="BM80" s="2">
        <v>43999</v>
      </c>
      <c r="BN80">
        <f t="shared" si="9"/>
        <v>6</v>
      </c>
      <c r="BO80">
        <f>COUNTIF(Table38[Date Serviced],'Summary Logbook'!BM80)</f>
        <v>0</v>
      </c>
    </row>
    <row r="81" spans="65:67">
      <c r="BM81" s="2">
        <v>44000</v>
      </c>
      <c r="BN81">
        <f t="shared" si="9"/>
        <v>6</v>
      </c>
      <c r="BO81">
        <f>COUNTIF(Table38[Date Serviced],'Summary Logbook'!BM81)</f>
        <v>0</v>
      </c>
    </row>
    <row r="82" spans="65:67">
      <c r="BM82" s="2">
        <v>44001</v>
      </c>
      <c r="BN82">
        <f t="shared" si="9"/>
        <v>6</v>
      </c>
      <c r="BO82">
        <f>COUNTIF(Table38[Date Serviced],'Summary Logbook'!BM82)</f>
        <v>0</v>
      </c>
    </row>
    <row r="83" spans="65:67">
      <c r="BM83" s="2">
        <v>44002</v>
      </c>
      <c r="BN83">
        <f t="shared" si="9"/>
        <v>6</v>
      </c>
      <c r="BO83">
        <f>COUNTIF(Table38[Date Serviced],'Summary Logbook'!BM83)</f>
        <v>0</v>
      </c>
    </row>
    <row r="84" spans="65:67">
      <c r="BM84" s="2">
        <v>44003</v>
      </c>
      <c r="BN84">
        <f t="shared" si="9"/>
        <v>6</v>
      </c>
      <c r="BO84">
        <f>COUNTIF(Table38[Date Serviced],'Summary Logbook'!BM84)</f>
        <v>0</v>
      </c>
    </row>
    <row r="85" spans="65:67">
      <c r="BM85" s="2">
        <v>44004</v>
      </c>
      <c r="BN85">
        <f t="shared" si="9"/>
        <v>6</v>
      </c>
      <c r="BO85">
        <f>COUNTIF(Table38[Date Serviced],'Summary Logbook'!BM85)</f>
        <v>0</v>
      </c>
    </row>
    <row r="86" spans="65:67">
      <c r="BM86" s="2">
        <v>44005</v>
      </c>
      <c r="BN86">
        <f t="shared" si="9"/>
        <v>6</v>
      </c>
      <c r="BO86">
        <f>COUNTIF(Table38[Date Serviced],'Summary Logbook'!BM86)</f>
        <v>0</v>
      </c>
    </row>
    <row r="87" spans="65:67">
      <c r="BM87" s="2">
        <v>44006</v>
      </c>
      <c r="BN87">
        <f t="shared" si="9"/>
        <v>6</v>
      </c>
      <c r="BO87">
        <f>COUNTIF(Table38[Date Serviced],'Summary Logbook'!BM87)</f>
        <v>0</v>
      </c>
    </row>
    <row r="88" spans="65:67">
      <c r="BM88" s="2">
        <v>44007</v>
      </c>
      <c r="BN88">
        <f t="shared" si="9"/>
        <v>6</v>
      </c>
      <c r="BO88">
        <f>COUNTIF(Table38[Date Serviced],'Summary Logbook'!BM88)</f>
        <v>0</v>
      </c>
    </row>
    <row r="89" spans="65:67">
      <c r="BM89" s="2">
        <v>44008</v>
      </c>
      <c r="BN89">
        <f t="shared" si="9"/>
        <v>6</v>
      </c>
      <c r="BO89">
        <f>COUNTIF(Table38[Date Serviced],'Summary Logbook'!BM89)</f>
        <v>2</v>
      </c>
    </row>
    <row r="90" spans="65:67">
      <c r="BM90" s="2">
        <v>44009</v>
      </c>
      <c r="BN90">
        <f t="shared" si="9"/>
        <v>6</v>
      </c>
      <c r="BO90">
        <f>COUNTIF(Table38[Date Serviced],'Summary Logbook'!BM90)</f>
        <v>0</v>
      </c>
    </row>
    <row r="91" spans="65:67">
      <c r="BM91" s="2">
        <v>44010</v>
      </c>
      <c r="BN91">
        <f t="shared" si="9"/>
        <v>6</v>
      </c>
      <c r="BO91">
        <f>COUNTIF(Table38[Date Serviced],'Summary Logbook'!BM91)</f>
        <v>0</v>
      </c>
    </row>
    <row r="92" spans="65:67">
      <c r="BM92" s="2">
        <v>44011</v>
      </c>
      <c r="BN92">
        <f t="shared" si="9"/>
        <v>6</v>
      </c>
      <c r="BO92">
        <f>COUNTIF(Table38[Date Serviced],'Summary Logbook'!BM92)</f>
        <v>0</v>
      </c>
    </row>
    <row r="93" spans="65:67">
      <c r="BM93" s="2">
        <v>44012</v>
      </c>
      <c r="BN93">
        <f t="shared" si="9"/>
        <v>6</v>
      </c>
      <c r="BO93">
        <f>COUNTIF(Table38[Date Serviced],'Summary Logbook'!BM93)</f>
        <v>0</v>
      </c>
    </row>
    <row r="94" spans="65:67">
      <c r="BM94" s="2">
        <v>44013</v>
      </c>
      <c r="BN94">
        <f t="shared" si="9"/>
        <v>7</v>
      </c>
      <c r="BO94">
        <f>COUNTIF(Table38[Date Serviced],'Summary Logbook'!BM94)</f>
        <v>0</v>
      </c>
    </row>
    <row r="95" spans="65:67">
      <c r="BM95" s="2">
        <v>44014</v>
      </c>
      <c r="BN95">
        <f t="shared" si="9"/>
        <v>7</v>
      </c>
      <c r="BO95">
        <f>COUNTIF(Table38[Date Serviced],'Summary Logbook'!BM95)</f>
        <v>0</v>
      </c>
    </row>
    <row r="96" spans="65:67">
      <c r="BM96" s="2">
        <v>44015</v>
      </c>
      <c r="BN96">
        <f t="shared" si="9"/>
        <v>7</v>
      </c>
      <c r="BO96">
        <f>COUNTIF(Table38[Date Serviced],'Summary Logbook'!BM96)</f>
        <v>0</v>
      </c>
    </row>
    <row r="97" spans="65:67">
      <c r="BM97" s="2">
        <v>44016</v>
      </c>
      <c r="BN97">
        <f t="shared" si="9"/>
        <v>7</v>
      </c>
      <c r="BO97">
        <f>COUNTIF(Table38[Date Serviced],'Summary Logbook'!BM97)</f>
        <v>0</v>
      </c>
    </row>
    <row r="98" spans="65:67">
      <c r="BM98" s="2">
        <v>44017</v>
      </c>
      <c r="BN98">
        <f t="shared" si="9"/>
        <v>7</v>
      </c>
      <c r="BO98">
        <f>COUNTIF(Table38[Date Serviced],'Summary Logbook'!BM98)</f>
        <v>0</v>
      </c>
    </row>
    <row r="99" spans="65:67">
      <c r="BM99" s="2">
        <v>44018</v>
      </c>
      <c r="BN99">
        <f t="shared" si="9"/>
        <v>7</v>
      </c>
      <c r="BO99">
        <f>COUNTIF(Table38[Date Serviced],'Summary Logbook'!BM99)</f>
        <v>1</v>
      </c>
    </row>
    <row r="100" spans="65:67">
      <c r="BM100" s="2">
        <v>44019</v>
      </c>
      <c r="BN100">
        <f t="shared" si="9"/>
        <v>7</v>
      </c>
      <c r="BO100">
        <f>COUNTIF(Table38[Date Serviced],'Summary Logbook'!BM100)</f>
        <v>0</v>
      </c>
    </row>
    <row r="101" spans="65:67">
      <c r="BM101" s="2">
        <v>44020</v>
      </c>
      <c r="BN101">
        <f t="shared" si="9"/>
        <v>7</v>
      </c>
      <c r="BO101">
        <f>COUNTIF(Table38[Date Serviced],'Summary Logbook'!BM101)</f>
        <v>0</v>
      </c>
    </row>
    <row r="102" spans="65:67">
      <c r="BM102" s="2">
        <v>44021</v>
      </c>
      <c r="BN102">
        <f t="shared" si="9"/>
        <v>7</v>
      </c>
      <c r="BO102">
        <f>COUNTIF(Table38[Date Serviced],'Summary Logbook'!BM102)</f>
        <v>0</v>
      </c>
    </row>
    <row r="103" spans="65:67">
      <c r="BM103" s="2">
        <v>44022</v>
      </c>
      <c r="BN103">
        <f t="shared" si="9"/>
        <v>7</v>
      </c>
      <c r="BO103">
        <f>COUNTIF(Table38[Date Serviced],'Summary Logbook'!BM103)</f>
        <v>0</v>
      </c>
    </row>
    <row r="104" spans="65:67">
      <c r="BM104" s="2">
        <v>44023</v>
      </c>
      <c r="BN104">
        <f t="shared" si="9"/>
        <v>7</v>
      </c>
      <c r="BO104">
        <f>COUNTIF(Table38[Date Serviced],'Summary Logbook'!BM104)</f>
        <v>0</v>
      </c>
    </row>
    <row r="105" spans="65:67">
      <c r="BM105" s="2">
        <v>44024</v>
      </c>
      <c r="BN105">
        <f t="shared" si="9"/>
        <v>7</v>
      </c>
      <c r="BO105">
        <f>COUNTIF(Table38[Date Serviced],'Summary Logbook'!BM105)</f>
        <v>0</v>
      </c>
    </row>
    <row r="106" spans="65:67">
      <c r="BM106" s="2">
        <v>44025</v>
      </c>
      <c r="BN106">
        <f t="shared" si="9"/>
        <v>7</v>
      </c>
      <c r="BO106">
        <f>COUNTIF(Table38[Date Serviced],'Summary Logbook'!BM106)</f>
        <v>0</v>
      </c>
    </row>
    <row r="107" spans="65:67">
      <c r="BM107" s="2">
        <v>44026</v>
      </c>
      <c r="BN107">
        <f t="shared" si="9"/>
        <v>7</v>
      </c>
      <c r="BO107">
        <f>COUNTIF(Table38[Date Serviced],'Summary Logbook'!BM107)</f>
        <v>0</v>
      </c>
    </row>
    <row r="108" spans="65:67">
      <c r="BM108" s="2">
        <v>44027</v>
      </c>
      <c r="BN108">
        <f t="shared" si="9"/>
        <v>7</v>
      </c>
      <c r="BO108">
        <f>COUNTIF(Table38[Date Serviced],'Summary Logbook'!BM108)</f>
        <v>0</v>
      </c>
    </row>
    <row r="109" spans="65:67">
      <c r="BM109" s="2">
        <v>44028</v>
      </c>
      <c r="BN109">
        <f t="shared" si="9"/>
        <v>7</v>
      </c>
      <c r="BO109">
        <f>COUNTIF(Table38[Date Serviced],'Summary Logbook'!BM109)</f>
        <v>0</v>
      </c>
    </row>
    <row r="110" spans="65:67">
      <c r="BM110" s="2">
        <v>44029</v>
      </c>
      <c r="BN110">
        <f t="shared" si="9"/>
        <v>7</v>
      </c>
      <c r="BO110">
        <f>COUNTIF(Table38[Date Serviced],'Summary Logbook'!BM110)</f>
        <v>0</v>
      </c>
    </row>
    <row r="111" spans="65:67">
      <c r="BM111" s="2">
        <v>44030</v>
      </c>
      <c r="BN111">
        <f t="shared" si="9"/>
        <v>7</v>
      </c>
      <c r="BO111">
        <f>COUNTIF(Table38[Date Serviced],'Summary Logbook'!BM111)</f>
        <v>0</v>
      </c>
    </row>
    <row r="112" spans="65:67">
      <c r="BM112" s="2">
        <v>44031</v>
      </c>
      <c r="BN112">
        <f t="shared" si="9"/>
        <v>7</v>
      </c>
      <c r="BO112">
        <f>COUNTIF(Table38[Date Serviced],'Summary Logbook'!BM112)</f>
        <v>0</v>
      </c>
    </row>
    <row r="113" spans="65:67">
      <c r="BM113" s="2">
        <v>44032</v>
      </c>
      <c r="BN113">
        <f t="shared" si="9"/>
        <v>7</v>
      </c>
      <c r="BO113">
        <f>COUNTIF(Table38[Date Serviced],'Summary Logbook'!BM113)</f>
        <v>0</v>
      </c>
    </row>
    <row r="114" spans="65:67">
      <c r="BM114" s="2">
        <v>44033</v>
      </c>
      <c r="BN114">
        <f t="shared" si="9"/>
        <v>7</v>
      </c>
      <c r="BO114">
        <f>COUNTIF(Table38[Date Serviced],'Summary Logbook'!BM114)</f>
        <v>0</v>
      </c>
    </row>
    <row r="115" spans="65:67">
      <c r="BM115" s="2">
        <v>44034</v>
      </c>
      <c r="BN115">
        <f t="shared" si="9"/>
        <v>7</v>
      </c>
      <c r="BO115">
        <f>COUNTIF(Table38[Date Serviced],'Summary Logbook'!BM115)</f>
        <v>0</v>
      </c>
    </row>
    <row r="116" spans="65:67">
      <c r="BM116" s="2">
        <v>44035</v>
      </c>
      <c r="BN116">
        <f t="shared" si="9"/>
        <v>7</v>
      </c>
      <c r="BO116">
        <f>COUNTIF(Table38[Date Serviced],'Summary Logbook'!BM116)</f>
        <v>0</v>
      </c>
    </row>
    <row r="117" spans="65:67">
      <c r="BM117" s="2">
        <v>44036</v>
      </c>
      <c r="BN117">
        <f t="shared" si="9"/>
        <v>7</v>
      </c>
      <c r="BO117">
        <f>COUNTIF(Table38[Date Serviced],'Summary Logbook'!BM117)</f>
        <v>0</v>
      </c>
    </row>
    <row r="118" spans="65:67">
      <c r="BM118" s="2">
        <v>44037</v>
      </c>
      <c r="BN118">
        <f t="shared" si="9"/>
        <v>7</v>
      </c>
      <c r="BO118">
        <f>COUNTIF(Table38[Date Serviced],'Summary Logbook'!BM118)</f>
        <v>0</v>
      </c>
    </row>
    <row r="119" spans="65:67">
      <c r="BM119" s="2">
        <v>44038</v>
      </c>
      <c r="BN119">
        <f t="shared" si="9"/>
        <v>7</v>
      </c>
      <c r="BO119">
        <f>COUNTIF(Table38[Date Serviced],'Summary Logbook'!BM119)</f>
        <v>0</v>
      </c>
    </row>
    <row r="120" spans="65:67">
      <c r="BM120" s="2">
        <v>44039</v>
      </c>
      <c r="BN120">
        <f t="shared" si="9"/>
        <v>7</v>
      </c>
      <c r="BO120">
        <f>COUNTIF(Table38[Date Serviced],'Summary Logbook'!BM120)</f>
        <v>0</v>
      </c>
    </row>
    <row r="121" spans="65:67">
      <c r="BM121" s="2">
        <v>44040</v>
      </c>
      <c r="BN121">
        <f t="shared" si="9"/>
        <v>7</v>
      </c>
      <c r="BO121">
        <f>COUNTIF(Table38[Date Serviced],'Summary Logbook'!BM121)</f>
        <v>0</v>
      </c>
    </row>
    <row r="122" spans="65:67">
      <c r="BM122" s="2">
        <v>44041</v>
      </c>
      <c r="BN122">
        <f t="shared" si="9"/>
        <v>7</v>
      </c>
      <c r="BO122">
        <f>COUNTIF(Table38[Date Serviced],'Summary Logbook'!BM122)</f>
        <v>0</v>
      </c>
    </row>
    <row r="123" spans="65:67">
      <c r="BM123" s="2">
        <v>44042</v>
      </c>
      <c r="BN123">
        <f t="shared" si="9"/>
        <v>7</v>
      </c>
      <c r="BO123">
        <f>COUNTIF(Table38[Date Serviced],'Summary Logbook'!BM123)</f>
        <v>0</v>
      </c>
    </row>
    <row r="124" spans="65:67">
      <c r="BM124" s="2">
        <v>44043</v>
      </c>
      <c r="BN124">
        <f t="shared" si="9"/>
        <v>7</v>
      </c>
      <c r="BO124">
        <f>COUNTIF(Table38[Date Serviced],'Summary Logbook'!BM124)</f>
        <v>0</v>
      </c>
    </row>
    <row r="125" spans="65:67">
      <c r="BM125" s="2">
        <v>44044</v>
      </c>
      <c r="BN125">
        <f t="shared" si="9"/>
        <v>8</v>
      </c>
      <c r="BO125">
        <f>COUNTIF(Table38[Date Serviced],'Summary Logbook'!BM125)</f>
        <v>0</v>
      </c>
    </row>
    <row r="126" spans="65:67">
      <c r="BM126" s="2">
        <v>44045</v>
      </c>
      <c r="BN126">
        <f t="shared" si="9"/>
        <v>8</v>
      </c>
      <c r="BO126">
        <f>COUNTIF(Table38[Date Serviced],'Summary Logbook'!BM126)</f>
        <v>1</v>
      </c>
    </row>
    <row r="127" spans="65:67">
      <c r="BM127" s="2">
        <v>44046</v>
      </c>
      <c r="BN127">
        <f t="shared" si="9"/>
        <v>8</v>
      </c>
      <c r="BO127">
        <f>COUNTIF(Table38[Date Serviced],'Summary Logbook'!BM127)</f>
        <v>0</v>
      </c>
    </row>
    <row r="128" spans="65:67">
      <c r="BM128" s="2">
        <v>44047</v>
      </c>
      <c r="BN128">
        <f t="shared" si="9"/>
        <v>8</v>
      </c>
      <c r="BO128">
        <f>COUNTIF(Table38[Date Serviced],'Summary Logbook'!BM128)</f>
        <v>0</v>
      </c>
    </row>
    <row r="129" spans="65:67">
      <c r="BM129" s="2">
        <v>44048</v>
      </c>
      <c r="BN129">
        <f t="shared" si="9"/>
        <v>8</v>
      </c>
      <c r="BO129">
        <f>COUNTIF(Table38[Date Serviced],'Summary Logbook'!BM129)</f>
        <v>0</v>
      </c>
    </row>
    <row r="130" spans="65:67">
      <c r="BM130" s="2">
        <v>44049</v>
      </c>
      <c r="BN130">
        <f t="shared" si="9"/>
        <v>8</v>
      </c>
      <c r="BO130">
        <f>COUNTIF(Table38[Date Serviced],'Summary Logbook'!BM130)</f>
        <v>0</v>
      </c>
    </row>
    <row r="131" spans="65:67">
      <c r="BM131" s="2">
        <v>44050</v>
      </c>
      <c r="BN131">
        <f t="shared" si="9"/>
        <v>8</v>
      </c>
      <c r="BO131">
        <f>COUNTIF(Table38[Date Serviced],'Summary Logbook'!BM131)</f>
        <v>1</v>
      </c>
    </row>
    <row r="132" spans="65:67">
      <c r="BM132" s="2">
        <v>44051</v>
      </c>
      <c r="BN132">
        <f t="shared" ref="BN132:BN195" si="10">MONTH(BM132)</f>
        <v>8</v>
      </c>
      <c r="BO132">
        <f>COUNTIF(Table38[Date Serviced],'Summary Logbook'!BM132)</f>
        <v>0</v>
      </c>
    </row>
    <row r="133" spans="65:67">
      <c r="BM133" s="2">
        <v>44052</v>
      </c>
      <c r="BN133">
        <f t="shared" si="10"/>
        <v>8</v>
      </c>
      <c r="BO133">
        <f>COUNTIF(Table38[Date Serviced],'Summary Logbook'!BM133)</f>
        <v>2</v>
      </c>
    </row>
    <row r="134" spans="65:67">
      <c r="BM134" s="2">
        <v>44053</v>
      </c>
      <c r="BN134">
        <f t="shared" si="10"/>
        <v>8</v>
      </c>
      <c r="BO134">
        <f>COUNTIF(Table38[Date Serviced],'Summary Logbook'!BM134)</f>
        <v>0</v>
      </c>
    </row>
    <row r="135" spans="65:67">
      <c r="BM135" s="2">
        <v>44054</v>
      </c>
      <c r="BN135">
        <f t="shared" si="10"/>
        <v>8</v>
      </c>
      <c r="BO135">
        <f>COUNTIF(Table38[Date Serviced],'Summary Logbook'!BM135)</f>
        <v>1</v>
      </c>
    </row>
    <row r="136" spans="65:67">
      <c r="BM136" s="2">
        <v>44055</v>
      </c>
      <c r="BN136">
        <f t="shared" si="10"/>
        <v>8</v>
      </c>
      <c r="BO136">
        <f>COUNTIF(Table38[Date Serviced],'Summary Logbook'!BM136)</f>
        <v>0</v>
      </c>
    </row>
    <row r="137" spans="65:67">
      <c r="BM137" s="2">
        <v>44056</v>
      </c>
      <c r="BN137">
        <f t="shared" si="10"/>
        <v>8</v>
      </c>
      <c r="BO137">
        <f>COUNTIF(Table38[Date Serviced],'Summary Logbook'!BM137)</f>
        <v>1</v>
      </c>
    </row>
    <row r="138" spans="65:67">
      <c r="BM138" s="2">
        <v>44057</v>
      </c>
      <c r="BN138">
        <f t="shared" si="10"/>
        <v>8</v>
      </c>
      <c r="BO138">
        <f>COUNTIF(Table38[Date Serviced],'Summary Logbook'!BM138)</f>
        <v>0</v>
      </c>
    </row>
    <row r="139" spans="65:67">
      <c r="BM139" s="2">
        <v>44058</v>
      </c>
      <c r="BN139">
        <f t="shared" si="10"/>
        <v>8</v>
      </c>
      <c r="BO139">
        <f>COUNTIF(Table38[Date Serviced],'Summary Logbook'!BM139)</f>
        <v>0</v>
      </c>
    </row>
    <row r="140" spans="65:67">
      <c r="BM140" s="2">
        <v>44059</v>
      </c>
      <c r="BN140">
        <f t="shared" si="10"/>
        <v>8</v>
      </c>
      <c r="BO140">
        <f>COUNTIF(Table38[Date Serviced],'Summary Logbook'!BM140)</f>
        <v>0</v>
      </c>
    </row>
    <row r="141" spans="65:67">
      <c r="BM141" s="2">
        <v>44060</v>
      </c>
      <c r="BN141">
        <f t="shared" si="10"/>
        <v>8</v>
      </c>
      <c r="BO141">
        <f>COUNTIF(Table38[Date Serviced],'Summary Logbook'!BM141)</f>
        <v>0</v>
      </c>
    </row>
    <row r="142" spans="65:67">
      <c r="BM142" s="2">
        <v>44061</v>
      </c>
      <c r="BN142">
        <f t="shared" si="10"/>
        <v>8</v>
      </c>
      <c r="BO142">
        <f>COUNTIF(Table38[Date Serviced],'Summary Logbook'!BM142)</f>
        <v>0</v>
      </c>
    </row>
    <row r="143" spans="65:67">
      <c r="BM143" s="2">
        <v>44062</v>
      </c>
      <c r="BN143">
        <f t="shared" si="10"/>
        <v>8</v>
      </c>
      <c r="BO143">
        <f>COUNTIF(Table38[Date Serviced],'Summary Logbook'!BM143)</f>
        <v>0</v>
      </c>
    </row>
    <row r="144" spans="65:67">
      <c r="BM144" s="2">
        <v>44063</v>
      </c>
      <c r="BN144">
        <f t="shared" si="10"/>
        <v>8</v>
      </c>
      <c r="BO144">
        <f>COUNTIF(Table38[Date Serviced],'Summary Logbook'!BM144)</f>
        <v>0</v>
      </c>
    </row>
    <row r="145" spans="65:67">
      <c r="BM145" s="2">
        <v>44064</v>
      </c>
      <c r="BN145">
        <f t="shared" si="10"/>
        <v>8</v>
      </c>
      <c r="BO145">
        <f>COUNTIF(Table38[Date Serviced],'Summary Logbook'!BM145)</f>
        <v>0</v>
      </c>
    </row>
    <row r="146" spans="65:67">
      <c r="BM146" s="2">
        <v>44065</v>
      </c>
      <c r="BN146">
        <f t="shared" si="10"/>
        <v>8</v>
      </c>
      <c r="BO146">
        <f>COUNTIF(Table38[Date Serviced],'Summary Logbook'!BM146)</f>
        <v>0</v>
      </c>
    </row>
    <row r="147" spans="65:67">
      <c r="BM147" s="2">
        <v>44066</v>
      </c>
      <c r="BN147">
        <f t="shared" si="10"/>
        <v>8</v>
      </c>
      <c r="BO147">
        <f>COUNTIF(Table38[Date Serviced],'Summary Logbook'!BM147)</f>
        <v>0</v>
      </c>
    </row>
    <row r="148" spans="65:67">
      <c r="BM148" s="2">
        <v>44067</v>
      </c>
      <c r="BN148">
        <f t="shared" si="10"/>
        <v>8</v>
      </c>
      <c r="BO148">
        <f>COUNTIF(Table38[Date Serviced],'Summary Logbook'!BM148)</f>
        <v>0</v>
      </c>
    </row>
    <row r="149" spans="65:67">
      <c r="BM149" s="2">
        <v>44068</v>
      </c>
      <c r="BN149">
        <f t="shared" si="10"/>
        <v>8</v>
      </c>
      <c r="BO149">
        <f>COUNTIF(Table38[Date Serviced],'Summary Logbook'!BM149)</f>
        <v>1</v>
      </c>
    </row>
    <row r="150" spans="65:67">
      <c r="BM150" s="2">
        <v>44069</v>
      </c>
      <c r="BN150">
        <f t="shared" si="10"/>
        <v>8</v>
      </c>
      <c r="BO150">
        <f>COUNTIF(Table38[Date Serviced],'Summary Logbook'!BM150)</f>
        <v>0</v>
      </c>
    </row>
    <row r="151" spans="65:67">
      <c r="BM151" s="2">
        <v>44070</v>
      </c>
      <c r="BN151">
        <f t="shared" si="10"/>
        <v>8</v>
      </c>
      <c r="BO151">
        <f>COUNTIF(Table38[Date Serviced],'Summary Logbook'!BM151)</f>
        <v>1</v>
      </c>
    </row>
    <row r="152" spans="65:67">
      <c r="BM152" s="2">
        <v>44071</v>
      </c>
      <c r="BN152">
        <f t="shared" si="10"/>
        <v>8</v>
      </c>
      <c r="BO152">
        <f>COUNTIF(Table38[Date Serviced],'Summary Logbook'!BM152)</f>
        <v>1</v>
      </c>
    </row>
    <row r="153" spans="65:67">
      <c r="BM153" s="2">
        <v>44072</v>
      </c>
      <c r="BN153">
        <f t="shared" si="10"/>
        <v>8</v>
      </c>
      <c r="BO153">
        <f>COUNTIF(Table38[Date Serviced],'Summary Logbook'!BM153)</f>
        <v>0</v>
      </c>
    </row>
    <row r="154" spans="65:67">
      <c r="BM154" s="2">
        <v>44073</v>
      </c>
      <c r="BN154">
        <f t="shared" si="10"/>
        <v>8</v>
      </c>
      <c r="BO154">
        <f>COUNTIF(Table38[Date Serviced],'Summary Logbook'!BM154)</f>
        <v>0</v>
      </c>
    </row>
    <row r="155" spans="65:67">
      <c r="BM155" s="2">
        <v>44074</v>
      </c>
      <c r="BN155">
        <f t="shared" si="10"/>
        <v>8</v>
      </c>
      <c r="BO155">
        <f>COUNTIF(Table38[Date Serviced],'Summary Logbook'!BM155)</f>
        <v>0</v>
      </c>
    </row>
    <row r="156" spans="65:67">
      <c r="BM156" s="2">
        <v>44075</v>
      </c>
      <c r="BN156">
        <f t="shared" si="10"/>
        <v>9</v>
      </c>
      <c r="BO156">
        <f>COUNTIF(Table38[Date Serviced],'Summary Logbook'!BM156)</f>
        <v>1</v>
      </c>
    </row>
    <row r="157" spans="65:67">
      <c r="BM157" s="2">
        <v>44076</v>
      </c>
      <c r="BN157">
        <f t="shared" si="10"/>
        <v>9</v>
      </c>
      <c r="BO157">
        <f>COUNTIF(Table38[Date Serviced],'Summary Logbook'!BM157)</f>
        <v>0</v>
      </c>
    </row>
    <row r="158" spans="65:67">
      <c r="BM158" s="2">
        <v>44077</v>
      </c>
      <c r="BN158">
        <f t="shared" si="10"/>
        <v>9</v>
      </c>
      <c r="BO158">
        <f>COUNTIF(Table38[Date Serviced],'Summary Logbook'!BM158)</f>
        <v>1</v>
      </c>
    </row>
    <row r="159" spans="65:67">
      <c r="BM159" s="2">
        <v>44078</v>
      </c>
      <c r="BN159">
        <f t="shared" si="10"/>
        <v>9</v>
      </c>
      <c r="BO159">
        <f>COUNTIF(Table38[Date Serviced],'Summary Logbook'!BM159)</f>
        <v>1</v>
      </c>
    </row>
    <row r="160" spans="65:67">
      <c r="BM160" s="2">
        <v>44079</v>
      </c>
      <c r="BN160">
        <f t="shared" si="10"/>
        <v>9</v>
      </c>
      <c r="BO160">
        <f>COUNTIF(Table38[Date Serviced],'Summary Logbook'!BM160)</f>
        <v>0</v>
      </c>
    </row>
    <row r="161" spans="65:67">
      <c r="BM161" s="2">
        <v>44080</v>
      </c>
      <c r="BN161">
        <f t="shared" si="10"/>
        <v>9</v>
      </c>
      <c r="BO161">
        <f>COUNTIF(Table38[Date Serviced],'Summary Logbook'!BM161)</f>
        <v>3</v>
      </c>
    </row>
    <row r="162" spans="65:67">
      <c r="BM162" s="2">
        <v>44081</v>
      </c>
      <c r="BN162">
        <f t="shared" si="10"/>
        <v>9</v>
      </c>
      <c r="BO162">
        <f>COUNTIF(Table38[Date Serviced],'Summary Logbook'!BM162)</f>
        <v>0</v>
      </c>
    </row>
    <row r="163" spans="65:67">
      <c r="BM163" s="2">
        <v>44082</v>
      </c>
      <c r="BN163">
        <f t="shared" si="10"/>
        <v>9</v>
      </c>
      <c r="BO163">
        <f>COUNTIF(Table38[Date Serviced],'Summary Logbook'!BM163)</f>
        <v>0</v>
      </c>
    </row>
    <row r="164" spans="65:67">
      <c r="BM164" s="2">
        <v>44083</v>
      </c>
      <c r="BN164">
        <f t="shared" si="10"/>
        <v>9</v>
      </c>
      <c r="BO164">
        <f>COUNTIF(Table38[Date Serviced],'Summary Logbook'!BM164)</f>
        <v>1</v>
      </c>
    </row>
    <row r="165" spans="65:67">
      <c r="BM165" s="2">
        <v>44084</v>
      </c>
      <c r="BN165">
        <f t="shared" si="10"/>
        <v>9</v>
      </c>
      <c r="BO165">
        <f>COUNTIF(Table38[Date Serviced],'Summary Logbook'!BM165)</f>
        <v>0</v>
      </c>
    </row>
    <row r="166" spans="65:67">
      <c r="BM166" s="2">
        <v>44085</v>
      </c>
      <c r="BN166">
        <f t="shared" si="10"/>
        <v>9</v>
      </c>
      <c r="BO166">
        <f>COUNTIF(Table38[Date Serviced],'Summary Logbook'!BM166)</f>
        <v>0</v>
      </c>
    </row>
    <row r="167" spans="65:67">
      <c r="BM167" s="2">
        <v>44086</v>
      </c>
      <c r="BN167">
        <f t="shared" si="10"/>
        <v>9</v>
      </c>
      <c r="BO167">
        <f>COUNTIF(Table38[Date Serviced],'Summary Logbook'!BM167)</f>
        <v>0</v>
      </c>
    </row>
    <row r="168" spans="65:67">
      <c r="BM168" s="2">
        <v>44087</v>
      </c>
      <c r="BN168">
        <f t="shared" si="10"/>
        <v>9</v>
      </c>
      <c r="BO168">
        <f>COUNTIF(Table38[Date Serviced],'Summary Logbook'!BM168)</f>
        <v>0</v>
      </c>
    </row>
    <row r="169" spans="65:67">
      <c r="BM169" s="2">
        <v>44088</v>
      </c>
      <c r="BN169">
        <f t="shared" si="10"/>
        <v>9</v>
      </c>
      <c r="BO169">
        <f>COUNTIF(Table38[Date Serviced],'Summary Logbook'!BM169)</f>
        <v>0</v>
      </c>
    </row>
    <row r="170" spans="65:67">
      <c r="BM170" s="2">
        <v>44089</v>
      </c>
      <c r="BN170">
        <f t="shared" si="10"/>
        <v>9</v>
      </c>
      <c r="BO170">
        <f>COUNTIF(Table38[Date Serviced],'Summary Logbook'!BM170)</f>
        <v>0</v>
      </c>
    </row>
    <row r="171" spans="65:67">
      <c r="BM171" s="2">
        <v>44090</v>
      </c>
      <c r="BN171">
        <f t="shared" si="10"/>
        <v>9</v>
      </c>
      <c r="BO171">
        <f>COUNTIF(Table38[Date Serviced],'Summary Logbook'!BM171)</f>
        <v>0</v>
      </c>
    </row>
    <row r="172" spans="65:67">
      <c r="BM172" s="2">
        <v>44091</v>
      </c>
      <c r="BN172">
        <f t="shared" si="10"/>
        <v>9</v>
      </c>
      <c r="BO172">
        <f>COUNTIF(Table38[Date Serviced],'Summary Logbook'!BM172)</f>
        <v>0</v>
      </c>
    </row>
    <row r="173" spans="65:67">
      <c r="BM173" s="2">
        <v>44092</v>
      </c>
      <c r="BN173">
        <f t="shared" si="10"/>
        <v>9</v>
      </c>
      <c r="BO173">
        <f>COUNTIF(Table38[Date Serviced],'Summary Logbook'!BM173)</f>
        <v>0</v>
      </c>
    </row>
    <row r="174" spans="65:67">
      <c r="BM174" s="2">
        <v>44093</v>
      </c>
      <c r="BN174">
        <f t="shared" si="10"/>
        <v>9</v>
      </c>
      <c r="BO174">
        <f>COUNTIF(Table38[Date Serviced],'Summary Logbook'!BM174)</f>
        <v>0</v>
      </c>
    </row>
    <row r="175" spans="65:67">
      <c r="BM175" s="2">
        <v>44094</v>
      </c>
      <c r="BN175">
        <f t="shared" si="10"/>
        <v>9</v>
      </c>
      <c r="BO175">
        <f>COUNTIF(Table38[Date Serviced],'Summary Logbook'!BM175)</f>
        <v>0</v>
      </c>
    </row>
    <row r="176" spans="65:67">
      <c r="BM176" s="2">
        <v>44095</v>
      </c>
      <c r="BN176">
        <f t="shared" si="10"/>
        <v>9</v>
      </c>
      <c r="BO176">
        <f>COUNTIF(Table38[Date Serviced],'Summary Logbook'!BM176)</f>
        <v>0</v>
      </c>
    </row>
    <row r="177" spans="65:67">
      <c r="BM177" s="2">
        <v>44096</v>
      </c>
      <c r="BN177">
        <f t="shared" si="10"/>
        <v>9</v>
      </c>
      <c r="BO177">
        <f>COUNTIF(Table38[Date Serviced],'Summary Logbook'!BM177)</f>
        <v>0</v>
      </c>
    </row>
    <row r="178" spans="65:67">
      <c r="BM178" s="2">
        <v>44097</v>
      </c>
      <c r="BN178">
        <f t="shared" si="10"/>
        <v>9</v>
      </c>
      <c r="BO178">
        <f>COUNTIF(Table38[Date Serviced],'Summary Logbook'!BM178)</f>
        <v>0</v>
      </c>
    </row>
    <row r="179" spans="65:67">
      <c r="BM179" s="2">
        <v>44098</v>
      </c>
      <c r="BN179">
        <f t="shared" si="10"/>
        <v>9</v>
      </c>
      <c r="BO179">
        <f>COUNTIF(Table38[Date Serviced],'Summary Logbook'!BM179)</f>
        <v>0</v>
      </c>
    </row>
    <row r="180" spans="65:67">
      <c r="BM180" s="2">
        <v>44099</v>
      </c>
      <c r="BN180">
        <f t="shared" si="10"/>
        <v>9</v>
      </c>
      <c r="BO180">
        <f>COUNTIF(Table38[Date Serviced],'Summary Logbook'!BM180)</f>
        <v>0</v>
      </c>
    </row>
    <row r="181" spans="65:67">
      <c r="BM181" s="2">
        <v>44100</v>
      </c>
      <c r="BN181">
        <f t="shared" si="10"/>
        <v>9</v>
      </c>
      <c r="BO181">
        <f>COUNTIF(Table38[Date Serviced],'Summary Logbook'!BM181)</f>
        <v>0</v>
      </c>
    </row>
    <row r="182" spans="65:67">
      <c r="BM182" s="2">
        <v>44101</v>
      </c>
      <c r="BN182">
        <f t="shared" si="10"/>
        <v>9</v>
      </c>
      <c r="BO182">
        <f>COUNTIF(Table38[Date Serviced],'Summary Logbook'!BM182)</f>
        <v>0</v>
      </c>
    </row>
    <row r="183" spans="65:67">
      <c r="BM183" s="2">
        <v>44102</v>
      </c>
      <c r="BN183">
        <f t="shared" si="10"/>
        <v>9</v>
      </c>
      <c r="BO183">
        <f>COUNTIF(Table38[Date Serviced],'Summary Logbook'!BM183)</f>
        <v>0</v>
      </c>
    </row>
    <row r="184" spans="65:67">
      <c r="BM184" s="2">
        <v>44103</v>
      </c>
      <c r="BN184">
        <f t="shared" si="10"/>
        <v>9</v>
      </c>
      <c r="BO184">
        <f>COUNTIF(Table38[Date Serviced],'Summary Logbook'!BM184)</f>
        <v>0</v>
      </c>
    </row>
    <row r="185" spans="65:67">
      <c r="BM185" s="2">
        <v>44104</v>
      </c>
      <c r="BN185">
        <f t="shared" si="10"/>
        <v>9</v>
      </c>
      <c r="BO185">
        <f>COUNTIF(Table38[Date Serviced],'Summary Logbook'!BM185)</f>
        <v>0</v>
      </c>
    </row>
    <row r="186" spans="65:67">
      <c r="BM186" s="2">
        <v>44105</v>
      </c>
      <c r="BN186">
        <f t="shared" si="10"/>
        <v>10</v>
      </c>
      <c r="BO186">
        <f>COUNTIF(Table38[Date Serviced],'Summary Logbook'!BM186)</f>
        <v>1</v>
      </c>
    </row>
    <row r="187" spans="65:67">
      <c r="BM187" s="2">
        <v>44106</v>
      </c>
      <c r="BN187">
        <f t="shared" si="10"/>
        <v>10</v>
      </c>
      <c r="BO187">
        <f>COUNTIF(Table38[Date Serviced],'Summary Logbook'!BM187)</f>
        <v>0</v>
      </c>
    </row>
    <row r="188" spans="65:67">
      <c r="BM188" s="2">
        <v>44107</v>
      </c>
      <c r="BN188">
        <f t="shared" si="10"/>
        <v>10</v>
      </c>
      <c r="BO188">
        <f>COUNTIF(Table38[Date Serviced],'Summary Logbook'!BM188)</f>
        <v>0</v>
      </c>
    </row>
    <row r="189" spans="65:67">
      <c r="BM189" s="2">
        <v>44108</v>
      </c>
      <c r="BN189">
        <f t="shared" si="10"/>
        <v>10</v>
      </c>
      <c r="BO189">
        <f>COUNTIF(Table38[Date Serviced],'Summary Logbook'!BM189)</f>
        <v>0</v>
      </c>
    </row>
    <row r="190" spans="65:67">
      <c r="BM190" s="2">
        <v>44109</v>
      </c>
      <c r="BN190">
        <f t="shared" si="10"/>
        <v>10</v>
      </c>
      <c r="BO190">
        <f>COUNTIF(Table38[Date Serviced],'Summary Logbook'!BM190)</f>
        <v>0</v>
      </c>
    </row>
    <row r="191" spans="65:67">
      <c r="BM191" s="2">
        <v>44110</v>
      </c>
      <c r="BN191">
        <f t="shared" si="10"/>
        <v>10</v>
      </c>
      <c r="BO191">
        <f>COUNTIF(Table38[Date Serviced],'Summary Logbook'!BM191)</f>
        <v>0</v>
      </c>
    </row>
    <row r="192" spans="65:67">
      <c r="BM192" s="2">
        <v>44111</v>
      </c>
      <c r="BN192">
        <f t="shared" si="10"/>
        <v>10</v>
      </c>
      <c r="BO192">
        <f>COUNTIF(Table38[Date Serviced],'Summary Logbook'!BM192)</f>
        <v>0</v>
      </c>
    </row>
    <row r="193" spans="65:67">
      <c r="BM193" s="2">
        <v>44112</v>
      </c>
      <c r="BN193">
        <f t="shared" si="10"/>
        <v>10</v>
      </c>
      <c r="BO193">
        <f>COUNTIF(Table38[Date Serviced],'Summary Logbook'!BM193)</f>
        <v>0</v>
      </c>
    </row>
    <row r="194" spans="65:67">
      <c r="BM194" s="2">
        <v>44113</v>
      </c>
      <c r="BN194">
        <f t="shared" si="10"/>
        <v>10</v>
      </c>
      <c r="BO194">
        <f>COUNTIF(Table38[Date Serviced],'Summary Logbook'!BM194)</f>
        <v>0</v>
      </c>
    </row>
    <row r="195" spans="65:67">
      <c r="BM195" s="2">
        <v>44114</v>
      </c>
      <c r="BN195">
        <f t="shared" si="10"/>
        <v>10</v>
      </c>
      <c r="BO195">
        <f>COUNTIF(Table38[Date Serviced],'Summary Logbook'!BM195)</f>
        <v>0</v>
      </c>
    </row>
    <row r="196" spans="65:67">
      <c r="BM196" s="2">
        <v>44115</v>
      </c>
      <c r="BN196">
        <f t="shared" ref="BN196:BN259" si="11">MONTH(BM196)</f>
        <v>10</v>
      </c>
      <c r="BO196">
        <f>COUNTIF(Table38[Date Serviced],'Summary Logbook'!BM196)</f>
        <v>0</v>
      </c>
    </row>
    <row r="197" spans="65:67">
      <c r="BM197" s="2">
        <v>44116</v>
      </c>
      <c r="BN197">
        <f t="shared" si="11"/>
        <v>10</v>
      </c>
      <c r="BO197">
        <f>COUNTIF(Table38[Date Serviced],'Summary Logbook'!BM197)</f>
        <v>0</v>
      </c>
    </row>
    <row r="198" spans="65:67">
      <c r="BM198" s="2">
        <v>44117</v>
      </c>
      <c r="BN198">
        <f t="shared" si="11"/>
        <v>10</v>
      </c>
      <c r="BO198">
        <f>COUNTIF(Table38[Date Serviced],'Summary Logbook'!BM198)</f>
        <v>0</v>
      </c>
    </row>
    <row r="199" spans="65:67">
      <c r="BM199" s="2">
        <v>44118</v>
      </c>
      <c r="BN199">
        <f t="shared" si="11"/>
        <v>10</v>
      </c>
      <c r="BO199">
        <f>COUNTIF(Table38[Date Serviced],'Summary Logbook'!BM199)</f>
        <v>0</v>
      </c>
    </row>
    <row r="200" spans="65:67">
      <c r="BM200" s="2">
        <v>44119</v>
      </c>
      <c r="BN200">
        <f t="shared" si="11"/>
        <v>10</v>
      </c>
      <c r="BO200">
        <f>COUNTIF(Table38[Date Serviced],'Summary Logbook'!BM200)</f>
        <v>0</v>
      </c>
    </row>
    <row r="201" spans="65:67">
      <c r="BM201" s="2">
        <v>44120</v>
      </c>
      <c r="BN201">
        <f t="shared" si="11"/>
        <v>10</v>
      </c>
      <c r="BO201">
        <f>COUNTIF(Table38[Date Serviced],'Summary Logbook'!BM201)</f>
        <v>0</v>
      </c>
    </row>
    <row r="202" spans="65:67">
      <c r="BM202" s="2">
        <v>44121</v>
      </c>
      <c r="BN202">
        <f t="shared" si="11"/>
        <v>10</v>
      </c>
      <c r="BO202">
        <f>COUNTIF(Table38[Date Serviced],'Summary Logbook'!BM202)</f>
        <v>0</v>
      </c>
    </row>
    <row r="203" spans="65:67">
      <c r="BM203" s="2">
        <v>44122</v>
      </c>
      <c r="BN203">
        <f t="shared" si="11"/>
        <v>10</v>
      </c>
      <c r="BO203">
        <f>COUNTIF(Table38[Date Serviced],'Summary Logbook'!BM203)</f>
        <v>0</v>
      </c>
    </row>
    <row r="204" spans="65:67">
      <c r="BM204" s="2">
        <v>44123</v>
      </c>
      <c r="BN204">
        <f t="shared" si="11"/>
        <v>10</v>
      </c>
      <c r="BO204">
        <f>COUNTIF(Table38[Date Serviced],'Summary Logbook'!BM204)</f>
        <v>0</v>
      </c>
    </row>
    <row r="205" spans="65:67">
      <c r="BM205" s="2">
        <v>44124</v>
      </c>
      <c r="BN205">
        <f t="shared" si="11"/>
        <v>10</v>
      </c>
      <c r="BO205">
        <f>COUNTIF(Table38[Date Serviced],'Summary Logbook'!BM205)</f>
        <v>0</v>
      </c>
    </row>
    <row r="206" spans="65:67">
      <c r="BM206" s="2">
        <v>44125</v>
      </c>
      <c r="BN206">
        <f t="shared" si="11"/>
        <v>10</v>
      </c>
      <c r="BO206">
        <f>COUNTIF(Table38[Date Serviced],'Summary Logbook'!BM206)</f>
        <v>0</v>
      </c>
    </row>
    <row r="207" spans="65:67">
      <c r="BM207" s="2">
        <v>44126</v>
      </c>
      <c r="BN207">
        <f t="shared" si="11"/>
        <v>10</v>
      </c>
      <c r="BO207">
        <f>COUNTIF(Table38[Date Serviced],'Summary Logbook'!BM207)</f>
        <v>0</v>
      </c>
    </row>
    <row r="208" spans="65:67">
      <c r="BM208" s="2">
        <v>44127</v>
      </c>
      <c r="BN208">
        <f t="shared" si="11"/>
        <v>10</v>
      </c>
      <c r="BO208">
        <f>COUNTIF(Table38[Date Serviced],'Summary Logbook'!BM208)</f>
        <v>0</v>
      </c>
    </row>
    <row r="209" spans="65:67">
      <c r="BM209" s="2">
        <v>44128</v>
      </c>
      <c r="BN209">
        <f t="shared" si="11"/>
        <v>10</v>
      </c>
      <c r="BO209">
        <f>COUNTIF(Table38[Date Serviced],'Summary Logbook'!BM209)</f>
        <v>0</v>
      </c>
    </row>
    <row r="210" spans="65:67">
      <c r="BM210" s="2">
        <v>44129</v>
      </c>
      <c r="BN210">
        <f t="shared" si="11"/>
        <v>10</v>
      </c>
      <c r="BO210">
        <f>COUNTIF(Table38[Date Serviced],'Summary Logbook'!BM210)</f>
        <v>0</v>
      </c>
    </row>
    <row r="211" spans="65:67">
      <c r="BM211" s="2">
        <v>44130</v>
      </c>
      <c r="BN211">
        <f t="shared" si="11"/>
        <v>10</v>
      </c>
      <c r="BO211">
        <f>COUNTIF(Table38[Date Serviced],'Summary Logbook'!BM211)</f>
        <v>0</v>
      </c>
    </row>
    <row r="212" spans="65:67">
      <c r="BM212" s="2">
        <v>44131</v>
      </c>
      <c r="BN212">
        <f t="shared" si="11"/>
        <v>10</v>
      </c>
      <c r="BO212">
        <f>COUNTIF(Table38[Date Serviced],'Summary Logbook'!BM212)</f>
        <v>0</v>
      </c>
    </row>
    <row r="213" spans="65:67">
      <c r="BM213" s="2">
        <v>44132</v>
      </c>
      <c r="BN213">
        <f t="shared" si="11"/>
        <v>10</v>
      </c>
      <c r="BO213">
        <f>COUNTIF(Table38[Date Serviced],'Summary Logbook'!BM213)</f>
        <v>0</v>
      </c>
    </row>
    <row r="214" spans="65:67">
      <c r="BM214" s="2">
        <v>44133</v>
      </c>
      <c r="BN214">
        <f t="shared" si="11"/>
        <v>10</v>
      </c>
      <c r="BO214">
        <f>COUNTIF(Table38[Date Serviced],'Summary Logbook'!BM214)</f>
        <v>0</v>
      </c>
    </row>
    <row r="215" spans="65:67">
      <c r="BM215" s="2">
        <v>44134</v>
      </c>
      <c r="BN215">
        <f t="shared" si="11"/>
        <v>10</v>
      </c>
      <c r="BO215">
        <f>COUNTIF(Table38[Date Serviced],'Summary Logbook'!BM215)</f>
        <v>0</v>
      </c>
    </row>
    <row r="216" spans="65:67">
      <c r="BM216" s="2">
        <v>44135</v>
      </c>
      <c r="BN216">
        <f t="shared" si="11"/>
        <v>10</v>
      </c>
      <c r="BO216">
        <f>COUNTIF(Table38[Date Serviced],'Summary Logbook'!BM216)</f>
        <v>0</v>
      </c>
    </row>
    <row r="217" spans="65:67">
      <c r="BM217" s="2">
        <v>44136</v>
      </c>
      <c r="BN217">
        <f t="shared" si="11"/>
        <v>11</v>
      </c>
      <c r="BO217">
        <f>COUNTIF(Table38[Date Serviced],'Summary Logbook'!BM217)</f>
        <v>1</v>
      </c>
    </row>
    <row r="218" spans="65:67">
      <c r="BM218" s="2">
        <v>44137</v>
      </c>
      <c r="BN218">
        <f t="shared" si="11"/>
        <v>11</v>
      </c>
      <c r="BO218">
        <f>COUNTIF(Table38[Date Serviced],'Summary Logbook'!BM218)</f>
        <v>0</v>
      </c>
    </row>
    <row r="219" spans="65:67">
      <c r="BM219" s="2">
        <v>44138</v>
      </c>
      <c r="BN219">
        <f t="shared" si="11"/>
        <v>11</v>
      </c>
      <c r="BO219">
        <f>COUNTIF(Table38[Date Serviced],'Summary Logbook'!BM219)</f>
        <v>0</v>
      </c>
    </row>
    <row r="220" spans="65:67">
      <c r="BM220" s="2">
        <v>44139</v>
      </c>
      <c r="BN220">
        <f t="shared" si="11"/>
        <v>11</v>
      </c>
      <c r="BO220">
        <f>COUNTIF(Table38[Date Serviced],'Summary Logbook'!BM220)</f>
        <v>0</v>
      </c>
    </row>
    <row r="221" spans="65:67">
      <c r="BM221" s="2">
        <v>44140</v>
      </c>
      <c r="BN221">
        <f t="shared" si="11"/>
        <v>11</v>
      </c>
      <c r="BO221">
        <f>COUNTIF(Table38[Date Serviced],'Summary Logbook'!BM221)</f>
        <v>0</v>
      </c>
    </row>
    <row r="222" spans="65:67">
      <c r="BM222" s="2">
        <v>44141</v>
      </c>
      <c r="BN222">
        <f t="shared" si="11"/>
        <v>11</v>
      </c>
      <c r="BO222">
        <f>COUNTIF(Table38[Date Serviced],'Summary Logbook'!BM222)</f>
        <v>0</v>
      </c>
    </row>
    <row r="223" spans="65:67">
      <c r="BM223" s="2">
        <v>44142</v>
      </c>
      <c r="BN223">
        <f t="shared" si="11"/>
        <v>11</v>
      </c>
      <c r="BO223">
        <f>COUNTIF(Table38[Date Serviced],'Summary Logbook'!BM223)</f>
        <v>0</v>
      </c>
    </row>
    <row r="224" spans="65:67">
      <c r="BM224" s="2">
        <v>44143</v>
      </c>
      <c r="BN224">
        <f t="shared" si="11"/>
        <v>11</v>
      </c>
      <c r="BO224">
        <f>COUNTIF(Table38[Date Serviced],'Summary Logbook'!BM224)</f>
        <v>0</v>
      </c>
    </row>
    <row r="225" spans="65:67">
      <c r="BM225" s="2">
        <v>44144</v>
      </c>
      <c r="BN225">
        <f t="shared" si="11"/>
        <v>11</v>
      </c>
      <c r="BO225">
        <f>COUNTIF(Table38[Date Serviced],'Summary Logbook'!BM225)</f>
        <v>0</v>
      </c>
    </row>
    <row r="226" spans="65:67">
      <c r="BM226" s="2">
        <v>44145</v>
      </c>
      <c r="BN226">
        <f t="shared" si="11"/>
        <v>11</v>
      </c>
      <c r="BO226">
        <f>COUNTIF(Table38[Date Serviced],'Summary Logbook'!BM226)</f>
        <v>0</v>
      </c>
    </row>
    <row r="227" spans="65:67">
      <c r="BM227" s="2">
        <v>44146</v>
      </c>
      <c r="BN227">
        <f t="shared" si="11"/>
        <v>11</v>
      </c>
      <c r="BO227">
        <f>COUNTIF(Table38[Date Serviced],'Summary Logbook'!BM227)</f>
        <v>0</v>
      </c>
    </row>
    <row r="228" spans="65:67">
      <c r="BM228" s="2">
        <v>44147</v>
      </c>
      <c r="BN228">
        <f t="shared" si="11"/>
        <v>11</v>
      </c>
      <c r="BO228">
        <f>COUNTIF(Table38[Date Serviced],'Summary Logbook'!BM228)</f>
        <v>0</v>
      </c>
    </row>
    <row r="229" spans="65:67">
      <c r="BM229" s="2">
        <v>44148</v>
      </c>
      <c r="BN229">
        <f t="shared" si="11"/>
        <v>11</v>
      </c>
      <c r="BO229">
        <f>COUNTIF(Table38[Date Serviced],'Summary Logbook'!BM229)</f>
        <v>0</v>
      </c>
    </row>
    <row r="230" spans="65:67">
      <c r="BM230" s="2">
        <v>44149</v>
      </c>
      <c r="BN230">
        <f t="shared" si="11"/>
        <v>11</v>
      </c>
      <c r="BO230">
        <f>COUNTIF(Table38[Date Serviced],'Summary Logbook'!BM230)</f>
        <v>0</v>
      </c>
    </row>
    <row r="231" spans="65:67">
      <c r="BM231" s="2">
        <v>44150</v>
      </c>
      <c r="BN231">
        <f t="shared" si="11"/>
        <v>11</v>
      </c>
      <c r="BO231">
        <f>COUNTIF(Table38[Date Serviced],'Summary Logbook'!BM231)</f>
        <v>0</v>
      </c>
    </row>
    <row r="232" spans="65:67">
      <c r="BM232" s="2">
        <v>44151</v>
      </c>
      <c r="BN232">
        <f t="shared" si="11"/>
        <v>11</v>
      </c>
      <c r="BO232">
        <f>COUNTIF(Table38[Date Serviced],'Summary Logbook'!BM232)</f>
        <v>0</v>
      </c>
    </row>
    <row r="233" spans="65:67">
      <c r="BM233" s="2">
        <v>44152</v>
      </c>
      <c r="BN233">
        <f t="shared" si="11"/>
        <v>11</v>
      </c>
      <c r="BO233">
        <f>COUNTIF(Table38[Date Serviced],'Summary Logbook'!BM233)</f>
        <v>0</v>
      </c>
    </row>
    <row r="234" spans="65:67">
      <c r="BM234" s="2">
        <v>44153</v>
      </c>
      <c r="BN234">
        <f t="shared" si="11"/>
        <v>11</v>
      </c>
      <c r="BO234">
        <f>COUNTIF(Table38[Date Serviced],'Summary Logbook'!BM234)</f>
        <v>0</v>
      </c>
    </row>
    <row r="235" spans="65:67">
      <c r="BM235" s="2">
        <v>44154</v>
      </c>
      <c r="BN235">
        <f t="shared" si="11"/>
        <v>11</v>
      </c>
      <c r="BO235">
        <f>COUNTIF(Table38[Date Serviced],'Summary Logbook'!BM235)</f>
        <v>0</v>
      </c>
    </row>
    <row r="236" spans="65:67">
      <c r="BM236" s="2">
        <v>44155</v>
      </c>
      <c r="BN236">
        <f t="shared" si="11"/>
        <v>11</v>
      </c>
      <c r="BO236">
        <f>COUNTIF(Table38[Date Serviced],'Summary Logbook'!BM236)</f>
        <v>0</v>
      </c>
    </row>
    <row r="237" spans="65:67">
      <c r="BM237" s="2">
        <v>44156</v>
      </c>
      <c r="BN237">
        <f t="shared" si="11"/>
        <v>11</v>
      </c>
      <c r="BO237">
        <f>COUNTIF(Table38[Date Serviced],'Summary Logbook'!BM237)</f>
        <v>0</v>
      </c>
    </row>
    <row r="238" spans="65:67">
      <c r="BM238" s="2">
        <v>44157</v>
      </c>
      <c r="BN238">
        <f t="shared" si="11"/>
        <v>11</v>
      </c>
      <c r="BO238">
        <f>COUNTIF(Table38[Date Serviced],'Summary Logbook'!BM238)</f>
        <v>0</v>
      </c>
    </row>
    <row r="239" spans="65:67">
      <c r="BM239" s="2">
        <v>44158</v>
      </c>
      <c r="BN239">
        <f t="shared" si="11"/>
        <v>11</v>
      </c>
      <c r="BO239">
        <f>COUNTIF(Table38[Date Serviced],'Summary Logbook'!BM239)</f>
        <v>0</v>
      </c>
    </row>
    <row r="240" spans="65:67">
      <c r="BM240" s="2">
        <v>44159</v>
      </c>
      <c r="BN240">
        <f t="shared" si="11"/>
        <v>11</v>
      </c>
      <c r="BO240">
        <f>COUNTIF(Table38[Date Serviced],'Summary Logbook'!BM240)</f>
        <v>0</v>
      </c>
    </row>
    <row r="241" spans="65:67">
      <c r="BM241" s="2">
        <v>44160</v>
      </c>
      <c r="BN241">
        <f t="shared" si="11"/>
        <v>11</v>
      </c>
      <c r="BO241">
        <f>COUNTIF(Table38[Date Serviced],'Summary Logbook'!BM241)</f>
        <v>0</v>
      </c>
    </row>
    <row r="242" spans="65:67">
      <c r="BM242" s="2">
        <v>44161</v>
      </c>
      <c r="BN242">
        <f t="shared" si="11"/>
        <v>11</v>
      </c>
      <c r="BO242">
        <f>COUNTIF(Table38[Date Serviced],'Summary Logbook'!BM242)</f>
        <v>0</v>
      </c>
    </row>
    <row r="243" spans="65:67">
      <c r="BM243" s="2">
        <v>44162</v>
      </c>
      <c r="BN243">
        <f t="shared" si="11"/>
        <v>11</v>
      </c>
      <c r="BO243">
        <f>COUNTIF(Table38[Date Serviced],'Summary Logbook'!BM243)</f>
        <v>0</v>
      </c>
    </row>
    <row r="244" spans="65:67">
      <c r="BM244" s="2">
        <v>44163</v>
      </c>
      <c r="BN244">
        <f t="shared" si="11"/>
        <v>11</v>
      </c>
      <c r="BO244">
        <f>COUNTIF(Table38[Date Serviced],'Summary Logbook'!BM244)</f>
        <v>0</v>
      </c>
    </row>
    <row r="245" spans="65:67">
      <c r="BM245" s="2">
        <v>44164</v>
      </c>
      <c r="BN245">
        <f t="shared" si="11"/>
        <v>11</v>
      </c>
      <c r="BO245">
        <f>COUNTIF(Table38[Date Serviced],'Summary Logbook'!BM245)</f>
        <v>0</v>
      </c>
    </row>
    <row r="246" spans="65:67">
      <c r="BM246" s="2">
        <v>44165</v>
      </c>
      <c r="BN246">
        <f t="shared" si="11"/>
        <v>11</v>
      </c>
      <c r="BO246">
        <f>COUNTIF(Table38[Date Serviced],'Summary Logbook'!BM246)</f>
        <v>0</v>
      </c>
    </row>
    <row r="247" spans="65:67">
      <c r="BM247" s="2">
        <v>44166</v>
      </c>
      <c r="BN247">
        <f t="shared" si="11"/>
        <v>12</v>
      </c>
      <c r="BO247">
        <f>COUNTIF(Table38[Date Serviced],'Summary Logbook'!BM247)</f>
        <v>1</v>
      </c>
    </row>
    <row r="248" spans="65:67">
      <c r="BM248" s="2">
        <v>44167</v>
      </c>
      <c r="BN248">
        <f t="shared" si="11"/>
        <v>12</v>
      </c>
      <c r="BO248">
        <f>COUNTIF(Table38[Date Serviced],'Summary Logbook'!BM248)</f>
        <v>0</v>
      </c>
    </row>
    <row r="249" spans="65:67">
      <c r="BM249" s="2">
        <v>44168</v>
      </c>
      <c r="BN249">
        <f t="shared" si="11"/>
        <v>12</v>
      </c>
      <c r="BO249">
        <f>COUNTIF(Table38[Date Serviced],'Summary Logbook'!BM249)</f>
        <v>0</v>
      </c>
    </row>
    <row r="250" spans="65:67">
      <c r="BM250" s="2">
        <v>44169</v>
      </c>
      <c r="BN250">
        <f t="shared" si="11"/>
        <v>12</v>
      </c>
      <c r="BO250">
        <f>COUNTIF(Table38[Date Serviced],'Summary Logbook'!BM250)</f>
        <v>0</v>
      </c>
    </row>
    <row r="251" spans="65:67">
      <c r="BM251" s="2">
        <v>44170</v>
      </c>
      <c r="BN251">
        <f t="shared" si="11"/>
        <v>12</v>
      </c>
      <c r="BO251">
        <f>COUNTIF(Table38[Date Serviced],'Summary Logbook'!BM251)</f>
        <v>0</v>
      </c>
    </row>
    <row r="252" spans="65:67">
      <c r="BM252" s="2">
        <v>44171</v>
      </c>
      <c r="BN252">
        <f t="shared" si="11"/>
        <v>12</v>
      </c>
      <c r="BO252">
        <f>COUNTIF(Table38[Date Serviced],'Summary Logbook'!BM252)</f>
        <v>0</v>
      </c>
    </row>
    <row r="253" spans="65:67">
      <c r="BM253" s="2">
        <v>44172</v>
      </c>
      <c r="BN253">
        <f t="shared" si="11"/>
        <v>12</v>
      </c>
      <c r="BO253">
        <f>COUNTIF(Table38[Date Serviced],'Summary Logbook'!BM253)</f>
        <v>0</v>
      </c>
    </row>
    <row r="254" spans="65:67">
      <c r="BM254" s="2">
        <v>44173</v>
      </c>
      <c r="BN254">
        <f t="shared" si="11"/>
        <v>12</v>
      </c>
      <c r="BO254">
        <f>COUNTIF(Table38[Date Serviced],'Summary Logbook'!BM254)</f>
        <v>0</v>
      </c>
    </row>
    <row r="255" spans="65:67">
      <c r="BM255" s="2">
        <v>44174</v>
      </c>
      <c r="BN255">
        <f t="shared" si="11"/>
        <v>12</v>
      </c>
      <c r="BO255">
        <f>COUNTIF(Table38[Date Serviced],'Summary Logbook'!BM255)</f>
        <v>0</v>
      </c>
    </row>
    <row r="256" spans="65:67">
      <c r="BM256" s="2">
        <v>44175</v>
      </c>
      <c r="BN256">
        <f t="shared" si="11"/>
        <v>12</v>
      </c>
      <c r="BO256">
        <f>COUNTIF(Table38[Date Serviced],'Summary Logbook'!BM256)</f>
        <v>1</v>
      </c>
    </row>
    <row r="257" spans="65:67">
      <c r="BM257" s="2">
        <v>44176</v>
      </c>
      <c r="BN257">
        <f t="shared" si="11"/>
        <v>12</v>
      </c>
      <c r="BO257">
        <f>COUNTIF(Table38[Date Serviced],'Summary Logbook'!BM257)</f>
        <v>0</v>
      </c>
    </row>
    <row r="258" spans="65:67">
      <c r="BM258" s="2">
        <v>44177</v>
      </c>
      <c r="BN258">
        <f t="shared" si="11"/>
        <v>12</v>
      </c>
      <c r="BO258">
        <f>COUNTIF(Table38[Date Serviced],'Summary Logbook'!BM258)</f>
        <v>0</v>
      </c>
    </row>
    <row r="259" spans="65:67">
      <c r="BM259" s="2">
        <v>44178</v>
      </c>
      <c r="BN259">
        <f t="shared" si="11"/>
        <v>12</v>
      </c>
      <c r="BO259">
        <f>COUNTIF(Table38[Date Serviced],'Summary Logbook'!BM259)</f>
        <v>0</v>
      </c>
    </row>
    <row r="260" spans="65:67">
      <c r="BM260" s="2">
        <v>44179</v>
      </c>
      <c r="BN260">
        <f t="shared" ref="BN260:BN323" si="12">MONTH(BM260)</f>
        <v>12</v>
      </c>
      <c r="BO260">
        <f>COUNTIF(Table38[Date Serviced],'Summary Logbook'!BM260)</f>
        <v>0</v>
      </c>
    </row>
    <row r="261" spans="65:67">
      <c r="BM261" s="2">
        <v>44180</v>
      </c>
      <c r="BN261">
        <f t="shared" si="12"/>
        <v>12</v>
      </c>
      <c r="BO261">
        <f>COUNTIF(Table38[Date Serviced],'Summary Logbook'!BM261)</f>
        <v>0</v>
      </c>
    </row>
    <row r="262" spans="65:67">
      <c r="BM262" s="2">
        <v>44181</v>
      </c>
      <c r="BN262">
        <f t="shared" si="12"/>
        <v>12</v>
      </c>
      <c r="BO262">
        <f>COUNTIF(Table38[Date Serviced],'Summary Logbook'!BM262)</f>
        <v>0</v>
      </c>
    </row>
    <row r="263" spans="65:67">
      <c r="BM263" s="2">
        <v>44182</v>
      </c>
      <c r="BN263">
        <f t="shared" si="12"/>
        <v>12</v>
      </c>
      <c r="BO263">
        <f>COUNTIF(Table38[Date Serviced],'Summary Logbook'!BM263)</f>
        <v>0</v>
      </c>
    </row>
    <row r="264" spans="65:67">
      <c r="BM264" s="2">
        <v>44183</v>
      </c>
      <c r="BN264">
        <f t="shared" si="12"/>
        <v>12</v>
      </c>
      <c r="BO264">
        <f>COUNTIF(Table38[Date Serviced],'Summary Logbook'!BM264)</f>
        <v>0</v>
      </c>
    </row>
    <row r="265" spans="65:67">
      <c r="BM265" s="2">
        <v>44184</v>
      </c>
      <c r="BN265">
        <f t="shared" si="12"/>
        <v>12</v>
      </c>
      <c r="BO265">
        <f>COUNTIF(Table38[Date Serviced],'Summary Logbook'!BM265)</f>
        <v>0</v>
      </c>
    </row>
    <row r="266" spans="65:67">
      <c r="BM266" s="2">
        <v>44185</v>
      </c>
      <c r="BN266">
        <f t="shared" si="12"/>
        <v>12</v>
      </c>
      <c r="BO266">
        <f>COUNTIF(Table38[Date Serviced],'Summary Logbook'!BM266)</f>
        <v>0</v>
      </c>
    </row>
    <row r="267" spans="65:67">
      <c r="BM267" s="2">
        <v>44186</v>
      </c>
      <c r="BN267">
        <f t="shared" si="12"/>
        <v>12</v>
      </c>
      <c r="BO267">
        <f>COUNTIF(Table38[Date Serviced],'Summary Logbook'!BM267)</f>
        <v>0</v>
      </c>
    </row>
    <row r="268" spans="65:67">
      <c r="BM268" s="2">
        <v>44187</v>
      </c>
      <c r="BN268">
        <f t="shared" si="12"/>
        <v>12</v>
      </c>
      <c r="BO268">
        <f>COUNTIF(Table38[Date Serviced],'Summary Logbook'!BM268)</f>
        <v>0</v>
      </c>
    </row>
    <row r="269" spans="65:67">
      <c r="BM269" s="2">
        <v>44188</v>
      </c>
      <c r="BN269">
        <f t="shared" si="12"/>
        <v>12</v>
      </c>
      <c r="BO269">
        <f>COUNTIF(Table38[Date Serviced],'Summary Logbook'!BM269)</f>
        <v>0</v>
      </c>
    </row>
    <row r="270" spans="65:67">
      <c r="BM270" s="2">
        <v>44189</v>
      </c>
      <c r="BN270">
        <f t="shared" si="12"/>
        <v>12</v>
      </c>
      <c r="BO270">
        <f>COUNTIF(Table38[Date Serviced],'Summary Logbook'!BM270)</f>
        <v>0</v>
      </c>
    </row>
    <row r="271" spans="65:67">
      <c r="BM271" s="2">
        <v>44190</v>
      </c>
      <c r="BN271">
        <f t="shared" si="12"/>
        <v>12</v>
      </c>
      <c r="BO271">
        <f>COUNTIF(Table38[Date Serviced],'Summary Logbook'!BM271)</f>
        <v>0</v>
      </c>
    </row>
    <row r="272" spans="65:67">
      <c r="BM272" s="2">
        <v>44191</v>
      </c>
      <c r="BN272">
        <f t="shared" si="12"/>
        <v>12</v>
      </c>
      <c r="BO272">
        <f>COUNTIF(Table38[Date Serviced],'Summary Logbook'!BM272)</f>
        <v>0</v>
      </c>
    </row>
    <row r="273" spans="65:67">
      <c r="BM273" s="2">
        <v>44192</v>
      </c>
      <c r="BN273">
        <f t="shared" si="12"/>
        <v>12</v>
      </c>
      <c r="BO273">
        <f>COUNTIF(Table38[Date Serviced],'Summary Logbook'!BM273)</f>
        <v>0</v>
      </c>
    </row>
    <row r="274" spans="65:67">
      <c r="BM274" s="2">
        <v>44193</v>
      </c>
      <c r="BN274">
        <f t="shared" si="12"/>
        <v>12</v>
      </c>
      <c r="BO274">
        <f>COUNTIF(Table38[Date Serviced],'Summary Logbook'!BM274)</f>
        <v>0</v>
      </c>
    </row>
    <row r="275" spans="65:67">
      <c r="BM275" s="2">
        <v>44194</v>
      </c>
      <c r="BN275">
        <f t="shared" si="12"/>
        <v>12</v>
      </c>
      <c r="BO275">
        <f>COUNTIF(Table38[Date Serviced],'Summary Logbook'!BM275)</f>
        <v>0</v>
      </c>
    </row>
    <row r="276" spans="65:67">
      <c r="BM276" s="2">
        <v>44195</v>
      </c>
      <c r="BN276">
        <f t="shared" si="12"/>
        <v>12</v>
      </c>
      <c r="BO276">
        <f>COUNTIF(Table38[Date Serviced],'Summary Logbook'!BM276)</f>
        <v>0</v>
      </c>
    </row>
    <row r="277" spans="65:67">
      <c r="BM277" s="2">
        <v>44196</v>
      </c>
      <c r="BN277">
        <f t="shared" si="12"/>
        <v>12</v>
      </c>
      <c r="BO277">
        <f>COUNTIF(Table38[Date Serviced],'Summary Logbook'!BM277)</f>
        <v>0</v>
      </c>
    </row>
    <row r="278" spans="65:67">
      <c r="BM278" s="2">
        <v>44197</v>
      </c>
      <c r="BN278">
        <f t="shared" si="12"/>
        <v>1</v>
      </c>
      <c r="BO278">
        <f>COUNTIF(Table38[Date Serviced],'Summary Logbook'!BM278)</f>
        <v>2</v>
      </c>
    </row>
    <row r="279" spans="65:67">
      <c r="BM279" s="2">
        <v>44198</v>
      </c>
      <c r="BN279">
        <f t="shared" si="12"/>
        <v>1</v>
      </c>
      <c r="BO279">
        <f>COUNTIF(Table38[Date Serviced],'Summary Logbook'!BM279)</f>
        <v>0</v>
      </c>
    </row>
    <row r="280" spans="65:67">
      <c r="BM280" s="2">
        <v>44199</v>
      </c>
      <c r="BN280">
        <f t="shared" si="12"/>
        <v>1</v>
      </c>
      <c r="BO280">
        <f>COUNTIF(Table38[Date Serviced],'Summary Logbook'!BM280)</f>
        <v>0</v>
      </c>
    </row>
    <row r="281" spans="65:67">
      <c r="BM281" s="2">
        <v>44200</v>
      </c>
      <c r="BN281">
        <f t="shared" si="12"/>
        <v>1</v>
      </c>
      <c r="BO281">
        <f>COUNTIF(Table38[Date Serviced],'Summary Logbook'!BM281)</f>
        <v>0</v>
      </c>
    </row>
    <row r="282" spans="65:67">
      <c r="BM282" s="2">
        <v>44201</v>
      </c>
      <c r="BN282">
        <f t="shared" si="12"/>
        <v>1</v>
      </c>
      <c r="BO282">
        <f>COUNTIF(Table38[Date Serviced],'Summary Logbook'!BM282)</f>
        <v>0</v>
      </c>
    </row>
    <row r="283" spans="65:67">
      <c r="BM283" s="2">
        <v>44202</v>
      </c>
      <c r="BN283">
        <f t="shared" si="12"/>
        <v>1</v>
      </c>
      <c r="BO283">
        <f>COUNTIF(Table38[Date Serviced],'Summary Logbook'!BM283)</f>
        <v>0</v>
      </c>
    </row>
    <row r="284" spans="65:67">
      <c r="BM284" s="2">
        <v>44203</v>
      </c>
      <c r="BN284">
        <f t="shared" si="12"/>
        <v>1</v>
      </c>
      <c r="BO284">
        <f>COUNTIF(Table38[Date Serviced],'Summary Logbook'!BM284)</f>
        <v>0</v>
      </c>
    </row>
    <row r="285" spans="65:67">
      <c r="BM285" s="2">
        <v>44204</v>
      </c>
      <c r="BN285">
        <f t="shared" si="12"/>
        <v>1</v>
      </c>
      <c r="BO285">
        <f>COUNTIF(Table38[Date Serviced],'Summary Logbook'!BM285)</f>
        <v>0</v>
      </c>
    </row>
    <row r="286" spans="65:67">
      <c r="BM286" s="2">
        <v>44205</v>
      </c>
      <c r="BN286">
        <f t="shared" si="12"/>
        <v>1</v>
      </c>
      <c r="BO286">
        <f>COUNTIF(Table38[Date Serviced],'Summary Logbook'!BM286)</f>
        <v>0</v>
      </c>
    </row>
    <row r="287" spans="65:67">
      <c r="BM287" s="2">
        <v>44206</v>
      </c>
      <c r="BN287">
        <f t="shared" si="12"/>
        <v>1</v>
      </c>
      <c r="BO287">
        <f>COUNTIF(Table38[Date Serviced],'Summary Logbook'!BM287)</f>
        <v>0</v>
      </c>
    </row>
    <row r="288" spans="65:67">
      <c r="BM288" s="2">
        <v>44207</v>
      </c>
      <c r="BN288">
        <f t="shared" si="12"/>
        <v>1</v>
      </c>
      <c r="BO288">
        <f>COUNTIF(Table38[Date Serviced],'Summary Logbook'!BM288)</f>
        <v>0</v>
      </c>
    </row>
    <row r="289" spans="65:67">
      <c r="BM289" s="2">
        <v>44208</v>
      </c>
      <c r="BN289">
        <f t="shared" si="12"/>
        <v>1</v>
      </c>
      <c r="BO289">
        <f>COUNTIF(Table38[Date Serviced],'Summary Logbook'!BM289)</f>
        <v>0</v>
      </c>
    </row>
    <row r="290" spans="65:67">
      <c r="BM290" s="2">
        <v>44209</v>
      </c>
      <c r="BN290">
        <f t="shared" si="12"/>
        <v>1</v>
      </c>
      <c r="BO290">
        <f>COUNTIF(Table38[Date Serviced],'Summary Logbook'!BM290)</f>
        <v>0</v>
      </c>
    </row>
    <row r="291" spans="65:67">
      <c r="BM291" s="2">
        <v>44210</v>
      </c>
      <c r="BN291">
        <f t="shared" si="12"/>
        <v>1</v>
      </c>
      <c r="BO291">
        <f>COUNTIF(Table38[Date Serviced],'Summary Logbook'!BM291)</f>
        <v>0</v>
      </c>
    </row>
    <row r="292" spans="65:67">
      <c r="BM292" s="2">
        <v>44211</v>
      </c>
      <c r="BN292">
        <f t="shared" si="12"/>
        <v>1</v>
      </c>
      <c r="BO292">
        <f>COUNTIF(Table38[Date Serviced],'Summary Logbook'!BM292)</f>
        <v>0</v>
      </c>
    </row>
    <row r="293" spans="65:67">
      <c r="BM293" s="2">
        <v>44212</v>
      </c>
      <c r="BN293">
        <f t="shared" si="12"/>
        <v>1</v>
      </c>
      <c r="BO293">
        <f>COUNTIF(Table38[Date Serviced],'Summary Logbook'!BM293)</f>
        <v>0</v>
      </c>
    </row>
    <row r="294" spans="65:67">
      <c r="BM294" s="2">
        <v>44213</v>
      </c>
      <c r="BN294">
        <f t="shared" si="12"/>
        <v>1</v>
      </c>
      <c r="BO294">
        <f>COUNTIF(Table38[Date Serviced],'Summary Logbook'!BM294)</f>
        <v>0</v>
      </c>
    </row>
    <row r="295" spans="65:67">
      <c r="BM295" s="2">
        <v>44214</v>
      </c>
      <c r="BN295">
        <f t="shared" si="12"/>
        <v>1</v>
      </c>
      <c r="BO295">
        <f>COUNTIF(Table38[Date Serviced],'Summary Logbook'!BM295)</f>
        <v>0</v>
      </c>
    </row>
    <row r="296" spans="65:67">
      <c r="BM296" s="2">
        <v>44215</v>
      </c>
      <c r="BN296">
        <f t="shared" si="12"/>
        <v>1</v>
      </c>
      <c r="BO296">
        <f>COUNTIF(Table38[Date Serviced],'Summary Logbook'!BM296)</f>
        <v>0</v>
      </c>
    </row>
    <row r="297" spans="65:67">
      <c r="BM297" s="2">
        <v>44216</v>
      </c>
      <c r="BN297">
        <f t="shared" si="12"/>
        <v>1</v>
      </c>
      <c r="BO297">
        <f>COUNTIF(Table38[Date Serviced],'Summary Logbook'!BM297)</f>
        <v>0</v>
      </c>
    </row>
    <row r="298" spans="65:67">
      <c r="BM298" s="2">
        <v>44217</v>
      </c>
      <c r="BN298">
        <f t="shared" si="12"/>
        <v>1</v>
      </c>
      <c r="BO298">
        <f>COUNTIF(Table38[Date Serviced],'Summary Logbook'!BM298)</f>
        <v>0</v>
      </c>
    </row>
    <row r="299" spans="65:67">
      <c r="BM299" s="2">
        <v>44218</v>
      </c>
      <c r="BN299">
        <f t="shared" si="12"/>
        <v>1</v>
      </c>
      <c r="BO299">
        <f>COUNTIF(Table38[Date Serviced],'Summary Logbook'!BM299)</f>
        <v>0</v>
      </c>
    </row>
    <row r="300" spans="65:67">
      <c r="BM300" s="2">
        <v>44219</v>
      </c>
      <c r="BN300">
        <f t="shared" si="12"/>
        <v>1</v>
      </c>
      <c r="BO300">
        <f>COUNTIF(Table38[Date Serviced],'Summary Logbook'!BM300)</f>
        <v>0</v>
      </c>
    </row>
    <row r="301" spans="65:67">
      <c r="BM301" s="2">
        <v>44220</v>
      </c>
      <c r="BN301">
        <f t="shared" si="12"/>
        <v>1</v>
      </c>
      <c r="BO301">
        <f>COUNTIF(Table38[Date Serviced],'Summary Logbook'!BM301)</f>
        <v>0</v>
      </c>
    </row>
    <row r="302" spans="65:67">
      <c r="BM302" s="2">
        <v>44221</v>
      </c>
      <c r="BN302">
        <f t="shared" si="12"/>
        <v>1</v>
      </c>
      <c r="BO302">
        <f>COUNTIF(Table38[Date Serviced],'Summary Logbook'!BM302)</f>
        <v>0</v>
      </c>
    </row>
    <row r="303" spans="65:67">
      <c r="BM303" s="2">
        <v>44222</v>
      </c>
      <c r="BN303">
        <f t="shared" si="12"/>
        <v>1</v>
      </c>
      <c r="BO303">
        <f>COUNTIF(Table38[Date Serviced],'Summary Logbook'!BM303)</f>
        <v>0</v>
      </c>
    </row>
    <row r="304" spans="65:67">
      <c r="BM304" s="2">
        <v>44223</v>
      </c>
      <c r="BN304">
        <f t="shared" si="12"/>
        <v>1</v>
      </c>
      <c r="BO304">
        <f>COUNTIF(Table38[Date Serviced],'Summary Logbook'!BM304)</f>
        <v>0</v>
      </c>
    </row>
    <row r="305" spans="65:67">
      <c r="BM305" s="2">
        <v>44224</v>
      </c>
      <c r="BN305">
        <f t="shared" si="12"/>
        <v>1</v>
      </c>
      <c r="BO305">
        <f>COUNTIF(Table38[Date Serviced],'Summary Logbook'!BM305)</f>
        <v>0</v>
      </c>
    </row>
    <row r="306" spans="65:67">
      <c r="BM306" s="2">
        <v>44225</v>
      </c>
      <c r="BN306">
        <f t="shared" si="12"/>
        <v>1</v>
      </c>
      <c r="BO306">
        <f>COUNTIF(Table38[Date Serviced],'Summary Logbook'!BM306)</f>
        <v>0</v>
      </c>
    </row>
    <row r="307" spans="65:67">
      <c r="BM307" s="2">
        <v>44226</v>
      </c>
      <c r="BN307">
        <f t="shared" si="12"/>
        <v>1</v>
      </c>
      <c r="BO307">
        <f>COUNTIF(Table38[Date Serviced],'Summary Logbook'!BM307)</f>
        <v>0</v>
      </c>
    </row>
    <row r="308" spans="65:67">
      <c r="BM308" s="2">
        <v>44227</v>
      </c>
      <c r="BN308">
        <f t="shared" si="12"/>
        <v>1</v>
      </c>
      <c r="BO308">
        <f>COUNTIF(Table38[Date Serviced],'Summary Logbook'!BM308)</f>
        <v>0</v>
      </c>
    </row>
    <row r="309" spans="65:67">
      <c r="BM309" s="2">
        <v>44228</v>
      </c>
      <c r="BN309">
        <f t="shared" si="12"/>
        <v>2</v>
      </c>
      <c r="BO309">
        <f>COUNTIF(Table38[Date Serviced],'Summary Logbook'!BM309)</f>
        <v>2</v>
      </c>
    </row>
    <row r="310" spans="65:67">
      <c r="BM310" s="2">
        <v>44229</v>
      </c>
      <c r="BN310">
        <f t="shared" si="12"/>
        <v>2</v>
      </c>
      <c r="BO310">
        <f>COUNTIF(Table38[Date Serviced],'Summary Logbook'!BM310)</f>
        <v>0</v>
      </c>
    </row>
    <row r="311" spans="65:67">
      <c r="BM311" s="2">
        <v>44230</v>
      </c>
      <c r="BN311">
        <f t="shared" si="12"/>
        <v>2</v>
      </c>
      <c r="BO311">
        <f>COUNTIF(Table38[Date Serviced],'Summary Logbook'!BM311)</f>
        <v>0</v>
      </c>
    </row>
    <row r="312" spans="65:67">
      <c r="BM312" s="2">
        <v>44231</v>
      </c>
      <c r="BN312">
        <f t="shared" si="12"/>
        <v>2</v>
      </c>
      <c r="BO312">
        <f>COUNTIF(Table38[Date Serviced],'Summary Logbook'!BM312)</f>
        <v>0</v>
      </c>
    </row>
    <row r="313" spans="65:67">
      <c r="BM313" s="2">
        <v>44232</v>
      </c>
      <c r="BN313">
        <f t="shared" si="12"/>
        <v>2</v>
      </c>
      <c r="BO313">
        <f>COUNTIF(Table38[Date Serviced],'Summary Logbook'!BM313)</f>
        <v>0</v>
      </c>
    </row>
    <row r="314" spans="65:67">
      <c r="BM314" s="2">
        <v>44233</v>
      </c>
      <c r="BN314">
        <f t="shared" si="12"/>
        <v>2</v>
      </c>
      <c r="BO314">
        <f>COUNTIF(Table38[Date Serviced],'Summary Logbook'!BM314)</f>
        <v>0</v>
      </c>
    </row>
    <row r="315" spans="65:67">
      <c r="BM315" s="2">
        <v>44234</v>
      </c>
      <c r="BN315">
        <f t="shared" si="12"/>
        <v>2</v>
      </c>
      <c r="BO315">
        <f>COUNTIF(Table38[Date Serviced],'Summary Logbook'!BM315)</f>
        <v>0</v>
      </c>
    </row>
    <row r="316" spans="65:67">
      <c r="BM316" s="2">
        <v>44235</v>
      </c>
      <c r="BN316">
        <f t="shared" si="12"/>
        <v>2</v>
      </c>
      <c r="BO316">
        <f>COUNTIF(Table38[Date Serviced],'Summary Logbook'!BM316)</f>
        <v>0</v>
      </c>
    </row>
    <row r="317" spans="65:67">
      <c r="BM317" s="2">
        <v>44236</v>
      </c>
      <c r="BN317">
        <f t="shared" si="12"/>
        <v>2</v>
      </c>
      <c r="BO317">
        <f>COUNTIF(Table38[Date Serviced],'Summary Logbook'!BM317)</f>
        <v>0</v>
      </c>
    </row>
    <row r="318" spans="65:67">
      <c r="BM318" s="2">
        <v>44237</v>
      </c>
      <c r="BN318">
        <f t="shared" si="12"/>
        <v>2</v>
      </c>
      <c r="BO318">
        <f>COUNTIF(Table38[Date Serviced],'Summary Logbook'!BM318)</f>
        <v>0</v>
      </c>
    </row>
    <row r="319" spans="65:67">
      <c r="BM319" s="2">
        <v>44238</v>
      </c>
      <c r="BN319">
        <f t="shared" si="12"/>
        <v>2</v>
      </c>
      <c r="BO319">
        <f>COUNTIF(Table38[Date Serviced],'Summary Logbook'!BM319)</f>
        <v>0</v>
      </c>
    </row>
    <row r="320" spans="65:67">
      <c r="BM320" s="2">
        <v>44239</v>
      </c>
      <c r="BN320">
        <f t="shared" si="12"/>
        <v>2</v>
      </c>
      <c r="BO320">
        <f>COUNTIF(Table38[Date Serviced],'Summary Logbook'!BM320)</f>
        <v>0</v>
      </c>
    </row>
    <row r="321" spans="65:67">
      <c r="BM321" s="2">
        <v>44240</v>
      </c>
      <c r="BN321">
        <f t="shared" si="12"/>
        <v>2</v>
      </c>
      <c r="BO321">
        <f>COUNTIF(Table38[Date Serviced],'Summary Logbook'!BM321)</f>
        <v>0</v>
      </c>
    </row>
    <row r="322" spans="65:67">
      <c r="BM322" s="2">
        <v>44241</v>
      </c>
      <c r="BN322">
        <f t="shared" si="12"/>
        <v>2</v>
      </c>
      <c r="BO322">
        <f>COUNTIF(Table38[Date Serviced],'Summary Logbook'!BM322)</f>
        <v>0</v>
      </c>
    </row>
    <row r="323" spans="65:67">
      <c r="BM323" s="2">
        <v>44242</v>
      </c>
      <c r="BN323">
        <f t="shared" si="12"/>
        <v>2</v>
      </c>
      <c r="BO323">
        <f>COUNTIF(Table38[Date Serviced],'Summary Logbook'!BM323)</f>
        <v>0</v>
      </c>
    </row>
    <row r="324" spans="65:67">
      <c r="BM324" s="2">
        <v>44243</v>
      </c>
      <c r="BN324">
        <f t="shared" ref="BN324:BN367" si="13">MONTH(BM324)</f>
        <v>2</v>
      </c>
      <c r="BO324">
        <f>COUNTIF(Table38[Date Serviced],'Summary Logbook'!BM324)</f>
        <v>0</v>
      </c>
    </row>
    <row r="325" spans="65:67">
      <c r="BM325" s="2">
        <v>44244</v>
      </c>
      <c r="BN325">
        <f t="shared" si="13"/>
        <v>2</v>
      </c>
      <c r="BO325">
        <f>COUNTIF(Table38[Date Serviced],'Summary Logbook'!BM325)</f>
        <v>0</v>
      </c>
    </row>
    <row r="326" spans="65:67">
      <c r="BM326" s="2">
        <v>44245</v>
      </c>
      <c r="BN326">
        <f t="shared" si="13"/>
        <v>2</v>
      </c>
      <c r="BO326">
        <f>COUNTIF(Table38[Date Serviced],'Summary Logbook'!BM326)</f>
        <v>0</v>
      </c>
    </row>
    <row r="327" spans="65:67">
      <c r="BM327" s="2">
        <v>44246</v>
      </c>
      <c r="BN327">
        <f t="shared" si="13"/>
        <v>2</v>
      </c>
      <c r="BO327">
        <f>COUNTIF(Table38[Date Serviced],'Summary Logbook'!BM327)</f>
        <v>0</v>
      </c>
    </row>
    <row r="328" spans="65:67">
      <c r="BM328" s="2">
        <v>44247</v>
      </c>
      <c r="BN328">
        <f t="shared" si="13"/>
        <v>2</v>
      </c>
      <c r="BO328">
        <f>COUNTIF(Table38[Date Serviced],'Summary Logbook'!BM328)</f>
        <v>0</v>
      </c>
    </row>
    <row r="329" spans="65:67">
      <c r="BM329" s="2">
        <v>44248</v>
      </c>
      <c r="BN329">
        <f t="shared" si="13"/>
        <v>2</v>
      </c>
      <c r="BO329">
        <f>COUNTIF(Table38[Date Serviced],'Summary Logbook'!BM329)</f>
        <v>0</v>
      </c>
    </row>
    <row r="330" spans="65:67">
      <c r="BM330" s="2">
        <v>44249</v>
      </c>
      <c r="BN330">
        <f t="shared" si="13"/>
        <v>2</v>
      </c>
      <c r="BO330">
        <f>COUNTIF(Table38[Date Serviced],'Summary Logbook'!BM330)</f>
        <v>0</v>
      </c>
    </row>
    <row r="331" spans="65:67">
      <c r="BM331" s="2">
        <v>44250</v>
      </c>
      <c r="BN331">
        <f t="shared" si="13"/>
        <v>2</v>
      </c>
      <c r="BO331">
        <f>COUNTIF(Table38[Date Serviced],'Summary Logbook'!BM331)</f>
        <v>0</v>
      </c>
    </row>
    <row r="332" spans="65:67">
      <c r="BM332" s="2">
        <v>44251</v>
      </c>
      <c r="BN332">
        <f t="shared" si="13"/>
        <v>2</v>
      </c>
      <c r="BO332">
        <f>COUNTIF(Table38[Date Serviced],'Summary Logbook'!BM332)</f>
        <v>0</v>
      </c>
    </row>
    <row r="333" spans="65:67">
      <c r="BM333" s="2">
        <v>44252</v>
      </c>
      <c r="BN333">
        <f t="shared" si="13"/>
        <v>2</v>
      </c>
      <c r="BO333">
        <f>COUNTIF(Table38[Date Serviced],'Summary Logbook'!BM333)</f>
        <v>0</v>
      </c>
    </row>
    <row r="334" spans="65:67">
      <c r="BM334" s="2">
        <v>44253</v>
      </c>
      <c r="BN334">
        <f t="shared" si="13"/>
        <v>2</v>
      </c>
      <c r="BO334">
        <f>COUNTIF(Table38[Date Serviced],'Summary Logbook'!BM334)</f>
        <v>0</v>
      </c>
    </row>
    <row r="335" spans="65:67">
      <c r="BM335" s="2">
        <v>44254</v>
      </c>
      <c r="BN335">
        <f t="shared" si="13"/>
        <v>2</v>
      </c>
      <c r="BO335">
        <f>COUNTIF(Table38[Date Serviced],'Summary Logbook'!BM335)</f>
        <v>0</v>
      </c>
    </row>
    <row r="336" spans="65:67">
      <c r="BM336" s="2">
        <v>44255</v>
      </c>
      <c r="BN336">
        <f t="shared" si="13"/>
        <v>2</v>
      </c>
      <c r="BO336">
        <f>COUNTIF(Table38[Date Serviced],'Summary Logbook'!BM336)</f>
        <v>0</v>
      </c>
    </row>
    <row r="337" spans="65:67">
      <c r="BM337" s="2">
        <v>44256</v>
      </c>
      <c r="BN337">
        <f t="shared" si="13"/>
        <v>3</v>
      </c>
      <c r="BO337">
        <f>COUNTIF(Table38[Date Serviced],'Summary Logbook'!BM337)</f>
        <v>2</v>
      </c>
    </row>
    <row r="338" spans="65:67">
      <c r="BM338" s="2">
        <v>44257</v>
      </c>
      <c r="BN338">
        <f t="shared" si="13"/>
        <v>3</v>
      </c>
      <c r="BO338">
        <f>COUNTIF(Table38[Date Serviced],'Summary Logbook'!BM338)</f>
        <v>0</v>
      </c>
    </row>
    <row r="339" spans="65:67">
      <c r="BM339" s="2">
        <v>44258</v>
      </c>
      <c r="BN339">
        <f t="shared" si="13"/>
        <v>3</v>
      </c>
      <c r="BO339">
        <f>COUNTIF(Table38[Date Serviced],'Summary Logbook'!BM339)</f>
        <v>0</v>
      </c>
    </row>
    <row r="340" spans="65:67">
      <c r="BM340" s="2">
        <v>44259</v>
      </c>
      <c r="BN340">
        <f t="shared" si="13"/>
        <v>3</v>
      </c>
      <c r="BO340">
        <f>COUNTIF(Table38[Date Serviced],'Summary Logbook'!BM340)</f>
        <v>0</v>
      </c>
    </row>
    <row r="341" spans="65:67">
      <c r="BM341" s="2">
        <v>44260</v>
      </c>
      <c r="BN341">
        <f t="shared" si="13"/>
        <v>3</v>
      </c>
      <c r="BO341">
        <f>COUNTIF(Table38[Date Serviced],'Summary Logbook'!BM341)</f>
        <v>0</v>
      </c>
    </row>
    <row r="342" spans="65:67">
      <c r="BM342" s="2">
        <v>44261</v>
      </c>
      <c r="BN342">
        <f t="shared" si="13"/>
        <v>3</v>
      </c>
      <c r="BO342">
        <f>COUNTIF(Table38[Date Serviced],'Summary Logbook'!BM342)</f>
        <v>0</v>
      </c>
    </row>
    <row r="343" spans="65:67">
      <c r="BM343" s="2">
        <v>44262</v>
      </c>
      <c r="BN343">
        <f t="shared" si="13"/>
        <v>3</v>
      </c>
      <c r="BO343">
        <f>COUNTIF(Table38[Date Serviced],'Summary Logbook'!BM343)</f>
        <v>0</v>
      </c>
    </row>
    <row r="344" spans="65:67">
      <c r="BM344" s="2">
        <v>44263</v>
      </c>
      <c r="BN344">
        <f t="shared" si="13"/>
        <v>3</v>
      </c>
      <c r="BO344">
        <f>COUNTIF(Table38[Date Serviced],'Summary Logbook'!BM344)</f>
        <v>0</v>
      </c>
    </row>
    <row r="345" spans="65:67">
      <c r="BM345" s="2">
        <v>44264</v>
      </c>
      <c r="BN345">
        <f t="shared" si="13"/>
        <v>3</v>
      </c>
      <c r="BO345">
        <f>COUNTIF(Table38[Date Serviced],'Summary Logbook'!BM345)</f>
        <v>0</v>
      </c>
    </row>
    <row r="346" spans="65:67">
      <c r="BM346" s="2">
        <v>44265</v>
      </c>
      <c r="BN346">
        <f t="shared" si="13"/>
        <v>3</v>
      </c>
      <c r="BO346">
        <f>COUNTIF(Table38[Date Serviced],'Summary Logbook'!BM346)</f>
        <v>0</v>
      </c>
    </row>
    <row r="347" spans="65:67">
      <c r="BM347" s="2">
        <v>44266</v>
      </c>
      <c r="BN347">
        <f t="shared" si="13"/>
        <v>3</v>
      </c>
      <c r="BO347">
        <f>COUNTIF(Table38[Date Serviced],'Summary Logbook'!BM347)</f>
        <v>0</v>
      </c>
    </row>
    <row r="348" spans="65:67">
      <c r="BM348" s="2">
        <v>44267</v>
      </c>
      <c r="BN348">
        <f t="shared" si="13"/>
        <v>3</v>
      </c>
      <c r="BO348">
        <f>COUNTIF(Table38[Date Serviced],'Summary Logbook'!BM348)</f>
        <v>0</v>
      </c>
    </row>
    <row r="349" spans="65:67">
      <c r="BM349" s="2">
        <v>44268</v>
      </c>
      <c r="BN349">
        <f t="shared" si="13"/>
        <v>3</v>
      </c>
      <c r="BO349">
        <f>COUNTIF(Table38[Date Serviced],'Summary Logbook'!BM349)</f>
        <v>0</v>
      </c>
    </row>
    <row r="350" spans="65:67">
      <c r="BM350" s="2">
        <v>44269</v>
      </c>
      <c r="BN350">
        <f t="shared" si="13"/>
        <v>3</v>
      </c>
      <c r="BO350">
        <f>COUNTIF(Table38[Date Serviced],'Summary Logbook'!BM350)</f>
        <v>0</v>
      </c>
    </row>
    <row r="351" spans="65:67">
      <c r="BM351" s="2">
        <v>44270</v>
      </c>
      <c r="BN351">
        <f t="shared" si="13"/>
        <v>3</v>
      </c>
      <c r="BO351">
        <f>COUNTIF(Table38[Date Serviced],'Summary Logbook'!BM351)</f>
        <v>0</v>
      </c>
    </row>
    <row r="352" spans="65:67">
      <c r="BM352" s="2">
        <v>44271</v>
      </c>
      <c r="BN352">
        <f t="shared" si="13"/>
        <v>3</v>
      </c>
      <c r="BO352">
        <f>COUNTIF(Table38[Date Serviced],'Summary Logbook'!BM352)</f>
        <v>0</v>
      </c>
    </row>
    <row r="353" spans="65:67">
      <c r="BM353" s="2">
        <v>44272</v>
      </c>
      <c r="BN353">
        <f t="shared" si="13"/>
        <v>3</v>
      </c>
      <c r="BO353">
        <f>COUNTIF(Table38[Date Serviced],'Summary Logbook'!BM353)</f>
        <v>0</v>
      </c>
    </row>
    <row r="354" spans="65:67">
      <c r="BM354" s="2">
        <v>44273</v>
      </c>
      <c r="BN354">
        <f t="shared" si="13"/>
        <v>3</v>
      </c>
      <c r="BO354">
        <f>COUNTIF(Table38[Date Serviced],'Summary Logbook'!BM354)</f>
        <v>0</v>
      </c>
    </row>
    <row r="355" spans="65:67">
      <c r="BM355" s="2">
        <v>44274</v>
      </c>
      <c r="BN355">
        <f t="shared" si="13"/>
        <v>3</v>
      </c>
      <c r="BO355">
        <f>COUNTIF(Table38[Date Serviced],'Summary Logbook'!BM355)</f>
        <v>0</v>
      </c>
    </row>
    <row r="356" spans="65:67">
      <c r="BM356" s="2">
        <v>44275</v>
      </c>
      <c r="BN356">
        <f t="shared" si="13"/>
        <v>3</v>
      </c>
      <c r="BO356">
        <f>COUNTIF(Table38[Date Serviced],'Summary Logbook'!BM356)</f>
        <v>0</v>
      </c>
    </row>
    <row r="357" spans="65:67">
      <c r="BM357" s="2">
        <v>44276</v>
      </c>
      <c r="BN357">
        <f t="shared" si="13"/>
        <v>3</v>
      </c>
      <c r="BO357">
        <f>COUNTIF(Table38[Date Serviced],'Summary Logbook'!BM357)</f>
        <v>0</v>
      </c>
    </row>
    <row r="358" spans="65:67">
      <c r="BM358" s="2">
        <v>44277</v>
      </c>
      <c r="BN358">
        <f t="shared" si="13"/>
        <v>3</v>
      </c>
      <c r="BO358">
        <f>COUNTIF(Table38[Date Serviced],'Summary Logbook'!BM358)</f>
        <v>0</v>
      </c>
    </row>
    <row r="359" spans="65:67">
      <c r="BM359" s="2">
        <v>44278</v>
      </c>
      <c r="BN359">
        <f t="shared" si="13"/>
        <v>3</v>
      </c>
      <c r="BO359">
        <f>COUNTIF(Table38[Date Serviced],'Summary Logbook'!BM359)</f>
        <v>0</v>
      </c>
    </row>
    <row r="360" spans="65:67">
      <c r="BM360" s="2">
        <v>44279</v>
      </c>
      <c r="BN360">
        <f t="shared" si="13"/>
        <v>3</v>
      </c>
      <c r="BO360">
        <f>COUNTIF(Table38[Date Serviced],'Summary Logbook'!BM360)</f>
        <v>0</v>
      </c>
    </row>
    <row r="361" spans="65:67">
      <c r="BM361" s="2">
        <v>44280</v>
      </c>
      <c r="BN361">
        <f t="shared" si="13"/>
        <v>3</v>
      </c>
      <c r="BO361">
        <f>COUNTIF(Table38[Date Serviced],'Summary Logbook'!BM361)</f>
        <v>0</v>
      </c>
    </row>
    <row r="362" spans="65:67">
      <c r="BM362" s="2">
        <v>44281</v>
      </c>
      <c r="BN362">
        <f t="shared" si="13"/>
        <v>3</v>
      </c>
      <c r="BO362">
        <f>COUNTIF(Table38[Date Serviced],'Summary Logbook'!BM362)</f>
        <v>0</v>
      </c>
    </row>
    <row r="363" spans="65:67">
      <c r="BM363" s="2">
        <v>44282</v>
      </c>
      <c r="BN363">
        <f t="shared" si="13"/>
        <v>3</v>
      </c>
      <c r="BO363">
        <f>COUNTIF(Table38[Date Serviced],'Summary Logbook'!BM363)</f>
        <v>0</v>
      </c>
    </row>
    <row r="364" spans="65:67">
      <c r="BM364" s="2">
        <v>44283</v>
      </c>
      <c r="BN364">
        <f t="shared" si="13"/>
        <v>3</v>
      </c>
      <c r="BO364">
        <f>COUNTIF(Table38[Date Serviced],'Summary Logbook'!BM364)</f>
        <v>0</v>
      </c>
    </row>
    <row r="365" spans="65:67">
      <c r="BM365" s="2">
        <v>44284</v>
      </c>
      <c r="BN365">
        <f t="shared" si="13"/>
        <v>3</v>
      </c>
      <c r="BO365">
        <f>COUNTIF(Table38[Date Serviced],'Summary Logbook'!BM365)</f>
        <v>0</v>
      </c>
    </row>
    <row r="366" spans="65:67">
      <c r="BM366" s="2">
        <v>44285</v>
      </c>
      <c r="BN366">
        <f t="shared" si="13"/>
        <v>3</v>
      </c>
      <c r="BO366">
        <f>COUNTIF(Table38[Date Serviced],'Summary Logbook'!BM366)</f>
        <v>0</v>
      </c>
    </row>
    <row r="367" spans="65:67">
      <c r="BM367" s="2">
        <v>44286</v>
      </c>
      <c r="BN367">
        <f t="shared" si="13"/>
        <v>3</v>
      </c>
      <c r="BO367">
        <f>COUNTIF(Table38[Date Serviced],'Summary Logbook'!BM367)</f>
        <v>0</v>
      </c>
    </row>
  </sheetData>
  <mergeCells count="1">
    <mergeCell ref="F1:L1"/>
  </mergeCells>
  <conditionalFormatting sqref="AU3:AU14">
    <cfRule type="dataBar" priority="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{E82E37FE-83FA-B040-97FC-F14539E3F906}</x14:id>
        </ext>
      </extLst>
    </cfRule>
  </conditionalFormatting>
  <pageMargins left="0.7" right="0.7" top="0.75" bottom="0.75" header="0.3" footer="0.3"/>
  <tableParts count="5">
    <tablePart r:id="rId10"/>
    <tablePart r:id="rId11"/>
    <tablePart r:id="rId12"/>
    <tablePart r:id="rId13"/>
    <tablePart r:id="rId1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82E37FE-83FA-B040-97FC-F14539E3F906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AU3:AU14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B5626-18F9-C54D-AE07-C8B1814A04EE}">
  <sheetPr>
    <tabColor theme="4"/>
  </sheetPr>
  <dimension ref="A1:AS285"/>
  <sheetViews>
    <sheetView showGridLines="0" topLeftCell="H121" zoomScaleNormal="125" workbookViewId="0">
      <selection activeCell="R129" sqref="R129"/>
    </sheetView>
  </sheetViews>
  <sheetFormatPr baseColWidth="10" defaultColWidth="10.6640625" defaultRowHeight="16"/>
  <cols>
    <col min="1" max="1" width="22.6640625" bestFit="1" customWidth="1"/>
    <col min="2" max="2" width="16" bestFit="1" customWidth="1"/>
    <col min="3" max="3" width="10.83203125" bestFit="1" customWidth="1"/>
    <col min="4" max="4" width="11" bestFit="1" customWidth="1"/>
    <col min="5" max="5" width="13.6640625" bestFit="1" customWidth="1"/>
    <col min="6" max="6" width="19.5" bestFit="1" customWidth="1"/>
    <col min="7" max="7" width="17.6640625" bestFit="1" customWidth="1"/>
    <col min="8" max="8" width="21" bestFit="1" customWidth="1"/>
    <col min="9" max="9" width="11" bestFit="1" customWidth="1"/>
    <col min="10" max="10" width="18.83203125" customWidth="1"/>
    <col min="11" max="11" width="27.5" customWidth="1"/>
    <col min="12" max="12" width="11.33203125" bestFit="1" customWidth="1"/>
    <col min="13" max="13" width="31.33203125" customWidth="1"/>
    <col min="14" max="14" width="34.83203125" customWidth="1"/>
    <col min="15" max="15" width="11.1640625" bestFit="1" customWidth="1"/>
    <col min="16" max="16" width="11" customWidth="1"/>
    <col min="17" max="18" width="11.1640625" bestFit="1" customWidth="1"/>
    <col min="43" max="43" width="24.1640625" customWidth="1"/>
  </cols>
  <sheetData>
    <row r="1" spans="1:44" ht="11" customHeight="1"/>
    <row r="2" spans="1:44" ht="21">
      <c r="A2" s="191" t="s">
        <v>174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</row>
    <row r="3" spans="1:44">
      <c r="B3" s="11">
        <v>4</v>
      </c>
      <c r="C3" s="11">
        <v>4</v>
      </c>
      <c r="D3" s="11">
        <v>4</v>
      </c>
      <c r="E3" s="11">
        <v>5</v>
      </c>
      <c r="F3" s="11">
        <v>5</v>
      </c>
      <c r="G3" s="11">
        <v>5</v>
      </c>
      <c r="H3" s="11">
        <v>6</v>
      </c>
      <c r="I3" s="11">
        <v>6</v>
      </c>
      <c r="J3" s="11">
        <v>6</v>
      </c>
      <c r="K3" s="11">
        <v>7</v>
      </c>
      <c r="L3" s="11">
        <v>7</v>
      </c>
      <c r="M3" s="11">
        <v>7</v>
      </c>
      <c r="N3" s="11">
        <v>8</v>
      </c>
      <c r="O3" s="11">
        <v>8</v>
      </c>
      <c r="P3" s="11"/>
      <c r="Q3" s="11">
        <v>8</v>
      </c>
      <c r="R3" s="11">
        <v>9</v>
      </c>
      <c r="S3" s="11">
        <v>9</v>
      </c>
      <c r="T3" s="11">
        <v>9</v>
      </c>
      <c r="U3" s="11">
        <v>10</v>
      </c>
      <c r="V3" s="11">
        <v>10</v>
      </c>
      <c r="W3" s="11">
        <v>10</v>
      </c>
      <c r="X3" s="11">
        <v>11</v>
      </c>
      <c r="Y3" s="11">
        <v>11</v>
      </c>
      <c r="Z3" s="11">
        <v>11</v>
      </c>
      <c r="AA3" s="11">
        <v>12</v>
      </c>
      <c r="AB3" s="11">
        <v>12</v>
      </c>
      <c r="AC3" s="11">
        <v>12</v>
      </c>
      <c r="AD3" s="11">
        <v>1</v>
      </c>
      <c r="AE3" s="11">
        <v>1</v>
      </c>
      <c r="AF3" s="11">
        <v>1</v>
      </c>
      <c r="AG3" s="11">
        <v>2</v>
      </c>
      <c r="AH3" s="11">
        <v>2</v>
      </c>
      <c r="AI3" s="11">
        <v>2</v>
      </c>
      <c r="AJ3" s="11">
        <v>3</v>
      </c>
      <c r="AK3" s="11">
        <v>3</v>
      </c>
      <c r="AL3" s="11">
        <v>3</v>
      </c>
      <c r="AM3" s="11" t="s">
        <v>119</v>
      </c>
      <c r="AN3" s="11" t="s">
        <v>119</v>
      </c>
      <c r="AO3" s="11" t="s">
        <v>119</v>
      </c>
    </row>
    <row r="4" spans="1:44">
      <c r="B4" s="194" t="s">
        <v>94</v>
      </c>
      <c r="C4" s="194"/>
      <c r="D4" s="194"/>
      <c r="E4" s="194" t="s">
        <v>95</v>
      </c>
      <c r="F4" s="194"/>
      <c r="G4" s="194"/>
      <c r="H4" s="194" t="s">
        <v>96</v>
      </c>
      <c r="I4" s="194"/>
      <c r="J4" s="194"/>
      <c r="K4" s="194" t="s">
        <v>97</v>
      </c>
      <c r="L4" s="194"/>
      <c r="M4" s="194"/>
      <c r="N4" s="194" t="s">
        <v>98</v>
      </c>
      <c r="O4" s="194"/>
      <c r="P4" s="194"/>
      <c r="Q4" s="194"/>
      <c r="R4" s="194" t="s">
        <v>99</v>
      </c>
      <c r="S4" s="194"/>
      <c r="T4" s="194"/>
      <c r="U4" s="194" t="s">
        <v>100</v>
      </c>
      <c r="V4" s="194"/>
      <c r="W4" s="194"/>
      <c r="X4" s="194" t="s">
        <v>101</v>
      </c>
      <c r="Y4" s="194"/>
      <c r="Z4" s="194"/>
      <c r="AA4" s="194" t="s">
        <v>102</v>
      </c>
      <c r="AB4" s="194"/>
      <c r="AC4" s="194"/>
      <c r="AD4" s="194" t="s">
        <v>103</v>
      </c>
      <c r="AE4" s="194"/>
      <c r="AF4" s="194"/>
      <c r="AG4" s="194" t="s">
        <v>104</v>
      </c>
      <c r="AH4" s="194"/>
      <c r="AI4" s="194"/>
      <c r="AJ4" s="194" t="s">
        <v>105</v>
      </c>
      <c r="AK4" s="194"/>
      <c r="AL4" s="194"/>
      <c r="AM4" s="195" t="s">
        <v>120</v>
      </c>
      <c r="AN4" s="195"/>
      <c r="AO4" s="195"/>
    </row>
    <row r="5" spans="1:44" s="1" customFormat="1" ht="85">
      <c r="A5" s="39" t="s">
        <v>0</v>
      </c>
      <c r="B5" s="35" t="s">
        <v>87</v>
      </c>
      <c r="C5" s="36" t="s">
        <v>88</v>
      </c>
      <c r="D5" s="35" t="s">
        <v>89</v>
      </c>
      <c r="E5" s="35" t="s">
        <v>87</v>
      </c>
      <c r="F5" s="36" t="s">
        <v>88</v>
      </c>
      <c r="G5" s="35" t="s">
        <v>89</v>
      </c>
      <c r="H5" s="35" t="s">
        <v>87</v>
      </c>
      <c r="I5" s="36" t="s">
        <v>88</v>
      </c>
      <c r="J5" s="35" t="s">
        <v>89</v>
      </c>
      <c r="K5" s="35" t="s">
        <v>87</v>
      </c>
      <c r="L5" s="36" t="s">
        <v>88</v>
      </c>
      <c r="M5" s="35" t="s">
        <v>89</v>
      </c>
      <c r="N5" s="35" t="s">
        <v>87</v>
      </c>
      <c r="O5" s="36" t="s">
        <v>88</v>
      </c>
      <c r="P5" s="36"/>
      <c r="Q5" s="35" t="s">
        <v>89</v>
      </c>
      <c r="R5" s="35" t="s">
        <v>87</v>
      </c>
      <c r="S5" s="36" t="s">
        <v>88</v>
      </c>
      <c r="T5" s="35" t="s">
        <v>89</v>
      </c>
      <c r="U5" s="35" t="s">
        <v>87</v>
      </c>
      <c r="V5" s="36" t="s">
        <v>88</v>
      </c>
      <c r="W5" s="35" t="s">
        <v>89</v>
      </c>
      <c r="X5" s="35" t="s">
        <v>87</v>
      </c>
      <c r="Y5" s="36" t="s">
        <v>88</v>
      </c>
      <c r="Z5" s="35" t="s">
        <v>89</v>
      </c>
      <c r="AA5" s="35" t="s">
        <v>87</v>
      </c>
      <c r="AB5" s="36" t="s">
        <v>88</v>
      </c>
      <c r="AC5" s="35" t="s">
        <v>89</v>
      </c>
      <c r="AD5" s="35" t="s">
        <v>87</v>
      </c>
      <c r="AE5" s="36" t="s">
        <v>88</v>
      </c>
      <c r="AF5" s="35" t="s">
        <v>89</v>
      </c>
      <c r="AG5" s="35" t="s">
        <v>87</v>
      </c>
      <c r="AH5" s="36" t="s">
        <v>88</v>
      </c>
      <c r="AI5" s="35" t="s">
        <v>89</v>
      </c>
      <c r="AJ5" s="35" t="s">
        <v>87</v>
      </c>
      <c r="AK5" s="36" t="s">
        <v>88</v>
      </c>
      <c r="AL5" s="35" t="s">
        <v>89</v>
      </c>
      <c r="AM5" s="35" t="s">
        <v>87</v>
      </c>
      <c r="AN5" s="36" t="s">
        <v>88</v>
      </c>
      <c r="AO5" s="35" t="s">
        <v>89</v>
      </c>
      <c r="AQ5" s="1" t="s">
        <v>513</v>
      </c>
      <c r="AR5" s="1">
        <f>SUM(Table17[[#Totals],[Available35]:[Unavailable - Not Under Maintenance37]])</f>
        <v>42</v>
      </c>
    </row>
    <row r="6" spans="1:44" s="1" customFormat="1" ht="85">
      <c r="A6" s="40" t="s">
        <v>170</v>
      </c>
      <c r="B6" s="37" t="s">
        <v>87</v>
      </c>
      <c r="C6" s="38" t="s">
        <v>88</v>
      </c>
      <c r="D6" s="37" t="s">
        <v>89</v>
      </c>
      <c r="E6" s="37" t="s">
        <v>124</v>
      </c>
      <c r="F6" s="38" t="s">
        <v>125</v>
      </c>
      <c r="G6" s="37" t="s">
        <v>126</v>
      </c>
      <c r="H6" s="37" t="s">
        <v>127</v>
      </c>
      <c r="I6" s="38" t="s">
        <v>128</v>
      </c>
      <c r="J6" s="37" t="s">
        <v>129</v>
      </c>
      <c r="K6" s="37" t="s">
        <v>130</v>
      </c>
      <c r="L6" s="38" t="s">
        <v>131</v>
      </c>
      <c r="M6" s="37" t="s">
        <v>132</v>
      </c>
      <c r="N6" s="37" t="s">
        <v>133</v>
      </c>
      <c r="O6" s="38" t="s">
        <v>134</v>
      </c>
      <c r="P6" s="38" t="s">
        <v>535</v>
      </c>
      <c r="Q6" s="37" t="s">
        <v>135</v>
      </c>
      <c r="R6" s="37" t="s">
        <v>136</v>
      </c>
      <c r="S6" s="38" t="s">
        <v>137</v>
      </c>
      <c r="T6" s="37" t="s">
        <v>138</v>
      </c>
      <c r="U6" s="37" t="s">
        <v>139</v>
      </c>
      <c r="V6" s="38" t="s">
        <v>140</v>
      </c>
      <c r="W6" s="37" t="s">
        <v>141</v>
      </c>
      <c r="X6" s="37" t="s">
        <v>142</v>
      </c>
      <c r="Y6" s="38" t="s">
        <v>143</v>
      </c>
      <c r="Z6" s="37" t="s">
        <v>144</v>
      </c>
      <c r="AA6" s="37" t="s">
        <v>145</v>
      </c>
      <c r="AB6" s="38" t="s">
        <v>146</v>
      </c>
      <c r="AC6" s="37" t="s">
        <v>147</v>
      </c>
      <c r="AD6" s="37" t="s">
        <v>148</v>
      </c>
      <c r="AE6" s="38" t="s">
        <v>149</v>
      </c>
      <c r="AF6" s="37" t="s">
        <v>150</v>
      </c>
      <c r="AG6" s="37" t="s">
        <v>151</v>
      </c>
      <c r="AH6" s="38" t="s">
        <v>152</v>
      </c>
      <c r="AI6" s="37" t="s">
        <v>153</v>
      </c>
      <c r="AJ6" s="37" t="s">
        <v>154</v>
      </c>
      <c r="AK6" s="38" t="s">
        <v>155</v>
      </c>
      <c r="AL6" s="37" t="s">
        <v>156</v>
      </c>
      <c r="AM6" s="37" t="s">
        <v>157</v>
      </c>
      <c r="AN6" s="38" t="s">
        <v>158</v>
      </c>
      <c r="AO6" s="37" t="s">
        <v>159</v>
      </c>
    </row>
    <row r="7" spans="1:44">
      <c r="A7" s="12" t="str">
        <f t="shared" ref="A7:A26" si="0">IF(A33&lt;&gt;"",A33,"")</f>
        <v>OD1234</v>
      </c>
      <c r="B7">
        <f>COUNTIFS(Table1[[Operation Status]:[Operation Status]],B$5,Table1[Vehicle License Number],Table17[[#This Row],[Column1]],Table1[Month],B$3)</f>
        <v>0</v>
      </c>
      <c r="C7">
        <f>COUNTIFS(Table1[[Operation Status]:[Operation Status]],C$5,Table1[Vehicle License Number],Table17[[#This Row],[Column1]],Table1[Month],C$3)</f>
        <v>0</v>
      </c>
      <c r="D7">
        <f>COUNTIFS(Table1[[Operation Status]:[Operation Status]],D$5,Table1[Vehicle License Number],Table17[[#This Row],[Column1]],Table1[Month],D$3)</f>
        <v>0</v>
      </c>
      <c r="E7">
        <f>COUNTIFS(Table1[[Operation Status]:[Operation Status]],E$5,Table1[Vehicle License Number],Table17[[#This Row],[Column1]],Table1[Month],E$3)</f>
        <v>0</v>
      </c>
      <c r="F7">
        <f>COUNTIFS(Table1[[Operation Status]:[Operation Status]],F$5,Table1[Vehicle License Number],Table17[[#This Row],[Column1]],Table1[Month],F$3)</f>
        <v>0</v>
      </c>
      <c r="G7">
        <f>COUNTIFS(Table1[[Operation Status]:[Operation Status]],G$5,Table1[Vehicle License Number],Table17[[#This Row],[Column1]],Table1[Month],G$3)</f>
        <v>0</v>
      </c>
      <c r="H7">
        <f>COUNTIFS(Table1[[Operation Status]:[Operation Status]],H$5,Table1[Vehicle License Number],Table17[[#This Row],[Column1]],Table1[Month],H$3)</f>
        <v>0</v>
      </c>
      <c r="I7">
        <f>COUNTIFS(Table1[[Operation Status]:[Operation Status]],I$5,Table1[Vehicle License Number],Table17[[#This Row],[Column1]],Table1[Month],I$3)</f>
        <v>0</v>
      </c>
      <c r="J7">
        <f>COUNTIFS(Table1[[Operation Status]:[Operation Status]],J$5,Table1[Vehicle License Number],Table17[[#This Row],[Column1]],Table1[Month],J$3)</f>
        <v>0</v>
      </c>
      <c r="K7">
        <f>COUNTIFS(Table1[[Operation Status]:[Operation Status]],K$5,Table1[Vehicle License Number],Table17[[#This Row],[Column1]],Table1[Month],K$3)</f>
        <v>0</v>
      </c>
      <c r="L7">
        <f>COUNTIFS(Table1[[Operation Status]:[Operation Status]],L$5,Table1[Vehicle License Number],Table17[[#This Row],[Column1]],Table1[Month],L$3)</f>
        <v>0</v>
      </c>
      <c r="M7">
        <f>COUNTIFS(Table1[[Operation Status]:[Operation Status]],M$5,Table1[Vehicle License Number],Table17[[#This Row],[Column1]],Table1[Month],M$3)</f>
        <v>0</v>
      </c>
      <c r="N7">
        <f>COUNTIFS(Table1[[Operation Status]:[Operation Status]],N$5,Table1[Vehicle License Number],Table17[[#This Row],[Column1]],Table1[Month],N$3)</f>
        <v>0</v>
      </c>
      <c r="O7">
        <f>COUNTIFS(Table1[[Operation Status]:[Operation Status]],O$5,Table1[Vehicle License Number],Table17[[#This Row],[Column1]],Table1[Month],O$3)</f>
        <v>0</v>
      </c>
      <c r="Q7">
        <f>COUNTIFS(Table1[[Operation Status]:[Operation Status]],Q$5,Table1[Vehicle License Number],Table17[[#This Row],[Column1]],Table1[Month],Q$3)</f>
        <v>0</v>
      </c>
      <c r="R7">
        <f>COUNTIFS(Table1[[Operation Status]:[Operation Status]],R$5,Table1[Vehicle License Number],Table17[[#This Row],[Column1]],Table1[Month],R$3)</f>
        <v>0</v>
      </c>
      <c r="S7">
        <f>COUNTIFS(Table1[[Operation Status]:[Operation Status]],S$5,Table1[Vehicle License Number],Table17[[#This Row],[Column1]],Table1[Month],S$3)</f>
        <v>1</v>
      </c>
      <c r="T7">
        <f>COUNTIFS(Table1[[Operation Status]:[Operation Status]],T$5,Table1[Vehicle License Number],Table17[[#This Row],[Column1]],Table1[Month],T$3)</f>
        <v>0</v>
      </c>
      <c r="U7">
        <f>COUNTIFS(Table1[[Operation Status]:[Operation Status]],U$5,Table1[Vehicle License Number],Table17[[#This Row],[Column1]],Table1[Month],U$3)</f>
        <v>0</v>
      </c>
      <c r="V7">
        <f>COUNTIFS(Table1[[Operation Status]:[Operation Status]],V$5,Table1[Vehicle License Number],Table17[[#This Row],[Column1]],Table1[Month],V$3)</f>
        <v>0</v>
      </c>
      <c r="W7">
        <f>COUNTIFS(Table1[[Operation Status]:[Operation Status]],W$5,Table1[Vehicle License Number],Table17[[#This Row],[Column1]],Table1[Month],W$3)</f>
        <v>0</v>
      </c>
      <c r="X7">
        <f>COUNTIFS(Table1[[Operation Status]:[Operation Status]],X$5,Table1[Vehicle License Number],Table17[[#This Row],[Column1]],Table1[Month],X$3)</f>
        <v>0</v>
      </c>
      <c r="Y7">
        <f>COUNTIFS(Table1[[Operation Status]:[Operation Status]],Y$5,Table1[Vehicle License Number],Table17[[#This Row],[Column1]],Table1[Month],Y$3)</f>
        <v>0</v>
      </c>
      <c r="Z7">
        <f>COUNTIFS(Table1[[Operation Status]:[Operation Status]],Z$5,Table1[Vehicle License Number],Table17[[#This Row],[Column1]],Table1[Month],Z$3)</f>
        <v>0</v>
      </c>
      <c r="AA7">
        <f>COUNTIFS(Table1[[Operation Status]:[Operation Status]],AA$5,Table1[Vehicle License Number],Table17[[#This Row],[Column1]],Table1[Month],AA$3)</f>
        <v>0</v>
      </c>
      <c r="AB7">
        <f>COUNTIFS(Table1[[Operation Status]:[Operation Status]],AB$5,Table1[Vehicle License Number],Table17[[#This Row],[Column1]],Table1[Month],AB$3)</f>
        <v>0</v>
      </c>
      <c r="AC7">
        <f>COUNTIFS(Table1[[Operation Status]:[Operation Status]],AC$5,Table1[Vehicle License Number],Table17[[#This Row],[Column1]],Table1[Month],AC$3)</f>
        <v>0</v>
      </c>
      <c r="AD7">
        <f>COUNTIFS(Table1[[Operation Status]:[Operation Status]],AD$5,Table1[Vehicle License Number],Table17[[#This Row],[Column1]],Table1[Month],AD$3)</f>
        <v>0</v>
      </c>
      <c r="AE7">
        <f>COUNTIFS(Table1[[Operation Status]:[Operation Status]],AE$5,Table1[Vehicle License Number],Table17[[#This Row],[Column1]],Table1[Month],AE$3)</f>
        <v>0</v>
      </c>
      <c r="AF7">
        <f>COUNTIFS(Table1[[Operation Status]:[Operation Status]],AF$5,Table1[Vehicle License Number],Table17[[#This Row],[Column1]],Table1[Month],AF$3)</f>
        <v>0</v>
      </c>
      <c r="AG7">
        <f>COUNTIFS(Table1[[Operation Status]:[Operation Status]],AG$5,Table1[Vehicle License Number],Table17[[#This Row],[Column1]],Table1[Month],AG$3)</f>
        <v>0</v>
      </c>
      <c r="AH7">
        <f>COUNTIFS(Table1[[Operation Status]:[Operation Status]],AH$5,Table1[Vehicle License Number],Table17[[#This Row],[Column1]],Table1[Month],AH$3)</f>
        <v>0</v>
      </c>
      <c r="AI7">
        <f>COUNTIFS(Table1[[Operation Status]:[Operation Status]],AI$5,Table1[Vehicle License Number],Table17[[#This Row],[Column1]],Table1[Month],AI$3)</f>
        <v>0</v>
      </c>
      <c r="AJ7">
        <f>COUNTIFS(Table1[[Operation Status]:[Operation Status]],AJ$5,Table1[Vehicle License Number],Table17[[#This Row],[Column1]],Table1[Month],AJ$3)</f>
        <v>0</v>
      </c>
      <c r="AK7">
        <f>COUNTIFS(Table1[[Operation Status]:[Operation Status]],AK$5,Table1[Vehicle License Number],Table17[[#This Row],[Column1]],Table1[Month],AK$3)</f>
        <v>0</v>
      </c>
      <c r="AL7">
        <f>COUNTIFS(Table1[[Operation Status]:[Operation Status]],AL$5,Table1[Vehicle License Number],Table17[[#This Row],[Column1]],Table1[Month],AL$3)</f>
        <v>0</v>
      </c>
      <c r="AM7">
        <f>SUMIF($B$5:$AL$5,AM$5,Table17[[#This Row],[Available]:[Unavailable - Not Under Maintenance34]])</f>
        <v>0</v>
      </c>
      <c r="AN7">
        <f>SUMIF($B$5:$AL$5,AN$5,Table17[[#This Row],[Available]:[Unavailable - Not Under Maintenance34]])</f>
        <v>1</v>
      </c>
      <c r="AO7">
        <f>SUMIF($B$5:$AL$5,AO$5,Table17[[#This Row],[Available]:[Unavailable - Not Under Maintenance34]])</f>
        <v>0</v>
      </c>
      <c r="AQ7" t="s">
        <v>514</v>
      </c>
      <c r="AR7">
        <f>SUM(Table17[[#Totals],[Unavailable - Under Maintenance36]:[Unavailable - Not Under Maintenance37]])</f>
        <v>8</v>
      </c>
    </row>
    <row r="8" spans="1:44">
      <c r="A8" s="12" t="str">
        <f t="shared" si="0"/>
        <v>OD1235</v>
      </c>
      <c r="B8">
        <f>COUNTIFS(Table1[[Operation Status]:[Operation Status]],B$5,Table1[Vehicle License Number],Table17[[#This Row],[Column1]],Table1[Month],B$3)</f>
        <v>8</v>
      </c>
      <c r="C8">
        <f>COUNTIFS(Table1[[Operation Status]:[Operation Status]],C$5,Table1[Vehicle License Number],Table17[[#This Row],[Column1]],Table1[Month],C$3)</f>
        <v>2</v>
      </c>
      <c r="D8">
        <f>COUNTIFS(Table1[[Operation Status]:[Operation Status]],D$5,Table1[Vehicle License Number],Table17[[#This Row],[Column1]],Table1[Month],D$3)</f>
        <v>0</v>
      </c>
      <c r="E8">
        <f>COUNTIFS(Table1[[Operation Status]:[Operation Status]],E$5,Table1[Vehicle License Number],Table17[[#This Row],[Column1]],Table1[Month],E$3)</f>
        <v>6</v>
      </c>
      <c r="F8">
        <f>COUNTIFS(Table1[[Operation Status]:[Operation Status]],F$5,Table1[Vehicle License Number],Table17[[#This Row],[Column1]],Table1[Month],F$3)</f>
        <v>1</v>
      </c>
      <c r="G8">
        <f>COUNTIFS(Table1[[Operation Status]:[Operation Status]],G$5,Table1[Vehicle License Number],Table17[[#This Row],[Column1]],Table1[Month],G$3)</f>
        <v>0</v>
      </c>
      <c r="H8">
        <f>COUNTIFS(Table1[[Operation Status]:[Operation Status]],H$5,Table1[Vehicle License Number],Table17[[#This Row],[Column1]],Table1[Month],H$3)</f>
        <v>0</v>
      </c>
      <c r="I8">
        <f>COUNTIFS(Table1[[Operation Status]:[Operation Status]],I$5,Table1[Vehicle License Number],Table17[[#This Row],[Column1]],Table1[Month],I$3)</f>
        <v>0</v>
      </c>
      <c r="J8">
        <f>COUNTIFS(Table1[[Operation Status]:[Operation Status]],J$5,Table1[Vehicle License Number],Table17[[#This Row],[Column1]],Table1[Month],J$3)</f>
        <v>0</v>
      </c>
      <c r="K8">
        <f>COUNTIFS(Table1[[Operation Status]:[Operation Status]],K$5,Table1[Vehicle License Number],Table17[[#This Row],[Column1]],Table1[Month],K$3)</f>
        <v>0</v>
      </c>
      <c r="L8">
        <f>COUNTIFS(Table1[[Operation Status]:[Operation Status]],L$5,Table1[Vehicle License Number],Table17[[#This Row],[Column1]],Table1[Month],L$3)</f>
        <v>0</v>
      </c>
      <c r="M8">
        <f>COUNTIFS(Table1[[Operation Status]:[Operation Status]],M$5,Table1[Vehicle License Number],Table17[[#This Row],[Column1]],Table1[Month],M$3)</f>
        <v>0</v>
      </c>
      <c r="N8">
        <f>COUNTIFS(Table1[[Operation Status]:[Operation Status]],N$5,Table1[Vehicle License Number],Table17[[#This Row],[Column1]],Table1[Month],N$3)</f>
        <v>0</v>
      </c>
      <c r="O8">
        <f>COUNTIFS(Table1[[Operation Status]:[Operation Status]],O$5,Table1[Vehicle License Number],Table17[[#This Row],[Column1]],Table1[Month],O$3)</f>
        <v>0</v>
      </c>
      <c r="Q8">
        <f>COUNTIFS(Table1[[Operation Status]:[Operation Status]],Q$5,Table1[Vehicle License Number],Table17[[#This Row],[Column1]],Table1[Month],Q$3)</f>
        <v>0</v>
      </c>
      <c r="R8">
        <f>COUNTIFS(Table1[[Operation Status]:[Operation Status]],R$5,Table1[Vehicle License Number],Table17[[#This Row],[Column1]],Table1[Month],R$3)</f>
        <v>0</v>
      </c>
      <c r="S8">
        <f>COUNTIFS(Table1[[Operation Status]:[Operation Status]],S$5,Table1[Vehicle License Number],Table17[[#This Row],[Column1]],Table1[Month],S$3)</f>
        <v>0</v>
      </c>
      <c r="T8">
        <f>COUNTIFS(Table1[[Operation Status]:[Operation Status]],T$5,Table1[Vehicle License Number],Table17[[#This Row],[Column1]],Table1[Month],T$3)</f>
        <v>0</v>
      </c>
      <c r="U8">
        <f>COUNTIFS(Table1[[Operation Status]:[Operation Status]],U$5,Table1[Vehicle License Number],Table17[[#This Row],[Column1]],Table1[Month],U$3)</f>
        <v>0</v>
      </c>
      <c r="V8">
        <f>COUNTIFS(Table1[[Operation Status]:[Operation Status]],V$5,Table1[Vehicle License Number],Table17[[#This Row],[Column1]],Table1[Month],V$3)</f>
        <v>0</v>
      </c>
      <c r="W8">
        <f>COUNTIFS(Table1[[Operation Status]:[Operation Status]],W$5,Table1[Vehicle License Number],Table17[[#This Row],[Column1]],Table1[Month],W$3)</f>
        <v>0</v>
      </c>
      <c r="X8">
        <f>COUNTIFS(Table1[[Operation Status]:[Operation Status]],X$5,Table1[Vehicle License Number],Table17[[#This Row],[Column1]],Table1[Month],X$3)</f>
        <v>0</v>
      </c>
      <c r="Y8">
        <f>COUNTIFS(Table1[[Operation Status]:[Operation Status]],Y$5,Table1[Vehicle License Number],Table17[[#This Row],[Column1]],Table1[Month],Y$3)</f>
        <v>0</v>
      </c>
      <c r="Z8">
        <f>COUNTIFS(Table1[[Operation Status]:[Operation Status]],Z$5,Table1[Vehicle License Number],Table17[[#This Row],[Column1]],Table1[Month],Z$3)</f>
        <v>0</v>
      </c>
      <c r="AA8">
        <f>COUNTIFS(Table1[[Operation Status]:[Operation Status]],AA$5,Table1[Vehicle License Number],Table17[[#This Row],[Column1]],Table1[Month],AA$3)</f>
        <v>0</v>
      </c>
      <c r="AB8">
        <f>COUNTIFS(Table1[[Operation Status]:[Operation Status]],AB$5,Table1[Vehicle License Number],Table17[[#This Row],[Column1]],Table1[Month],AB$3)</f>
        <v>0</v>
      </c>
      <c r="AC8">
        <f>COUNTIFS(Table1[[Operation Status]:[Operation Status]],AC$5,Table1[Vehicle License Number],Table17[[#This Row],[Column1]],Table1[Month],AC$3)</f>
        <v>0</v>
      </c>
      <c r="AD8">
        <f>COUNTIFS(Table1[[Operation Status]:[Operation Status]],AD$5,Table1[Vehicle License Number],Table17[[#This Row],[Column1]],Table1[Month],AD$3)</f>
        <v>0</v>
      </c>
      <c r="AE8">
        <f>COUNTIFS(Table1[[Operation Status]:[Operation Status]],AE$5,Table1[Vehicle License Number],Table17[[#This Row],[Column1]],Table1[Month],AE$3)</f>
        <v>0</v>
      </c>
      <c r="AF8">
        <f>COUNTIFS(Table1[[Operation Status]:[Operation Status]],AF$5,Table1[Vehicle License Number],Table17[[#This Row],[Column1]],Table1[Month],AF$3)</f>
        <v>0</v>
      </c>
      <c r="AG8">
        <f>COUNTIFS(Table1[[Operation Status]:[Operation Status]],AG$5,Table1[Vehicle License Number],Table17[[#This Row],[Column1]],Table1[Month],AG$3)</f>
        <v>0</v>
      </c>
      <c r="AH8">
        <f>COUNTIFS(Table1[[Operation Status]:[Operation Status]],AH$5,Table1[Vehicle License Number],Table17[[#This Row],[Column1]],Table1[Month],AH$3)</f>
        <v>0</v>
      </c>
      <c r="AI8">
        <f>COUNTIFS(Table1[[Operation Status]:[Operation Status]],AI$5,Table1[Vehicle License Number],Table17[[#This Row],[Column1]],Table1[Month],AI$3)</f>
        <v>0</v>
      </c>
      <c r="AJ8">
        <f>COUNTIFS(Table1[[Operation Status]:[Operation Status]],AJ$5,Table1[Vehicle License Number],Table17[[#This Row],[Column1]],Table1[Month],AJ$3)</f>
        <v>0</v>
      </c>
      <c r="AK8">
        <f>COUNTIFS(Table1[[Operation Status]:[Operation Status]],AK$5,Table1[Vehicle License Number],Table17[[#This Row],[Column1]],Table1[Month],AK$3)</f>
        <v>0</v>
      </c>
      <c r="AL8">
        <f>COUNTIFS(Table1[[Operation Status]:[Operation Status]],AL$5,Table1[Vehicle License Number],Table17[[#This Row],[Column1]],Table1[Month],AL$3)</f>
        <v>0</v>
      </c>
      <c r="AM8">
        <f>SUMIF($B$5:$AL$5,AM$5,Table17[[#This Row],[Available]:[Unavailable - Not Under Maintenance34]])</f>
        <v>14</v>
      </c>
      <c r="AN8">
        <f>SUMIF($B$5:$AL$5,AN$5,Table17[[#This Row],[Available]:[Unavailable - Not Under Maintenance34]])</f>
        <v>3</v>
      </c>
      <c r="AO8">
        <f>SUMIF($B$5:$AL$5,AO$5,Table17[[#This Row],[Available]:[Unavailable - Not Under Maintenance34]])</f>
        <v>0</v>
      </c>
      <c r="AR8">
        <f>AR7/AR5</f>
        <v>0.19047619047619047</v>
      </c>
    </row>
    <row r="9" spans="1:44">
      <c r="A9" s="12" t="str">
        <f t="shared" si="0"/>
        <v>OD1236</v>
      </c>
      <c r="B9">
        <f>COUNTIFS(Table1[[Operation Status]:[Operation Status]],B$5,Table1[Vehicle License Number],Table17[[#This Row],[Column1]],Table1[Month],B$3)</f>
        <v>0</v>
      </c>
      <c r="C9">
        <f>COUNTIFS(Table1[[Operation Status]:[Operation Status]],C$5,Table1[Vehicle License Number],Table17[[#This Row],[Column1]],Table1[Month],C$3)</f>
        <v>0</v>
      </c>
      <c r="D9">
        <f>COUNTIFS(Table1[[Operation Status]:[Operation Status]],D$5,Table1[Vehicle License Number],Table17[[#This Row],[Column1]],Table1[Month],D$3)</f>
        <v>0</v>
      </c>
      <c r="E9">
        <f>COUNTIFS(Table1[[Operation Status]:[Operation Status]],E$5,Table1[Vehicle License Number],Table17[[#This Row],[Column1]],Table1[Month],E$3)</f>
        <v>16</v>
      </c>
      <c r="F9">
        <f>COUNTIFS(Table1[[Operation Status]:[Operation Status]],F$5,Table1[Vehicle License Number],Table17[[#This Row],[Column1]],Table1[Month],F$3)</f>
        <v>3</v>
      </c>
      <c r="G9">
        <f>COUNTIFS(Table1[[Operation Status]:[Operation Status]],G$5,Table1[Vehicle License Number],Table17[[#This Row],[Column1]],Table1[Month],G$3)</f>
        <v>0</v>
      </c>
      <c r="H9">
        <f>COUNTIFS(Table1[[Operation Status]:[Operation Status]],H$5,Table1[Vehicle License Number],Table17[[#This Row],[Column1]],Table1[Month],H$3)</f>
        <v>1</v>
      </c>
      <c r="I9">
        <f>COUNTIFS(Table1[[Operation Status]:[Operation Status]],I$5,Table1[Vehicle License Number],Table17[[#This Row],[Column1]],Table1[Month],I$3)</f>
        <v>0</v>
      </c>
      <c r="J9">
        <f>COUNTIFS(Table1[[Operation Status]:[Operation Status]],J$5,Table1[Vehicle License Number],Table17[[#This Row],[Column1]],Table1[Month],J$3)</f>
        <v>0</v>
      </c>
      <c r="K9">
        <f>COUNTIFS(Table1[[Operation Status]:[Operation Status]],K$5,Table1[Vehicle License Number],Table17[[#This Row],[Column1]],Table1[Month],K$3)</f>
        <v>1</v>
      </c>
      <c r="L9">
        <f>COUNTIFS(Table1[[Operation Status]:[Operation Status]],L$5,Table1[Vehicle License Number],Table17[[#This Row],[Column1]],Table1[Month],L$3)</f>
        <v>0</v>
      </c>
      <c r="M9">
        <f>COUNTIFS(Table1[[Operation Status]:[Operation Status]],M$5,Table1[Vehicle License Number],Table17[[#This Row],[Column1]],Table1[Month],M$3)</f>
        <v>0</v>
      </c>
      <c r="N9">
        <f>COUNTIFS(Table1[[Operation Status]:[Operation Status]],N$5,Table1[Vehicle License Number],Table17[[#This Row],[Column1]],Table1[Month],N$3)</f>
        <v>1</v>
      </c>
      <c r="O9">
        <f>COUNTIFS(Table1[[Operation Status]:[Operation Status]],O$5,Table1[Vehicle License Number],Table17[[#This Row],[Column1]],Table1[Month],O$3)</f>
        <v>0</v>
      </c>
      <c r="Q9">
        <f>COUNTIFS(Table1[[Operation Status]:[Operation Status]],Q$5,Table1[Vehicle License Number],Table17[[#This Row],[Column1]],Table1[Month],Q$3)</f>
        <v>0</v>
      </c>
      <c r="R9">
        <f>COUNTIFS(Table1[[Operation Status]:[Operation Status]],R$5,Table1[Vehicle License Number],Table17[[#This Row],[Column1]],Table1[Month],R$3)</f>
        <v>0</v>
      </c>
      <c r="S9">
        <f>COUNTIFS(Table1[[Operation Status]:[Operation Status]],S$5,Table1[Vehicle License Number],Table17[[#This Row],[Column1]],Table1[Month],S$3)</f>
        <v>1</v>
      </c>
      <c r="T9">
        <f>COUNTIFS(Table1[[Operation Status]:[Operation Status]],T$5,Table1[Vehicle License Number],Table17[[#This Row],[Column1]],Table1[Month],T$3)</f>
        <v>0</v>
      </c>
      <c r="U9">
        <f>COUNTIFS(Table1[[Operation Status]:[Operation Status]],U$5,Table1[Vehicle License Number],Table17[[#This Row],[Column1]],Table1[Month],U$3)</f>
        <v>0</v>
      </c>
      <c r="V9">
        <f>COUNTIFS(Table1[[Operation Status]:[Operation Status]],V$5,Table1[Vehicle License Number],Table17[[#This Row],[Column1]],Table1[Month],V$3)</f>
        <v>0</v>
      </c>
      <c r="W9">
        <f>COUNTIFS(Table1[[Operation Status]:[Operation Status]],W$5,Table1[Vehicle License Number],Table17[[#This Row],[Column1]],Table1[Month],W$3)</f>
        <v>0</v>
      </c>
      <c r="X9">
        <f>COUNTIFS(Table1[[Operation Status]:[Operation Status]],X$5,Table1[Vehicle License Number],Table17[[#This Row],[Column1]],Table1[Month],X$3)</f>
        <v>0</v>
      </c>
      <c r="Y9">
        <f>COUNTIFS(Table1[[Operation Status]:[Operation Status]],Y$5,Table1[Vehicle License Number],Table17[[#This Row],[Column1]],Table1[Month],Y$3)</f>
        <v>0</v>
      </c>
      <c r="Z9">
        <f>COUNTIFS(Table1[[Operation Status]:[Operation Status]],Z$5,Table1[Vehicle License Number],Table17[[#This Row],[Column1]],Table1[Month],Z$3)</f>
        <v>0</v>
      </c>
      <c r="AA9">
        <f>COUNTIFS(Table1[[Operation Status]:[Operation Status]],AA$5,Table1[Vehicle License Number],Table17[[#This Row],[Column1]],Table1[Month],AA$3)</f>
        <v>0</v>
      </c>
      <c r="AB9">
        <f>COUNTIFS(Table1[[Operation Status]:[Operation Status]],AB$5,Table1[Vehicle License Number],Table17[[#This Row],[Column1]],Table1[Month],AB$3)</f>
        <v>0</v>
      </c>
      <c r="AC9">
        <f>COUNTIFS(Table1[[Operation Status]:[Operation Status]],AC$5,Table1[Vehicle License Number],Table17[[#This Row],[Column1]],Table1[Month],AC$3)</f>
        <v>0</v>
      </c>
      <c r="AD9">
        <f>COUNTIFS(Table1[[Operation Status]:[Operation Status]],AD$5,Table1[Vehicle License Number],Table17[[#This Row],[Column1]],Table1[Month],AD$3)</f>
        <v>0</v>
      </c>
      <c r="AE9">
        <f>COUNTIFS(Table1[[Operation Status]:[Operation Status]],AE$5,Table1[Vehicle License Number],Table17[[#This Row],[Column1]],Table1[Month],AE$3)</f>
        <v>0</v>
      </c>
      <c r="AF9">
        <f>COUNTIFS(Table1[[Operation Status]:[Operation Status]],AF$5,Table1[Vehicle License Number],Table17[[#This Row],[Column1]],Table1[Month],AF$3)</f>
        <v>0</v>
      </c>
      <c r="AG9">
        <f>COUNTIFS(Table1[[Operation Status]:[Operation Status]],AG$5,Table1[Vehicle License Number],Table17[[#This Row],[Column1]],Table1[Month],AG$3)</f>
        <v>0</v>
      </c>
      <c r="AH9">
        <f>COUNTIFS(Table1[[Operation Status]:[Operation Status]],AH$5,Table1[Vehicle License Number],Table17[[#This Row],[Column1]],Table1[Month],AH$3)</f>
        <v>0</v>
      </c>
      <c r="AI9">
        <f>COUNTIFS(Table1[[Operation Status]:[Operation Status]],AI$5,Table1[Vehicle License Number],Table17[[#This Row],[Column1]],Table1[Month],AI$3)</f>
        <v>0</v>
      </c>
      <c r="AJ9">
        <f>COUNTIFS(Table1[[Operation Status]:[Operation Status]],AJ$5,Table1[Vehicle License Number],Table17[[#This Row],[Column1]],Table1[Month],AJ$3)</f>
        <v>0</v>
      </c>
      <c r="AK9">
        <f>COUNTIFS(Table1[[Operation Status]:[Operation Status]],AK$5,Table1[Vehicle License Number],Table17[[#This Row],[Column1]],Table1[Month],AK$3)</f>
        <v>0</v>
      </c>
      <c r="AL9">
        <f>COUNTIFS(Table1[[Operation Status]:[Operation Status]],AL$5,Table1[Vehicle License Number],Table17[[#This Row],[Column1]],Table1[Month],AL$3)</f>
        <v>0</v>
      </c>
      <c r="AM9">
        <f>SUMIF($B$5:$AL$5,AM$5,Table17[[#This Row],[Available]:[Unavailable - Not Under Maintenance34]])</f>
        <v>19</v>
      </c>
      <c r="AN9">
        <f>SUMIF($B$5:$AL$5,AN$5,Table17[[#This Row],[Available]:[Unavailable - Not Under Maintenance34]])</f>
        <v>4</v>
      </c>
      <c r="AO9">
        <f>SUMIF($B$5:$AL$5,AO$5,Table17[[#This Row],[Available]:[Unavailable - Not Under Maintenance34]])</f>
        <v>0</v>
      </c>
    </row>
    <row r="10" spans="1:44">
      <c r="A10" s="12" t="str">
        <f t="shared" si="0"/>
        <v>OD1237</v>
      </c>
      <c r="B10">
        <f>COUNTIFS(Table1[[Operation Status]:[Operation Status]],B$5,Table1[Vehicle License Number],Table17[[#This Row],[Column1]],Table1[Month],B$3)</f>
        <v>0</v>
      </c>
      <c r="C10">
        <f>COUNTIFS(Table1[[Operation Status]:[Operation Status]],C$5,Table1[Vehicle License Number],Table17[[#This Row],[Column1]],Table1[Month],C$3)</f>
        <v>0</v>
      </c>
      <c r="D10">
        <f>COUNTIFS(Table1[[Operation Status]:[Operation Status]],D$5,Table1[Vehicle License Number],Table17[[#This Row],[Column1]],Table1[Month],D$3)</f>
        <v>0</v>
      </c>
      <c r="E10">
        <f>COUNTIFS(Table1[[Operation Status]:[Operation Status]],E$5,Table1[Vehicle License Number],Table17[[#This Row],[Column1]],Table1[Month],E$3)</f>
        <v>0</v>
      </c>
      <c r="F10">
        <f>COUNTIFS(Table1[[Operation Status]:[Operation Status]],F$5,Table1[Vehicle License Number],Table17[[#This Row],[Column1]],Table1[Month],F$3)</f>
        <v>0</v>
      </c>
      <c r="G10">
        <f>COUNTIFS(Table1[[Operation Status]:[Operation Status]],G$5,Table1[Vehicle License Number],Table17[[#This Row],[Column1]],Table1[Month],G$3)</f>
        <v>0</v>
      </c>
      <c r="H10">
        <f>COUNTIFS(Table1[[Operation Status]:[Operation Status]],H$5,Table1[Vehicle License Number],Table17[[#This Row],[Column1]],Table1[Month],H$3)</f>
        <v>0</v>
      </c>
      <c r="I10">
        <f>COUNTIFS(Table1[[Operation Status]:[Operation Status]],I$5,Table1[Vehicle License Number],Table17[[#This Row],[Column1]],Table1[Month],I$3)</f>
        <v>0</v>
      </c>
      <c r="J10">
        <f>COUNTIFS(Table1[[Operation Status]:[Operation Status]],J$5,Table1[Vehicle License Number],Table17[[#This Row],[Column1]],Table1[Month],J$3)</f>
        <v>0</v>
      </c>
      <c r="K10">
        <f>COUNTIFS(Table1[[Operation Status]:[Operation Status]],K$5,Table1[Vehicle License Number],Table17[[#This Row],[Column1]],Table1[Month],K$3)</f>
        <v>0</v>
      </c>
      <c r="L10">
        <f>COUNTIFS(Table1[[Operation Status]:[Operation Status]],L$5,Table1[Vehicle License Number],Table17[[#This Row],[Column1]],Table1[Month],L$3)</f>
        <v>0</v>
      </c>
      <c r="M10">
        <f>COUNTIFS(Table1[[Operation Status]:[Operation Status]],M$5,Table1[Vehicle License Number],Table17[[#This Row],[Column1]],Table1[Month],M$3)</f>
        <v>0</v>
      </c>
      <c r="N10">
        <f>COUNTIFS(Table1[[Operation Status]:[Operation Status]],N$5,Table1[Vehicle License Number],Table17[[#This Row],[Column1]],Table1[Month],N$3)</f>
        <v>0</v>
      </c>
      <c r="O10">
        <f>COUNTIFS(Table1[[Operation Status]:[Operation Status]],O$5,Table1[Vehicle License Number],Table17[[#This Row],[Column1]],Table1[Month],O$3)</f>
        <v>0</v>
      </c>
      <c r="Q10">
        <f>COUNTIFS(Table1[[Operation Status]:[Operation Status]],Q$5,Table1[Vehicle License Number],Table17[[#This Row],[Column1]],Table1[Month],Q$3)</f>
        <v>0</v>
      </c>
      <c r="R10">
        <f>COUNTIFS(Table1[[Operation Status]:[Operation Status]],R$5,Table1[Vehicle License Number],Table17[[#This Row],[Column1]],Table1[Month],R$3)</f>
        <v>1</v>
      </c>
      <c r="S10">
        <f>COUNTIFS(Table1[[Operation Status]:[Operation Status]],S$5,Table1[Vehicle License Number],Table17[[#This Row],[Column1]],Table1[Month],S$3)</f>
        <v>0</v>
      </c>
      <c r="T10">
        <f>COUNTIFS(Table1[[Operation Status]:[Operation Status]],T$5,Table1[Vehicle License Number],Table17[[#This Row],[Column1]],Table1[Month],T$3)</f>
        <v>0</v>
      </c>
      <c r="U10">
        <f>COUNTIFS(Table1[[Operation Status]:[Operation Status]],U$5,Table1[Vehicle License Number],Table17[[#This Row],[Column1]],Table1[Month],U$3)</f>
        <v>0</v>
      </c>
      <c r="V10">
        <f>COUNTIFS(Table1[[Operation Status]:[Operation Status]],V$5,Table1[Vehicle License Number],Table17[[#This Row],[Column1]],Table1[Month],V$3)</f>
        <v>0</v>
      </c>
      <c r="W10">
        <f>COUNTIFS(Table1[[Operation Status]:[Operation Status]],W$5,Table1[Vehicle License Number],Table17[[#This Row],[Column1]],Table1[Month],W$3)</f>
        <v>0</v>
      </c>
      <c r="X10">
        <f>COUNTIFS(Table1[[Operation Status]:[Operation Status]],X$5,Table1[Vehicle License Number],Table17[[#This Row],[Column1]],Table1[Month],X$3)</f>
        <v>0</v>
      </c>
      <c r="Y10">
        <f>COUNTIFS(Table1[[Operation Status]:[Operation Status]],Y$5,Table1[Vehicle License Number],Table17[[#This Row],[Column1]],Table1[Month],Y$3)</f>
        <v>0</v>
      </c>
      <c r="Z10">
        <f>COUNTIFS(Table1[[Operation Status]:[Operation Status]],Z$5,Table1[Vehicle License Number],Table17[[#This Row],[Column1]],Table1[Month],Z$3)</f>
        <v>0</v>
      </c>
      <c r="AA10">
        <f>COUNTIFS(Table1[[Operation Status]:[Operation Status]],AA$5,Table1[Vehicle License Number],Table17[[#This Row],[Column1]],Table1[Month],AA$3)</f>
        <v>0</v>
      </c>
      <c r="AB10">
        <f>COUNTIFS(Table1[[Operation Status]:[Operation Status]],AB$5,Table1[Vehicle License Number],Table17[[#This Row],[Column1]],Table1[Month],AB$3)</f>
        <v>0</v>
      </c>
      <c r="AC10">
        <f>COUNTIFS(Table1[[Operation Status]:[Operation Status]],AC$5,Table1[Vehicle License Number],Table17[[#This Row],[Column1]],Table1[Month],AC$3)</f>
        <v>0</v>
      </c>
      <c r="AD10">
        <f>COUNTIFS(Table1[[Operation Status]:[Operation Status]],AD$5,Table1[Vehicle License Number],Table17[[#This Row],[Column1]],Table1[Month],AD$3)</f>
        <v>0</v>
      </c>
      <c r="AE10">
        <f>COUNTIFS(Table1[[Operation Status]:[Operation Status]],AE$5,Table1[Vehicle License Number],Table17[[#This Row],[Column1]],Table1[Month],AE$3)</f>
        <v>0</v>
      </c>
      <c r="AF10">
        <f>COUNTIFS(Table1[[Operation Status]:[Operation Status]],AF$5,Table1[Vehicle License Number],Table17[[#This Row],[Column1]],Table1[Month],AF$3)</f>
        <v>0</v>
      </c>
      <c r="AG10">
        <f>COUNTIFS(Table1[[Operation Status]:[Operation Status]],AG$5,Table1[Vehicle License Number],Table17[[#This Row],[Column1]],Table1[Month],AG$3)</f>
        <v>0</v>
      </c>
      <c r="AH10">
        <f>COUNTIFS(Table1[[Operation Status]:[Operation Status]],AH$5,Table1[Vehicle License Number],Table17[[#This Row],[Column1]],Table1[Month],AH$3)</f>
        <v>0</v>
      </c>
      <c r="AI10">
        <f>COUNTIFS(Table1[[Operation Status]:[Operation Status]],AI$5,Table1[Vehicle License Number],Table17[[#This Row],[Column1]],Table1[Month],AI$3)</f>
        <v>0</v>
      </c>
      <c r="AJ10">
        <f>COUNTIFS(Table1[[Operation Status]:[Operation Status]],AJ$5,Table1[Vehicle License Number],Table17[[#This Row],[Column1]],Table1[Month],AJ$3)</f>
        <v>0</v>
      </c>
      <c r="AK10">
        <f>COUNTIFS(Table1[[Operation Status]:[Operation Status]],AK$5,Table1[Vehicle License Number],Table17[[#This Row],[Column1]],Table1[Month],AK$3)</f>
        <v>0</v>
      </c>
      <c r="AL10">
        <f>COUNTIFS(Table1[[Operation Status]:[Operation Status]],AL$5,Table1[Vehicle License Number],Table17[[#This Row],[Column1]],Table1[Month],AL$3)</f>
        <v>0</v>
      </c>
      <c r="AM10">
        <f>SUMIF($B$5:$AL$5,AM$5,Table17[[#This Row],[Available]:[Unavailable - Not Under Maintenance34]])</f>
        <v>1</v>
      </c>
      <c r="AN10">
        <f>SUMIF($B$5:$AL$5,AN$5,Table17[[#This Row],[Available]:[Unavailable - Not Under Maintenance34]])</f>
        <v>0</v>
      </c>
      <c r="AO10">
        <f>SUMIF($B$5:$AL$5,AO$5,Table17[[#This Row],[Available]:[Unavailable - Not Under Maintenance34]])</f>
        <v>0</v>
      </c>
      <c r="AQ10" t="str">
        <f>CONCATENATE(AQ7,CHAR(10),TEXT(AR8,"#%"))</f>
        <v>Downtime Vehicle-Days
19%</v>
      </c>
    </row>
    <row r="11" spans="1:44">
      <c r="A11" s="12" t="str">
        <f t="shared" si="0"/>
        <v>OD1238</v>
      </c>
      <c r="B11">
        <f>COUNTIFS(Table1[[Operation Status]:[Operation Status]],B$5,Table1[Vehicle License Number],Table17[[#This Row],[Column1]],Table1[Month],B$3)</f>
        <v>0</v>
      </c>
      <c r="C11">
        <f>COUNTIFS(Table1[[Operation Status]:[Operation Status]],C$5,Table1[Vehicle License Number],Table17[[#This Row],[Column1]],Table1[Month],C$3)</f>
        <v>0</v>
      </c>
      <c r="D11">
        <f>COUNTIFS(Table1[[Operation Status]:[Operation Status]],D$5,Table1[Vehicle License Number],Table17[[#This Row],[Column1]],Table1[Month],D$3)</f>
        <v>0</v>
      </c>
      <c r="E11">
        <f>COUNTIFS(Table1[[Operation Status]:[Operation Status]],E$5,Table1[Vehicle License Number],Table17[[#This Row],[Column1]],Table1[Month],E$3)</f>
        <v>0</v>
      </c>
      <c r="F11">
        <f>COUNTIFS(Table1[[Operation Status]:[Operation Status]],F$5,Table1[Vehicle License Number],Table17[[#This Row],[Column1]],Table1[Month],F$3)</f>
        <v>0</v>
      </c>
      <c r="G11">
        <f>COUNTIFS(Table1[[Operation Status]:[Operation Status]],G$5,Table1[Vehicle License Number],Table17[[#This Row],[Column1]],Table1[Month],G$3)</f>
        <v>0</v>
      </c>
      <c r="H11">
        <f>COUNTIFS(Table1[[Operation Status]:[Operation Status]],H$5,Table1[Vehicle License Number],Table17[[#This Row],[Column1]],Table1[Month],H$3)</f>
        <v>0</v>
      </c>
      <c r="I11">
        <f>COUNTIFS(Table1[[Operation Status]:[Operation Status]],I$5,Table1[Vehicle License Number],Table17[[#This Row],[Column1]],Table1[Month],I$3)</f>
        <v>0</v>
      </c>
      <c r="J11">
        <f>COUNTIFS(Table1[[Operation Status]:[Operation Status]],J$5,Table1[Vehicle License Number],Table17[[#This Row],[Column1]],Table1[Month],J$3)</f>
        <v>0</v>
      </c>
      <c r="K11">
        <f>COUNTIFS(Table1[[Operation Status]:[Operation Status]],K$5,Table1[Vehicle License Number],Table17[[#This Row],[Column1]],Table1[Month],K$3)</f>
        <v>0</v>
      </c>
      <c r="L11">
        <f>COUNTIFS(Table1[[Operation Status]:[Operation Status]],L$5,Table1[Vehicle License Number],Table17[[#This Row],[Column1]],Table1[Month],L$3)</f>
        <v>0</v>
      </c>
      <c r="M11">
        <f>COUNTIFS(Table1[[Operation Status]:[Operation Status]],M$5,Table1[Vehicle License Number],Table17[[#This Row],[Column1]],Table1[Month],M$3)</f>
        <v>0</v>
      </c>
      <c r="N11">
        <f>COUNTIFS(Table1[[Operation Status]:[Operation Status]],N$5,Table1[Vehicle License Number],Table17[[#This Row],[Column1]],Table1[Month],N$3)</f>
        <v>0</v>
      </c>
      <c r="O11">
        <f>COUNTIFS(Table1[[Operation Status]:[Operation Status]],O$5,Table1[Vehicle License Number],Table17[[#This Row],[Column1]],Table1[Month],O$3)</f>
        <v>0</v>
      </c>
      <c r="Q11">
        <f>COUNTIFS(Table1[[Operation Status]:[Operation Status]],Q$5,Table1[Vehicle License Number],Table17[[#This Row],[Column1]],Table1[Month],Q$3)</f>
        <v>0</v>
      </c>
      <c r="R11">
        <f>COUNTIFS(Table1[[Operation Status]:[Operation Status]],R$5,Table1[Vehicle License Number],Table17[[#This Row],[Column1]],Table1[Month],R$3)</f>
        <v>0</v>
      </c>
      <c r="S11">
        <f>COUNTIFS(Table1[[Operation Status]:[Operation Status]],S$5,Table1[Vehicle License Number],Table17[[#This Row],[Column1]],Table1[Month],S$3)</f>
        <v>0</v>
      </c>
      <c r="T11">
        <f>COUNTIFS(Table1[[Operation Status]:[Operation Status]],T$5,Table1[Vehicle License Number],Table17[[#This Row],[Column1]],Table1[Month],T$3)</f>
        <v>0</v>
      </c>
      <c r="U11">
        <f>COUNTIFS(Table1[[Operation Status]:[Operation Status]],U$5,Table1[Vehicle License Number],Table17[[#This Row],[Column1]],Table1[Month],U$3)</f>
        <v>0</v>
      </c>
      <c r="V11">
        <f>COUNTIFS(Table1[[Operation Status]:[Operation Status]],V$5,Table1[Vehicle License Number],Table17[[#This Row],[Column1]],Table1[Month],V$3)</f>
        <v>0</v>
      </c>
      <c r="W11">
        <f>COUNTIFS(Table1[[Operation Status]:[Operation Status]],W$5,Table1[Vehicle License Number],Table17[[#This Row],[Column1]],Table1[Month],W$3)</f>
        <v>0</v>
      </c>
      <c r="X11">
        <f>COUNTIFS(Table1[[Operation Status]:[Operation Status]],X$5,Table1[Vehicle License Number],Table17[[#This Row],[Column1]],Table1[Month],X$3)</f>
        <v>0</v>
      </c>
      <c r="Y11">
        <f>COUNTIFS(Table1[[Operation Status]:[Operation Status]],Y$5,Table1[Vehicle License Number],Table17[[#This Row],[Column1]],Table1[Month],Y$3)</f>
        <v>0</v>
      </c>
      <c r="Z11">
        <f>COUNTIFS(Table1[[Operation Status]:[Operation Status]],Z$5,Table1[Vehicle License Number],Table17[[#This Row],[Column1]],Table1[Month],Z$3)</f>
        <v>0</v>
      </c>
      <c r="AA11">
        <f>COUNTIFS(Table1[[Operation Status]:[Operation Status]],AA$5,Table1[Vehicle License Number],Table17[[#This Row],[Column1]],Table1[Month],AA$3)</f>
        <v>0</v>
      </c>
      <c r="AB11">
        <f>COUNTIFS(Table1[[Operation Status]:[Operation Status]],AB$5,Table1[Vehicle License Number],Table17[[#This Row],[Column1]],Table1[Month],AB$3)</f>
        <v>0</v>
      </c>
      <c r="AC11">
        <f>COUNTIFS(Table1[[Operation Status]:[Operation Status]],AC$5,Table1[Vehicle License Number],Table17[[#This Row],[Column1]],Table1[Month],AC$3)</f>
        <v>0</v>
      </c>
      <c r="AD11">
        <f>COUNTIFS(Table1[[Operation Status]:[Operation Status]],AD$5,Table1[Vehicle License Number],Table17[[#This Row],[Column1]],Table1[Month],AD$3)</f>
        <v>0</v>
      </c>
      <c r="AE11">
        <f>COUNTIFS(Table1[[Operation Status]:[Operation Status]],AE$5,Table1[Vehicle License Number],Table17[[#This Row],[Column1]],Table1[Month],AE$3)</f>
        <v>0</v>
      </c>
      <c r="AF11">
        <f>COUNTIFS(Table1[[Operation Status]:[Operation Status]],AF$5,Table1[Vehicle License Number],Table17[[#This Row],[Column1]],Table1[Month],AF$3)</f>
        <v>0</v>
      </c>
      <c r="AG11">
        <f>COUNTIFS(Table1[[Operation Status]:[Operation Status]],AG$5,Table1[Vehicle License Number],Table17[[#This Row],[Column1]],Table1[Month],AG$3)</f>
        <v>0</v>
      </c>
      <c r="AH11">
        <f>COUNTIFS(Table1[[Operation Status]:[Operation Status]],AH$5,Table1[Vehicle License Number],Table17[[#This Row],[Column1]],Table1[Month],AH$3)</f>
        <v>0</v>
      </c>
      <c r="AI11">
        <f>COUNTIFS(Table1[[Operation Status]:[Operation Status]],AI$5,Table1[Vehicle License Number],Table17[[#This Row],[Column1]],Table1[Month],AI$3)</f>
        <v>0</v>
      </c>
      <c r="AJ11">
        <f>COUNTIFS(Table1[[Operation Status]:[Operation Status]],AJ$5,Table1[Vehicle License Number],Table17[[#This Row],[Column1]],Table1[Month],AJ$3)</f>
        <v>0</v>
      </c>
      <c r="AK11">
        <f>COUNTIFS(Table1[[Operation Status]:[Operation Status]],AK$5,Table1[Vehicle License Number],Table17[[#This Row],[Column1]],Table1[Month],AK$3)</f>
        <v>0</v>
      </c>
      <c r="AL11">
        <f>COUNTIFS(Table1[[Operation Status]:[Operation Status]],AL$5,Table1[Vehicle License Number],Table17[[#This Row],[Column1]],Table1[Month],AL$3)</f>
        <v>0</v>
      </c>
      <c r="AM11">
        <f>SUMIF($B$5:$AL$5,AM$5,Table17[[#This Row],[Available]:[Unavailable - Not Under Maintenance34]])</f>
        <v>0</v>
      </c>
      <c r="AN11">
        <f>SUMIF($B$5:$AL$5,AN$5,Table17[[#This Row],[Available]:[Unavailable - Not Under Maintenance34]])</f>
        <v>0</v>
      </c>
      <c r="AO11">
        <f>SUMIF($B$5:$AL$5,AO$5,Table17[[#This Row],[Available]:[Unavailable - Not Under Maintenance34]])</f>
        <v>0</v>
      </c>
    </row>
    <row r="12" spans="1:44">
      <c r="A12" s="12" t="str">
        <f t="shared" si="0"/>
        <v>OD1239</v>
      </c>
      <c r="B12">
        <f>COUNTIFS(Table1[[Operation Status]:[Operation Status]],B$5,Table1[Vehicle License Number],Table17[[#This Row],[Column1]],Table1[Month],B$3)</f>
        <v>0</v>
      </c>
      <c r="C12">
        <f>COUNTIFS(Table1[[Operation Status]:[Operation Status]],C$5,Table1[Vehicle License Number],Table17[[#This Row],[Column1]],Table1[Month],C$3)</f>
        <v>0</v>
      </c>
      <c r="D12">
        <f>COUNTIFS(Table1[[Operation Status]:[Operation Status]],D$5,Table1[Vehicle License Number],Table17[[#This Row],[Column1]],Table1[Month],D$3)</f>
        <v>0</v>
      </c>
      <c r="E12">
        <f>COUNTIFS(Table1[[Operation Status]:[Operation Status]],E$5,Table1[Vehicle License Number],Table17[[#This Row],[Column1]],Table1[Month],E$3)</f>
        <v>0</v>
      </c>
      <c r="F12">
        <f>COUNTIFS(Table1[[Operation Status]:[Operation Status]],F$5,Table1[Vehicle License Number],Table17[[#This Row],[Column1]],Table1[Month],F$3)</f>
        <v>0</v>
      </c>
      <c r="G12">
        <f>COUNTIFS(Table1[[Operation Status]:[Operation Status]],G$5,Table1[Vehicle License Number],Table17[[#This Row],[Column1]],Table1[Month],G$3)</f>
        <v>0</v>
      </c>
      <c r="H12">
        <f>COUNTIFS(Table1[[Operation Status]:[Operation Status]],H$5,Table1[Vehicle License Number],Table17[[#This Row],[Column1]],Table1[Month],H$3)</f>
        <v>0</v>
      </c>
      <c r="I12">
        <f>COUNTIFS(Table1[[Operation Status]:[Operation Status]],I$5,Table1[Vehicle License Number],Table17[[#This Row],[Column1]],Table1[Month],I$3)</f>
        <v>0</v>
      </c>
      <c r="J12">
        <f>COUNTIFS(Table1[[Operation Status]:[Operation Status]],J$5,Table1[Vehicle License Number],Table17[[#This Row],[Column1]],Table1[Month],J$3)</f>
        <v>0</v>
      </c>
      <c r="K12">
        <f>COUNTIFS(Table1[[Operation Status]:[Operation Status]],K$5,Table1[Vehicle License Number],Table17[[#This Row],[Column1]],Table1[Month],K$3)</f>
        <v>0</v>
      </c>
      <c r="L12">
        <f>COUNTIFS(Table1[[Operation Status]:[Operation Status]],L$5,Table1[Vehicle License Number],Table17[[#This Row],[Column1]],Table1[Month],L$3)</f>
        <v>0</v>
      </c>
      <c r="M12">
        <f>COUNTIFS(Table1[[Operation Status]:[Operation Status]],M$5,Table1[Vehicle License Number],Table17[[#This Row],[Column1]],Table1[Month],M$3)</f>
        <v>0</v>
      </c>
      <c r="N12">
        <f>COUNTIFS(Table1[[Operation Status]:[Operation Status]],N$5,Table1[Vehicle License Number],Table17[[#This Row],[Column1]],Table1[Month],N$3)</f>
        <v>0</v>
      </c>
      <c r="O12">
        <f>COUNTIFS(Table1[[Operation Status]:[Operation Status]],O$5,Table1[Vehicle License Number],Table17[[#This Row],[Column1]],Table1[Month],O$3)</f>
        <v>0</v>
      </c>
      <c r="Q12">
        <f>COUNTIFS(Table1[[Operation Status]:[Operation Status]],Q$5,Table1[Vehicle License Number],Table17[[#This Row],[Column1]],Table1[Month],Q$3)</f>
        <v>0</v>
      </c>
      <c r="R12">
        <f>COUNTIFS(Table1[[Operation Status]:[Operation Status]],R$5,Table1[Vehicle License Number],Table17[[#This Row],[Column1]],Table1[Month],R$3)</f>
        <v>0</v>
      </c>
      <c r="S12">
        <f>COUNTIFS(Table1[[Operation Status]:[Operation Status]],S$5,Table1[Vehicle License Number],Table17[[#This Row],[Column1]],Table1[Month],S$3)</f>
        <v>0</v>
      </c>
      <c r="T12">
        <f>COUNTIFS(Table1[[Operation Status]:[Operation Status]],T$5,Table1[Vehicle License Number],Table17[[#This Row],[Column1]],Table1[Month],T$3)</f>
        <v>0</v>
      </c>
      <c r="U12">
        <f>COUNTIFS(Table1[[Operation Status]:[Operation Status]],U$5,Table1[Vehicle License Number],Table17[[#This Row],[Column1]],Table1[Month],U$3)</f>
        <v>0</v>
      </c>
      <c r="V12">
        <f>COUNTIFS(Table1[[Operation Status]:[Operation Status]],V$5,Table1[Vehicle License Number],Table17[[#This Row],[Column1]],Table1[Month],V$3)</f>
        <v>0</v>
      </c>
      <c r="W12">
        <f>COUNTIFS(Table1[[Operation Status]:[Operation Status]],W$5,Table1[Vehicle License Number],Table17[[#This Row],[Column1]],Table1[Month],W$3)</f>
        <v>0</v>
      </c>
      <c r="X12">
        <f>COUNTIFS(Table1[[Operation Status]:[Operation Status]],X$5,Table1[Vehicle License Number],Table17[[#This Row],[Column1]],Table1[Month],X$3)</f>
        <v>0</v>
      </c>
      <c r="Y12">
        <f>COUNTIFS(Table1[[Operation Status]:[Operation Status]],Y$5,Table1[Vehicle License Number],Table17[[#This Row],[Column1]],Table1[Month],Y$3)</f>
        <v>0</v>
      </c>
      <c r="Z12">
        <f>COUNTIFS(Table1[[Operation Status]:[Operation Status]],Z$5,Table1[Vehicle License Number],Table17[[#This Row],[Column1]],Table1[Month],Z$3)</f>
        <v>0</v>
      </c>
      <c r="AA12">
        <f>COUNTIFS(Table1[[Operation Status]:[Operation Status]],AA$5,Table1[Vehicle License Number],Table17[[#This Row],[Column1]],Table1[Month],AA$3)</f>
        <v>0</v>
      </c>
      <c r="AB12">
        <f>COUNTIFS(Table1[[Operation Status]:[Operation Status]],AB$5,Table1[Vehicle License Number],Table17[[#This Row],[Column1]],Table1[Month],AB$3)</f>
        <v>0</v>
      </c>
      <c r="AC12">
        <f>COUNTIFS(Table1[[Operation Status]:[Operation Status]],AC$5,Table1[Vehicle License Number],Table17[[#This Row],[Column1]],Table1[Month],AC$3)</f>
        <v>0</v>
      </c>
      <c r="AD12">
        <f>COUNTIFS(Table1[[Operation Status]:[Operation Status]],AD$5,Table1[Vehicle License Number],Table17[[#This Row],[Column1]],Table1[Month],AD$3)</f>
        <v>0</v>
      </c>
      <c r="AE12">
        <f>COUNTIFS(Table1[[Operation Status]:[Operation Status]],AE$5,Table1[Vehicle License Number],Table17[[#This Row],[Column1]],Table1[Month],AE$3)</f>
        <v>0</v>
      </c>
      <c r="AF12">
        <f>COUNTIFS(Table1[[Operation Status]:[Operation Status]],AF$5,Table1[Vehicle License Number],Table17[[#This Row],[Column1]],Table1[Month],AF$3)</f>
        <v>0</v>
      </c>
      <c r="AG12">
        <f>COUNTIFS(Table1[[Operation Status]:[Operation Status]],AG$5,Table1[Vehicle License Number],Table17[[#This Row],[Column1]],Table1[Month],AG$3)</f>
        <v>0</v>
      </c>
      <c r="AH12">
        <f>COUNTIFS(Table1[[Operation Status]:[Operation Status]],AH$5,Table1[Vehicle License Number],Table17[[#This Row],[Column1]],Table1[Month],AH$3)</f>
        <v>0</v>
      </c>
      <c r="AI12">
        <f>COUNTIFS(Table1[[Operation Status]:[Operation Status]],AI$5,Table1[Vehicle License Number],Table17[[#This Row],[Column1]],Table1[Month],AI$3)</f>
        <v>0</v>
      </c>
      <c r="AJ12">
        <f>COUNTIFS(Table1[[Operation Status]:[Operation Status]],AJ$5,Table1[Vehicle License Number],Table17[[#This Row],[Column1]],Table1[Month],AJ$3)</f>
        <v>0</v>
      </c>
      <c r="AK12">
        <f>COUNTIFS(Table1[[Operation Status]:[Operation Status]],AK$5,Table1[Vehicle License Number],Table17[[#This Row],[Column1]],Table1[Month],AK$3)</f>
        <v>0</v>
      </c>
      <c r="AL12">
        <f>COUNTIFS(Table1[[Operation Status]:[Operation Status]],AL$5,Table1[Vehicle License Number],Table17[[#This Row],[Column1]],Table1[Month],AL$3)</f>
        <v>0</v>
      </c>
      <c r="AM12">
        <f>SUMIF($B$5:$AL$5,AM$5,Table17[[#This Row],[Available]:[Unavailable - Not Under Maintenance34]])</f>
        <v>0</v>
      </c>
      <c r="AN12">
        <f>SUMIF($B$5:$AL$5,AN$5,Table17[[#This Row],[Available]:[Unavailable - Not Under Maintenance34]])</f>
        <v>0</v>
      </c>
      <c r="AO12">
        <f>SUMIF($B$5:$AL$5,AO$5,Table17[[#This Row],[Available]:[Unavailable - Not Under Maintenance34]])</f>
        <v>0</v>
      </c>
    </row>
    <row r="13" spans="1:44">
      <c r="A13" s="12" t="str">
        <f t="shared" si="0"/>
        <v>OD1240</v>
      </c>
      <c r="B13">
        <f>COUNTIFS(Table1[[Operation Status]:[Operation Status]],B$5,Table1[Vehicle License Number],Table17[[#This Row],[Column1]],Table1[Month],B$3)</f>
        <v>0</v>
      </c>
      <c r="C13">
        <f>COUNTIFS(Table1[[Operation Status]:[Operation Status]],C$5,Table1[Vehicle License Number],Table17[[#This Row],[Column1]],Table1[Month],C$3)</f>
        <v>0</v>
      </c>
      <c r="D13">
        <f>COUNTIFS(Table1[[Operation Status]:[Operation Status]],D$5,Table1[Vehicle License Number],Table17[[#This Row],[Column1]],Table1[Month],D$3)</f>
        <v>0</v>
      </c>
      <c r="E13">
        <f>COUNTIFS(Table1[[Operation Status]:[Operation Status]],E$5,Table1[Vehicle License Number],Table17[[#This Row],[Column1]],Table1[Month],E$3)</f>
        <v>0</v>
      </c>
      <c r="F13">
        <f>COUNTIFS(Table1[[Operation Status]:[Operation Status]],F$5,Table1[Vehicle License Number],Table17[[#This Row],[Column1]],Table1[Month],F$3)</f>
        <v>0</v>
      </c>
      <c r="G13">
        <f>COUNTIFS(Table1[[Operation Status]:[Operation Status]],G$5,Table1[Vehicle License Number],Table17[[#This Row],[Column1]],Table1[Month],G$3)</f>
        <v>0</v>
      </c>
      <c r="H13">
        <f>COUNTIFS(Table1[[Operation Status]:[Operation Status]],H$5,Table1[Vehicle License Number],Table17[[#This Row],[Column1]],Table1[Month],H$3)</f>
        <v>0</v>
      </c>
      <c r="I13">
        <f>COUNTIFS(Table1[[Operation Status]:[Operation Status]],I$5,Table1[Vehicle License Number],Table17[[#This Row],[Column1]],Table1[Month],I$3)</f>
        <v>0</v>
      </c>
      <c r="J13">
        <f>COUNTIFS(Table1[[Operation Status]:[Operation Status]],J$5,Table1[Vehicle License Number],Table17[[#This Row],[Column1]],Table1[Month],J$3)</f>
        <v>0</v>
      </c>
      <c r="K13">
        <f>COUNTIFS(Table1[[Operation Status]:[Operation Status]],K$5,Table1[Vehicle License Number],Table17[[#This Row],[Column1]],Table1[Month],K$3)</f>
        <v>0</v>
      </c>
      <c r="L13">
        <f>COUNTIFS(Table1[[Operation Status]:[Operation Status]],L$5,Table1[Vehicle License Number],Table17[[#This Row],[Column1]],Table1[Month],L$3)</f>
        <v>0</v>
      </c>
      <c r="M13">
        <f>COUNTIFS(Table1[[Operation Status]:[Operation Status]],M$5,Table1[Vehicle License Number],Table17[[#This Row],[Column1]],Table1[Month],M$3)</f>
        <v>0</v>
      </c>
      <c r="N13">
        <f>COUNTIFS(Table1[[Operation Status]:[Operation Status]],N$5,Table1[Vehicle License Number],Table17[[#This Row],[Column1]],Table1[Month],N$3)</f>
        <v>0</v>
      </c>
      <c r="O13">
        <f>COUNTIFS(Table1[[Operation Status]:[Operation Status]],O$5,Table1[Vehicle License Number],Table17[[#This Row],[Column1]],Table1[Month],O$3)</f>
        <v>0</v>
      </c>
      <c r="Q13">
        <f>COUNTIFS(Table1[[Operation Status]:[Operation Status]],Q$5,Table1[Vehicle License Number],Table17[[#This Row],[Column1]],Table1[Month],Q$3)</f>
        <v>0</v>
      </c>
      <c r="R13">
        <f>COUNTIFS(Table1[[Operation Status]:[Operation Status]],R$5,Table1[Vehicle License Number],Table17[[#This Row],[Column1]],Table1[Month],R$3)</f>
        <v>0</v>
      </c>
      <c r="S13">
        <f>COUNTIFS(Table1[[Operation Status]:[Operation Status]],S$5,Table1[Vehicle License Number],Table17[[#This Row],[Column1]],Table1[Month],S$3)</f>
        <v>0</v>
      </c>
      <c r="T13">
        <f>COUNTIFS(Table1[[Operation Status]:[Operation Status]],T$5,Table1[Vehicle License Number],Table17[[#This Row],[Column1]],Table1[Month],T$3)</f>
        <v>0</v>
      </c>
      <c r="U13">
        <f>COUNTIFS(Table1[[Operation Status]:[Operation Status]],U$5,Table1[Vehicle License Number],Table17[[#This Row],[Column1]],Table1[Month],U$3)</f>
        <v>0</v>
      </c>
      <c r="V13">
        <f>COUNTIFS(Table1[[Operation Status]:[Operation Status]],V$5,Table1[Vehicle License Number],Table17[[#This Row],[Column1]],Table1[Month],V$3)</f>
        <v>0</v>
      </c>
      <c r="W13">
        <f>COUNTIFS(Table1[[Operation Status]:[Operation Status]],W$5,Table1[Vehicle License Number],Table17[[#This Row],[Column1]],Table1[Month],W$3)</f>
        <v>0</v>
      </c>
      <c r="X13">
        <f>COUNTIFS(Table1[[Operation Status]:[Operation Status]],X$5,Table1[Vehicle License Number],Table17[[#This Row],[Column1]],Table1[Month],X$3)</f>
        <v>0</v>
      </c>
      <c r="Y13">
        <f>COUNTIFS(Table1[[Operation Status]:[Operation Status]],Y$5,Table1[Vehicle License Number],Table17[[#This Row],[Column1]],Table1[Month],Y$3)</f>
        <v>0</v>
      </c>
      <c r="Z13">
        <f>COUNTIFS(Table1[[Operation Status]:[Operation Status]],Z$5,Table1[Vehicle License Number],Table17[[#This Row],[Column1]],Table1[Month],Z$3)</f>
        <v>0</v>
      </c>
      <c r="AA13">
        <f>COUNTIFS(Table1[[Operation Status]:[Operation Status]],AA$5,Table1[Vehicle License Number],Table17[[#This Row],[Column1]],Table1[Month],AA$3)</f>
        <v>0</v>
      </c>
      <c r="AB13">
        <f>COUNTIFS(Table1[[Operation Status]:[Operation Status]],AB$5,Table1[Vehicle License Number],Table17[[#This Row],[Column1]],Table1[Month],AB$3)</f>
        <v>0</v>
      </c>
      <c r="AC13">
        <f>COUNTIFS(Table1[[Operation Status]:[Operation Status]],AC$5,Table1[Vehicle License Number],Table17[[#This Row],[Column1]],Table1[Month],AC$3)</f>
        <v>0</v>
      </c>
      <c r="AD13">
        <f>COUNTIFS(Table1[[Operation Status]:[Operation Status]],AD$5,Table1[Vehicle License Number],Table17[[#This Row],[Column1]],Table1[Month],AD$3)</f>
        <v>0</v>
      </c>
      <c r="AE13">
        <f>COUNTIFS(Table1[[Operation Status]:[Operation Status]],AE$5,Table1[Vehicle License Number],Table17[[#This Row],[Column1]],Table1[Month],AE$3)</f>
        <v>0</v>
      </c>
      <c r="AF13">
        <f>COUNTIFS(Table1[[Operation Status]:[Operation Status]],AF$5,Table1[Vehicle License Number],Table17[[#This Row],[Column1]],Table1[Month],AF$3)</f>
        <v>0</v>
      </c>
      <c r="AG13">
        <f>COUNTIFS(Table1[[Operation Status]:[Operation Status]],AG$5,Table1[Vehicle License Number],Table17[[#This Row],[Column1]],Table1[Month],AG$3)</f>
        <v>0</v>
      </c>
      <c r="AH13">
        <f>COUNTIFS(Table1[[Operation Status]:[Operation Status]],AH$5,Table1[Vehicle License Number],Table17[[#This Row],[Column1]],Table1[Month],AH$3)</f>
        <v>0</v>
      </c>
      <c r="AI13">
        <f>COUNTIFS(Table1[[Operation Status]:[Operation Status]],AI$5,Table1[Vehicle License Number],Table17[[#This Row],[Column1]],Table1[Month],AI$3)</f>
        <v>0</v>
      </c>
      <c r="AJ13">
        <f>COUNTIFS(Table1[[Operation Status]:[Operation Status]],AJ$5,Table1[Vehicle License Number],Table17[[#This Row],[Column1]],Table1[Month],AJ$3)</f>
        <v>0</v>
      </c>
      <c r="AK13">
        <f>COUNTIFS(Table1[[Operation Status]:[Operation Status]],AK$5,Table1[Vehicle License Number],Table17[[#This Row],[Column1]],Table1[Month],AK$3)</f>
        <v>0</v>
      </c>
      <c r="AL13">
        <f>COUNTIFS(Table1[[Operation Status]:[Operation Status]],AL$5,Table1[Vehicle License Number],Table17[[#This Row],[Column1]],Table1[Month],AL$3)</f>
        <v>0</v>
      </c>
      <c r="AM13">
        <f>SUMIF($B$5:$AL$5,AM$5,Table17[[#This Row],[Available]:[Unavailable - Not Under Maintenance34]])</f>
        <v>0</v>
      </c>
      <c r="AN13">
        <f>SUMIF($B$5:$AL$5,AN$5,Table17[[#This Row],[Available]:[Unavailable - Not Under Maintenance34]])</f>
        <v>0</v>
      </c>
      <c r="AO13">
        <f>SUMIF($B$5:$AL$5,AO$5,Table17[[#This Row],[Available]:[Unavailable - Not Under Maintenance34]])</f>
        <v>0</v>
      </c>
    </row>
    <row r="14" spans="1:44">
      <c r="A14" s="12" t="str">
        <f t="shared" si="0"/>
        <v/>
      </c>
      <c r="B14">
        <f>COUNTIFS(Table1[[Operation Status]:[Operation Status]],B$5,Table1[Vehicle License Number],Table17[[#This Row],[Column1]],Table1[Month],B$3)</f>
        <v>0</v>
      </c>
      <c r="C14">
        <f>COUNTIFS(Table1[[Operation Status]:[Operation Status]],C$5,Table1[Vehicle License Number],Table17[[#This Row],[Column1]],Table1[Month],C$3)</f>
        <v>0</v>
      </c>
      <c r="D14">
        <f>COUNTIFS(Table1[[Operation Status]:[Operation Status]],D$5,Table1[Vehicle License Number],Table17[[#This Row],[Column1]],Table1[Month],D$3)</f>
        <v>0</v>
      </c>
      <c r="E14">
        <f>COUNTIFS(Table1[[Operation Status]:[Operation Status]],E$5,Table1[Vehicle License Number],Table17[[#This Row],[Column1]],Table1[Month],E$3)</f>
        <v>0</v>
      </c>
      <c r="F14">
        <f>COUNTIFS(Table1[[Operation Status]:[Operation Status]],F$5,Table1[Vehicle License Number],Table17[[#This Row],[Column1]],Table1[Month],F$3)</f>
        <v>0</v>
      </c>
      <c r="G14">
        <f>COUNTIFS(Table1[[Operation Status]:[Operation Status]],G$5,Table1[Vehicle License Number],Table17[[#This Row],[Column1]],Table1[Month],G$3)</f>
        <v>0</v>
      </c>
      <c r="H14">
        <f>COUNTIFS(Table1[[Operation Status]:[Operation Status]],H$5,Table1[Vehicle License Number],Table17[[#This Row],[Column1]],Table1[Month],H$3)</f>
        <v>0</v>
      </c>
      <c r="I14">
        <f>COUNTIFS(Table1[[Operation Status]:[Operation Status]],I$5,Table1[Vehicle License Number],Table17[[#This Row],[Column1]],Table1[Month],I$3)</f>
        <v>0</v>
      </c>
      <c r="J14">
        <f>COUNTIFS(Table1[[Operation Status]:[Operation Status]],J$5,Table1[Vehicle License Number],Table17[[#This Row],[Column1]],Table1[Month],J$3)</f>
        <v>0</v>
      </c>
      <c r="K14">
        <f>COUNTIFS(Table1[[Operation Status]:[Operation Status]],K$5,Table1[Vehicle License Number],Table17[[#This Row],[Column1]],Table1[Month],K$3)</f>
        <v>0</v>
      </c>
      <c r="L14">
        <f>COUNTIFS(Table1[[Operation Status]:[Operation Status]],L$5,Table1[Vehicle License Number],Table17[[#This Row],[Column1]],Table1[Month],L$3)</f>
        <v>0</v>
      </c>
      <c r="M14">
        <f>COUNTIFS(Table1[[Operation Status]:[Operation Status]],M$5,Table1[Vehicle License Number],Table17[[#This Row],[Column1]],Table1[Month],M$3)</f>
        <v>0</v>
      </c>
      <c r="N14">
        <f>COUNTIFS(Table1[[Operation Status]:[Operation Status]],N$5,Table1[Vehicle License Number],Table17[[#This Row],[Column1]],Table1[Month],N$3)</f>
        <v>0</v>
      </c>
      <c r="O14">
        <f>COUNTIFS(Table1[[Operation Status]:[Operation Status]],O$5,Table1[Vehicle License Number],Table17[[#This Row],[Column1]],Table1[Month],O$3)</f>
        <v>0</v>
      </c>
      <c r="Q14">
        <f>COUNTIFS(Table1[[Operation Status]:[Operation Status]],Q$5,Table1[Vehicle License Number],Table17[[#This Row],[Column1]],Table1[Month],Q$3)</f>
        <v>0</v>
      </c>
      <c r="R14">
        <f>COUNTIFS(Table1[[Operation Status]:[Operation Status]],R$5,Table1[Vehicle License Number],Table17[[#This Row],[Column1]],Table1[Month],R$3)</f>
        <v>0</v>
      </c>
      <c r="S14">
        <f>COUNTIFS(Table1[[Operation Status]:[Operation Status]],S$5,Table1[Vehicle License Number],Table17[[#This Row],[Column1]],Table1[Month],S$3)</f>
        <v>0</v>
      </c>
      <c r="T14">
        <f>COUNTIFS(Table1[[Operation Status]:[Operation Status]],T$5,Table1[Vehicle License Number],Table17[[#This Row],[Column1]],Table1[Month],T$3)</f>
        <v>0</v>
      </c>
      <c r="U14">
        <f>COUNTIFS(Table1[[Operation Status]:[Operation Status]],U$5,Table1[Vehicle License Number],Table17[[#This Row],[Column1]],Table1[Month],U$3)</f>
        <v>0</v>
      </c>
      <c r="V14">
        <f>COUNTIFS(Table1[[Operation Status]:[Operation Status]],V$5,Table1[Vehicle License Number],Table17[[#This Row],[Column1]],Table1[Month],V$3)</f>
        <v>0</v>
      </c>
      <c r="W14">
        <f>COUNTIFS(Table1[[Operation Status]:[Operation Status]],W$5,Table1[Vehicle License Number],Table17[[#This Row],[Column1]],Table1[Month],W$3)</f>
        <v>0</v>
      </c>
      <c r="X14">
        <f>COUNTIFS(Table1[[Operation Status]:[Operation Status]],X$5,Table1[Vehicle License Number],Table17[[#This Row],[Column1]],Table1[Month],X$3)</f>
        <v>0</v>
      </c>
      <c r="Y14">
        <f>COUNTIFS(Table1[[Operation Status]:[Operation Status]],Y$5,Table1[Vehicle License Number],Table17[[#This Row],[Column1]],Table1[Month],Y$3)</f>
        <v>0</v>
      </c>
      <c r="Z14">
        <f>COUNTIFS(Table1[[Operation Status]:[Operation Status]],Z$5,Table1[Vehicle License Number],Table17[[#This Row],[Column1]],Table1[Month],Z$3)</f>
        <v>0</v>
      </c>
      <c r="AA14">
        <f>COUNTIFS(Table1[[Operation Status]:[Operation Status]],AA$5,Table1[Vehicle License Number],Table17[[#This Row],[Column1]],Table1[Month],AA$3)</f>
        <v>0</v>
      </c>
      <c r="AB14">
        <f>COUNTIFS(Table1[[Operation Status]:[Operation Status]],AB$5,Table1[Vehicle License Number],Table17[[#This Row],[Column1]],Table1[Month],AB$3)</f>
        <v>0</v>
      </c>
      <c r="AC14">
        <f>COUNTIFS(Table1[[Operation Status]:[Operation Status]],AC$5,Table1[Vehicle License Number],Table17[[#This Row],[Column1]],Table1[Month],AC$3)</f>
        <v>0</v>
      </c>
      <c r="AD14">
        <f>COUNTIFS(Table1[[Operation Status]:[Operation Status]],AD$5,Table1[Vehicle License Number],Table17[[#This Row],[Column1]],Table1[Month],AD$3)</f>
        <v>0</v>
      </c>
      <c r="AE14">
        <f>COUNTIFS(Table1[[Operation Status]:[Operation Status]],AE$5,Table1[Vehicle License Number],Table17[[#This Row],[Column1]],Table1[Month],AE$3)</f>
        <v>0</v>
      </c>
      <c r="AF14">
        <f>COUNTIFS(Table1[[Operation Status]:[Operation Status]],AF$5,Table1[Vehicle License Number],Table17[[#This Row],[Column1]],Table1[Month],AF$3)</f>
        <v>0</v>
      </c>
      <c r="AG14">
        <f>COUNTIFS(Table1[[Operation Status]:[Operation Status]],AG$5,Table1[Vehicle License Number],Table17[[#This Row],[Column1]],Table1[Month],AG$3)</f>
        <v>0</v>
      </c>
      <c r="AH14">
        <f>COUNTIFS(Table1[[Operation Status]:[Operation Status]],AH$5,Table1[Vehicle License Number],Table17[[#This Row],[Column1]],Table1[Month],AH$3)</f>
        <v>0</v>
      </c>
      <c r="AI14">
        <f>COUNTIFS(Table1[[Operation Status]:[Operation Status]],AI$5,Table1[Vehicle License Number],Table17[[#This Row],[Column1]],Table1[Month],AI$3)</f>
        <v>0</v>
      </c>
      <c r="AJ14">
        <f>COUNTIFS(Table1[[Operation Status]:[Operation Status]],AJ$5,Table1[Vehicle License Number],Table17[[#This Row],[Column1]],Table1[Month],AJ$3)</f>
        <v>0</v>
      </c>
      <c r="AK14">
        <f>COUNTIFS(Table1[[Operation Status]:[Operation Status]],AK$5,Table1[Vehicle License Number],Table17[[#This Row],[Column1]],Table1[Month],AK$3)</f>
        <v>0</v>
      </c>
      <c r="AL14">
        <f>COUNTIFS(Table1[[Operation Status]:[Operation Status]],AL$5,Table1[Vehicle License Number],Table17[[#This Row],[Column1]],Table1[Month],AL$3)</f>
        <v>0</v>
      </c>
      <c r="AM14">
        <f>SUMIF($B$5:$AL$5,AM$5,Table17[[#This Row],[Available]:[Unavailable - Not Under Maintenance34]])</f>
        <v>0</v>
      </c>
      <c r="AN14">
        <f>SUMIF($B$5:$AL$5,AN$5,Table17[[#This Row],[Available]:[Unavailable - Not Under Maintenance34]])</f>
        <v>0</v>
      </c>
      <c r="AO14">
        <f>SUMIF($B$5:$AL$5,AO$5,Table17[[#This Row],[Available]:[Unavailable - Not Under Maintenance34]])</f>
        <v>0</v>
      </c>
    </row>
    <row r="15" spans="1:44">
      <c r="A15" s="12" t="str">
        <f t="shared" si="0"/>
        <v/>
      </c>
      <c r="B15">
        <f>COUNTIFS(Table1[[Operation Status]:[Operation Status]],B$5,Table1[Vehicle License Number],Table17[[#This Row],[Column1]],Table1[Month],B$3)</f>
        <v>0</v>
      </c>
      <c r="C15">
        <f>COUNTIFS(Table1[[Operation Status]:[Operation Status]],C$5,Table1[Vehicle License Number],Table17[[#This Row],[Column1]],Table1[Month],C$3)</f>
        <v>0</v>
      </c>
      <c r="D15">
        <f>COUNTIFS(Table1[[Operation Status]:[Operation Status]],D$5,Table1[Vehicle License Number],Table17[[#This Row],[Column1]],Table1[Month],D$3)</f>
        <v>0</v>
      </c>
      <c r="E15">
        <f>COUNTIFS(Table1[[Operation Status]:[Operation Status]],E$5,Table1[Vehicle License Number],Table17[[#This Row],[Column1]],Table1[Month],E$3)</f>
        <v>0</v>
      </c>
      <c r="F15">
        <f>COUNTIFS(Table1[[Operation Status]:[Operation Status]],F$5,Table1[Vehicle License Number],Table17[[#This Row],[Column1]],Table1[Month],F$3)</f>
        <v>0</v>
      </c>
      <c r="G15">
        <f>COUNTIFS(Table1[[Operation Status]:[Operation Status]],G$5,Table1[Vehicle License Number],Table17[[#This Row],[Column1]],Table1[Month],G$3)</f>
        <v>0</v>
      </c>
      <c r="H15">
        <f>COUNTIFS(Table1[[Operation Status]:[Operation Status]],H$5,Table1[Vehicle License Number],Table17[[#This Row],[Column1]],Table1[Month],H$3)</f>
        <v>0</v>
      </c>
      <c r="I15">
        <f>COUNTIFS(Table1[[Operation Status]:[Operation Status]],I$5,Table1[Vehicle License Number],Table17[[#This Row],[Column1]],Table1[Month],I$3)</f>
        <v>0</v>
      </c>
      <c r="J15">
        <f>COUNTIFS(Table1[[Operation Status]:[Operation Status]],J$5,Table1[Vehicle License Number],Table17[[#This Row],[Column1]],Table1[Month],J$3)</f>
        <v>0</v>
      </c>
      <c r="K15">
        <f>COUNTIFS(Table1[[Operation Status]:[Operation Status]],K$5,Table1[Vehicle License Number],Table17[[#This Row],[Column1]],Table1[Month],K$3)</f>
        <v>0</v>
      </c>
      <c r="L15">
        <f>COUNTIFS(Table1[[Operation Status]:[Operation Status]],L$5,Table1[Vehicle License Number],Table17[[#This Row],[Column1]],Table1[Month],L$3)</f>
        <v>0</v>
      </c>
      <c r="M15">
        <f>COUNTIFS(Table1[[Operation Status]:[Operation Status]],M$5,Table1[Vehicle License Number],Table17[[#This Row],[Column1]],Table1[Month],M$3)</f>
        <v>0</v>
      </c>
      <c r="N15">
        <f>COUNTIFS(Table1[[Operation Status]:[Operation Status]],N$5,Table1[Vehicle License Number],Table17[[#This Row],[Column1]],Table1[Month],N$3)</f>
        <v>0</v>
      </c>
      <c r="O15">
        <f>COUNTIFS(Table1[[Operation Status]:[Operation Status]],O$5,Table1[Vehicle License Number],Table17[[#This Row],[Column1]],Table1[Month],O$3)</f>
        <v>0</v>
      </c>
      <c r="Q15">
        <f>COUNTIFS(Table1[[Operation Status]:[Operation Status]],Q$5,Table1[Vehicle License Number],Table17[[#This Row],[Column1]],Table1[Month],Q$3)</f>
        <v>0</v>
      </c>
      <c r="R15">
        <f>COUNTIFS(Table1[[Operation Status]:[Operation Status]],R$5,Table1[Vehicle License Number],Table17[[#This Row],[Column1]],Table1[Month],R$3)</f>
        <v>0</v>
      </c>
      <c r="S15">
        <f>COUNTIFS(Table1[[Operation Status]:[Operation Status]],S$5,Table1[Vehicle License Number],Table17[[#This Row],[Column1]],Table1[Month],S$3)</f>
        <v>0</v>
      </c>
      <c r="T15">
        <f>COUNTIFS(Table1[[Operation Status]:[Operation Status]],T$5,Table1[Vehicle License Number],Table17[[#This Row],[Column1]],Table1[Month],T$3)</f>
        <v>0</v>
      </c>
      <c r="U15">
        <f>COUNTIFS(Table1[[Operation Status]:[Operation Status]],U$5,Table1[Vehicle License Number],Table17[[#This Row],[Column1]],Table1[Month],U$3)</f>
        <v>0</v>
      </c>
      <c r="V15">
        <f>COUNTIFS(Table1[[Operation Status]:[Operation Status]],V$5,Table1[Vehicle License Number],Table17[[#This Row],[Column1]],Table1[Month],V$3)</f>
        <v>0</v>
      </c>
      <c r="W15">
        <f>COUNTIFS(Table1[[Operation Status]:[Operation Status]],W$5,Table1[Vehicle License Number],Table17[[#This Row],[Column1]],Table1[Month],W$3)</f>
        <v>0</v>
      </c>
      <c r="X15">
        <f>COUNTIFS(Table1[[Operation Status]:[Operation Status]],X$5,Table1[Vehicle License Number],Table17[[#This Row],[Column1]],Table1[Month],X$3)</f>
        <v>0</v>
      </c>
      <c r="Y15">
        <f>COUNTIFS(Table1[[Operation Status]:[Operation Status]],Y$5,Table1[Vehicle License Number],Table17[[#This Row],[Column1]],Table1[Month],Y$3)</f>
        <v>0</v>
      </c>
      <c r="Z15">
        <f>COUNTIFS(Table1[[Operation Status]:[Operation Status]],Z$5,Table1[Vehicle License Number],Table17[[#This Row],[Column1]],Table1[Month],Z$3)</f>
        <v>0</v>
      </c>
      <c r="AA15">
        <f>COUNTIFS(Table1[[Operation Status]:[Operation Status]],AA$5,Table1[Vehicle License Number],Table17[[#This Row],[Column1]],Table1[Month],AA$3)</f>
        <v>0</v>
      </c>
      <c r="AB15">
        <f>COUNTIFS(Table1[[Operation Status]:[Operation Status]],AB$5,Table1[Vehicle License Number],Table17[[#This Row],[Column1]],Table1[Month],AB$3)</f>
        <v>0</v>
      </c>
      <c r="AC15">
        <f>COUNTIFS(Table1[[Operation Status]:[Operation Status]],AC$5,Table1[Vehicle License Number],Table17[[#This Row],[Column1]],Table1[Month],AC$3)</f>
        <v>0</v>
      </c>
      <c r="AD15">
        <f>COUNTIFS(Table1[[Operation Status]:[Operation Status]],AD$5,Table1[Vehicle License Number],Table17[[#This Row],[Column1]],Table1[Month],AD$3)</f>
        <v>0</v>
      </c>
      <c r="AE15">
        <f>COUNTIFS(Table1[[Operation Status]:[Operation Status]],AE$5,Table1[Vehicle License Number],Table17[[#This Row],[Column1]],Table1[Month],AE$3)</f>
        <v>0</v>
      </c>
      <c r="AF15">
        <f>COUNTIFS(Table1[[Operation Status]:[Operation Status]],AF$5,Table1[Vehicle License Number],Table17[[#This Row],[Column1]],Table1[Month],AF$3)</f>
        <v>0</v>
      </c>
      <c r="AG15">
        <f>COUNTIFS(Table1[[Operation Status]:[Operation Status]],AG$5,Table1[Vehicle License Number],Table17[[#This Row],[Column1]],Table1[Month],AG$3)</f>
        <v>0</v>
      </c>
      <c r="AH15">
        <f>COUNTIFS(Table1[[Operation Status]:[Operation Status]],AH$5,Table1[Vehicle License Number],Table17[[#This Row],[Column1]],Table1[Month],AH$3)</f>
        <v>0</v>
      </c>
      <c r="AI15">
        <f>COUNTIFS(Table1[[Operation Status]:[Operation Status]],AI$5,Table1[Vehicle License Number],Table17[[#This Row],[Column1]],Table1[Month],AI$3)</f>
        <v>0</v>
      </c>
      <c r="AJ15">
        <f>COUNTIFS(Table1[[Operation Status]:[Operation Status]],AJ$5,Table1[Vehicle License Number],Table17[[#This Row],[Column1]],Table1[Month],AJ$3)</f>
        <v>0</v>
      </c>
      <c r="AK15">
        <f>COUNTIFS(Table1[[Operation Status]:[Operation Status]],AK$5,Table1[Vehicle License Number],Table17[[#This Row],[Column1]],Table1[Month],AK$3)</f>
        <v>0</v>
      </c>
      <c r="AL15">
        <f>COUNTIFS(Table1[[Operation Status]:[Operation Status]],AL$5,Table1[Vehicle License Number],Table17[[#This Row],[Column1]],Table1[Month],AL$3)</f>
        <v>0</v>
      </c>
      <c r="AM15">
        <f>SUMIF($B$5:$AL$5,AM$5,Table17[[#This Row],[Available]:[Unavailable - Not Under Maintenance34]])</f>
        <v>0</v>
      </c>
      <c r="AN15">
        <f>SUMIF($B$5:$AL$5,AN$5,Table17[[#This Row],[Available]:[Unavailable - Not Under Maintenance34]])</f>
        <v>0</v>
      </c>
      <c r="AO15">
        <f>SUMIF($B$5:$AL$5,AO$5,Table17[[#This Row],[Available]:[Unavailable - Not Under Maintenance34]])</f>
        <v>0</v>
      </c>
    </row>
    <row r="16" spans="1:44">
      <c r="A16" s="12" t="str">
        <f t="shared" si="0"/>
        <v/>
      </c>
      <c r="B16">
        <f>COUNTIFS(Table1[[Operation Status]:[Operation Status]],B$5,Table1[Vehicle License Number],Table17[[#This Row],[Column1]],Table1[Month],B$3)</f>
        <v>0</v>
      </c>
      <c r="C16">
        <f>COUNTIFS(Table1[[Operation Status]:[Operation Status]],C$5,Table1[Vehicle License Number],Table17[[#This Row],[Column1]],Table1[Month],C$3)</f>
        <v>0</v>
      </c>
      <c r="D16">
        <f>COUNTIFS(Table1[[Operation Status]:[Operation Status]],D$5,Table1[Vehicle License Number],Table17[[#This Row],[Column1]],Table1[Month],D$3)</f>
        <v>0</v>
      </c>
      <c r="E16">
        <f>COUNTIFS(Table1[[Operation Status]:[Operation Status]],E$5,Table1[Vehicle License Number],Table17[[#This Row],[Column1]],Table1[Month],E$3)</f>
        <v>0</v>
      </c>
      <c r="F16">
        <f>COUNTIFS(Table1[[Operation Status]:[Operation Status]],F$5,Table1[Vehicle License Number],Table17[[#This Row],[Column1]],Table1[Month],F$3)</f>
        <v>0</v>
      </c>
      <c r="G16">
        <f>COUNTIFS(Table1[[Operation Status]:[Operation Status]],G$5,Table1[Vehicle License Number],Table17[[#This Row],[Column1]],Table1[Month],G$3)</f>
        <v>0</v>
      </c>
      <c r="H16">
        <f>COUNTIFS(Table1[[Operation Status]:[Operation Status]],H$5,Table1[Vehicle License Number],Table17[[#This Row],[Column1]],Table1[Month],H$3)</f>
        <v>0</v>
      </c>
      <c r="I16">
        <f>COUNTIFS(Table1[[Operation Status]:[Operation Status]],I$5,Table1[Vehicle License Number],Table17[[#This Row],[Column1]],Table1[Month],I$3)</f>
        <v>0</v>
      </c>
      <c r="J16">
        <f>COUNTIFS(Table1[[Operation Status]:[Operation Status]],J$5,Table1[Vehicle License Number],Table17[[#This Row],[Column1]],Table1[Month],J$3)</f>
        <v>0</v>
      </c>
      <c r="K16">
        <f>COUNTIFS(Table1[[Operation Status]:[Operation Status]],K$5,Table1[Vehicle License Number],Table17[[#This Row],[Column1]],Table1[Month],K$3)</f>
        <v>0</v>
      </c>
      <c r="L16">
        <f>COUNTIFS(Table1[[Operation Status]:[Operation Status]],L$5,Table1[Vehicle License Number],Table17[[#This Row],[Column1]],Table1[Month],L$3)</f>
        <v>0</v>
      </c>
      <c r="M16">
        <f>COUNTIFS(Table1[[Operation Status]:[Operation Status]],M$5,Table1[Vehicle License Number],Table17[[#This Row],[Column1]],Table1[Month],M$3)</f>
        <v>0</v>
      </c>
      <c r="N16">
        <f>COUNTIFS(Table1[[Operation Status]:[Operation Status]],N$5,Table1[Vehicle License Number],Table17[[#This Row],[Column1]],Table1[Month],N$3)</f>
        <v>0</v>
      </c>
      <c r="O16">
        <f>COUNTIFS(Table1[[Operation Status]:[Operation Status]],O$5,Table1[Vehicle License Number],Table17[[#This Row],[Column1]],Table1[Month],O$3)</f>
        <v>0</v>
      </c>
      <c r="Q16">
        <f>COUNTIFS(Table1[[Operation Status]:[Operation Status]],Q$5,Table1[Vehicle License Number],Table17[[#This Row],[Column1]],Table1[Month],Q$3)</f>
        <v>0</v>
      </c>
      <c r="R16">
        <f>COUNTIFS(Table1[[Operation Status]:[Operation Status]],R$5,Table1[Vehicle License Number],Table17[[#This Row],[Column1]],Table1[Month],R$3)</f>
        <v>0</v>
      </c>
      <c r="S16">
        <f>COUNTIFS(Table1[[Operation Status]:[Operation Status]],S$5,Table1[Vehicle License Number],Table17[[#This Row],[Column1]],Table1[Month],S$3)</f>
        <v>0</v>
      </c>
      <c r="T16">
        <f>COUNTIFS(Table1[[Operation Status]:[Operation Status]],T$5,Table1[Vehicle License Number],Table17[[#This Row],[Column1]],Table1[Month],T$3)</f>
        <v>0</v>
      </c>
      <c r="U16">
        <f>COUNTIFS(Table1[[Operation Status]:[Operation Status]],U$5,Table1[Vehicle License Number],Table17[[#This Row],[Column1]],Table1[Month],U$3)</f>
        <v>0</v>
      </c>
      <c r="V16">
        <f>COUNTIFS(Table1[[Operation Status]:[Operation Status]],V$5,Table1[Vehicle License Number],Table17[[#This Row],[Column1]],Table1[Month],V$3)</f>
        <v>0</v>
      </c>
      <c r="W16">
        <f>COUNTIFS(Table1[[Operation Status]:[Operation Status]],W$5,Table1[Vehicle License Number],Table17[[#This Row],[Column1]],Table1[Month],W$3)</f>
        <v>0</v>
      </c>
      <c r="X16">
        <f>COUNTIFS(Table1[[Operation Status]:[Operation Status]],X$5,Table1[Vehicle License Number],Table17[[#This Row],[Column1]],Table1[Month],X$3)</f>
        <v>0</v>
      </c>
      <c r="Y16">
        <f>COUNTIFS(Table1[[Operation Status]:[Operation Status]],Y$5,Table1[Vehicle License Number],Table17[[#This Row],[Column1]],Table1[Month],Y$3)</f>
        <v>0</v>
      </c>
      <c r="Z16">
        <f>COUNTIFS(Table1[[Operation Status]:[Operation Status]],Z$5,Table1[Vehicle License Number],Table17[[#This Row],[Column1]],Table1[Month],Z$3)</f>
        <v>0</v>
      </c>
      <c r="AA16">
        <f>COUNTIFS(Table1[[Operation Status]:[Operation Status]],AA$5,Table1[Vehicle License Number],Table17[[#This Row],[Column1]],Table1[Month],AA$3)</f>
        <v>0</v>
      </c>
      <c r="AB16">
        <f>COUNTIFS(Table1[[Operation Status]:[Operation Status]],AB$5,Table1[Vehicle License Number],Table17[[#This Row],[Column1]],Table1[Month],AB$3)</f>
        <v>0</v>
      </c>
      <c r="AC16">
        <f>COUNTIFS(Table1[[Operation Status]:[Operation Status]],AC$5,Table1[Vehicle License Number],Table17[[#This Row],[Column1]],Table1[Month],AC$3)</f>
        <v>0</v>
      </c>
      <c r="AD16">
        <f>COUNTIFS(Table1[[Operation Status]:[Operation Status]],AD$5,Table1[Vehicle License Number],Table17[[#This Row],[Column1]],Table1[Month],AD$3)</f>
        <v>0</v>
      </c>
      <c r="AE16">
        <f>COUNTIFS(Table1[[Operation Status]:[Operation Status]],AE$5,Table1[Vehicle License Number],Table17[[#This Row],[Column1]],Table1[Month],AE$3)</f>
        <v>0</v>
      </c>
      <c r="AF16">
        <f>COUNTIFS(Table1[[Operation Status]:[Operation Status]],AF$5,Table1[Vehicle License Number],Table17[[#This Row],[Column1]],Table1[Month],AF$3)</f>
        <v>0</v>
      </c>
      <c r="AG16">
        <f>COUNTIFS(Table1[[Operation Status]:[Operation Status]],AG$5,Table1[Vehicle License Number],Table17[[#This Row],[Column1]],Table1[Month],AG$3)</f>
        <v>0</v>
      </c>
      <c r="AH16">
        <f>COUNTIFS(Table1[[Operation Status]:[Operation Status]],AH$5,Table1[Vehicle License Number],Table17[[#This Row],[Column1]],Table1[Month],AH$3)</f>
        <v>0</v>
      </c>
      <c r="AI16">
        <f>COUNTIFS(Table1[[Operation Status]:[Operation Status]],AI$5,Table1[Vehicle License Number],Table17[[#This Row],[Column1]],Table1[Month],AI$3)</f>
        <v>0</v>
      </c>
      <c r="AJ16">
        <f>COUNTIFS(Table1[[Operation Status]:[Operation Status]],AJ$5,Table1[Vehicle License Number],Table17[[#This Row],[Column1]],Table1[Month],AJ$3)</f>
        <v>0</v>
      </c>
      <c r="AK16">
        <f>COUNTIFS(Table1[[Operation Status]:[Operation Status]],AK$5,Table1[Vehicle License Number],Table17[[#This Row],[Column1]],Table1[Month],AK$3)</f>
        <v>0</v>
      </c>
      <c r="AL16">
        <f>COUNTIFS(Table1[[Operation Status]:[Operation Status]],AL$5,Table1[Vehicle License Number],Table17[[#This Row],[Column1]],Table1[Month],AL$3)</f>
        <v>0</v>
      </c>
      <c r="AM16">
        <f>SUMIF($B$5:$AL$5,AM$5,Table17[[#This Row],[Available]:[Unavailable - Not Under Maintenance34]])</f>
        <v>0</v>
      </c>
      <c r="AN16">
        <f>SUMIF($B$5:$AL$5,AN$5,Table17[[#This Row],[Available]:[Unavailable - Not Under Maintenance34]])</f>
        <v>0</v>
      </c>
      <c r="AO16">
        <f>SUMIF($B$5:$AL$5,AO$5,Table17[[#This Row],[Available]:[Unavailable - Not Under Maintenance34]])</f>
        <v>0</v>
      </c>
    </row>
    <row r="17" spans="1:45">
      <c r="A17" s="12" t="str">
        <f t="shared" si="0"/>
        <v/>
      </c>
      <c r="B17">
        <f>COUNTIFS(Table1[[Operation Status]:[Operation Status]],B$5,Table1[Vehicle License Number],Table17[[#This Row],[Column1]],Table1[Month],B$3)</f>
        <v>0</v>
      </c>
      <c r="C17">
        <f>COUNTIFS(Table1[[Operation Status]:[Operation Status]],C$5,Table1[Vehicle License Number],Table17[[#This Row],[Column1]],Table1[Month],C$3)</f>
        <v>0</v>
      </c>
      <c r="D17">
        <f>COUNTIFS(Table1[[Operation Status]:[Operation Status]],D$5,Table1[Vehicle License Number],Table17[[#This Row],[Column1]],Table1[Month],D$3)</f>
        <v>0</v>
      </c>
      <c r="E17">
        <f>COUNTIFS(Table1[[Operation Status]:[Operation Status]],E$5,Table1[Vehicle License Number],Table17[[#This Row],[Column1]],Table1[Month],E$3)</f>
        <v>0</v>
      </c>
      <c r="F17">
        <f>COUNTIFS(Table1[[Operation Status]:[Operation Status]],F$5,Table1[Vehicle License Number],Table17[[#This Row],[Column1]],Table1[Month],F$3)</f>
        <v>0</v>
      </c>
      <c r="G17">
        <f>COUNTIFS(Table1[[Operation Status]:[Operation Status]],G$5,Table1[Vehicle License Number],Table17[[#This Row],[Column1]],Table1[Month],G$3)</f>
        <v>0</v>
      </c>
      <c r="H17">
        <f>COUNTIFS(Table1[[Operation Status]:[Operation Status]],H$5,Table1[Vehicle License Number],Table17[[#This Row],[Column1]],Table1[Month],H$3)</f>
        <v>0</v>
      </c>
      <c r="I17">
        <f>COUNTIFS(Table1[[Operation Status]:[Operation Status]],I$5,Table1[Vehicle License Number],Table17[[#This Row],[Column1]],Table1[Month],I$3)</f>
        <v>0</v>
      </c>
      <c r="J17">
        <f>COUNTIFS(Table1[[Operation Status]:[Operation Status]],J$5,Table1[Vehicle License Number],Table17[[#This Row],[Column1]],Table1[Month],J$3)</f>
        <v>0</v>
      </c>
      <c r="K17">
        <f>COUNTIFS(Table1[[Operation Status]:[Operation Status]],K$5,Table1[Vehicle License Number],Table17[[#This Row],[Column1]],Table1[Month],K$3)</f>
        <v>0</v>
      </c>
      <c r="L17">
        <f>COUNTIFS(Table1[[Operation Status]:[Operation Status]],L$5,Table1[Vehicle License Number],Table17[[#This Row],[Column1]],Table1[Month],L$3)</f>
        <v>0</v>
      </c>
      <c r="M17">
        <f>COUNTIFS(Table1[[Operation Status]:[Operation Status]],M$5,Table1[Vehicle License Number],Table17[[#This Row],[Column1]],Table1[Month],M$3)</f>
        <v>0</v>
      </c>
      <c r="N17">
        <f>COUNTIFS(Table1[[Operation Status]:[Operation Status]],N$5,Table1[Vehicle License Number],Table17[[#This Row],[Column1]],Table1[Month],N$3)</f>
        <v>0</v>
      </c>
      <c r="O17">
        <f>COUNTIFS(Table1[[Operation Status]:[Operation Status]],O$5,Table1[Vehicle License Number],Table17[[#This Row],[Column1]],Table1[Month],O$3)</f>
        <v>0</v>
      </c>
      <c r="Q17">
        <f>COUNTIFS(Table1[[Operation Status]:[Operation Status]],Q$5,Table1[Vehicle License Number],Table17[[#This Row],[Column1]],Table1[Month],Q$3)</f>
        <v>0</v>
      </c>
      <c r="R17">
        <f>COUNTIFS(Table1[[Operation Status]:[Operation Status]],R$5,Table1[Vehicle License Number],Table17[[#This Row],[Column1]],Table1[Month],R$3)</f>
        <v>0</v>
      </c>
      <c r="S17">
        <f>COUNTIFS(Table1[[Operation Status]:[Operation Status]],S$5,Table1[Vehicle License Number],Table17[[#This Row],[Column1]],Table1[Month],S$3)</f>
        <v>0</v>
      </c>
      <c r="T17">
        <f>COUNTIFS(Table1[[Operation Status]:[Operation Status]],T$5,Table1[Vehicle License Number],Table17[[#This Row],[Column1]],Table1[Month],T$3)</f>
        <v>0</v>
      </c>
      <c r="U17">
        <f>COUNTIFS(Table1[[Operation Status]:[Operation Status]],U$5,Table1[Vehicle License Number],Table17[[#This Row],[Column1]],Table1[Month],U$3)</f>
        <v>0</v>
      </c>
      <c r="V17">
        <f>COUNTIFS(Table1[[Operation Status]:[Operation Status]],V$5,Table1[Vehicle License Number],Table17[[#This Row],[Column1]],Table1[Month],V$3)</f>
        <v>0</v>
      </c>
      <c r="W17">
        <f>COUNTIFS(Table1[[Operation Status]:[Operation Status]],W$5,Table1[Vehicle License Number],Table17[[#This Row],[Column1]],Table1[Month],W$3)</f>
        <v>0</v>
      </c>
      <c r="X17">
        <f>COUNTIFS(Table1[[Operation Status]:[Operation Status]],X$5,Table1[Vehicle License Number],Table17[[#This Row],[Column1]],Table1[Month],X$3)</f>
        <v>0</v>
      </c>
      <c r="Y17">
        <f>COUNTIFS(Table1[[Operation Status]:[Operation Status]],Y$5,Table1[Vehicle License Number],Table17[[#This Row],[Column1]],Table1[Month],Y$3)</f>
        <v>0</v>
      </c>
      <c r="Z17">
        <f>COUNTIFS(Table1[[Operation Status]:[Operation Status]],Z$5,Table1[Vehicle License Number],Table17[[#This Row],[Column1]],Table1[Month],Z$3)</f>
        <v>0</v>
      </c>
      <c r="AA17">
        <f>COUNTIFS(Table1[[Operation Status]:[Operation Status]],AA$5,Table1[Vehicle License Number],Table17[[#This Row],[Column1]],Table1[Month],AA$3)</f>
        <v>0</v>
      </c>
      <c r="AB17">
        <f>COUNTIFS(Table1[[Operation Status]:[Operation Status]],AB$5,Table1[Vehicle License Number],Table17[[#This Row],[Column1]],Table1[Month],AB$3)</f>
        <v>0</v>
      </c>
      <c r="AC17">
        <f>COUNTIFS(Table1[[Operation Status]:[Operation Status]],AC$5,Table1[Vehicle License Number],Table17[[#This Row],[Column1]],Table1[Month],AC$3)</f>
        <v>0</v>
      </c>
      <c r="AD17">
        <f>COUNTIFS(Table1[[Operation Status]:[Operation Status]],AD$5,Table1[Vehicle License Number],Table17[[#This Row],[Column1]],Table1[Month],AD$3)</f>
        <v>0</v>
      </c>
      <c r="AE17">
        <f>COUNTIFS(Table1[[Operation Status]:[Operation Status]],AE$5,Table1[Vehicle License Number],Table17[[#This Row],[Column1]],Table1[Month],AE$3)</f>
        <v>0</v>
      </c>
      <c r="AF17">
        <f>COUNTIFS(Table1[[Operation Status]:[Operation Status]],AF$5,Table1[Vehicle License Number],Table17[[#This Row],[Column1]],Table1[Month],AF$3)</f>
        <v>0</v>
      </c>
      <c r="AG17">
        <f>COUNTIFS(Table1[[Operation Status]:[Operation Status]],AG$5,Table1[Vehicle License Number],Table17[[#This Row],[Column1]],Table1[Month],AG$3)</f>
        <v>0</v>
      </c>
      <c r="AH17">
        <f>COUNTIFS(Table1[[Operation Status]:[Operation Status]],AH$5,Table1[Vehicle License Number],Table17[[#This Row],[Column1]],Table1[Month],AH$3)</f>
        <v>0</v>
      </c>
      <c r="AI17">
        <f>COUNTIFS(Table1[[Operation Status]:[Operation Status]],AI$5,Table1[Vehicle License Number],Table17[[#This Row],[Column1]],Table1[Month],AI$3)</f>
        <v>0</v>
      </c>
      <c r="AJ17">
        <f>COUNTIFS(Table1[[Operation Status]:[Operation Status]],AJ$5,Table1[Vehicle License Number],Table17[[#This Row],[Column1]],Table1[Month],AJ$3)</f>
        <v>0</v>
      </c>
      <c r="AK17">
        <f>COUNTIFS(Table1[[Operation Status]:[Operation Status]],AK$5,Table1[Vehicle License Number],Table17[[#This Row],[Column1]],Table1[Month],AK$3)</f>
        <v>0</v>
      </c>
      <c r="AL17">
        <f>COUNTIFS(Table1[[Operation Status]:[Operation Status]],AL$5,Table1[Vehicle License Number],Table17[[#This Row],[Column1]],Table1[Month],AL$3)</f>
        <v>0</v>
      </c>
      <c r="AM17">
        <f>SUMIF($B$5:$AL$5,AM$5,Table17[[#This Row],[Available]:[Unavailable - Not Under Maintenance34]])</f>
        <v>0</v>
      </c>
      <c r="AN17">
        <f>SUMIF($B$5:$AL$5,AN$5,Table17[[#This Row],[Available]:[Unavailable - Not Under Maintenance34]])</f>
        <v>0</v>
      </c>
      <c r="AO17">
        <f>SUMIF($B$5:$AL$5,AO$5,Table17[[#This Row],[Available]:[Unavailable - Not Under Maintenance34]])</f>
        <v>0</v>
      </c>
    </row>
    <row r="18" spans="1:45">
      <c r="A18" s="12" t="str">
        <f t="shared" si="0"/>
        <v/>
      </c>
      <c r="B18">
        <f>COUNTIFS(Table1[[Operation Status]:[Operation Status]],B$5,Table1[Vehicle License Number],Table17[[#This Row],[Column1]],Table1[Month],B$3)</f>
        <v>0</v>
      </c>
      <c r="C18">
        <f>COUNTIFS(Table1[[Operation Status]:[Operation Status]],C$5,Table1[Vehicle License Number],Table17[[#This Row],[Column1]],Table1[Month],C$3)</f>
        <v>0</v>
      </c>
      <c r="D18">
        <f>COUNTIFS(Table1[[Operation Status]:[Operation Status]],D$5,Table1[Vehicle License Number],Table17[[#This Row],[Column1]],Table1[Month],D$3)</f>
        <v>0</v>
      </c>
      <c r="E18">
        <f>COUNTIFS(Table1[[Operation Status]:[Operation Status]],E$5,Table1[Vehicle License Number],Table17[[#This Row],[Column1]],Table1[Month],E$3)</f>
        <v>0</v>
      </c>
      <c r="F18">
        <f>COUNTIFS(Table1[[Operation Status]:[Operation Status]],F$5,Table1[Vehicle License Number],Table17[[#This Row],[Column1]],Table1[Month],F$3)</f>
        <v>0</v>
      </c>
      <c r="G18">
        <f>COUNTIFS(Table1[[Operation Status]:[Operation Status]],G$5,Table1[Vehicle License Number],Table17[[#This Row],[Column1]],Table1[Month],G$3)</f>
        <v>0</v>
      </c>
      <c r="H18">
        <f>COUNTIFS(Table1[[Operation Status]:[Operation Status]],H$5,Table1[Vehicle License Number],Table17[[#This Row],[Column1]],Table1[Month],H$3)</f>
        <v>0</v>
      </c>
      <c r="I18">
        <f>COUNTIFS(Table1[[Operation Status]:[Operation Status]],I$5,Table1[Vehicle License Number],Table17[[#This Row],[Column1]],Table1[Month],I$3)</f>
        <v>0</v>
      </c>
      <c r="J18">
        <f>COUNTIFS(Table1[[Operation Status]:[Operation Status]],J$5,Table1[Vehicle License Number],Table17[[#This Row],[Column1]],Table1[Month],J$3)</f>
        <v>0</v>
      </c>
      <c r="K18">
        <f>COUNTIFS(Table1[[Operation Status]:[Operation Status]],K$5,Table1[Vehicle License Number],Table17[[#This Row],[Column1]],Table1[Month],K$3)</f>
        <v>0</v>
      </c>
      <c r="L18">
        <f>COUNTIFS(Table1[[Operation Status]:[Operation Status]],L$5,Table1[Vehicle License Number],Table17[[#This Row],[Column1]],Table1[Month],L$3)</f>
        <v>0</v>
      </c>
      <c r="M18">
        <f>COUNTIFS(Table1[[Operation Status]:[Operation Status]],M$5,Table1[Vehicle License Number],Table17[[#This Row],[Column1]],Table1[Month],M$3)</f>
        <v>0</v>
      </c>
      <c r="N18">
        <f>COUNTIFS(Table1[[Operation Status]:[Operation Status]],N$5,Table1[Vehicle License Number],Table17[[#This Row],[Column1]],Table1[Month],N$3)</f>
        <v>0</v>
      </c>
      <c r="O18">
        <f>COUNTIFS(Table1[[Operation Status]:[Operation Status]],O$5,Table1[Vehicle License Number],Table17[[#This Row],[Column1]],Table1[Month],O$3)</f>
        <v>0</v>
      </c>
      <c r="Q18">
        <f>COUNTIFS(Table1[[Operation Status]:[Operation Status]],Q$5,Table1[Vehicle License Number],Table17[[#This Row],[Column1]],Table1[Month],Q$3)</f>
        <v>0</v>
      </c>
      <c r="R18">
        <f>COUNTIFS(Table1[[Operation Status]:[Operation Status]],R$5,Table1[Vehicle License Number],Table17[[#This Row],[Column1]],Table1[Month],R$3)</f>
        <v>0</v>
      </c>
      <c r="S18">
        <f>COUNTIFS(Table1[[Operation Status]:[Operation Status]],S$5,Table1[Vehicle License Number],Table17[[#This Row],[Column1]],Table1[Month],S$3)</f>
        <v>0</v>
      </c>
      <c r="T18">
        <f>COUNTIFS(Table1[[Operation Status]:[Operation Status]],T$5,Table1[Vehicle License Number],Table17[[#This Row],[Column1]],Table1[Month],T$3)</f>
        <v>0</v>
      </c>
      <c r="U18">
        <f>COUNTIFS(Table1[[Operation Status]:[Operation Status]],U$5,Table1[Vehicle License Number],Table17[[#This Row],[Column1]],Table1[Month],U$3)</f>
        <v>0</v>
      </c>
      <c r="V18">
        <f>COUNTIFS(Table1[[Operation Status]:[Operation Status]],V$5,Table1[Vehicle License Number],Table17[[#This Row],[Column1]],Table1[Month],V$3)</f>
        <v>0</v>
      </c>
      <c r="W18">
        <f>COUNTIFS(Table1[[Operation Status]:[Operation Status]],W$5,Table1[Vehicle License Number],Table17[[#This Row],[Column1]],Table1[Month],W$3)</f>
        <v>0</v>
      </c>
      <c r="X18">
        <f>COUNTIFS(Table1[[Operation Status]:[Operation Status]],X$5,Table1[Vehicle License Number],Table17[[#This Row],[Column1]],Table1[Month],X$3)</f>
        <v>0</v>
      </c>
      <c r="Y18">
        <f>COUNTIFS(Table1[[Operation Status]:[Operation Status]],Y$5,Table1[Vehicle License Number],Table17[[#This Row],[Column1]],Table1[Month],Y$3)</f>
        <v>0</v>
      </c>
      <c r="Z18">
        <f>COUNTIFS(Table1[[Operation Status]:[Operation Status]],Z$5,Table1[Vehicle License Number],Table17[[#This Row],[Column1]],Table1[Month],Z$3)</f>
        <v>0</v>
      </c>
      <c r="AA18">
        <f>COUNTIFS(Table1[[Operation Status]:[Operation Status]],AA$5,Table1[Vehicle License Number],Table17[[#This Row],[Column1]],Table1[Month],AA$3)</f>
        <v>0</v>
      </c>
      <c r="AB18">
        <f>COUNTIFS(Table1[[Operation Status]:[Operation Status]],AB$5,Table1[Vehicle License Number],Table17[[#This Row],[Column1]],Table1[Month],AB$3)</f>
        <v>0</v>
      </c>
      <c r="AC18">
        <f>COUNTIFS(Table1[[Operation Status]:[Operation Status]],AC$5,Table1[Vehicle License Number],Table17[[#This Row],[Column1]],Table1[Month],AC$3)</f>
        <v>0</v>
      </c>
      <c r="AD18">
        <f>COUNTIFS(Table1[[Operation Status]:[Operation Status]],AD$5,Table1[Vehicle License Number],Table17[[#This Row],[Column1]],Table1[Month],AD$3)</f>
        <v>0</v>
      </c>
      <c r="AE18">
        <f>COUNTIFS(Table1[[Operation Status]:[Operation Status]],AE$5,Table1[Vehicle License Number],Table17[[#This Row],[Column1]],Table1[Month],AE$3)</f>
        <v>0</v>
      </c>
      <c r="AF18">
        <f>COUNTIFS(Table1[[Operation Status]:[Operation Status]],AF$5,Table1[Vehicle License Number],Table17[[#This Row],[Column1]],Table1[Month],AF$3)</f>
        <v>0</v>
      </c>
      <c r="AG18">
        <f>COUNTIFS(Table1[[Operation Status]:[Operation Status]],AG$5,Table1[Vehicle License Number],Table17[[#This Row],[Column1]],Table1[Month],AG$3)</f>
        <v>0</v>
      </c>
      <c r="AH18">
        <f>COUNTIFS(Table1[[Operation Status]:[Operation Status]],AH$5,Table1[Vehicle License Number],Table17[[#This Row],[Column1]],Table1[Month],AH$3)</f>
        <v>0</v>
      </c>
      <c r="AI18">
        <f>COUNTIFS(Table1[[Operation Status]:[Operation Status]],AI$5,Table1[Vehicle License Number],Table17[[#This Row],[Column1]],Table1[Month],AI$3)</f>
        <v>0</v>
      </c>
      <c r="AJ18">
        <f>COUNTIFS(Table1[[Operation Status]:[Operation Status]],AJ$5,Table1[Vehicle License Number],Table17[[#This Row],[Column1]],Table1[Month],AJ$3)</f>
        <v>0</v>
      </c>
      <c r="AK18">
        <f>COUNTIFS(Table1[[Operation Status]:[Operation Status]],AK$5,Table1[Vehicle License Number],Table17[[#This Row],[Column1]],Table1[Month],AK$3)</f>
        <v>0</v>
      </c>
      <c r="AL18">
        <f>COUNTIFS(Table1[[Operation Status]:[Operation Status]],AL$5,Table1[Vehicle License Number],Table17[[#This Row],[Column1]],Table1[Month],AL$3)</f>
        <v>0</v>
      </c>
      <c r="AM18">
        <f>SUMIF($B$5:$AL$5,AM$5,Table17[[#This Row],[Available]:[Unavailable - Not Under Maintenance34]])</f>
        <v>0</v>
      </c>
      <c r="AN18">
        <f>SUMIF($B$5:$AL$5,AN$5,Table17[[#This Row],[Available]:[Unavailable - Not Under Maintenance34]])</f>
        <v>0</v>
      </c>
      <c r="AO18">
        <f>SUMIF($B$5:$AL$5,AO$5,Table17[[#This Row],[Available]:[Unavailable - Not Under Maintenance34]])</f>
        <v>0</v>
      </c>
    </row>
    <row r="19" spans="1:45">
      <c r="A19" s="12" t="str">
        <f t="shared" si="0"/>
        <v/>
      </c>
      <c r="B19">
        <f>COUNTIFS(Table1[[Operation Status]:[Operation Status]],B$5,Table1[Vehicle License Number],Table17[[#This Row],[Column1]],Table1[Month],B$3)</f>
        <v>0</v>
      </c>
      <c r="C19">
        <f>COUNTIFS(Table1[[Operation Status]:[Operation Status]],C$5,Table1[Vehicle License Number],Table17[[#This Row],[Column1]],Table1[Month],C$3)</f>
        <v>0</v>
      </c>
      <c r="D19">
        <f>COUNTIFS(Table1[[Operation Status]:[Operation Status]],D$5,Table1[Vehicle License Number],Table17[[#This Row],[Column1]],Table1[Month],D$3)</f>
        <v>0</v>
      </c>
      <c r="E19">
        <f>COUNTIFS(Table1[[Operation Status]:[Operation Status]],E$5,Table1[Vehicle License Number],Table17[[#This Row],[Column1]],Table1[Month],E$3)</f>
        <v>0</v>
      </c>
      <c r="F19">
        <f>COUNTIFS(Table1[[Operation Status]:[Operation Status]],F$5,Table1[Vehicle License Number],Table17[[#This Row],[Column1]],Table1[Month],F$3)</f>
        <v>0</v>
      </c>
      <c r="G19">
        <f>COUNTIFS(Table1[[Operation Status]:[Operation Status]],G$5,Table1[Vehicle License Number],Table17[[#This Row],[Column1]],Table1[Month],G$3)</f>
        <v>0</v>
      </c>
      <c r="H19">
        <f>COUNTIFS(Table1[[Operation Status]:[Operation Status]],H$5,Table1[Vehicle License Number],Table17[[#This Row],[Column1]],Table1[Month],H$3)</f>
        <v>0</v>
      </c>
      <c r="I19">
        <f>COUNTIFS(Table1[[Operation Status]:[Operation Status]],I$5,Table1[Vehicle License Number],Table17[[#This Row],[Column1]],Table1[Month],I$3)</f>
        <v>0</v>
      </c>
      <c r="J19">
        <f>COUNTIFS(Table1[[Operation Status]:[Operation Status]],J$5,Table1[Vehicle License Number],Table17[[#This Row],[Column1]],Table1[Month],J$3)</f>
        <v>0</v>
      </c>
      <c r="K19">
        <f>COUNTIFS(Table1[[Operation Status]:[Operation Status]],K$5,Table1[Vehicle License Number],Table17[[#This Row],[Column1]],Table1[Month],K$3)</f>
        <v>0</v>
      </c>
      <c r="L19">
        <f>COUNTIFS(Table1[[Operation Status]:[Operation Status]],L$5,Table1[Vehicle License Number],Table17[[#This Row],[Column1]],Table1[Month],L$3)</f>
        <v>0</v>
      </c>
      <c r="M19">
        <f>COUNTIFS(Table1[[Operation Status]:[Operation Status]],M$5,Table1[Vehicle License Number],Table17[[#This Row],[Column1]],Table1[Month],M$3)</f>
        <v>0</v>
      </c>
      <c r="N19">
        <f>COUNTIFS(Table1[[Operation Status]:[Operation Status]],N$5,Table1[Vehicle License Number],Table17[[#This Row],[Column1]],Table1[Month],N$3)</f>
        <v>0</v>
      </c>
      <c r="O19">
        <f>COUNTIFS(Table1[[Operation Status]:[Operation Status]],O$5,Table1[Vehicle License Number],Table17[[#This Row],[Column1]],Table1[Month],O$3)</f>
        <v>0</v>
      </c>
      <c r="Q19">
        <f>COUNTIFS(Table1[[Operation Status]:[Operation Status]],Q$5,Table1[Vehicle License Number],Table17[[#This Row],[Column1]],Table1[Month],Q$3)</f>
        <v>0</v>
      </c>
      <c r="R19">
        <f>COUNTIFS(Table1[[Operation Status]:[Operation Status]],R$5,Table1[Vehicle License Number],Table17[[#This Row],[Column1]],Table1[Month],R$3)</f>
        <v>0</v>
      </c>
      <c r="S19">
        <f>COUNTIFS(Table1[[Operation Status]:[Operation Status]],S$5,Table1[Vehicle License Number],Table17[[#This Row],[Column1]],Table1[Month],S$3)</f>
        <v>0</v>
      </c>
      <c r="T19">
        <f>COUNTIFS(Table1[[Operation Status]:[Operation Status]],T$5,Table1[Vehicle License Number],Table17[[#This Row],[Column1]],Table1[Month],T$3)</f>
        <v>0</v>
      </c>
      <c r="U19">
        <f>COUNTIFS(Table1[[Operation Status]:[Operation Status]],U$5,Table1[Vehicle License Number],Table17[[#This Row],[Column1]],Table1[Month],U$3)</f>
        <v>0</v>
      </c>
      <c r="V19">
        <f>COUNTIFS(Table1[[Operation Status]:[Operation Status]],V$5,Table1[Vehicle License Number],Table17[[#This Row],[Column1]],Table1[Month],V$3)</f>
        <v>0</v>
      </c>
      <c r="W19">
        <f>COUNTIFS(Table1[[Operation Status]:[Operation Status]],W$5,Table1[Vehicle License Number],Table17[[#This Row],[Column1]],Table1[Month],W$3)</f>
        <v>0</v>
      </c>
      <c r="X19">
        <f>COUNTIFS(Table1[[Operation Status]:[Operation Status]],X$5,Table1[Vehicle License Number],Table17[[#This Row],[Column1]],Table1[Month],X$3)</f>
        <v>0</v>
      </c>
      <c r="Y19">
        <f>COUNTIFS(Table1[[Operation Status]:[Operation Status]],Y$5,Table1[Vehicle License Number],Table17[[#This Row],[Column1]],Table1[Month],Y$3)</f>
        <v>0</v>
      </c>
      <c r="Z19">
        <f>COUNTIFS(Table1[[Operation Status]:[Operation Status]],Z$5,Table1[Vehicle License Number],Table17[[#This Row],[Column1]],Table1[Month],Z$3)</f>
        <v>0</v>
      </c>
      <c r="AA19">
        <f>COUNTIFS(Table1[[Operation Status]:[Operation Status]],AA$5,Table1[Vehicle License Number],Table17[[#This Row],[Column1]],Table1[Month],AA$3)</f>
        <v>0</v>
      </c>
      <c r="AB19">
        <f>COUNTIFS(Table1[[Operation Status]:[Operation Status]],AB$5,Table1[Vehicle License Number],Table17[[#This Row],[Column1]],Table1[Month],AB$3)</f>
        <v>0</v>
      </c>
      <c r="AC19">
        <f>COUNTIFS(Table1[[Operation Status]:[Operation Status]],AC$5,Table1[Vehicle License Number],Table17[[#This Row],[Column1]],Table1[Month],AC$3)</f>
        <v>0</v>
      </c>
      <c r="AD19">
        <f>COUNTIFS(Table1[[Operation Status]:[Operation Status]],AD$5,Table1[Vehicle License Number],Table17[[#This Row],[Column1]],Table1[Month],AD$3)</f>
        <v>0</v>
      </c>
      <c r="AE19">
        <f>COUNTIFS(Table1[[Operation Status]:[Operation Status]],AE$5,Table1[Vehicle License Number],Table17[[#This Row],[Column1]],Table1[Month],AE$3)</f>
        <v>0</v>
      </c>
      <c r="AF19">
        <f>COUNTIFS(Table1[[Operation Status]:[Operation Status]],AF$5,Table1[Vehicle License Number],Table17[[#This Row],[Column1]],Table1[Month],AF$3)</f>
        <v>0</v>
      </c>
      <c r="AG19">
        <f>COUNTIFS(Table1[[Operation Status]:[Operation Status]],AG$5,Table1[Vehicle License Number],Table17[[#This Row],[Column1]],Table1[Month],AG$3)</f>
        <v>0</v>
      </c>
      <c r="AH19">
        <f>COUNTIFS(Table1[[Operation Status]:[Operation Status]],AH$5,Table1[Vehicle License Number],Table17[[#This Row],[Column1]],Table1[Month],AH$3)</f>
        <v>0</v>
      </c>
      <c r="AI19">
        <f>COUNTIFS(Table1[[Operation Status]:[Operation Status]],AI$5,Table1[Vehicle License Number],Table17[[#This Row],[Column1]],Table1[Month],AI$3)</f>
        <v>0</v>
      </c>
      <c r="AJ19">
        <f>COUNTIFS(Table1[[Operation Status]:[Operation Status]],AJ$5,Table1[Vehicle License Number],Table17[[#This Row],[Column1]],Table1[Month],AJ$3)</f>
        <v>0</v>
      </c>
      <c r="AK19">
        <f>COUNTIFS(Table1[[Operation Status]:[Operation Status]],AK$5,Table1[Vehicle License Number],Table17[[#This Row],[Column1]],Table1[Month],AK$3)</f>
        <v>0</v>
      </c>
      <c r="AL19">
        <f>COUNTIFS(Table1[[Operation Status]:[Operation Status]],AL$5,Table1[Vehicle License Number],Table17[[#This Row],[Column1]],Table1[Month],AL$3)</f>
        <v>0</v>
      </c>
      <c r="AM19">
        <f>SUMIF($B$5:$AL$5,AM$5,Table17[[#This Row],[Available]:[Unavailable - Not Under Maintenance34]])</f>
        <v>0</v>
      </c>
      <c r="AN19">
        <f>SUMIF($B$5:$AL$5,AN$5,Table17[[#This Row],[Available]:[Unavailable - Not Under Maintenance34]])</f>
        <v>0</v>
      </c>
      <c r="AO19">
        <f>SUMIF($B$5:$AL$5,AO$5,Table17[[#This Row],[Available]:[Unavailable - Not Under Maintenance34]])</f>
        <v>0</v>
      </c>
    </row>
    <row r="20" spans="1:45">
      <c r="A20" s="12" t="str">
        <f t="shared" si="0"/>
        <v/>
      </c>
      <c r="B20">
        <f>COUNTIFS(Table1[[Operation Status]:[Operation Status]],B$5,Table1[Vehicle License Number],Table17[[#This Row],[Column1]],Table1[Month],B$3)</f>
        <v>0</v>
      </c>
      <c r="C20">
        <f>COUNTIFS(Table1[[Operation Status]:[Operation Status]],C$5,Table1[Vehicle License Number],Table17[[#This Row],[Column1]],Table1[Month],C$3)</f>
        <v>0</v>
      </c>
      <c r="D20">
        <f>COUNTIFS(Table1[[Operation Status]:[Operation Status]],D$5,Table1[Vehicle License Number],Table17[[#This Row],[Column1]],Table1[Month],D$3)</f>
        <v>0</v>
      </c>
      <c r="E20">
        <f>COUNTIFS(Table1[[Operation Status]:[Operation Status]],E$5,Table1[Vehicle License Number],Table17[[#This Row],[Column1]],Table1[Month],E$3)</f>
        <v>0</v>
      </c>
      <c r="F20">
        <f>COUNTIFS(Table1[[Operation Status]:[Operation Status]],F$5,Table1[Vehicle License Number],Table17[[#This Row],[Column1]],Table1[Month],F$3)</f>
        <v>0</v>
      </c>
      <c r="G20">
        <f>COUNTIFS(Table1[[Operation Status]:[Operation Status]],G$5,Table1[Vehicle License Number],Table17[[#This Row],[Column1]],Table1[Month],G$3)</f>
        <v>0</v>
      </c>
      <c r="H20">
        <f>COUNTIFS(Table1[[Operation Status]:[Operation Status]],H$5,Table1[Vehicle License Number],Table17[[#This Row],[Column1]],Table1[Month],H$3)</f>
        <v>0</v>
      </c>
      <c r="I20">
        <f>COUNTIFS(Table1[[Operation Status]:[Operation Status]],I$5,Table1[Vehicle License Number],Table17[[#This Row],[Column1]],Table1[Month],I$3)</f>
        <v>0</v>
      </c>
      <c r="J20">
        <f>COUNTIFS(Table1[[Operation Status]:[Operation Status]],J$5,Table1[Vehicle License Number],Table17[[#This Row],[Column1]],Table1[Month],J$3)</f>
        <v>0</v>
      </c>
      <c r="K20">
        <f>COUNTIFS(Table1[[Operation Status]:[Operation Status]],K$5,Table1[Vehicle License Number],Table17[[#This Row],[Column1]],Table1[Month],K$3)</f>
        <v>0</v>
      </c>
      <c r="L20">
        <f>COUNTIFS(Table1[[Operation Status]:[Operation Status]],L$5,Table1[Vehicle License Number],Table17[[#This Row],[Column1]],Table1[Month],L$3)</f>
        <v>0</v>
      </c>
      <c r="M20">
        <f>COUNTIFS(Table1[[Operation Status]:[Operation Status]],M$5,Table1[Vehicle License Number],Table17[[#This Row],[Column1]],Table1[Month],M$3)</f>
        <v>0</v>
      </c>
      <c r="N20">
        <f>COUNTIFS(Table1[[Operation Status]:[Operation Status]],N$5,Table1[Vehicle License Number],Table17[[#This Row],[Column1]],Table1[Month],N$3)</f>
        <v>0</v>
      </c>
      <c r="O20">
        <f>COUNTIFS(Table1[[Operation Status]:[Operation Status]],O$5,Table1[Vehicle License Number],Table17[[#This Row],[Column1]],Table1[Month],O$3)</f>
        <v>0</v>
      </c>
      <c r="Q20">
        <f>COUNTIFS(Table1[[Operation Status]:[Operation Status]],Q$5,Table1[Vehicle License Number],Table17[[#This Row],[Column1]],Table1[Month],Q$3)</f>
        <v>0</v>
      </c>
      <c r="R20">
        <f>COUNTIFS(Table1[[Operation Status]:[Operation Status]],R$5,Table1[Vehicle License Number],Table17[[#This Row],[Column1]],Table1[Month],R$3)</f>
        <v>0</v>
      </c>
      <c r="S20">
        <f>COUNTIFS(Table1[[Operation Status]:[Operation Status]],S$5,Table1[Vehicle License Number],Table17[[#This Row],[Column1]],Table1[Month],S$3)</f>
        <v>0</v>
      </c>
      <c r="T20">
        <f>COUNTIFS(Table1[[Operation Status]:[Operation Status]],T$5,Table1[Vehicle License Number],Table17[[#This Row],[Column1]],Table1[Month],T$3)</f>
        <v>0</v>
      </c>
      <c r="U20">
        <f>COUNTIFS(Table1[[Operation Status]:[Operation Status]],U$5,Table1[Vehicle License Number],Table17[[#This Row],[Column1]],Table1[Month],U$3)</f>
        <v>0</v>
      </c>
      <c r="V20">
        <f>COUNTIFS(Table1[[Operation Status]:[Operation Status]],V$5,Table1[Vehicle License Number],Table17[[#This Row],[Column1]],Table1[Month],V$3)</f>
        <v>0</v>
      </c>
      <c r="W20">
        <f>COUNTIFS(Table1[[Operation Status]:[Operation Status]],W$5,Table1[Vehicle License Number],Table17[[#This Row],[Column1]],Table1[Month],W$3)</f>
        <v>0</v>
      </c>
      <c r="X20">
        <f>COUNTIFS(Table1[[Operation Status]:[Operation Status]],X$5,Table1[Vehicle License Number],Table17[[#This Row],[Column1]],Table1[Month],X$3)</f>
        <v>0</v>
      </c>
      <c r="Y20">
        <f>COUNTIFS(Table1[[Operation Status]:[Operation Status]],Y$5,Table1[Vehicle License Number],Table17[[#This Row],[Column1]],Table1[Month],Y$3)</f>
        <v>0</v>
      </c>
      <c r="Z20">
        <f>COUNTIFS(Table1[[Operation Status]:[Operation Status]],Z$5,Table1[Vehicle License Number],Table17[[#This Row],[Column1]],Table1[Month],Z$3)</f>
        <v>0</v>
      </c>
      <c r="AA20">
        <f>COUNTIFS(Table1[[Operation Status]:[Operation Status]],AA$5,Table1[Vehicle License Number],Table17[[#This Row],[Column1]],Table1[Month],AA$3)</f>
        <v>0</v>
      </c>
      <c r="AB20">
        <f>COUNTIFS(Table1[[Operation Status]:[Operation Status]],AB$5,Table1[Vehicle License Number],Table17[[#This Row],[Column1]],Table1[Month],AB$3)</f>
        <v>0</v>
      </c>
      <c r="AC20">
        <f>COUNTIFS(Table1[[Operation Status]:[Operation Status]],AC$5,Table1[Vehicle License Number],Table17[[#This Row],[Column1]],Table1[Month],AC$3)</f>
        <v>0</v>
      </c>
      <c r="AD20">
        <f>COUNTIFS(Table1[[Operation Status]:[Operation Status]],AD$5,Table1[Vehicle License Number],Table17[[#This Row],[Column1]],Table1[Month],AD$3)</f>
        <v>0</v>
      </c>
      <c r="AE20">
        <f>COUNTIFS(Table1[[Operation Status]:[Operation Status]],AE$5,Table1[Vehicle License Number],Table17[[#This Row],[Column1]],Table1[Month],AE$3)</f>
        <v>0</v>
      </c>
      <c r="AF20">
        <f>COUNTIFS(Table1[[Operation Status]:[Operation Status]],AF$5,Table1[Vehicle License Number],Table17[[#This Row],[Column1]],Table1[Month],AF$3)</f>
        <v>0</v>
      </c>
      <c r="AG20">
        <f>COUNTIFS(Table1[[Operation Status]:[Operation Status]],AG$5,Table1[Vehicle License Number],Table17[[#This Row],[Column1]],Table1[Month],AG$3)</f>
        <v>0</v>
      </c>
      <c r="AH20">
        <f>COUNTIFS(Table1[[Operation Status]:[Operation Status]],AH$5,Table1[Vehicle License Number],Table17[[#This Row],[Column1]],Table1[Month],AH$3)</f>
        <v>0</v>
      </c>
      <c r="AI20">
        <f>COUNTIFS(Table1[[Operation Status]:[Operation Status]],AI$5,Table1[Vehicle License Number],Table17[[#This Row],[Column1]],Table1[Month],AI$3)</f>
        <v>0</v>
      </c>
      <c r="AJ20">
        <f>COUNTIFS(Table1[[Operation Status]:[Operation Status]],AJ$5,Table1[Vehicle License Number],Table17[[#This Row],[Column1]],Table1[Month],AJ$3)</f>
        <v>0</v>
      </c>
      <c r="AK20">
        <f>COUNTIFS(Table1[[Operation Status]:[Operation Status]],AK$5,Table1[Vehicle License Number],Table17[[#This Row],[Column1]],Table1[Month],AK$3)</f>
        <v>0</v>
      </c>
      <c r="AL20">
        <f>COUNTIFS(Table1[[Operation Status]:[Operation Status]],AL$5,Table1[Vehicle License Number],Table17[[#This Row],[Column1]],Table1[Month],AL$3)</f>
        <v>0</v>
      </c>
      <c r="AM20">
        <f>SUMIF($B$5:$AL$5,AM$5,Table17[[#This Row],[Available]:[Unavailable - Not Under Maintenance34]])</f>
        <v>0</v>
      </c>
      <c r="AN20">
        <f>SUMIF($B$5:$AL$5,AN$5,Table17[[#This Row],[Available]:[Unavailable - Not Under Maintenance34]])</f>
        <v>0</v>
      </c>
      <c r="AO20">
        <f>SUMIF($B$5:$AL$5,AO$5,Table17[[#This Row],[Available]:[Unavailable - Not Under Maintenance34]])</f>
        <v>0</v>
      </c>
    </row>
    <row r="21" spans="1:45">
      <c r="A21" s="12" t="str">
        <f t="shared" si="0"/>
        <v/>
      </c>
      <c r="B21">
        <f>COUNTIFS(Table1[[Operation Status]:[Operation Status]],B$5,Table1[Vehicle License Number],Table17[[#This Row],[Column1]],Table1[Month],B$3)</f>
        <v>0</v>
      </c>
      <c r="C21">
        <f>COUNTIFS(Table1[[Operation Status]:[Operation Status]],C$5,Table1[Vehicle License Number],Table17[[#This Row],[Column1]],Table1[Month],C$3)</f>
        <v>0</v>
      </c>
      <c r="D21">
        <f>COUNTIFS(Table1[[Operation Status]:[Operation Status]],D$5,Table1[Vehicle License Number],Table17[[#This Row],[Column1]],Table1[Month],D$3)</f>
        <v>0</v>
      </c>
      <c r="E21">
        <f>COUNTIFS(Table1[[Operation Status]:[Operation Status]],E$5,Table1[Vehicle License Number],Table17[[#This Row],[Column1]],Table1[Month],E$3)</f>
        <v>0</v>
      </c>
      <c r="F21">
        <f>COUNTIFS(Table1[[Operation Status]:[Operation Status]],F$5,Table1[Vehicle License Number],Table17[[#This Row],[Column1]],Table1[Month],F$3)</f>
        <v>0</v>
      </c>
      <c r="G21">
        <f>COUNTIFS(Table1[[Operation Status]:[Operation Status]],G$5,Table1[Vehicle License Number],Table17[[#This Row],[Column1]],Table1[Month],G$3)</f>
        <v>0</v>
      </c>
      <c r="H21">
        <f>COUNTIFS(Table1[[Operation Status]:[Operation Status]],H$5,Table1[Vehicle License Number],Table17[[#This Row],[Column1]],Table1[Month],H$3)</f>
        <v>0</v>
      </c>
      <c r="I21">
        <f>COUNTIFS(Table1[[Operation Status]:[Operation Status]],I$5,Table1[Vehicle License Number],Table17[[#This Row],[Column1]],Table1[Month],I$3)</f>
        <v>0</v>
      </c>
      <c r="J21">
        <f>COUNTIFS(Table1[[Operation Status]:[Operation Status]],J$5,Table1[Vehicle License Number],Table17[[#This Row],[Column1]],Table1[Month],J$3)</f>
        <v>0</v>
      </c>
      <c r="K21">
        <f>COUNTIFS(Table1[[Operation Status]:[Operation Status]],K$5,Table1[Vehicle License Number],Table17[[#This Row],[Column1]],Table1[Month],K$3)</f>
        <v>0</v>
      </c>
      <c r="L21">
        <f>COUNTIFS(Table1[[Operation Status]:[Operation Status]],L$5,Table1[Vehicle License Number],Table17[[#This Row],[Column1]],Table1[Month],L$3)</f>
        <v>0</v>
      </c>
      <c r="M21">
        <f>COUNTIFS(Table1[[Operation Status]:[Operation Status]],M$5,Table1[Vehicle License Number],Table17[[#This Row],[Column1]],Table1[Month],M$3)</f>
        <v>0</v>
      </c>
      <c r="N21">
        <f>COUNTIFS(Table1[[Operation Status]:[Operation Status]],N$5,Table1[Vehicle License Number],Table17[[#This Row],[Column1]],Table1[Month],N$3)</f>
        <v>0</v>
      </c>
      <c r="O21">
        <f>COUNTIFS(Table1[[Operation Status]:[Operation Status]],O$5,Table1[Vehicle License Number],Table17[[#This Row],[Column1]],Table1[Month],O$3)</f>
        <v>0</v>
      </c>
      <c r="Q21">
        <f>COUNTIFS(Table1[[Operation Status]:[Operation Status]],Q$5,Table1[Vehicle License Number],Table17[[#This Row],[Column1]],Table1[Month],Q$3)</f>
        <v>0</v>
      </c>
      <c r="R21">
        <f>COUNTIFS(Table1[[Operation Status]:[Operation Status]],R$5,Table1[Vehicle License Number],Table17[[#This Row],[Column1]],Table1[Month],R$3)</f>
        <v>0</v>
      </c>
      <c r="S21">
        <f>COUNTIFS(Table1[[Operation Status]:[Operation Status]],S$5,Table1[Vehicle License Number],Table17[[#This Row],[Column1]],Table1[Month],S$3)</f>
        <v>0</v>
      </c>
      <c r="T21">
        <f>COUNTIFS(Table1[[Operation Status]:[Operation Status]],T$5,Table1[Vehicle License Number],Table17[[#This Row],[Column1]],Table1[Month],T$3)</f>
        <v>0</v>
      </c>
      <c r="U21">
        <f>COUNTIFS(Table1[[Operation Status]:[Operation Status]],U$5,Table1[Vehicle License Number],Table17[[#This Row],[Column1]],Table1[Month],U$3)</f>
        <v>0</v>
      </c>
      <c r="V21">
        <f>COUNTIFS(Table1[[Operation Status]:[Operation Status]],V$5,Table1[Vehicle License Number],Table17[[#This Row],[Column1]],Table1[Month],V$3)</f>
        <v>0</v>
      </c>
      <c r="W21">
        <f>COUNTIFS(Table1[[Operation Status]:[Operation Status]],W$5,Table1[Vehicle License Number],Table17[[#This Row],[Column1]],Table1[Month],W$3)</f>
        <v>0</v>
      </c>
      <c r="X21">
        <f>COUNTIFS(Table1[[Operation Status]:[Operation Status]],X$5,Table1[Vehicle License Number],Table17[[#This Row],[Column1]],Table1[Month],X$3)</f>
        <v>0</v>
      </c>
      <c r="Y21">
        <f>COUNTIFS(Table1[[Operation Status]:[Operation Status]],Y$5,Table1[Vehicle License Number],Table17[[#This Row],[Column1]],Table1[Month],Y$3)</f>
        <v>0</v>
      </c>
      <c r="Z21">
        <f>COUNTIFS(Table1[[Operation Status]:[Operation Status]],Z$5,Table1[Vehicle License Number],Table17[[#This Row],[Column1]],Table1[Month],Z$3)</f>
        <v>0</v>
      </c>
      <c r="AA21">
        <f>COUNTIFS(Table1[[Operation Status]:[Operation Status]],AA$5,Table1[Vehicle License Number],Table17[[#This Row],[Column1]],Table1[Month],AA$3)</f>
        <v>0</v>
      </c>
      <c r="AB21">
        <f>COUNTIFS(Table1[[Operation Status]:[Operation Status]],AB$5,Table1[Vehicle License Number],Table17[[#This Row],[Column1]],Table1[Month],AB$3)</f>
        <v>0</v>
      </c>
      <c r="AC21">
        <f>COUNTIFS(Table1[[Operation Status]:[Operation Status]],AC$5,Table1[Vehicle License Number],Table17[[#This Row],[Column1]],Table1[Month],AC$3)</f>
        <v>0</v>
      </c>
      <c r="AD21">
        <f>COUNTIFS(Table1[[Operation Status]:[Operation Status]],AD$5,Table1[Vehicle License Number],Table17[[#This Row],[Column1]],Table1[Month],AD$3)</f>
        <v>0</v>
      </c>
      <c r="AE21">
        <f>COUNTIFS(Table1[[Operation Status]:[Operation Status]],AE$5,Table1[Vehicle License Number],Table17[[#This Row],[Column1]],Table1[Month],AE$3)</f>
        <v>0</v>
      </c>
      <c r="AF21">
        <f>COUNTIFS(Table1[[Operation Status]:[Operation Status]],AF$5,Table1[Vehicle License Number],Table17[[#This Row],[Column1]],Table1[Month],AF$3)</f>
        <v>0</v>
      </c>
      <c r="AG21">
        <f>COUNTIFS(Table1[[Operation Status]:[Operation Status]],AG$5,Table1[Vehicle License Number],Table17[[#This Row],[Column1]],Table1[Month],AG$3)</f>
        <v>0</v>
      </c>
      <c r="AH21">
        <f>COUNTIFS(Table1[[Operation Status]:[Operation Status]],AH$5,Table1[Vehicle License Number],Table17[[#This Row],[Column1]],Table1[Month],AH$3)</f>
        <v>0</v>
      </c>
      <c r="AI21">
        <f>COUNTIFS(Table1[[Operation Status]:[Operation Status]],AI$5,Table1[Vehicle License Number],Table17[[#This Row],[Column1]],Table1[Month],AI$3)</f>
        <v>0</v>
      </c>
      <c r="AJ21">
        <f>COUNTIFS(Table1[[Operation Status]:[Operation Status]],AJ$5,Table1[Vehicle License Number],Table17[[#This Row],[Column1]],Table1[Month],AJ$3)</f>
        <v>0</v>
      </c>
      <c r="AK21">
        <f>COUNTIFS(Table1[[Operation Status]:[Operation Status]],AK$5,Table1[Vehicle License Number],Table17[[#This Row],[Column1]],Table1[Month],AK$3)</f>
        <v>0</v>
      </c>
      <c r="AL21">
        <f>COUNTIFS(Table1[[Operation Status]:[Operation Status]],AL$5,Table1[Vehicle License Number],Table17[[#This Row],[Column1]],Table1[Month],AL$3)</f>
        <v>0</v>
      </c>
      <c r="AM21">
        <f>SUMIF($B$5:$AL$5,AM$5,Table17[[#This Row],[Available]:[Unavailable - Not Under Maintenance34]])</f>
        <v>0</v>
      </c>
      <c r="AN21">
        <f>SUMIF($B$5:$AL$5,AN$5,Table17[[#This Row],[Available]:[Unavailable - Not Under Maintenance34]])</f>
        <v>0</v>
      </c>
      <c r="AO21">
        <f>SUMIF($B$5:$AL$5,AO$5,Table17[[#This Row],[Available]:[Unavailable - Not Under Maintenance34]])</f>
        <v>0</v>
      </c>
    </row>
    <row r="22" spans="1:45">
      <c r="A22" s="12" t="str">
        <f t="shared" si="0"/>
        <v/>
      </c>
      <c r="B22">
        <f>COUNTIFS(Table1[[Operation Status]:[Operation Status]],B$5,Table1[Vehicle License Number],Table17[[#This Row],[Column1]],Table1[Month],B$3)</f>
        <v>0</v>
      </c>
      <c r="C22">
        <f>COUNTIFS(Table1[[Operation Status]:[Operation Status]],C$5,Table1[Vehicle License Number],Table17[[#This Row],[Column1]],Table1[Month],C$3)</f>
        <v>0</v>
      </c>
      <c r="D22">
        <f>COUNTIFS(Table1[[Operation Status]:[Operation Status]],D$5,Table1[Vehicle License Number],Table17[[#This Row],[Column1]],Table1[Month],D$3)</f>
        <v>0</v>
      </c>
      <c r="E22">
        <f>COUNTIFS(Table1[[Operation Status]:[Operation Status]],E$5,Table1[Vehicle License Number],Table17[[#This Row],[Column1]],Table1[Month],E$3)</f>
        <v>0</v>
      </c>
      <c r="F22">
        <f>COUNTIFS(Table1[[Operation Status]:[Operation Status]],F$5,Table1[Vehicle License Number],Table17[[#This Row],[Column1]],Table1[Month],F$3)</f>
        <v>0</v>
      </c>
      <c r="G22">
        <f>COUNTIFS(Table1[[Operation Status]:[Operation Status]],G$5,Table1[Vehicle License Number],Table17[[#This Row],[Column1]],Table1[Month],G$3)</f>
        <v>0</v>
      </c>
      <c r="H22">
        <f>COUNTIFS(Table1[[Operation Status]:[Operation Status]],H$5,Table1[Vehicle License Number],Table17[[#This Row],[Column1]],Table1[Month],H$3)</f>
        <v>0</v>
      </c>
      <c r="I22">
        <f>COUNTIFS(Table1[[Operation Status]:[Operation Status]],I$5,Table1[Vehicle License Number],Table17[[#This Row],[Column1]],Table1[Month],I$3)</f>
        <v>0</v>
      </c>
      <c r="J22">
        <f>COUNTIFS(Table1[[Operation Status]:[Operation Status]],J$5,Table1[Vehicle License Number],Table17[[#This Row],[Column1]],Table1[Month],J$3)</f>
        <v>0</v>
      </c>
      <c r="K22">
        <f>COUNTIFS(Table1[[Operation Status]:[Operation Status]],K$5,Table1[Vehicle License Number],Table17[[#This Row],[Column1]],Table1[Month],K$3)</f>
        <v>0</v>
      </c>
      <c r="L22">
        <f>COUNTIFS(Table1[[Operation Status]:[Operation Status]],L$5,Table1[Vehicle License Number],Table17[[#This Row],[Column1]],Table1[Month],L$3)</f>
        <v>0</v>
      </c>
      <c r="M22">
        <f>COUNTIFS(Table1[[Operation Status]:[Operation Status]],M$5,Table1[Vehicle License Number],Table17[[#This Row],[Column1]],Table1[Month],M$3)</f>
        <v>0</v>
      </c>
      <c r="N22">
        <f>COUNTIFS(Table1[[Operation Status]:[Operation Status]],N$5,Table1[Vehicle License Number],Table17[[#This Row],[Column1]],Table1[Month],N$3)</f>
        <v>0</v>
      </c>
      <c r="O22">
        <f>COUNTIFS(Table1[[Operation Status]:[Operation Status]],O$5,Table1[Vehicle License Number],Table17[[#This Row],[Column1]],Table1[Month],O$3)</f>
        <v>0</v>
      </c>
      <c r="Q22">
        <f>COUNTIFS(Table1[[Operation Status]:[Operation Status]],Q$5,Table1[Vehicle License Number],Table17[[#This Row],[Column1]],Table1[Month],Q$3)</f>
        <v>0</v>
      </c>
      <c r="R22">
        <f>COUNTIFS(Table1[[Operation Status]:[Operation Status]],R$5,Table1[Vehicle License Number],Table17[[#This Row],[Column1]],Table1[Month],R$3)</f>
        <v>0</v>
      </c>
      <c r="S22">
        <f>COUNTIFS(Table1[[Operation Status]:[Operation Status]],S$5,Table1[Vehicle License Number],Table17[[#This Row],[Column1]],Table1[Month],S$3)</f>
        <v>0</v>
      </c>
      <c r="T22">
        <f>COUNTIFS(Table1[[Operation Status]:[Operation Status]],T$5,Table1[Vehicle License Number],Table17[[#This Row],[Column1]],Table1[Month],T$3)</f>
        <v>0</v>
      </c>
      <c r="U22">
        <f>COUNTIFS(Table1[[Operation Status]:[Operation Status]],U$5,Table1[Vehicle License Number],Table17[[#This Row],[Column1]],Table1[Month],U$3)</f>
        <v>0</v>
      </c>
      <c r="V22">
        <f>COUNTIFS(Table1[[Operation Status]:[Operation Status]],V$5,Table1[Vehicle License Number],Table17[[#This Row],[Column1]],Table1[Month],V$3)</f>
        <v>0</v>
      </c>
      <c r="W22">
        <f>COUNTIFS(Table1[[Operation Status]:[Operation Status]],W$5,Table1[Vehicle License Number],Table17[[#This Row],[Column1]],Table1[Month],W$3)</f>
        <v>0</v>
      </c>
      <c r="X22">
        <f>COUNTIFS(Table1[[Operation Status]:[Operation Status]],X$5,Table1[Vehicle License Number],Table17[[#This Row],[Column1]],Table1[Month],X$3)</f>
        <v>0</v>
      </c>
      <c r="Y22">
        <f>COUNTIFS(Table1[[Operation Status]:[Operation Status]],Y$5,Table1[Vehicle License Number],Table17[[#This Row],[Column1]],Table1[Month],Y$3)</f>
        <v>0</v>
      </c>
      <c r="Z22">
        <f>COUNTIFS(Table1[[Operation Status]:[Operation Status]],Z$5,Table1[Vehicle License Number],Table17[[#This Row],[Column1]],Table1[Month],Z$3)</f>
        <v>0</v>
      </c>
      <c r="AA22">
        <f>COUNTIFS(Table1[[Operation Status]:[Operation Status]],AA$5,Table1[Vehicle License Number],Table17[[#This Row],[Column1]],Table1[Month],AA$3)</f>
        <v>0</v>
      </c>
      <c r="AB22">
        <f>COUNTIFS(Table1[[Operation Status]:[Operation Status]],AB$5,Table1[Vehicle License Number],Table17[[#This Row],[Column1]],Table1[Month],AB$3)</f>
        <v>0</v>
      </c>
      <c r="AC22">
        <f>COUNTIFS(Table1[[Operation Status]:[Operation Status]],AC$5,Table1[Vehicle License Number],Table17[[#This Row],[Column1]],Table1[Month],AC$3)</f>
        <v>0</v>
      </c>
      <c r="AD22">
        <f>COUNTIFS(Table1[[Operation Status]:[Operation Status]],AD$5,Table1[Vehicle License Number],Table17[[#This Row],[Column1]],Table1[Month],AD$3)</f>
        <v>0</v>
      </c>
      <c r="AE22">
        <f>COUNTIFS(Table1[[Operation Status]:[Operation Status]],AE$5,Table1[Vehicle License Number],Table17[[#This Row],[Column1]],Table1[Month],AE$3)</f>
        <v>0</v>
      </c>
      <c r="AF22">
        <f>COUNTIFS(Table1[[Operation Status]:[Operation Status]],AF$5,Table1[Vehicle License Number],Table17[[#This Row],[Column1]],Table1[Month],AF$3)</f>
        <v>0</v>
      </c>
      <c r="AG22">
        <f>COUNTIFS(Table1[[Operation Status]:[Operation Status]],AG$5,Table1[Vehicle License Number],Table17[[#This Row],[Column1]],Table1[Month],AG$3)</f>
        <v>0</v>
      </c>
      <c r="AH22">
        <f>COUNTIFS(Table1[[Operation Status]:[Operation Status]],AH$5,Table1[Vehicle License Number],Table17[[#This Row],[Column1]],Table1[Month],AH$3)</f>
        <v>0</v>
      </c>
      <c r="AI22">
        <f>COUNTIFS(Table1[[Operation Status]:[Operation Status]],AI$5,Table1[Vehicle License Number],Table17[[#This Row],[Column1]],Table1[Month],AI$3)</f>
        <v>0</v>
      </c>
      <c r="AJ22">
        <f>COUNTIFS(Table1[[Operation Status]:[Operation Status]],AJ$5,Table1[Vehicle License Number],Table17[[#This Row],[Column1]],Table1[Month],AJ$3)</f>
        <v>0</v>
      </c>
      <c r="AK22">
        <f>COUNTIFS(Table1[[Operation Status]:[Operation Status]],AK$5,Table1[Vehicle License Number],Table17[[#This Row],[Column1]],Table1[Month],AK$3)</f>
        <v>0</v>
      </c>
      <c r="AL22">
        <f>COUNTIFS(Table1[[Operation Status]:[Operation Status]],AL$5,Table1[Vehicle License Number],Table17[[#This Row],[Column1]],Table1[Month],AL$3)</f>
        <v>0</v>
      </c>
      <c r="AM22">
        <f>SUMIF($B$5:$AL$5,AM$5,Table17[[#This Row],[Available]:[Unavailable - Not Under Maintenance34]])</f>
        <v>0</v>
      </c>
      <c r="AN22">
        <f>SUMIF($B$5:$AL$5,AN$5,Table17[[#This Row],[Available]:[Unavailable - Not Under Maintenance34]])</f>
        <v>0</v>
      </c>
      <c r="AO22">
        <f>SUMIF($B$5:$AL$5,AO$5,Table17[[#This Row],[Available]:[Unavailable - Not Under Maintenance34]])</f>
        <v>0</v>
      </c>
    </row>
    <row r="23" spans="1:45">
      <c r="A23" s="12" t="str">
        <f t="shared" si="0"/>
        <v/>
      </c>
      <c r="B23">
        <f>COUNTIFS(Table1[[Operation Status]:[Operation Status]],B$5,Table1[Vehicle License Number],Table17[[#This Row],[Column1]],Table1[Month],B$3)</f>
        <v>0</v>
      </c>
      <c r="C23">
        <f>COUNTIFS(Table1[[Operation Status]:[Operation Status]],C$5,Table1[Vehicle License Number],Table17[[#This Row],[Column1]],Table1[Month],C$3)</f>
        <v>0</v>
      </c>
      <c r="D23">
        <f>COUNTIFS(Table1[[Operation Status]:[Operation Status]],D$5,Table1[Vehicle License Number],Table17[[#This Row],[Column1]],Table1[Month],D$3)</f>
        <v>0</v>
      </c>
      <c r="E23">
        <f>COUNTIFS(Table1[[Operation Status]:[Operation Status]],E$5,Table1[Vehicle License Number],Table17[[#This Row],[Column1]],Table1[Month],E$3)</f>
        <v>0</v>
      </c>
      <c r="F23">
        <f>COUNTIFS(Table1[[Operation Status]:[Operation Status]],F$5,Table1[Vehicle License Number],Table17[[#This Row],[Column1]],Table1[Month],F$3)</f>
        <v>0</v>
      </c>
      <c r="G23">
        <f>COUNTIFS(Table1[[Operation Status]:[Operation Status]],G$5,Table1[Vehicle License Number],Table17[[#This Row],[Column1]],Table1[Month],G$3)</f>
        <v>0</v>
      </c>
      <c r="H23">
        <f>COUNTIFS(Table1[[Operation Status]:[Operation Status]],H$5,Table1[Vehicle License Number],Table17[[#This Row],[Column1]],Table1[Month],H$3)</f>
        <v>0</v>
      </c>
      <c r="I23">
        <f>COUNTIFS(Table1[[Operation Status]:[Operation Status]],I$5,Table1[Vehicle License Number],Table17[[#This Row],[Column1]],Table1[Month],I$3)</f>
        <v>0</v>
      </c>
      <c r="J23">
        <f>COUNTIFS(Table1[[Operation Status]:[Operation Status]],J$5,Table1[Vehicle License Number],Table17[[#This Row],[Column1]],Table1[Month],J$3)</f>
        <v>0</v>
      </c>
      <c r="K23">
        <f>COUNTIFS(Table1[[Operation Status]:[Operation Status]],K$5,Table1[Vehicle License Number],Table17[[#This Row],[Column1]],Table1[Month],K$3)</f>
        <v>0</v>
      </c>
      <c r="L23">
        <f>COUNTIFS(Table1[[Operation Status]:[Operation Status]],L$5,Table1[Vehicle License Number],Table17[[#This Row],[Column1]],Table1[Month],L$3)</f>
        <v>0</v>
      </c>
      <c r="M23">
        <f>COUNTIFS(Table1[[Operation Status]:[Operation Status]],M$5,Table1[Vehicle License Number],Table17[[#This Row],[Column1]],Table1[Month],M$3)</f>
        <v>0</v>
      </c>
      <c r="N23">
        <f>COUNTIFS(Table1[[Operation Status]:[Operation Status]],N$5,Table1[Vehicle License Number],Table17[[#This Row],[Column1]],Table1[Month],N$3)</f>
        <v>0</v>
      </c>
      <c r="O23">
        <f>COUNTIFS(Table1[[Operation Status]:[Operation Status]],O$5,Table1[Vehicle License Number],Table17[[#This Row],[Column1]],Table1[Month],O$3)</f>
        <v>0</v>
      </c>
      <c r="Q23">
        <f>COUNTIFS(Table1[[Operation Status]:[Operation Status]],Q$5,Table1[Vehicle License Number],Table17[[#This Row],[Column1]],Table1[Month],Q$3)</f>
        <v>0</v>
      </c>
      <c r="R23">
        <f>COUNTIFS(Table1[[Operation Status]:[Operation Status]],R$5,Table1[Vehicle License Number],Table17[[#This Row],[Column1]],Table1[Month],R$3)</f>
        <v>0</v>
      </c>
      <c r="S23">
        <f>COUNTIFS(Table1[[Operation Status]:[Operation Status]],S$5,Table1[Vehicle License Number],Table17[[#This Row],[Column1]],Table1[Month],S$3)</f>
        <v>0</v>
      </c>
      <c r="T23">
        <f>COUNTIFS(Table1[[Operation Status]:[Operation Status]],T$5,Table1[Vehicle License Number],Table17[[#This Row],[Column1]],Table1[Month],T$3)</f>
        <v>0</v>
      </c>
      <c r="U23">
        <f>COUNTIFS(Table1[[Operation Status]:[Operation Status]],U$5,Table1[Vehicle License Number],Table17[[#This Row],[Column1]],Table1[Month],U$3)</f>
        <v>0</v>
      </c>
      <c r="V23">
        <f>COUNTIFS(Table1[[Operation Status]:[Operation Status]],V$5,Table1[Vehicle License Number],Table17[[#This Row],[Column1]],Table1[Month],V$3)</f>
        <v>0</v>
      </c>
      <c r="W23">
        <f>COUNTIFS(Table1[[Operation Status]:[Operation Status]],W$5,Table1[Vehicle License Number],Table17[[#This Row],[Column1]],Table1[Month],W$3)</f>
        <v>0</v>
      </c>
      <c r="X23">
        <f>COUNTIFS(Table1[[Operation Status]:[Operation Status]],X$5,Table1[Vehicle License Number],Table17[[#This Row],[Column1]],Table1[Month],X$3)</f>
        <v>0</v>
      </c>
      <c r="Y23">
        <f>COUNTIFS(Table1[[Operation Status]:[Operation Status]],Y$5,Table1[Vehicle License Number],Table17[[#This Row],[Column1]],Table1[Month],Y$3)</f>
        <v>0</v>
      </c>
      <c r="Z23">
        <f>COUNTIFS(Table1[[Operation Status]:[Operation Status]],Z$5,Table1[Vehicle License Number],Table17[[#This Row],[Column1]],Table1[Month],Z$3)</f>
        <v>0</v>
      </c>
      <c r="AA23">
        <f>COUNTIFS(Table1[[Operation Status]:[Operation Status]],AA$5,Table1[Vehicle License Number],Table17[[#This Row],[Column1]],Table1[Month],AA$3)</f>
        <v>0</v>
      </c>
      <c r="AB23">
        <f>COUNTIFS(Table1[[Operation Status]:[Operation Status]],AB$5,Table1[Vehicle License Number],Table17[[#This Row],[Column1]],Table1[Month],AB$3)</f>
        <v>0</v>
      </c>
      <c r="AC23">
        <f>COUNTIFS(Table1[[Operation Status]:[Operation Status]],AC$5,Table1[Vehicle License Number],Table17[[#This Row],[Column1]],Table1[Month],AC$3)</f>
        <v>0</v>
      </c>
      <c r="AD23">
        <f>COUNTIFS(Table1[[Operation Status]:[Operation Status]],AD$5,Table1[Vehicle License Number],Table17[[#This Row],[Column1]],Table1[Month],AD$3)</f>
        <v>0</v>
      </c>
      <c r="AE23">
        <f>COUNTIFS(Table1[[Operation Status]:[Operation Status]],AE$5,Table1[Vehicle License Number],Table17[[#This Row],[Column1]],Table1[Month],AE$3)</f>
        <v>0</v>
      </c>
      <c r="AF23">
        <f>COUNTIFS(Table1[[Operation Status]:[Operation Status]],AF$5,Table1[Vehicle License Number],Table17[[#This Row],[Column1]],Table1[Month],AF$3)</f>
        <v>0</v>
      </c>
      <c r="AG23">
        <f>COUNTIFS(Table1[[Operation Status]:[Operation Status]],AG$5,Table1[Vehicle License Number],Table17[[#This Row],[Column1]],Table1[Month],AG$3)</f>
        <v>0</v>
      </c>
      <c r="AH23">
        <f>COUNTIFS(Table1[[Operation Status]:[Operation Status]],AH$5,Table1[Vehicle License Number],Table17[[#This Row],[Column1]],Table1[Month],AH$3)</f>
        <v>0</v>
      </c>
      <c r="AI23">
        <f>COUNTIFS(Table1[[Operation Status]:[Operation Status]],AI$5,Table1[Vehicle License Number],Table17[[#This Row],[Column1]],Table1[Month],AI$3)</f>
        <v>0</v>
      </c>
      <c r="AJ23">
        <f>COUNTIFS(Table1[[Operation Status]:[Operation Status]],AJ$5,Table1[Vehicle License Number],Table17[[#This Row],[Column1]],Table1[Month],AJ$3)</f>
        <v>0</v>
      </c>
      <c r="AK23">
        <f>COUNTIFS(Table1[[Operation Status]:[Operation Status]],AK$5,Table1[Vehicle License Number],Table17[[#This Row],[Column1]],Table1[Month],AK$3)</f>
        <v>0</v>
      </c>
      <c r="AL23">
        <f>COUNTIFS(Table1[[Operation Status]:[Operation Status]],AL$5,Table1[Vehicle License Number],Table17[[#This Row],[Column1]],Table1[Month],AL$3)</f>
        <v>0</v>
      </c>
      <c r="AM23">
        <f>SUMIF($B$5:$AL$5,AM$5,Table17[[#This Row],[Available]:[Unavailable - Not Under Maintenance34]])</f>
        <v>0</v>
      </c>
      <c r="AN23">
        <f>SUMIF($B$5:$AL$5,AN$5,Table17[[#This Row],[Available]:[Unavailable - Not Under Maintenance34]])</f>
        <v>0</v>
      </c>
      <c r="AO23">
        <f>SUMIF($B$5:$AL$5,AO$5,Table17[[#This Row],[Available]:[Unavailable - Not Under Maintenance34]])</f>
        <v>0</v>
      </c>
    </row>
    <row r="24" spans="1:45">
      <c r="A24" s="12" t="str">
        <f t="shared" si="0"/>
        <v/>
      </c>
      <c r="B24">
        <f>COUNTIFS(Table1[[Operation Status]:[Operation Status]],B$5,Table1[Vehicle License Number],Table17[[#This Row],[Column1]],Table1[Month],B$3)</f>
        <v>0</v>
      </c>
      <c r="C24">
        <f>COUNTIFS(Table1[[Operation Status]:[Operation Status]],C$5,Table1[Vehicle License Number],Table17[[#This Row],[Column1]],Table1[Month],C$3)</f>
        <v>0</v>
      </c>
      <c r="D24">
        <f>COUNTIFS(Table1[[Operation Status]:[Operation Status]],D$5,Table1[Vehicle License Number],Table17[[#This Row],[Column1]],Table1[Month],D$3)</f>
        <v>0</v>
      </c>
      <c r="E24">
        <f>COUNTIFS(Table1[[Operation Status]:[Operation Status]],E$5,Table1[Vehicle License Number],Table17[[#This Row],[Column1]],Table1[Month],E$3)</f>
        <v>0</v>
      </c>
      <c r="F24">
        <f>COUNTIFS(Table1[[Operation Status]:[Operation Status]],F$5,Table1[Vehicle License Number],Table17[[#This Row],[Column1]],Table1[Month],F$3)</f>
        <v>0</v>
      </c>
      <c r="G24">
        <f>COUNTIFS(Table1[[Operation Status]:[Operation Status]],G$5,Table1[Vehicle License Number],Table17[[#This Row],[Column1]],Table1[Month],G$3)</f>
        <v>0</v>
      </c>
      <c r="H24">
        <f>COUNTIFS(Table1[[Operation Status]:[Operation Status]],H$5,Table1[Vehicle License Number],Table17[[#This Row],[Column1]],Table1[Month],H$3)</f>
        <v>0</v>
      </c>
      <c r="I24">
        <f>COUNTIFS(Table1[[Operation Status]:[Operation Status]],I$5,Table1[Vehicle License Number],Table17[[#This Row],[Column1]],Table1[Month],I$3)</f>
        <v>0</v>
      </c>
      <c r="J24">
        <f>COUNTIFS(Table1[[Operation Status]:[Operation Status]],J$5,Table1[Vehicle License Number],Table17[[#This Row],[Column1]],Table1[Month],J$3)</f>
        <v>0</v>
      </c>
      <c r="K24">
        <f>COUNTIFS(Table1[[Operation Status]:[Operation Status]],K$5,Table1[Vehicle License Number],Table17[[#This Row],[Column1]],Table1[Month],K$3)</f>
        <v>0</v>
      </c>
      <c r="L24">
        <f>COUNTIFS(Table1[[Operation Status]:[Operation Status]],L$5,Table1[Vehicle License Number],Table17[[#This Row],[Column1]],Table1[Month],L$3)</f>
        <v>0</v>
      </c>
      <c r="M24">
        <f>COUNTIFS(Table1[[Operation Status]:[Operation Status]],M$5,Table1[Vehicle License Number],Table17[[#This Row],[Column1]],Table1[Month],M$3)</f>
        <v>0</v>
      </c>
      <c r="N24">
        <f>COUNTIFS(Table1[[Operation Status]:[Operation Status]],N$5,Table1[Vehicle License Number],Table17[[#This Row],[Column1]],Table1[Month],N$3)</f>
        <v>0</v>
      </c>
      <c r="O24">
        <f>COUNTIFS(Table1[[Operation Status]:[Operation Status]],O$5,Table1[Vehicle License Number],Table17[[#This Row],[Column1]],Table1[Month],O$3)</f>
        <v>0</v>
      </c>
      <c r="Q24">
        <f>COUNTIFS(Table1[[Operation Status]:[Operation Status]],Q$5,Table1[Vehicle License Number],Table17[[#This Row],[Column1]],Table1[Month],Q$3)</f>
        <v>0</v>
      </c>
      <c r="R24">
        <f>COUNTIFS(Table1[[Operation Status]:[Operation Status]],R$5,Table1[Vehicle License Number],Table17[[#This Row],[Column1]],Table1[Month],R$3)</f>
        <v>0</v>
      </c>
      <c r="S24">
        <f>COUNTIFS(Table1[[Operation Status]:[Operation Status]],S$5,Table1[Vehicle License Number],Table17[[#This Row],[Column1]],Table1[Month],S$3)</f>
        <v>0</v>
      </c>
      <c r="T24">
        <f>COUNTIFS(Table1[[Operation Status]:[Operation Status]],T$5,Table1[Vehicle License Number],Table17[[#This Row],[Column1]],Table1[Month],T$3)</f>
        <v>0</v>
      </c>
      <c r="U24">
        <f>COUNTIFS(Table1[[Operation Status]:[Operation Status]],U$5,Table1[Vehicle License Number],Table17[[#This Row],[Column1]],Table1[Month],U$3)</f>
        <v>0</v>
      </c>
      <c r="V24">
        <f>COUNTIFS(Table1[[Operation Status]:[Operation Status]],V$5,Table1[Vehicle License Number],Table17[[#This Row],[Column1]],Table1[Month],V$3)</f>
        <v>0</v>
      </c>
      <c r="W24">
        <f>COUNTIFS(Table1[[Operation Status]:[Operation Status]],W$5,Table1[Vehicle License Number],Table17[[#This Row],[Column1]],Table1[Month],W$3)</f>
        <v>0</v>
      </c>
      <c r="X24">
        <f>COUNTIFS(Table1[[Operation Status]:[Operation Status]],X$5,Table1[Vehicle License Number],Table17[[#This Row],[Column1]],Table1[Month],X$3)</f>
        <v>0</v>
      </c>
      <c r="Y24">
        <f>COUNTIFS(Table1[[Operation Status]:[Operation Status]],Y$5,Table1[Vehicle License Number],Table17[[#This Row],[Column1]],Table1[Month],Y$3)</f>
        <v>0</v>
      </c>
      <c r="Z24">
        <f>COUNTIFS(Table1[[Operation Status]:[Operation Status]],Z$5,Table1[Vehicle License Number],Table17[[#This Row],[Column1]],Table1[Month],Z$3)</f>
        <v>0</v>
      </c>
      <c r="AA24">
        <f>COUNTIFS(Table1[[Operation Status]:[Operation Status]],AA$5,Table1[Vehicle License Number],Table17[[#This Row],[Column1]],Table1[Month],AA$3)</f>
        <v>0</v>
      </c>
      <c r="AB24">
        <f>COUNTIFS(Table1[[Operation Status]:[Operation Status]],AB$5,Table1[Vehicle License Number],Table17[[#This Row],[Column1]],Table1[Month],AB$3)</f>
        <v>0</v>
      </c>
      <c r="AC24">
        <f>COUNTIFS(Table1[[Operation Status]:[Operation Status]],AC$5,Table1[Vehicle License Number],Table17[[#This Row],[Column1]],Table1[Month],AC$3)</f>
        <v>0</v>
      </c>
      <c r="AD24">
        <f>COUNTIFS(Table1[[Operation Status]:[Operation Status]],AD$5,Table1[Vehicle License Number],Table17[[#This Row],[Column1]],Table1[Month],AD$3)</f>
        <v>0</v>
      </c>
      <c r="AE24">
        <f>COUNTIFS(Table1[[Operation Status]:[Operation Status]],AE$5,Table1[Vehicle License Number],Table17[[#This Row],[Column1]],Table1[Month],AE$3)</f>
        <v>0</v>
      </c>
      <c r="AF24">
        <f>COUNTIFS(Table1[[Operation Status]:[Operation Status]],AF$5,Table1[Vehicle License Number],Table17[[#This Row],[Column1]],Table1[Month],AF$3)</f>
        <v>0</v>
      </c>
      <c r="AG24">
        <f>COUNTIFS(Table1[[Operation Status]:[Operation Status]],AG$5,Table1[Vehicle License Number],Table17[[#This Row],[Column1]],Table1[Month],AG$3)</f>
        <v>0</v>
      </c>
      <c r="AH24">
        <f>COUNTIFS(Table1[[Operation Status]:[Operation Status]],AH$5,Table1[Vehicle License Number],Table17[[#This Row],[Column1]],Table1[Month],AH$3)</f>
        <v>0</v>
      </c>
      <c r="AI24">
        <f>COUNTIFS(Table1[[Operation Status]:[Operation Status]],AI$5,Table1[Vehicle License Number],Table17[[#This Row],[Column1]],Table1[Month],AI$3)</f>
        <v>0</v>
      </c>
      <c r="AJ24">
        <f>COUNTIFS(Table1[[Operation Status]:[Operation Status]],AJ$5,Table1[Vehicle License Number],Table17[[#This Row],[Column1]],Table1[Month],AJ$3)</f>
        <v>0</v>
      </c>
      <c r="AK24">
        <f>COUNTIFS(Table1[[Operation Status]:[Operation Status]],AK$5,Table1[Vehicle License Number],Table17[[#This Row],[Column1]],Table1[Month],AK$3)</f>
        <v>0</v>
      </c>
      <c r="AL24">
        <f>COUNTIFS(Table1[[Operation Status]:[Operation Status]],AL$5,Table1[Vehicle License Number],Table17[[#This Row],[Column1]],Table1[Month],AL$3)</f>
        <v>0</v>
      </c>
      <c r="AM24">
        <f>SUMIF($B$5:$AL$5,AM$5,Table17[[#This Row],[Available]:[Unavailable - Not Under Maintenance34]])</f>
        <v>0</v>
      </c>
      <c r="AN24">
        <f>SUMIF($B$5:$AL$5,AN$5,Table17[[#This Row],[Available]:[Unavailable - Not Under Maintenance34]])</f>
        <v>0</v>
      </c>
      <c r="AO24">
        <f>SUMIF($B$5:$AL$5,AO$5,Table17[[#This Row],[Available]:[Unavailable - Not Under Maintenance34]])</f>
        <v>0</v>
      </c>
    </row>
    <row r="25" spans="1:45">
      <c r="A25" s="12" t="str">
        <f t="shared" si="0"/>
        <v/>
      </c>
      <c r="B25">
        <f>COUNTIFS(Table1[[Operation Status]:[Operation Status]],B$5,Table1[Vehicle License Number],Table17[[#This Row],[Column1]],Table1[Month],B$3)</f>
        <v>0</v>
      </c>
      <c r="C25">
        <f>COUNTIFS(Table1[[Operation Status]:[Operation Status]],C$5,Table1[Vehicle License Number],Table17[[#This Row],[Column1]],Table1[Month],C$3)</f>
        <v>0</v>
      </c>
      <c r="D25">
        <f>COUNTIFS(Table1[[Operation Status]:[Operation Status]],D$5,Table1[Vehicle License Number],Table17[[#This Row],[Column1]],Table1[Month],D$3)</f>
        <v>0</v>
      </c>
      <c r="E25">
        <f>COUNTIFS(Table1[[Operation Status]:[Operation Status]],E$5,Table1[Vehicle License Number],Table17[[#This Row],[Column1]],Table1[Month],E$3)</f>
        <v>0</v>
      </c>
      <c r="F25">
        <f>COUNTIFS(Table1[[Operation Status]:[Operation Status]],F$5,Table1[Vehicle License Number],Table17[[#This Row],[Column1]],Table1[Month],F$3)</f>
        <v>0</v>
      </c>
      <c r="G25">
        <f>COUNTIFS(Table1[[Operation Status]:[Operation Status]],G$5,Table1[Vehicle License Number],Table17[[#This Row],[Column1]],Table1[Month],G$3)</f>
        <v>0</v>
      </c>
      <c r="H25">
        <f>COUNTIFS(Table1[[Operation Status]:[Operation Status]],H$5,Table1[Vehicle License Number],Table17[[#This Row],[Column1]],Table1[Month],H$3)</f>
        <v>0</v>
      </c>
      <c r="I25">
        <f>COUNTIFS(Table1[[Operation Status]:[Operation Status]],I$5,Table1[Vehicle License Number],Table17[[#This Row],[Column1]],Table1[Month],I$3)</f>
        <v>0</v>
      </c>
      <c r="J25">
        <f>COUNTIFS(Table1[[Operation Status]:[Operation Status]],J$5,Table1[Vehicle License Number],Table17[[#This Row],[Column1]],Table1[Month],J$3)</f>
        <v>0</v>
      </c>
      <c r="K25">
        <f>COUNTIFS(Table1[[Operation Status]:[Operation Status]],K$5,Table1[Vehicle License Number],Table17[[#This Row],[Column1]],Table1[Month],K$3)</f>
        <v>0</v>
      </c>
      <c r="L25">
        <f>COUNTIFS(Table1[[Operation Status]:[Operation Status]],L$5,Table1[Vehicle License Number],Table17[[#This Row],[Column1]],Table1[Month],L$3)</f>
        <v>0</v>
      </c>
      <c r="M25">
        <f>COUNTIFS(Table1[[Operation Status]:[Operation Status]],M$5,Table1[Vehicle License Number],Table17[[#This Row],[Column1]],Table1[Month],M$3)</f>
        <v>0</v>
      </c>
      <c r="N25">
        <f>COUNTIFS(Table1[[Operation Status]:[Operation Status]],N$5,Table1[Vehicle License Number],Table17[[#This Row],[Column1]],Table1[Month],N$3)</f>
        <v>0</v>
      </c>
      <c r="O25">
        <f>COUNTIFS(Table1[[Operation Status]:[Operation Status]],O$5,Table1[Vehicle License Number],Table17[[#This Row],[Column1]],Table1[Month],O$3)</f>
        <v>0</v>
      </c>
      <c r="Q25">
        <f>COUNTIFS(Table1[[Operation Status]:[Operation Status]],Q$5,Table1[Vehicle License Number],Table17[[#This Row],[Column1]],Table1[Month],Q$3)</f>
        <v>0</v>
      </c>
      <c r="R25">
        <f>COUNTIFS(Table1[[Operation Status]:[Operation Status]],R$5,Table1[Vehicle License Number],Table17[[#This Row],[Column1]],Table1[Month],R$3)</f>
        <v>0</v>
      </c>
      <c r="S25">
        <f>COUNTIFS(Table1[[Operation Status]:[Operation Status]],S$5,Table1[Vehicle License Number],Table17[[#This Row],[Column1]],Table1[Month],S$3)</f>
        <v>0</v>
      </c>
      <c r="T25">
        <f>COUNTIFS(Table1[[Operation Status]:[Operation Status]],T$5,Table1[Vehicle License Number],Table17[[#This Row],[Column1]],Table1[Month],T$3)</f>
        <v>0</v>
      </c>
      <c r="U25">
        <f>COUNTIFS(Table1[[Operation Status]:[Operation Status]],U$5,Table1[Vehicle License Number],Table17[[#This Row],[Column1]],Table1[Month],U$3)</f>
        <v>0</v>
      </c>
      <c r="V25">
        <f>COUNTIFS(Table1[[Operation Status]:[Operation Status]],V$5,Table1[Vehicle License Number],Table17[[#This Row],[Column1]],Table1[Month],V$3)</f>
        <v>0</v>
      </c>
      <c r="W25">
        <f>COUNTIFS(Table1[[Operation Status]:[Operation Status]],W$5,Table1[Vehicle License Number],Table17[[#This Row],[Column1]],Table1[Month],W$3)</f>
        <v>0</v>
      </c>
      <c r="X25">
        <f>COUNTIFS(Table1[[Operation Status]:[Operation Status]],X$5,Table1[Vehicle License Number],Table17[[#This Row],[Column1]],Table1[Month],X$3)</f>
        <v>0</v>
      </c>
      <c r="Y25">
        <f>COUNTIFS(Table1[[Operation Status]:[Operation Status]],Y$5,Table1[Vehicle License Number],Table17[[#This Row],[Column1]],Table1[Month],Y$3)</f>
        <v>0</v>
      </c>
      <c r="Z25">
        <f>COUNTIFS(Table1[[Operation Status]:[Operation Status]],Z$5,Table1[Vehicle License Number],Table17[[#This Row],[Column1]],Table1[Month],Z$3)</f>
        <v>0</v>
      </c>
      <c r="AA25">
        <f>COUNTIFS(Table1[[Operation Status]:[Operation Status]],AA$5,Table1[Vehicle License Number],Table17[[#This Row],[Column1]],Table1[Month],AA$3)</f>
        <v>0</v>
      </c>
      <c r="AB25">
        <f>COUNTIFS(Table1[[Operation Status]:[Operation Status]],AB$5,Table1[Vehicle License Number],Table17[[#This Row],[Column1]],Table1[Month],AB$3)</f>
        <v>0</v>
      </c>
      <c r="AC25">
        <f>COUNTIFS(Table1[[Operation Status]:[Operation Status]],AC$5,Table1[Vehicle License Number],Table17[[#This Row],[Column1]],Table1[Month],AC$3)</f>
        <v>0</v>
      </c>
      <c r="AD25">
        <f>COUNTIFS(Table1[[Operation Status]:[Operation Status]],AD$5,Table1[Vehicle License Number],Table17[[#This Row],[Column1]],Table1[Month],AD$3)</f>
        <v>0</v>
      </c>
      <c r="AE25">
        <f>COUNTIFS(Table1[[Operation Status]:[Operation Status]],AE$5,Table1[Vehicle License Number],Table17[[#This Row],[Column1]],Table1[Month],AE$3)</f>
        <v>0</v>
      </c>
      <c r="AF25">
        <f>COUNTIFS(Table1[[Operation Status]:[Operation Status]],AF$5,Table1[Vehicle License Number],Table17[[#This Row],[Column1]],Table1[Month],AF$3)</f>
        <v>0</v>
      </c>
      <c r="AG25">
        <f>COUNTIFS(Table1[[Operation Status]:[Operation Status]],AG$5,Table1[Vehicle License Number],Table17[[#This Row],[Column1]],Table1[Month],AG$3)</f>
        <v>0</v>
      </c>
      <c r="AH25">
        <f>COUNTIFS(Table1[[Operation Status]:[Operation Status]],AH$5,Table1[Vehicle License Number],Table17[[#This Row],[Column1]],Table1[Month],AH$3)</f>
        <v>0</v>
      </c>
      <c r="AI25">
        <f>COUNTIFS(Table1[[Operation Status]:[Operation Status]],AI$5,Table1[Vehicle License Number],Table17[[#This Row],[Column1]],Table1[Month],AI$3)</f>
        <v>0</v>
      </c>
      <c r="AJ25">
        <f>COUNTIFS(Table1[[Operation Status]:[Operation Status]],AJ$5,Table1[Vehicle License Number],Table17[[#This Row],[Column1]],Table1[Month],AJ$3)</f>
        <v>0</v>
      </c>
      <c r="AK25">
        <f>COUNTIFS(Table1[[Operation Status]:[Operation Status]],AK$5,Table1[Vehicle License Number],Table17[[#This Row],[Column1]],Table1[Month],AK$3)</f>
        <v>0</v>
      </c>
      <c r="AL25">
        <f>COUNTIFS(Table1[[Operation Status]:[Operation Status]],AL$5,Table1[Vehicle License Number],Table17[[#This Row],[Column1]],Table1[Month],AL$3)</f>
        <v>0</v>
      </c>
      <c r="AM25">
        <f>SUMIF($B$5:$AL$5,AM$5,Table17[[#This Row],[Available]:[Unavailable - Not Under Maintenance34]])</f>
        <v>0</v>
      </c>
      <c r="AN25">
        <f>SUMIF($B$5:$AL$5,AN$5,Table17[[#This Row],[Available]:[Unavailable - Not Under Maintenance34]])</f>
        <v>0</v>
      </c>
      <c r="AO25">
        <f>SUMIF($B$5:$AL$5,AO$5,Table17[[#This Row],[Available]:[Unavailable - Not Under Maintenance34]])</f>
        <v>0</v>
      </c>
    </row>
    <row r="26" spans="1:45" ht="17" thickBot="1">
      <c r="A26" s="12" t="str">
        <f t="shared" si="0"/>
        <v/>
      </c>
      <c r="B26">
        <f>COUNTIFS(Table1[[Operation Status]:[Operation Status]],B$5,Table1[Vehicle License Number],Table17[[#This Row],[Column1]],Table1[Month],B$3)</f>
        <v>0</v>
      </c>
      <c r="C26">
        <f>COUNTIFS(Table1[[Operation Status]:[Operation Status]],C$5,Table1[Vehicle License Number],Table17[[#This Row],[Column1]],Table1[Month],C$3)</f>
        <v>0</v>
      </c>
      <c r="D26">
        <f>COUNTIFS(Table1[[Operation Status]:[Operation Status]],D$5,Table1[Vehicle License Number],Table17[[#This Row],[Column1]],Table1[Month],D$3)</f>
        <v>0</v>
      </c>
      <c r="E26">
        <f>COUNTIFS(Table1[[Operation Status]:[Operation Status]],E$5,Table1[Vehicle License Number],Table17[[#This Row],[Column1]],Table1[Month],E$3)</f>
        <v>0</v>
      </c>
      <c r="F26">
        <f>COUNTIFS(Table1[[Operation Status]:[Operation Status]],F$5,Table1[Vehicle License Number],Table17[[#This Row],[Column1]],Table1[Month],F$3)</f>
        <v>0</v>
      </c>
      <c r="G26">
        <f>COUNTIFS(Table1[[Operation Status]:[Operation Status]],G$5,Table1[Vehicle License Number],Table17[[#This Row],[Column1]],Table1[Month],G$3)</f>
        <v>0</v>
      </c>
      <c r="H26">
        <f>COUNTIFS(Table1[[Operation Status]:[Operation Status]],H$5,Table1[Vehicle License Number],Table17[[#This Row],[Column1]],Table1[Month],H$3)</f>
        <v>0</v>
      </c>
      <c r="I26">
        <f>COUNTIFS(Table1[[Operation Status]:[Operation Status]],I$5,Table1[Vehicle License Number],Table17[[#This Row],[Column1]],Table1[Month],I$3)</f>
        <v>0</v>
      </c>
      <c r="J26">
        <f>COUNTIFS(Table1[[Operation Status]:[Operation Status]],J$5,Table1[Vehicle License Number],Table17[[#This Row],[Column1]],Table1[Month],J$3)</f>
        <v>0</v>
      </c>
      <c r="K26">
        <f>COUNTIFS(Table1[[Operation Status]:[Operation Status]],K$5,Table1[Vehicle License Number],Table17[[#This Row],[Column1]],Table1[Month],K$3)</f>
        <v>0</v>
      </c>
      <c r="L26">
        <f>COUNTIFS(Table1[[Operation Status]:[Operation Status]],L$5,Table1[Vehicle License Number],Table17[[#This Row],[Column1]],Table1[Month],L$3)</f>
        <v>0</v>
      </c>
      <c r="M26">
        <f>COUNTIFS(Table1[[Operation Status]:[Operation Status]],M$5,Table1[Vehicle License Number],Table17[[#This Row],[Column1]],Table1[Month],M$3)</f>
        <v>0</v>
      </c>
      <c r="N26">
        <f>COUNTIFS(Table1[[Operation Status]:[Operation Status]],N$5,Table1[Vehicle License Number],Table17[[#This Row],[Column1]],Table1[Month],N$3)</f>
        <v>0</v>
      </c>
      <c r="O26">
        <f>COUNTIFS(Table1[[Operation Status]:[Operation Status]],O$5,Table1[Vehicle License Number],Table17[[#This Row],[Column1]],Table1[Month],O$3)</f>
        <v>0</v>
      </c>
      <c r="Q26">
        <f>COUNTIFS(Table1[[Operation Status]:[Operation Status]],Q$5,Table1[Vehicle License Number],Table17[[#This Row],[Column1]],Table1[Month],Q$3)</f>
        <v>0</v>
      </c>
      <c r="R26">
        <f>COUNTIFS(Table1[[Operation Status]:[Operation Status]],R$5,Table1[Vehicle License Number],Table17[[#This Row],[Column1]],Table1[Month],R$3)</f>
        <v>0</v>
      </c>
      <c r="S26">
        <f>COUNTIFS(Table1[[Operation Status]:[Operation Status]],S$5,Table1[Vehicle License Number],Table17[[#This Row],[Column1]],Table1[Month],S$3)</f>
        <v>0</v>
      </c>
      <c r="T26">
        <f>COUNTIFS(Table1[[Operation Status]:[Operation Status]],T$5,Table1[Vehicle License Number],Table17[[#This Row],[Column1]],Table1[Month],T$3)</f>
        <v>0</v>
      </c>
      <c r="U26">
        <f>COUNTIFS(Table1[[Operation Status]:[Operation Status]],U$5,Table1[Vehicle License Number],Table17[[#This Row],[Column1]],Table1[Month],U$3)</f>
        <v>0</v>
      </c>
      <c r="V26">
        <f>COUNTIFS(Table1[[Operation Status]:[Operation Status]],V$5,Table1[Vehicle License Number],Table17[[#This Row],[Column1]],Table1[Month],V$3)</f>
        <v>0</v>
      </c>
      <c r="W26">
        <f>COUNTIFS(Table1[[Operation Status]:[Operation Status]],W$5,Table1[Vehicle License Number],Table17[[#This Row],[Column1]],Table1[Month],W$3)</f>
        <v>0</v>
      </c>
      <c r="X26">
        <f>COUNTIFS(Table1[[Operation Status]:[Operation Status]],X$5,Table1[Vehicle License Number],Table17[[#This Row],[Column1]],Table1[Month],X$3)</f>
        <v>0</v>
      </c>
      <c r="Y26">
        <f>COUNTIFS(Table1[[Operation Status]:[Operation Status]],Y$5,Table1[Vehicle License Number],Table17[[#This Row],[Column1]],Table1[Month],Y$3)</f>
        <v>0</v>
      </c>
      <c r="Z26">
        <f>COUNTIFS(Table1[[Operation Status]:[Operation Status]],Z$5,Table1[Vehicle License Number],Table17[[#This Row],[Column1]],Table1[Month],Z$3)</f>
        <v>0</v>
      </c>
      <c r="AA26">
        <f>COUNTIFS(Table1[[Operation Status]:[Operation Status]],AA$5,Table1[Vehicle License Number],Table17[[#This Row],[Column1]],Table1[Month],AA$3)</f>
        <v>0</v>
      </c>
      <c r="AB26">
        <f>COUNTIFS(Table1[[Operation Status]:[Operation Status]],AB$5,Table1[Vehicle License Number],Table17[[#This Row],[Column1]],Table1[Month],AB$3)</f>
        <v>0</v>
      </c>
      <c r="AC26">
        <f>COUNTIFS(Table1[[Operation Status]:[Operation Status]],AC$5,Table1[Vehicle License Number],Table17[[#This Row],[Column1]],Table1[Month],AC$3)</f>
        <v>0</v>
      </c>
      <c r="AD26">
        <f>COUNTIFS(Table1[[Operation Status]:[Operation Status]],AD$5,Table1[Vehicle License Number],Table17[[#This Row],[Column1]],Table1[Month],AD$3)</f>
        <v>0</v>
      </c>
      <c r="AE26">
        <f>COUNTIFS(Table1[[Operation Status]:[Operation Status]],AE$5,Table1[Vehicle License Number],Table17[[#This Row],[Column1]],Table1[Month],AE$3)</f>
        <v>0</v>
      </c>
      <c r="AF26">
        <f>COUNTIFS(Table1[[Operation Status]:[Operation Status]],AF$5,Table1[Vehicle License Number],Table17[[#This Row],[Column1]],Table1[Month],AF$3)</f>
        <v>0</v>
      </c>
      <c r="AG26">
        <f>COUNTIFS(Table1[[Operation Status]:[Operation Status]],AG$5,Table1[Vehicle License Number],Table17[[#This Row],[Column1]],Table1[Month],AG$3)</f>
        <v>0</v>
      </c>
      <c r="AH26">
        <f>COUNTIFS(Table1[[Operation Status]:[Operation Status]],AH$5,Table1[Vehicle License Number],Table17[[#This Row],[Column1]],Table1[Month],AH$3)</f>
        <v>0</v>
      </c>
      <c r="AI26">
        <f>COUNTIFS(Table1[[Operation Status]:[Operation Status]],AI$5,Table1[Vehicle License Number],Table17[[#This Row],[Column1]],Table1[Month],AI$3)</f>
        <v>0</v>
      </c>
      <c r="AJ26">
        <f>COUNTIFS(Table1[[Operation Status]:[Operation Status]],AJ$5,Table1[Vehicle License Number],Table17[[#This Row],[Column1]],Table1[Month],AJ$3)</f>
        <v>0</v>
      </c>
      <c r="AK26">
        <f>COUNTIFS(Table1[[Operation Status]:[Operation Status]],AK$5,Table1[Vehicle License Number],Table17[[#This Row],[Column1]],Table1[Month],AK$3)</f>
        <v>0</v>
      </c>
      <c r="AL26">
        <f>COUNTIFS(Table1[[Operation Status]:[Operation Status]],AL$5,Table1[Vehicle License Number],Table17[[#This Row],[Column1]],Table1[Month],AL$3)</f>
        <v>0</v>
      </c>
      <c r="AM26">
        <f>SUMIF($B$5:$AL$5,AM$5,Table17[[#This Row],[Available]:[Unavailable - Not Under Maintenance34]])</f>
        <v>0</v>
      </c>
      <c r="AN26">
        <f>SUMIF($B$5:$AL$5,AN$5,Table17[[#This Row],[Available]:[Unavailable - Not Under Maintenance34]])</f>
        <v>0</v>
      </c>
      <c r="AO26">
        <f>SUMIF($B$5:$AL$5,AO$5,Table17[[#This Row],[Available]:[Unavailable - Not Under Maintenance34]])</f>
        <v>0</v>
      </c>
    </row>
    <row r="27" spans="1:45" ht="18" thickTop="1" thickBot="1">
      <c r="A27" t="s">
        <v>119</v>
      </c>
      <c r="AM27">
        <f>SUM(AM7:AM26)</f>
        <v>34</v>
      </c>
      <c r="AN27">
        <f>SUM(AN7:AN26)</f>
        <v>8</v>
      </c>
      <c r="AO27">
        <f>SUM(AO7:AO26)</f>
        <v>0</v>
      </c>
      <c r="AQ27" s="3" t="str">
        <f>AM5&amp;CHAR(10)&amp;TEXT(AM28,"0%")</f>
        <v>Available
81%</v>
      </c>
      <c r="AR27" s="3" t="str">
        <f t="shared" ref="AR27:AS27" si="1">AN5&amp;CHAR(10)&amp;TEXT(AN28,"0%")</f>
        <v>Unavailable - Under Maintenance
19%</v>
      </c>
      <c r="AS27" s="3" t="str">
        <f t="shared" si="1"/>
        <v>Unavailable - Not Under Maintenance
0%</v>
      </c>
    </row>
    <row r="28" spans="1:45" ht="17" thickTop="1">
      <c r="AM28" s="3">
        <f>Table17[[#Totals],[Available35]]/SUM(Table17[[#Totals],[Available35]:[Unavailable - Not Under Maintenance37]])</f>
        <v>0.80952380952380953</v>
      </c>
      <c r="AN28" s="3">
        <f>Table17[[#Totals],[Unavailable - Under Maintenance36]]/SUM(Table17[[#Totals],[Available35]:[Unavailable - Not Under Maintenance37]])</f>
        <v>0.19047619047619047</v>
      </c>
      <c r="AO28" s="3">
        <f>Table17[[#Totals],[Unavailable - Not Under Maintenance37]]/SUM(Table17[[#Totals],[Available35]:[Unavailable - Not Under Maintenance37]])</f>
        <v>0</v>
      </c>
    </row>
    <row r="30" spans="1:45" ht="21">
      <c r="A30" s="191" t="s">
        <v>175</v>
      </c>
      <c r="B30" s="191"/>
      <c r="C30" s="191"/>
      <c r="D30" s="191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</row>
    <row r="31" spans="1:45">
      <c r="B31" s="192" t="s">
        <v>94</v>
      </c>
      <c r="C31" s="192"/>
      <c r="D31" s="192"/>
      <c r="E31" s="192" t="s">
        <v>95</v>
      </c>
      <c r="F31" s="192"/>
      <c r="G31" s="192"/>
      <c r="H31" s="192" t="s">
        <v>96</v>
      </c>
      <c r="I31" s="192"/>
      <c r="J31" s="192"/>
      <c r="K31" s="192" t="s">
        <v>97</v>
      </c>
      <c r="L31" s="192"/>
      <c r="M31" s="192"/>
      <c r="N31" s="192" t="s">
        <v>98</v>
      </c>
      <c r="O31" s="192"/>
      <c r="P31" s="192"/>
      <c r="Q31" s="192"/>
      <c r="R31" s="192" t="s">
        <v>99</v>
      </c>
      <c r="S31" s="192"/>
      <c r="T31" s="192"/>
      <c r="U31" s="192" t="s">
        <v>100</v>
      </c>
      <c r="V31" s="192"/>
      <c r="W31" s="192"/>
      <c r="X31" s="192" t="s">
        <v>101</v>
      </c>
      <c r="Y31" s="192"/>
      <c r="Z31" s="192"/>
      <c r="AA31" s="192" t="s">
        <v>102</v>
      </c>
      <c r="AB31" s="192"/>
      <c r="AC31" s="192"/>
      <c r="AD31" s="192" t="s">
        <v>103</v>
      </c>
      <c r="AE31" s="192"/>
      <c r="AF31" s="192"/>
      <c r="AG31" s="192" t="s">
        <v>104</v>
      </c>
      <c r="AH31" s="192"/>
      <c r="AI31" s="192"/>
      <c r="AJ31" s="192" t="s">
        <v>105</v>
      </c>
      <c r="AK31" s="192"/>
      <c r="AL31" s="192"/>
      <c r="AM31" s="193" t="s">
        <v>120</v>
      </c>
      <c r="AN31" s="193"/>
      <c r="AO31" s="193"/>
    </row>
    <row r="32" spans="1:45" s="1" customFormat="1" ht="85">
      <c r="A32" s="14" t="s">
        <v>0</v>
      </c>
      <c r="B32" s="14" t="s">
        <v>87</v>
      </c>
      <c r="C32" s="14" t="s">
        <v>88</v>
      </c>
      <c r="D32" s="14" t="s">
        <v>89</v>
      </c>
      <c r="E32" s="14" t="s">
        <v>87</v>
      </c>
      <c r="F32" s="14" t="s">
        <v>88</v>
      </c>
      <c r="G32" s="14" t="s">
        <v>89</v>
      </c>
      <c r="H32" s="14" t="s">
        <v>87</v>
      </c>
      <c r="I32" s="14" t="s">
        <v>88</v>
      </c>
      <c r="J32" s="14" t="s">
        <v>89</v>
      </c>
      <c r="K32" s="14" t="s">
        <v>87</v>
      </c>
      <c r="L32" s="14" t="s">
        <v>88</v>
      </c>
      <c r="M32" s="14" t="s">
        <v>89</v>
      </c>
      <c r="N32" s="14" t="s">
        <v>87</v>
      </c>
      <c r="O32" s="14" t="s">
        <v>88</v>
      </c>
      <c r="P32" s="14"/>
      <c r="Q32" s="14" t="s">
        <v>89</v>
      </c>
      <c r="R32" s="24" t="s">
        <v>87</v>
      </c>
      <c r="S32" s="14" t="s">
        <v>88</v>
      </c>
      <c r="T32" s="14" t="s">
        <v>89</v>
      </c>
      <c r="U32" s="14" t="s">
        <v>87</v>
      </c>
      <c r="V32" s="14" t="s">
        <v>88</v>
      </c>
      <c r="W32" s="14" t="s">
        <v>89</v>
      </c>
      <c r="X32" s="14" t="s">
        <v>87</v>
      </c>
      <c r="Y32" s="14" t="s">
        <v>88</v>
      </c>
      <c r="Z32" s="14" t="s">
        <v>89</v>
      </c>
      <c r="AA32" s="14" t="s">
        <v>87</v>
      </c>
      <c r="AB32" s="14" t="s">
        <v>88</v>
      </c>
      <c r="AC32" s="14" t="s">
        <v>89</v>
      </c>
      <c r="AD32" s="14" t="s">
        <v>87</v>
      </c>
      <c r="AE32" s="14" t="s">
        <v>88</v>
      </c>
      <c r="AF32" s="14" t="s">
        <v>89</v>
      </c>
      <c r="AG32" s="14" t="s">
        <v>87</v>
      </c>
      <c r="AH32" s="14" t="s">
        <v>88</v>
      </c>
      <c r="AI32" s="14" t="s">
        <v>89</v>
      </c>
      <c r="AJ32" s="14" t="s">
        <v>87</v>
      </c>
      <c r="AK32" s="14" t="s">
        <v>88</v>
      </c>
      <c r="AL32" s="14" t="s">
        <v>89</v>
      </c>
      <c r="AM32" s="14" t="s">
        <v>87</v>
      </c>
      <c r="AN32" s="14" t="s">
        <v>88</v>
      </c>
      <c r="AO32" s="14" t="s">
        <v>89</v>
      </c>
    </row>
    <row r="33" spans="1:41">
      <c r="A33" s="144" t="str" cm="1">
        <f t="array" ref="A33:A48">IF(Table3[Vehicle License Number]&lt;&gt;"",Table3[Vehicle License Number],"")</f>
        <v>OD1234</v>
      </c>
      <c r="B33" s="13" cm="1">
        <f t="array" ref="B33">'Summary Transport'!B7/Table18[Operation Days (Monthly)]</f>
        <v>0</v>
      </c>
      <c r="C33" s="13" cm="1">
        <f t="array" ref="C33">'Summary Transport'!C7/Table18[Operation Days (Monthly)]</f>
        <v>0</v>
      </c>
      <c r="D33" s="13" cm="1">
        <f t="array" ref="D33">'Summary Transport'!D7/Table18[Operation Days (Monthly)]</f>
        <v>0</v>
      </c>
      <c r="E33" s="13" cm="1">
        <f t="array" ref="E33">'Summary Transport'!E7/Table18[Operation Days (Monthly)]</f>
        <v>0</v>
      </c>
      <c r="F33" s="13" cm="1">
        <f t="array" ref="F33">'Summary Transport'!F7/Table18[Operation Days (Monthly)]</f>
        <v>0</v>
      </c>
      <c r="G33" s="13" cm="1">
        <f t="array" ref="G33">'Summary Transport'!G7/Table18[Operation Days (Monthly)]</f>
        <v>0</v>
      </c>
      <c r="H33" s="13" cm="1">
        <f t="array" ref="H33">'Summary Transport'!H7/Table18[Operation Days (Monthly)]</f>
        <v>0</v>
      </c>
      <c r="I33" s="13" cm="1">
        <f t="array" ref="I33">'Summary Transport'!I7/Table18[Operation Days (Monthly)]</f>
        <v>0</v>
      </c>
      <c r="J33" s="13" cm="1">
        <f t="array" ref="J33">'Summary Transport'!J7/Table18[Operation Days (Monthly)]</f>
        <v>0</v>
      </c>
      <c r="K33" s="13" cm="1">
        <f t="array" ref="K33">'Summary Transport'!K7/Table18[Operation Days (Monthly)]</f>
        <v>0</v>
      </c>
      <c r="L33" s="13" cm="1">
        <f t="array" ref="L33">'Summary Transport'!L7/Table18[Operation Days (Monthly)]</f>
        <v>0</v>
      </c>
      <c r="M33" s="13" cm="1">
        <f t="array" ref="M33">'Summary Transport'!M7/Table18[Operation Days (Monthly)]</f>
        <v>0</v>
      </c>
      <c r="N33" s="13" cm="1">
        <f t="array" ref="N33">'Summary Transport'!N7/Table18[Operation Days (Monthly)]</f>
        <v>0</v>
      </c>
      <c r="O33" s="13" cm="1">
        <f t="array" ref="O33">'Summary Transport'!O7/Table18[Operation Days (Monthly)]</f>
        <v>0</v>
      </c>
      <c r="P33" s="13"/>
      <c r="Q33" s="13" cm="1">
        <f t="array" ref="Q33">'Summary Transport'!Q7/Table18[Operation Days (Monthly)]</f>
        <v>0</v>
      </c>
      <c r="R33" s="25" cm="1">
        <f t="array" ref="R33">'Summary Transport'!R7/Table18[Operation Days (Monthly)]</f>
        <v>0</v>
      </c>
      <c r="S33" s="13" cm="1">
        <f t="array" ref="S33">'Summary Transport'!S7/Table18[Operation Days (Monthly)]</f>
        <v>0.04</v>
      </c>
      <c r="T33" s="13" cm="1">
        <f t="array" ref="T33">'Summary Transport'!T7/Table18[Operation Days (Monthly)]</f>
        <v>0</v>
      </c>
      <c r="U33" s="13" cm="1">
        <f t="array" ref="U33">'Summary Transport'!U7/Table18[Operation Days (Monthly)]</f>
        <v>0</v>
      </c>
      <c r="V33" s="13" cm="1">
        <f t="array" ref="V33">'Summary Transport'!V7/Table18[Operation Days (Monthly)]</f>
        <v>0</v>
      </c>
      <c r="W33" s="13" cm="1">
        <f t="array" ref="W33">'Summary Transport'!W7/Table18[Operation Days (Monthly)]</f>
        <v>0</v>
      </c>
      <c r="X33" s="13" cm="1">
        <f t="array" ref="X33">'Summary Transport'!X7/Table18[Operation Days (Monthly)]</f>
        <v>0</v>
      </c>
      <c r="Y33" s="13" cm="1">
        <f t="array" ref="Y33">'Summary Transport'!Y7/Table18[Operation Days (Monthly)]</f>
        <v>0</v>
      </c>
      <c r="Z33" s="13" cm="1">
        <f t="array" ref="Z33">'Summary Transport'!Z7/Table18[Operation Days (Monthly)]</f>
        <v>0</v>
      </c>
      <c r="AA33" s="13" cm="1">
        <f t="array" ref="AA33">'Summary Transport'!AA7/Table18[Operation Days (Monthly)]</f>
        <v>0</v>
      </c>
      <c r="AB33" s="13" cm="1">
        <f t="array" ref="AB33">'Summary Transport'!AB7/Table18[Operation Days (Monthly)]</f>
        <v>0</v>
      </c>
      <c r="AC33" s="13" cm="1">
        <f t="array" ref="AC33">'Summary Transport'!AC7/Table18[Operation Days (Monthly)]</f>
        <v>0</v>
      </c>
      <c r="AD33" s="13" cm="1">
        <f t="array" ref="AD33">'Summary Transport'!AD7/Table18[Operation Days (Monthly)]</f>
        <v>0</v>
      </c>
      <c r="AE33" s="13" cm="1">
        <f t="array" ref="AE33">'Summary Transport'!AE7/Table18[Operation Days (Monthly)]</f>
        <v>0</v>
      </c>
      <c r="AF33" s="13" cm="1">
        <f t="array" ref="AF33">'Summary Transport'!AF7/Table18[Operation Days (Monthly)]</f>
        <v>0</v>
      </c>
      <c r="AG33" s="13" cm="1">
        <f t="array" ref="AG33">'Summary Transport'!AG7/Table18[Operation Days (Monthly)]</f>
        <v>0</v>
      </c>
      <c r="AH33" s="13" cm="1">
        <f t="array" ref="AH33">'Summary Transport'!AH7/Table18[Operation Days (Monthly)]</f>
        <v>0</v>
      </c>
      <c r="AI33" s="13" cm="1">
        <f t="array" ref="AI33">'Summary Transport'!AI7/Table18[Operation Days (Monthly)]</f>
        <v>0</v>
      </c>
      <c r="AJ33" s="13" cm="1">
        <f t="array" ref="AJ33">'Summary Transport'!AJ7/Table18[Operation Days (Monthly)]</f>
        <v>0</v>
      </c>
      <c r="AK33" s="13" cm="1">
        <f t="array" ref="AK33">'Summary Transport'!AK7/Table18[Operation Days (Monthly)]</f>
        <v>0</v>
      </c>
      <c r="AL33" s="13" cm="1">
        <f t="array" ref="AL33">'Summary Transport'!AL7/Table18[Operation Days (Monthly)]</f>
        <v>0</v>
      </c>
      <c r="AM33" s="13" cm="1">
        <f t="array" ref="AM33">'Summary Transport'!AM7/Table18[Operation Days (Annual)]</f>
        <v>0</v>
      </c>
      <c r="AN33" s="13" cm="1">
        <f t="array" ref="AN33">'Summary Transport'!AN7/Table18[Operation Days (Annual)]</f>
        <v>3.3333333333333335E-3</v>
      </c>
      <c r="AO33" s="13" cm="1">
        <f t="array" ref="AO33">'Summary Transport'!AO7/Table18[Operation Days (Annual)]</f>
        <v>0</v>
      </c>
    </row>
    <row r="34" spans="1:41">
      <c r="A34" s="12" t="str">
        <v>OD1235</v>
      </c>
      <c r="B34" s="13" cm="1">
        <f t="array" ref="B34">'Summary Transport'!B8/Table18[Operation Days (Monthly)]</f>
        <v>0.32</v>
      </c>
      <c r="C34" s="13" cm="1">
        <f t="array" ref="C34">'Summary Transport'!C8/Table18[Operation Days (Monthly)]</f>
        <v>0.08</v>
      </c>
      <c r="D34" s="13" cm="1">
        <f t="array" ref="D34">'Summary Transport'!D8/Table18[Operation Days (Monthly)]</f>
        <v>0</v>
      </c>
      <c r="E34" s="13" cm="1">
        <f t="array" ref="E34">'Summary Transport'!E8/Table18[Operation Days (Monthly)]</f>
        <v>0.24</v>
      </c>
      <c r="F34" s="13" cm="1">
        <f t="array" ref="F34">'Summary Transport'!F8/Table18[Operation Days (Monthly)]</f>
        <v>0.04</v>
      </c>
      <c r="G34" s="13" cm="1">
        <f t="array" ref="G34">'Summary Transport'!G8/Table18[Operation Days (Monthly)]</f>
        <v>0</v>
      </c>
      <c r="H34" s="13" cm="1">
        <f t="array" ref="H34">'Summary Transport'!H8/Table18[Operation Days (Monthly)]</f>
        <v>0</v>
      </c>
      <c r="I34" s="13" cm="1">
        <f t="array" ref="I34">'Summary Transport'!I8/Table18[Operation Days (Monthly)]</f>
        <v>0</v>
      </c>
      <c r="J34" s="13" cm="1">
        <f t="array" ref="J34">'Summary Transport'!J8/Table18[Operation Days (Monthly)]</f>
        <v>0</v>
      </c>
      <c r="K34" s="13" cm="1">
        <f t="array" ref="K34">'Summary Transport'!K8/Table18[Operation Days (Monthly)]</f>
        <v>0</v>
      </c>
      <c r="L34" s="13" cm="1">
        <f t="array" ref="L34">'Summary Transport'!L8/Table18[Operation Days (Monthly)]</f>
        <v>0</v>
      </c>
      <c r="M34" s="13" cm="1">
        <f t="array" ref="M34">'Summary Transport'!M8/Table18[Operation Days (Monthly)]</f>
        <v>0</v>
      </c>
      <c r="N34" s="13" cm="1">
        <f t="array" ref="N34">'Summary Transport'!N8/Table18[Operation Days (Monthly)]</f>
        <v>0</v>
      </c>
      <c r="O34" s="13" cm="1">
        <f t="array" ref="O34">'Summary Transport'!O8/Table18[Operation Days (Monthly)]</f>
        <v>0</v>
      </c>
      <c r="P34" s="13"/>
      <c r="Q34" s="13" cm="1">
        <f t="array" ref="Q34">'Summary Transport'!Q8/Table18[Operation Days (Monthly)]</f>
        <v>0</v>
      </c>
      <c r="R34" s="25" cm="1">
        <f t="array" ref="R34">'Summary Transport'!R8/Table18[Operation Days (Monthly)]</f>
        <v>0</v>
      </c>
      <c r="S34" s="13" cm="1">
        <f t="array" ref="S34">'Summary Transport'!S8/Table18[Operation Days (Monthly)]</f>
        <v>0</v>
      </c>
      <c r="T34" s="13" cm="1">
        <f t="array" ref="T34">'Summary Transport'!T8/Table18[Operation Days (Monthly)]</f>
        <v>0</v>
      </c>
      <c r="U34" s="13" cm="1">
        <f t="array" ref="U34">'Summary Transport'!U8/Table18[Operation Days (Monthly)]</f>
        <v>0</v>
      </c>
      <c r="V34" s="13" cm="1">
        <f t="array" ref="V34">'Summary Transport'!V8/Table18[Operation Days (Monthly)]</f>
        <v>0</v>
      </c>
      <c r="W34" s="13" cm="1">
        <f t="array" ref="W34">'Summary Transport'!W8/Table18[Operation Days (Monthly)]</f>
        <v>0</v>
      </c>
      <c r="X34" s="13" cm="1">
        <f t="array" ref="X34">'Summary Transport'!X8/Table18[Operation Days (Monthly)]</f>
        <v>0</v>
      </c>
      <c r="Y34" s="13" cm="1">
        <f t="array" ref="Y34">'Summary Transport'!Y8/Table18[Operation Days (Monthly)]</f>
        <v>0</v>
      </c>
      <c r="Z34" s="13" cm="1">
        <f t="array" ref="Z34">'Summary Transport'!Z8/Table18[Operation Days (Monthly)]</f>
        <v>0</v>
      </c>
      <c r="AA34" s="13" cm="1">
        <f t="array" ref="AA34">'Summary Transport'!AA8/Table18[Operation Days (Monthly)]</f>
        <v>0</v>
      </c>
      <c r="AB34" s="13" cm="1">
        <f t="array" ref="AB34">'Summary Transport'!AB8/Table18[Operation Days (Monthly)]</f>
        <v>0</v>
      </c>
      <c r="AC34" s="13" cm="1">
        <f t="array" ref="AC34">'Summary Transport'!AC8/Table18[Operation Days (Monthly)]</f>
        <v>0</v>
      </c>
      <c r="AD34" s="13" cm="1">
        <f t="array" ref="AD34">'Summary Transport'!AD8/Table18[Operation Days (Monthly)]</f>
        <v>0</v>
      </c>
      <c r="AE34" s="13" cm="1">
        <f t="array" ref="AE34">'Summary Transport'!AE8/Table18[Operation Days (Monthly)]</f>
        <v>0</v>
      </c>
      <c r="AF34" s="13" cm="1">
        <f t="array" ref="AF34">'Summary Transport'!AF8/Table18[Operation Days (Monthly)]</f>
        <v>0</v>
      </c>
      <c r="AG34" s="13" cm="1">
        <f t="array" ref="AG34">'Summary Transport'!AG8/Table18[Operation Days (Monthly)]</f>
        <v>0</v>
      </c>
      <c r="AH34" s="13" cm="1">
        <f t="array" ref="AH34">'Summary Transport'!AH8/Table18[Operation Days (Monthly)]</f>
        <v>0</v>
      </c>
      <c r="AI34" s="13" cm="1">
        <f t="array" ref="AI34">'Summary Transport'!AI8/Table18[Operation Days (Monthly)]</f>
        <v>0</v>
      </c>
      <c r="AJ34" s="13" cm="1">
        <f t="array" ref="AJ34">'Summary Transport'!AJ8/Table18[Operation Days (Monthly)]</f>
        <v>0</v>
      </c>
      <c r="AK34" s="13" cm="1">
        <f t="array" ref="AK34">'Summary Transport'!AK8/Table18[Operation Days (Monthly)]</f>
        <v>0</v>
      </c>
      <c r="AL34" s="13" cm="1">
        <f t="array" ref="AL34">'Summary Transport'!AL8/Table18[Operation Days (Monthly)]</f>
        <v>0</v>
      </c>
      <c r="AM34" s="13" cm="1">
        <f t="array" ref="AM34">'Summary Transport'!AM8/Table18[Operation Days (Annual)]</f>
        <v>4.6666666666666669E-2</v>
      </c>
      <c r="AN34" s="13" cm="1">
        <f t="array" ref="AN34">'Summary Transport'!AN8/Table18[Operation Days (Annual)]</f>
        <v>0.01</v>
      </c>
      <c r="AO34" s="13" cm="1">
        <f t="array" ref="AO34">'Summary Transport'!AO8/Table18[Operation Days (Annual)]</f>
        <v>0</v>
      </c>
    </row>
    <row r="35" spans="1:41">
      <c r="A35" s="12" t="str">
        <v>OD1236</v>
      </c>
      <c r="B35" s="13" cm="1">
        <f t="array" ref="B35">'Summary Transport'!B9/Table18[Operation Days (Monthly)]</f>
        <v>0</v>
      </c>
      <c r="C35" s="13" cm="1">
        <f t="array" ref="C35">'Summary Transport'!C9/Table18[Operation Days (Monthly)]</f>
        <v>0</v>
      </c>
      <c r="D35" s="13" cm="1">
        <f t="array" ref="D35">'Summary Transport'!D9/Table18[Operation Days (Monthly)]</f>
        <v>0</v>
      </c>
      <c r="E35" s="13" cm="1">
        <f t="array" ref="E35">'Summary Transport'!E9/Table18[Operation Days (Monthly)]</f>
        <v>0.64</v>
      </c>
      <c r="F35" s="13" cm="1">
        <f t="array" ref="F35">'Summary Transport'!F9/Table18[Operation Days (Monthly)]</f>
        <v>0.12</v>
      </c>
      <c r="G35" s="13" cm="1">
        <f t="array" ref="G35">'Summary Transport'!G9/Table18[Operation Days (Monthly)]</f>
        <v>0</v>
      </c>
      <c r="H35" s="13" cm="1">
        <f t="array" ref="H35">'Summary Transport'!H9/Table18[Operation Days (Monthly)]</f>
        <v>0.04</v>
      </c>
      <c r="I35" s="13" cm="1">
        <f t="array" ref="I35">'Summary Transport'!I9/Table18[Operation Days (Monthly)]</f>
        <v>0</v>
      </c>
      <c r="J35" s="13" cm="1">
        <f t="array" ref="J35">'Summary Transport'!J9/Table18[Operation Days (Monthly)]</f>
        <v>0</v>
      </c>
      <c r="K35" s="13" cm="1">
        <f t="array" ref="K35">'Summary Transport'!K9/Table18[Operation Days (Monthly)]</f>
        <v>0.04</v>
      </c>
      <c r="L35" s="13" cm="1">
        <f t="array" ref="L35">'Summary Transport'!L9/Table18[Operation Days (Monthly)]</f>
        <v>0</v>
      </c>
      <c r="M35" s="13" cm="1">
        <f t="array" ref="M35">'Summary Transport'!M9/Table18[Operation Days (Monthly)]</f>
        <v>0</v>
      </c>
      <c r="N35" s="13" cm="1">
        <f t="array" ref="N35">'Summary Transport'!N9/Table18[Operation Days (Monthly)]</f>
        <v>0.04</v>
      </c>
      <c r="O35" s="13" cm="1">
        <f t="array" ref="O35">'Summary Transport'!O9/Table18[Operation Days (Monthly)]</f>
        <v>0</v>
      </c>
      <c r="P35" s="13"/>
      <c r="Q35" s="13" cm="1">
        <f t="array" ref="Q35">'Summary Transport'!Q9/Table18[Operation Days (Monthly)]</f>
        <v>0</v>
      </c>
      <c r="R35" s="25" cm="1">
        <f t="array" ref="R35">'Summary Transport'!R9/Table18[Operation Days (Monthly)]</f>
        <v>0</v>
      </c>
      <c r="S35" s="13" cm="1">
        <f t="array" ref="S35">'Summary Transport'!S9/Table18[Operation Days (Monthly)]</f>
        <v>0.04</v>
      </c>
      <c r="T35" s="13" cm="1">
        <f t="array" ref="T35">'Summary Transport'!T9/Table18[Operation Days (Monthly)]</f>
        <v>0</v>
      </c>
      <c r="U35" s="13" cm="1">
        <f t="array" ref="U35">'Summary Transport'!U9/Table18[Operation Days (Monthly)]</f>
        <v>0</v>
      </c>
      <c r="V35" s="13" cm="1">
        <f t="array" ref="V35">'Summary Transport'!V9/Table18[Operation Days (Monthly)]</f>
        <v>0</v>
      </c>
      <c r="W35" s="13" cm="1">
        <f t="array" ref="W35">'Summary Transport'!W9/Table18[Operation Days (Monthly)]</f>
        <v>0</v>
      </c>
      <c r="X35" s="13" cm="1">
        <f t="array" ref="X35">'Summary Transport'!X9/Table18[Operation Days (Monthly)]</f>
        <v>0</v>
      </c>
      <c r="Y35" s="13" cm="1">
        <f t="array" ref="Y35">'Summary Transport'!Y9/Table18[Operation Days (Monthly)]</f>
        <v>0</v>
      </c>
      <c r="Z35" s="13" cm="1">
        <f t="array" ref="Z35">'Summary Transport'!Z9/Table18[Operation Days (Monthly)]</f>
        <v>0</v>
      </c>
      <c r="AA35" s="13" cm="1">
        <f t="array" ref="AA35">'Summary Transport'!AA9/Table18[Operation Days (Monthly)]</f>
        <v>0</v>
      </c>
      <c r="AB35" s="13" cm="1">
        <f t="array" ref="AB35">'Summary Transport'!AB9/Table18[Operation Days (Monthly)]</f>
        <v>0</v>
      </c>
      <c r="AC35" s="13" cm="1">
        <f t="array" ref="AC35">'Summary Transport'!AC9/Table18[Operation Days (Monthly)]</f>
        <v>0</v>
      </c>
      <c r="AD35" s="13" cm="1">
        <f t="array" ref="AD35">'Summary Transport'!AD9/Table18[Operation Days (Monthly)]</f>
        <v>0</v>
      </c>
      <c r="AE35" s="13" cm="1">
        <f t="array" ref="AE35">'Summary Transport'!AE9/Table18[Operation Days (Monthly)]</f>
        <v>0</v>
      </c>
      <c r="AF35" s="13" cm="1">
        <f t="array" ref="AF35">'Summary Transport'!AF9/Table18[Operation Days (Monthly)]</f>
        <v>0</v>
      </c>
      <c r="AG35" s="13" cm="1">
        <f t="array" ref="AG35">'Summary Transport'!AG9/Table18[Operation Days (Monthly)]</f>
        <v>0</v>
      </c>
      <c r="AH35" s="13" cm="1">
        <f t="array" ref="AH35">'Summary Transport'!AH9/Table18[Operation Days (Monthly)]</f>
        <v>0</v>
      </c>
      <c r="AI35" s="13" cm="1">
        <f t="array" ref="AI35">'Summary Transport'!AI9/Table18[Operation Days (Monthly)]</f>
        <v>0</v>
      </c>
      <c r="AJ35" s="13" cm="1">
        <f t="array" ref="AJ35">'Summary Transport'!AJ9/Table18[Operation Days (Monthly)]</f>
        <v>0</v>
      </c>
      <c r="AK35" s="13" cm="1">
        <f t="array" ref="AK35">'Summary Transport'!AK9/Table18[Operation Days (Monthly)]</f>
        <v>0</v>
      </c>
      <c r="AL35" s="13" cm="1">
        <f t="array" ref="AL35">'Summary Transport'!AL9/Table18[Operation Days (Monthly)]</f>
        <v>0</v>
      </c>
      <c r="AM35" s="13" cm="1">
        <f t="array" ref="AM35">'Summary Transport'!AM9/Table18[Operation Days (Annual)]</f>
        <v>6.3333333333333339E-2</v>
      </c>
      <c r="AN35" s="13" cm="1">
        <f t="array" ref="AN35">'Summary Transport'!AN9/Table18[Operation Days (Annual)]</f>
        <v>1.3333333333333334E-2</v>
      </c>
      <c r="AO35" s="13" cm="1">
        <f t="array" ref="AO35">'Summary Transport'!AO9/Table18[Operation Days (Annual)]</f>
        <v>0</v>
      </c>
    </row>
    <row r="36" spans="1:41">
      <c r="A36" s="12" t="str">
        <v>OD1237</v>
      </c>
      <c r="B36" s="13" cm="1">
        <f t="array" ref="B36">'Summary Transport'!B10/Table18[Operation Days (Monthly)]</f>
        <v>0</v>
      </c>
      <c r="C36" s="13" cm="1">
        <f t="array" ref="C36">'Summary Transport'!C10/Table18[Operation Days (Monthly)]</f>
        <v>0</v>
      </c>
      <c r="D36" s="13" cm="1">
        <f t="array" ref="D36">'Summary Transport'!D10/Table18[Operation Days (Monthly)]</f>
        <v>0</v>
      </c>
      <c r="E36" s="13" cm="1">
        <f t="array" ref="E36">'Summary Transport'!E10/Table18[Operation Days (Monthly)]</f>
        <v>0</v>
      </c>
      <c r="F36" s="13" cm="1">
        <f t="array" ref="F36">'Summary Transport'!F10/Table18[Operation Days (Monthly)]</f>
        <v>0</v>
      </c>
      <c r="G36" s="13" cm="1">
        <f t="array" ref="G36">'Summary Transport'!G10/Table18[Operation Days (Monthly)]</f>
        <v>0</v>
      </c>
      <c r="H36" s="13" cm="1">
        <f t="array" ref="H36">'Summary Transport'!H10/Table18[Operation Days (Monthly)]</f>
        <v>0</v>
      </c>
      <c r="I36" s="13" cm="1">
        <f t="array" ref="I36">'Summary Transport'!I10/Table18[Operation Days (Monthly)]</f>
        <v>0</v>
      </c>
      <c r="J36" s="13" cm="1">
        <f t="array" ref="J36">'Summary Transport'!J10/Table18[Operation Days (Monthly)]</f>
        <v>0</v>
      </c>
      <c r="K36" s="13" cm="1">
        <f t="array" ref="K36">'Summary Transport'!K10/Table18[Operation Days (Monthly)]</f>
        <v>0</v>
      </c>
      <c r="L36" s="13" cm="1">
        <f t="array" ref="L36">'Summary Transport'!L10/Table18[Operation Days (Monthly)]</f>
        <v>0</v>
      </c>
      <c r="M36" s="13" cm="1">
        <f t="array" ref="M36">'Summary Transport'!M10/Table18[Operation Days (Monthly)]</f>
        <v>0</v>
      </c>
      <c r="N36" s="13" cm="1">
        <f t="array" ref="N36">'Summary Transport'!N10/Table18[Operation Days (Monthly)]</f>
        <v>0</v>
      </c>
      <c r="O36" s="13" cm="1">
        <f t="array" ref="O36">'Summary Transport'!O10/Table18[Operation Days (Monthly)]</f>
        <v>0</v>
      </c>
      <c r="P36" s="13"/>
      <c r="Q36" s="13" cm="1">
        <f t="array" ref="Q36">'Summary Transport'!Q10/Table18[Operation Days (Monthly)]</f>
        <v>0</v>
      </c>
      <c r="R36" s="25" cm="1">
        <f t="array" ref="R36">'Summary Transport'!R10/Table18[Operation Days (Monthly)]</f>
        <v>0.04</v>
      </c>
      <c r="S36" s="13" cm="1">
        <f t="array" ref="S36">'Summary Transport'!S10/Table18[Operation Days (Monthly)]</f>
        <v>0</v>
      </c>
      <c r="T36" s="13" cm="1">
        <f t="array" ref="T36">'Summary Transport'!T10/Table18[Operation Days (Monthly)]</f>
        <v>0</v>
      </c>
      <c r="U36" s="13" cm="1">
        <f t="array" ref="U36">'Summary Transport'!U10/Table18[Operation Days (Monthly)]</f>
        <v>0</v>
      </c>
      <c r="V36" s="13" cm="1">
        <f t="array" ref="V36">'Summary Transport'!V10/Table18[Operation Days (Monthly)]</f>
        <v>0</v>
      </c>
      <c r="W36" s="13" cm="1">
        <f t="array" ref="W36">'Summary Transport'!W10/Table18[Operation Days (Monthly)]</f>
        <v>0</v>
      </c>
      <c r="X36" s="13" cm="1">
        <f t="array" ref="X36">'Summary Transport'!X10/Table18[Operation Days (Monthly)]</f>
        <v>0</v>
      </c>
      <c r="Y36" s="13" cm="1">
        <f t="array" ref="Y36">'Summary Transport'!Y10/Table18[Operation Days (Monthly)]</f>
        <v>0</v>
      </c>
      <c r="Z36" s="13" cm="1">
        <f t="array" ref="Z36">'Summary Transport'!Z10/Table18[Operation Days (Monthly)]</f>
        <v>0</v>
      </c>
      <c r="AA36" s="13" cm="1">
        <f t="array" ref="AA36">'Summary Transport'!AA10/Table18[Operation Days (Monthly)]</f>
        <v>0</v>
      </c>
      <c r="AB36" s="13" cm="1">
        <f t="array" ref="AB36">'Summary Transport'!AB10/Table18[Operation Days (Monthly)]</f>
        <v>0</v>
      </c>
      <c r="AC36" s="13" cm="1">
        <f t="array" ref="AC36">'Summary Transport'!AC10/Table18[Operation Days (Monthly)]</f>
        <v>0</v>
      </c>
      <c r="AD36" s="13" cm="1">
        <f t="array" ref="AD36">'Summary Transport'!AD10/Table18[Operation Days (Monthly)]</f>
        <v>0</v>
      </c>
      <c r="AE36" s="13" cm="1">
        <f t="array" ref="AE36">'Summary Transport'!AE10/Table18[Operation Days (Monthly)]</f>
        <v>0</v>
      </c>
      <c r="AF36" s="13" cm="1">
        <f t="array" ref="AF36">'Summary Transport'!AF10/Table18[Operation Days (Monthly)]</f>
        <v>0</v>
      </c>
      <c r="AG36" s="13" cm="1">
        <f t="array" ref="AG36">'Summary Transport'!AG10/Table18[Operation Days (Monthly)]</f>
        <v>0</v>
      </c>
      <c r="AH36" s="13" cm="1">
        <f t="array" ref="AH36">'Summary Transport'!AH10/Table18[Operation Days (Monthly)]</f>
        <v>0</v>
      </c>
      <c r="AI36" s="13" cm="1">
        <f t="array" ref="AI36">'Summary Transport'!AI10/Table18[Operation Days (Monthly)]</f>
        <v>0</v>
      </c>
      <c r="AJ36" s="13" cm="1">
        <f t="array" ref="AJ36">'Summary Transport'!AJ10/Table18[Operation Days (Monthly)]</f>
        <v>0</v>
      </c>
      <c r="AK36" s="13" cm="1">
        <f t="array" ref="AK36">'Summary Transport'!AK10/Table18[Operation Days (Monthly)]</f>
        <v>0</v>
      </c>
      <c r="AL36" s="13" cm="1">
        <f t="array" ref="AL36">'Summary Transport'!AL10/Table18[Operation Days (Monthly)]</f>
        <v>0</v>
      </c>
      <c r="AM36" s="13" cm="1">
        <f t="array" ref="AM36">'Summary Transport'!AM10/Table18[Operation Days (Annual)]</f>
        <v>3.3333333333333335E-3</v>
      </c>
      <c r="AN36" s="13" cm="1">
        <f t="array" ref="AN36">'Summary Transport'!AN10/Table18[Operation Days (Annual)]</f>
        <v>0</v>
      </c>
      <c r="AO36" s="13" cm="1">
        <f t="array" ref="AO36">'Summary Transport'!AO10/Table18[Operation Days (Annual)]</f>
        <v>0</v>
      </c>
    </row>
    <row r="37" spans="1:41">
      <c r="A37" s="12" t="str">
        <v>OD1238</v>
      </c>
      <c r="B37" s="13" cm="1">
        <f t="array" ref="B37">'Summary Transport'!B11/Table18[Operation Days (Monthly)]</f>
        <v>0</v>
      </c>
      <c r="C37" s="13" cm="1">
        <f t="array" ref="C37">'Summary Transport'!C11/Table18[Operation Days (Monthly)]</f>
        <v>0</v>
      </c>
      <c r="D37" s="13" cm="1">
        <f t="array" ref="D37">'Summary Transport'!D11/Table18[Operation Days (Monthly)]</f>
        <v>0</v>
      </c>
      <c r="E37" s="13" cm="1">
        <f t="array" ref="E37">'Summary Transport'!E11/Table18[Operation Days (Monthly)]</f>
        <v>0</v>
      </c>
      <c r="F37" s="13" cm="1">
        <f t="array" ref="F37">'Summary Transport'!F11/Table18[Operation Days (Monthly)]</f>
        <v>0</v>
      </c>
      <c r="G37" s="13" cm="1">
        <f t="array" ref="G37">'Summary Transport'!G11/Table18[Operation Days (Monthly)]</f>
        <v>0</v>
      </c>
      <c r="H37" s="13" cm="1">
        <f t="array" ref="H37">'Summary Transport'!H11/Table18[Operation Days (Monthly)]</f>
        <v>0</v>
      </c>
      <c r="I37" s="13" cm="1">
        <f t="array" ref="I37">'Summary Transport'!I11/Table18[Operation Days (Monthly)]</f>
        <v>0</v>
      </c>
      <c r="J37" s="13" cm="1">
        <f t="array" ref="J37">'Summary Transport'!J11/Table18[Operation Days (Monthly)]</f>
        <v>0</v>
      </c>
      <c r="K37" s="13" cm="1">
        <f t="array" ref="K37">'Summary Transport'!K11/Table18[Operation Days (Monthly)]</f>
        <v>0</v>
      </c>
      <c r="L37" s="13" cm="1">
        <f t="array" ref="L37">'Summary Transport'!L11/Table18[Operation Days (Monthly)]</f>
        <v>0</v>
      </c>
      <c r="M37" s="13" cm="1">
        <f t="array" ref="M37">'Summary Transport'!M11/Table18[Operation Days (Monthly)]</f>
        <v>0</v>
      </c>
      <c r="N37" s="13" cm="1">
        <f t="array" ref="N37">'Summary Transport'!N11/Table18[Operation Days (Monthly)]</f>
        <v>0</v>
      </c>
      <c r="O37" s="13" cm="1">
        <f t="array" ref="O37">'Summary Transport'!O11/Table18[Operation Days (Monthly)]</f>
        <v>0</v>
      </c>
      <c r="P37" s="13"/>
      <c r="Q37" s="13" cm="1">
        <f t="array" ref="Q37">'Summary Transport'!Q11/Table18[Operation Days (Monthly)]</f>
        <v>0</v>
      </c>
      <c r="R37" s="25" cm="1">
        <f t="array" ref="R37">'Summary Transport'!R11/Table18[Operation Days (Monthly)]</f>
        <v>0</v>
      </c>
      <c r="S37" s="13" cm="1">
        <f t="array" ref="S37">'Summary Transport'!S11/Table18[Operation Days (Monthly)]</f>
        <v>0</v>
      </c>
      <c r="T37" s="13" cm="1">
        <f t="array" ref="T37">'Summary Transport'!T11/Table18[Operation Days (Monthly)]</f>
        <v>0</v>
      </c>
      <c r="U37" s="13" cm="1">
        <f t="array" ref="U37">'Summary Transport'!U11/Table18[Operation Days (Monthly)]</f>
        <v>0</v>
      </c>
      <c r="V37" s="13" cm="1">
        <f t="array" ref="V37">'Summary Transport'!V11/Table18[Operation Days (Monthly)]</f>
        <v>0</v>
      </c>
      <c r="W37" s="13" cm="1">
        <f t="array" ref="W37">'Summary Transport'!W11/Table18[Operation Days (Monthly)]</f>
        <v>0</v>
      </c>
      <c r="X37" s="13" cm="1">
        <f t="array" ref="X37">'Summary Transport'!X11/Table18[Operation Days (Monthly)]</f>
        <v>0</v>
      </c>
      <c r="Y37" s="13" cm="1">
        <f t="array" ref="Y37">'Summary Transport'!Y11/Table18[Operation Days (Monthly)]</f>
        <v>0</v>
      </c>
      <c r="Z37" s="13" cm="1">
        <f t="array" ref="Z37">'Summary Transport'!Z11/Table18[Operation Days (Monthly)]</f>
        <v>0</v>
      </c>
      <c r="AA37" s="13" cm="1">
        <f t="array" ref="AA37">'Summary Transport'!AA11/Table18[Operation Days (Monthly)]</f>
        <v>0</v>
      </c>
      <c r="AB37" s="13" cm="1">
        <f t="array" ref="AB37">'Summary Transport'!AB11/Table18[Operation Days (Monthly)]</f>
        <v>0</v>
      </c>
      <c r="AC37" s="13" cm="1">
        <f t="array" ref="AC37">'Summary Transport'!AC11/Table18[Operation Days (Monthly)]</f>
        <v>0</v>
      </c>
      <c r="AD37" s="13" cm="1">
        <f t="array" ref="AD37">'Summary Transport'!AD11/Table18[Operation Days (Monthly)]</f>
        <v>0</v>
      </c>
      <c r="AE37" s="13" cm="1">
        <f t="array" ref="AE37">'Summary Transport'!AE11/Table18[Operation Days (Monthly)]</f>
        <v>0</v>
      </c>
      <c r="AF37" s="13" cm="1">
        <f t="array" ref="AF37">'Summary Transport'!AF11/Table18[Operation Days (Monthly)]</f>
        <v>0</v>
      </c>
      <c r="AG37" s="13" cm="1">
        <f t="array" ref="AG37">'Summary Transport'!AG11/Table18[Operation Days (Monthly)]</f>
        <v>0</v>
      </c>
      <c r="AH37" s="13" cm="1">
        <f t="array" ref="AH37">'Summary Transport'!AH11/Table18[Operation Days (Monthly)]</f>
        <v>0</v>
      </c>
      <c r="AI37" s="13" cm="1">
        <f t="array" ref="AI37">'Summary Transport'!AI11/Table18[Operation Days (Monthly)]</f>
        <v>0</v>
      </c>
      <c r="AJ37" s="13" cm="1">
        <f t="array" ref="AJ37">'Summary Transport'!AJ11/Table18[Operation Days (Monthly)]</f>
        <v>0</v>
      </c>
      <c r="AK37" s="13" cm="1">
        <f t="array" ref="AK37">'Summary Transport'!AK11/Table18[Operation Days (Monthly)]</f>
        <v>0</v>
      </c>
      <c r="AL37" s="13" cm="1">
        <f t="array" ref="AL37">'Summary Transport'!AL11/Table18[Operation Days (Monthly)]</f>
        <v>0</v>
      </c>
      <c r="AM37" s="13" cm="1">
        <f t="array" ref="AM37">'Summary Transport'!AM11/Table18[Operation Days (Annual)]</f>
        <v>0</v>
      </c>
      <c r="AN37" s="13" cm="1">
        <f t="array" ref="AN37">'Summary Transport'!AN11/Table18[Operation Days (Annual)]</f>
        <v>0</v>
      </c>
      <c r="AO37" s="13" cm="1">
        <f t="array" ref="AO37">'Summary Transport'!AO11/Table18[Operation Days (Annual)]</f>
        <v>0</v>
      </c>
    </row>
    <row r="38" spans="1:41">
      <c r="A38" s="12" t="str">
        <v>OD1239</v>
      </c>
      <c r="B38" s="13" cm="1">
        <f t="array" ref="B38">'Summary Transport'!B12/Table18[Operation Days (Monthly)]</f>
        <v>0</v>
      </c>
      <c r="C38" s="13" cm="1">
        <f t="array" ref="C38">'Summary Transport'!C12/Table18[Operation Days (Monthly)]</f>
        <v>0</v>
      </c>
      <c r="D38" s="13" cm="1">
        <f t="array" ref="D38">'Summary Transport'!D12/Table18[Operation Days (Monthly)]</f>
        <v>0</v>
      </c>
      <c r="E38" s="13" cm="1">
        <f t="array" ref="E38">'Summary Transport'!E12/Table18[Operation Days (Monthly)]</f>
        <v>0</v>
      </c>
      <c r="F38" s="13" cm="1">
        <f t="array" ref="F38">'Summary Transport'!F12/Table18[Operation Days (Monthly)]</f>
        <v>0</v>
      </c>
      <c r="G38" s="13" cm="1">
        <f t="array" ref="G38">'Summary Transport'!G12/Table18[Operation Days (Monthly)]</f>
        <v>0</v>
      </c>
      <c r="H38" s="13" cm="1">
        <f t="array" ref="H38">'Summary Transport'!H12/Table18[Operation Days (Monthly)]</f>
        <v>0</v>
      </c>
      <c r="I38" s="13" cm="1">
        <f t="array" ref="I38">'Summary Transport'!I12/Table18[Operation Days (Monthly)]</f>
        <v>0</v>
      </c>
      <c r="J38" s="13" cm="1">
        <f t="array" ref="J38">'Summary Transport'!J12/Table18[Operation Days (Monthly)]</f>
        <v>0</v>
      </c>
      <c r="K38" s="13" cm="1">
        <f t="array" ref="K38">'Summary Transport'!K12/Table18[Operation Days (Monthly)]</f>
        <v>0</v>
      </c>
      <c r="L38" s="13" cm="1">
        <f t="array" ref="L38">'Summary Transport'!L12/Table18[Operation Days (Monthly)]</f>
        <v>0</v>
      </c>
      <c r="M38" s="13" cm="1">
        <f t="array" ref="M38">'Summary Transport'!M12/Table18[Operation Days (Monthly)]</f>
        <v>0</v>
      </c>
      <c r="N38" s="13" cm="1">
        <f t="array" ref="N38">'Summary Transport'!N12/Table18[Operation Days (Monthly)]</f>
        <v>0</v>
      </c>
      <c r="O38" s="13" cm="1">
        <f t="array" ref="O38">'Summary Transport'!O12/Table18[Operation Days (Monthly)]</f>
        <v>0</v>
      </c>
      <c r="P38" s="13"/>
      <c r="Q38" s="13" cm="1">
        <f t="array" ref="Q38">'Summary Transport'!Q12/Table18[Operation Days (Monthly)]</f>
        <v>0</v>
      </c>
      <c r="R38" s="25" cm="1">
        <f t="array" ref="R38">'Summary Transport'!R12/Table18[Operation Days (Monthly)]</f>
        <v>0</v>
      </c>
      <c r="S38" s="13" cm="1">
        <f t="array" ref="S38">'Summary Transport'!S12/Table18[Operation Days (Monthly)]</f>
        <v>0</v>
      </c>
      <c r="T38" s="13" cm="1">
        <f t="array" ref="T38">'Summary Transport'!T12/Table18[Operation Days (Monthly)]</f>
        <v>0</v>
      </c>
      <c r="U38" s="13" cm="1">
        <f t="array" ref="U38">'Summary Transport'!U12/Table18[Operation Days (Monthly)]</f>
        <v>0</v>
      </c>
      <c r="V38" s="13" cm="1">
        <f t="array" ref="V38">'Summary Transport'!V12/Table18[Operation Days (Monthly)]</f>
        <v>0</v>
      </c>
      <c r="W38" s="13" cm="1">
        <f t="array" ref="W38">'Summary Transport'!W12/Table18[Operation Days (Monthly)]</f>
        <v>0</v>
      </c>
      <c r="X38" s="13" cm="1">
        <f t="array" ref="X38">'Summary Transport'!X12/Table18[Operation Days (Monthly)]</f>
        <v>0</v>
      </c>
      <c r="Y38" s="13" cm="1">
        <f t="array" ref="Y38">'Summary Transport'!Y12/Table18[Operation Days (Monthly)]</f>
        <v>0</v>
      </c>
      <c r="Z38" s="13" cm="1">
        <f t="array" ref="Z38">'Summary Transport'!Z12/Table18[Operation Days (Monthly)]</f>
        <v>0</v>
      </c>
      <c r="AA38" s="13" cm="1">
        <f t="array" ref="AA38">'Summary Transport'!AA12/Table18[Operation Days (Monthly)]</f>
        <v>0</v>
      </c>
      <c r="AB38" s="13" cm="1">
        <f t="array" ref="AB38">'Summary Transport'!AB12/Table18[Operation Days (Monthly)]</f>
        <v>0</v>
      </c>
      <c r="AC38" s="13" cm="1">
        <f t="array" ref="AC38">'Summary Transport'!AC12/Table18[Operation Days (Monthly)]</f>
        <v>0</v>
      </c>
      <c r="AD38" s="13" cm="1">
        <f t="array" ref="AD38">'Summary Transport'!AD12/Table18[Operation Days (Monthly)]</f>
        <v>0</v>
      </c>
      <c r="AE38" s="13" cm="1">
        <f t="array" ref="AE38">'Summary Transport'!AE12/Table18[Operation Days (Monthly)]</f>
        <v>0</v>
      </c>
      <c r="AF38" s="13" cm="1">
        <f t="array" ref="AF38">'Summary Transport'!AF12/Table18[Operation Days (Monthly)]</f>
        <v>0</v>
      </c>
      <c r="AG38" s="13" cm="1">
        <f t="array" ref="AG38">'Summary Transport'!AG12/Table18[Operation Days (Monthly)]</f>
        <v>0</v>
      </c>
      <c r="AH38" s="13" cm="1">
        <f t="array" ref="AH38">'Summary Transport'!AH12/Table18[Operation Days (Monthly)]</f>
        <v>0</v>
      </c>
      <c r="AI38" s="13" cm="1">
        <f t="array" ref="AI38">'Summary Transport'!AI12/Table18[Operation Days (Monthly)]</f>
        <v>0</v>
      </c>
      <c r="AJ38" s="13" cm="1">
        <f t="array" ref="AJ38">'Summary Transport'!AJ12/Table18[Operation Days (Monthly)]</f>
        <v>0</v>
      </c>
      <c r="AK38" s="13" cm="1">
        <f t="array" ref="AK38">'Summary Transport'!AK12/Table18[Operation Days (Monthly)]</f>
        <v>0</v>
      </c>
      <c r="AL38" s="13" cm="1">
        <f t="array" ref="AL38">'Summary Transport'!AL12/Table18[Operation Days (Monthly)]</f>
        <v>0</v>
      </c>
      <c r="AM38" s="13" cm="1">
        <f t="array" ref="AM38">'Summary Transport'!AM12/Table18[Operation Days (Annual)]</f>
        <v>0</v>
      </c>
      <c r="AN38" s="13" cm="1">
        <f t="array" ref="AN38">'Summary Transport'!AN12/Table18[Operation Days (Annual)]</f>
        <v>0</v>
      </c>
      <c r="AO38" s="13" cm="1">
        <f t="array" ref="AO38">'Summary Transport'!AO12/Table18[Operation Days (Annual)]</f>
        <v>0</v>
      </c>
    </row>
    <row r="39" spans="1:41">
      <c r="A39" s="12" t="str">
        <v>OD1240</v>
      </c>
      <c r="B39" s="13" cm="1">
        <f t="array" ref="B39">'Summary Transport'!B13/Table18[Operation Days (Monthly)]</f>
        <v>0</v>
      </c>
      <c r="C39" s="13" cm="1">
        <f t="array" ref="C39">'Summary Transport'!C13/Table18[Operation Days (Monthly)]</f>
        <v>0</v>
      </c>
      <c r="D39" s="13" cm="1">
        <f t="array" ref="D39">'Summary Transport'!D13/Table18[Operation Days (Monthly)]</f>
        <v>0</v>
      </c>
      <c r="E39" s="13" cm="1">
        <f t="array" ref="E39">'Summary Transport'!E13/Table18[Operation Days (Monthly)]</f>
        <v>0</v>
      </c>
      <c r="F39" s="13" cm="1">
        <f t="array" ref="F39">'Summary Transport'!F13/Table18[Operation Days (Monthly)]</f>
        <v>0</v>
      </c>
      <c r="G39" s="13" cm="1">
        <f t="array" ref="G39">'Summary Transport'!G13/Table18[Operation Days (Monthly)]</f>
        <v>0</v>
      </c>
      <c r="H39" s="13" cm="1">
        <f t="array" ref="H39">'Summary Transport'!H13/Table18[Operation Days (Monthly)]</f>
        <v>0</v>
      </c>
      <c r="I39" s="13" cm="1">
        <f t="array" ref="I39">'Summary Transport'!I13/Table18[Operation Days (Monthly)]</f>
        <v>0</v>
      </c>
      <c r="J39" s="13" cm="1">
        <f t="array" ref="J39">'Summary Transport'!J13/Table18[Operation Days (Monthly)]</f>
        <v>0</v>
      </c>
      <c r="K39" s="13" cm="1">
        <f t="array" ref="K39">'Summary Transport'!K13/Table18[Operation Days (Monthly)]</f>
        <v>0</v>
      </c>
      <c r="L39" s="13" cm="1">
        <f t="array" ref="L39">'Summary Transport'!L13/Table18[Operation Days (Monthly)]</f>
        <v>0</v>
      </c>
      <c r="M39" s="13" cm="1">
        <f t="array" ref="M39">'Summary Transport'!M13/Table18[Operation Days (Monthly)]</f>
        <v>0</v>
      </c>
      <c r="N39" s="13" cm="1">
        <f t="array" ref="N39">'Summary Transport'!N13/Table18[Operation Days (Monthly)]</f>
        <v>0</v>
      </c>
      <c r="O39" s="13" cm="1">
        <f t="array" ref="O39">'Summary Transport'!O13/Table18[Operation Days (Monthly)]</f>
        <v>0</v>
      </c>
      <c r="P39" s="13"/>
      <c r="Q39" s="13" cm="1">
        <f t="array" ref="Q39">'Summary Transport'!Q13/Table18[Operation Days (Monthly)]</f>
        <v>0</v>
      </c>
      <c r="R39" s="25" cm="1">
        <f t="array" ref="R39">'Summary Transport'!R13/Table18[Operation Days (Monthly)]</f>
        <v>0</v>
      </c>
      <c r="S39" s="13" cm="1">
        <f t="array" ref="S39">'Summary Transport'!S13/Table18[Operation Days (Monthly)]</f>
        <v>0</v>
      </c>
      <c r="T39" s="13" cm="1">
        <f t="array" ref="T39">'Summary Transport'!T13/Table18[Operation Days (Monthly)]</f>
        <v>0</v>
      </c>
      <c r="U39" s="13" cm="1">
        <f t="array" ref="U39">'Summary Transport'!U13/Table18[Operation Days (Monthly)]</f>
        <v>0</v>
      </c>
      <c r="V39" s="13" cm="1">
        <f t="array" ref="V39">'Summary Transport'!V13/Table18[Operation Days (Monthly)]</f>
        <v>0</v>
      </c>
      <c r="W39" s="13" cm="1">
        <f t="array" ref="W39">'Summary Transport'!W13/Table18[Operation Days (Monthly)]</f>
        <v>0</v>
      </c>
      <c r="X39" s="13" cm="1">
        <f t="array" ref="X39">'Summary Transport'!X13/Table18[Operation Days (Monthly)]</f>
        <v>0</v>
      </c>
      <c r="Y39" s="13" cm="1">
        <f t="array" ref="Y39">'Summary Transport'!Y13/Table18[Operation Days (Monthly)]</f>
        <v>0</v>
      </c>
      <c r="Z39" s="13" cm="1">
        <f t="array" ref="Z39">'Summary Transport'!Z13/Table18[Operation Days (Monthly)]</f>
        <v>0</v>
      </c>
      <c r="AA39" s="13" cm="1">
        <f t="array" ref="AA39">'Summary Transport'!AA13/Table18[Operation Days (Monthly)]</f>
        <v>0</v>
      </c>
      <c r="AB39" s="13" cm="1">
        <f t="array" ref="AB39">'Summary Transport'!AB13/Table18[Operation Days (Monthly)]</f>
        <v>0</v>
      </c>
      <c r="AC39" s="13" cm="1">
        <f t="array" ref="AC39">'Summary Transport'!AC13/Table18[Operation Days (Monthly)]</f>
        <v>0</v>
      </c>
      <c r="AD39" s="13" cm="1">
        <f t="array" ref="AD39">'Summary Transport'!AD13/Table18[Operation Days (Monthly)]</f>
        <v>0</v>
      </c>
      <c r="AE39" s="13" cm="1">
        <f t="array" ref="AE39">'Summary Transport'!AE13/Table18[Operation Days (Monthly)]</f>
        <v>0</v>
      </c>
      <c r="AF39" s="13" cm="1">
        <f t="array" ref="AF39">'Summary Transport'!AF13/Table18[Operation Days (Monthly)]</f>
        <v>0</v>
      </c>
      <c r="AG39" s="13" cm="1">
        <f t="array" ref="AG39">'Summary Transport'!AG13/Table18[Operation Days (Monthly)]</f>
        <v>0</v>
      </c>
      <c r="AH39" s="13" cm="1">
        <f t="array" ref="AH39">'Summary Transport'!AH13/Table18[Operation Days (Monthly)]</f>
        <v>0</v>
      </c>
      <c r="AI39" s="13" cm="1">
        <f t="array" ref="AI39">'Summary Transport'!AI13/Table18[Operation Days (Monthly)]</f>
        <v>0</v>
      </c>
      <c r="AJ39" s="13" cm="1">
        <f t="array" ref="AJ39">'Summary Transport'!AJ13/Table18[Operation Days (Monthly)]</f>
        <v>0</v>
      </c>
      <c r="AK39" s="13" cm="1">
        <f t="array" ref="AK39">'Summary Transport'!AK13/Table18[Operation Days (Monthly)]</f>
        <v>0</v>
      </c>
      <c r="AL39" s="13" cm="1">
        <f t="array" ref="AL39">'Summary Transport'!AL13/Table18[Operation Days (Monthly)]</f>
        <v>0</v>
      </c>
      <c r="AM39" s="13" cm="1">
        <f t="array" ref="AM39">'Summary Transport'!AM13/Table18[Operation Days (Annual)]</f>
        <v>0</v>
      </c>
      <c r="AN39" s="13" cm="1">
        <f t="array" ref="AN39">'Summary Transport'!AN13/Table18[Operation Days (Annual)]</f>
        <v>0</v>
      </c>
      <c r="AO39" s="13" cm="1">
        <f t="array" ref="AO39">'Summary Transport'!AO13/Table18[Operation Days (Annual)]</f>
        <v>0</v>
      </c>
    </row>
    <row r="40" spans="1:41">
      <c r="A40" s="12" t="str">
        <v/>
      </c>
      <c r="B40" s="13" cm="1">
        <f t="array" ref="B40">'Summary Transport'!B14/Table18[Operation Days (Monthly)]</f>
        <v>0</v>
      </c>
      <c r="C40" s="13" cm="1">
        <f t="array" ref="C40">'Summary Transport'!C14/Table18[Operation Days (Monthly)]</f>
        <v>0</v>
      </c>
      <c r="D40" s="13" cm="1">
        <f t="array" ref="D40">'Summary Transport'!D14/Table18[Operation Days (Monthly)]</f>
        <v>0</v>
      </c>
      <c r="E40" s="13" cm="1">
        <f t="array" ref="E40">'Summary Transport'!E14/Table18[Operation Days (Monthly)]</f>
        <v>0</v>
      </c>
      <c r="F40" s="13" cm="1">
        <f t="array" ref="F40">'Summary Transport'!F14/Table18[Operation Days (Monthly)]</f>
        <v>0</v>
      </c>
      <c r="G40" s="13" cm="1">
        <f t="array" ref="G40">'Summary Transport'!G14/Table18[Operation Days (Monthly)]</f>
        <v>0</v>
      </c>
      <c r="H40" s="13" cm="1">
        <f t="array" ref="H40">'Summary Transport'!H14/Table18[Operation Days (Monthly)]</f>
        <v>0</v>
      </c>
      <c r="I40" s="13" cm="1">
        <f t="array" ref="I40">'Summary Transport'!I14/Table18[Operation Days (Monthly)]</f>
        <v>0</v>
      </c>
      <c r="J40" s="13" cm="1">
        <f t="array" ref="J40">'Summary Transport'!J14/Table18[Operation Days (Monthly)]</f>
        <v>0</v>
      </c>
      <c r="K40" s="13" cm="1">
        <f t="array" ref="K40">'Summary Transport'!K14/Table18[Operation Days (Monthly)]</f>
        <v>0</v>
      </c>
      <c r="L40" s="13" cm="1">
        <f t="array" ref="L40">'Summary Transport'!L14/Table18[Operation Days (Monthly)]</f>
        <v>0</v>
      </c>
      <c r="M40" s="13" cm="1">
        <f t="array" ref="M40">'Summary Transport'!M14/Table18[Operation Days (Monthly)]</f>
        <v>0</v>
      </c>
      <c r="N40" s="13" cm="1">
        <f t="array" ref="N40">'Summary Transport'!N14/Table18[Operation Days (Monthly)]</f>
        <v>0</v>
      </c>
      <c r="O40" s="13" cm="1">
        <f t="array" ref="O40">'Summary Transport'!O14/Table18[Operation Days (Monthly)]</f>
        <v>0</v>
      </c>
      <c r="P40" s="13"/>
      <c r="Q40" s="13" cm="1">
        <f t="array" ref="Q40">'Summary Transport'!Q14/Table18[Operation Days (Monthly)]</f>
        <v>0</v>
      </c>
      <c r="R40" s="25" cm="1">
        <f t="array" ref="R40">'Summary Transport'!R14/Table18[Operation Days (Monthly)]</f>
        <v>0</v>
      </c>
      <c r="S40" s="13" cm="1">
        <f t="array" ref="S40">'Summary Transport'!S14/Table18[Operation Days (Monthly)]</f>
        <v>0</v>
      </c>
      <c r="T40" s="13" cm="1">
        <f t="array" ref="T40">'Summary Transport'!T14/Table18[Operation Days (Monthly)]</f>
        <v>0</v>
      </c>
      <c r="U40" s="13" cm="1">
        <f t="array" ref="U40">'Summary Transport'!U14/Table18[Operation Days (Monthly)]</f>
        <v>0</v>
      </c>
      <c r="V40" s="13" cm="1">
        <f t="array" ref="V40">'Summary Transport'!V14/Table18[Operation Days (Monthly)]</f>
        <v>0</v>
      </c>
      <c r="W40" s="13" cm="1">
        <f t="array" ref="W40">'Summary Transport'!W14/Table18[Operation Days (Monthly)]</f>
        <v>0</v>
      </c>
      <c r="X40" s="13" cm="1">
        <f t="array" ref="X40">'Summary Transport'!X14/Table18[Operation Days (Monthly)]</f>
        <v>0</v>
      </c>
      <c r="Y40" s="13" cm="1">
        <f t="array" ref="Y40">'Summary Transport'!Y14/Table18[Operation Days (Monthly)]</f>
        <v>0</v>
      </c>
      <c r="Z40" s="13" cm="1">
        <f t="array" ref="Z40">'Summary Transport'!Z14/Table18[Operation Days (Monthly)]</f>
        <v>0</v>
      </c>
      <c r="AA40" s="13" cm="1">
        <f t="array" ref="AA40">'Summary Transport'!AA14/Table18[Operation Days (Monthly)]</f>
        <v>0</v>
      </c>
      <c r="AB40" s="13" cm="1">
        <f t="array" ref="AB40">'Summary Transport'!AB14/Table18[Operation Days (Monthly)]</f>
        <v>0</v>
      </c>
      <c r="AC40" s="13" cm="1">
        <f t="array" ref="AC40">'Summary Transport'!AC14/Table18[Operation Days (Monthly)]</f>
        <v>0</v>
      </c>
      <c r="AD40" s="13" cm="1">
        <f t="array" ref="AD40">'Summary Transport'!AD14/Table18[Operation Days (Monthly)]</f>
        <v>0</v>
      </c>
      <c r="AE40" s="13" cm="1">
        <f t="array" ref="AE40">'Summary Transport'!AE14/Table18[Operation Days (Monthly)]</f>
        <v>0</v>
      </c>
      <c r="AF40" s="13" cm="1">
        <f t="array" ref="AF40">'Summary Transport'!AF14/Table18[Operation Days (Monthly)]</f>
        <v>0</v>
      </c>
      <c r="AG40" s="13" cm="1">
        <f t="array" ref="AG40">'Summary Transport'!AG14/Table18[Operation Days (Monthly)]</f>
        <v>0</v>
      </c>
      <c r="AH40" s="13" cm="1">
        <f t="array" ref="AH40">'Summary Transport'!AH14/Table18[Operation Days (Monthly)]</f>
        <v>0</v>
      </c>
      <c r="AI40" s="13" cm="1">
        <f t="array" ref="AI40">'Summary Transport'!AI14/Table18[Operation Days (Monthly)]</f>
        <v>0</v>
      </c>
      <c r="AJ40" s="13" cm="1">
        <f t="array" ref="AJ40">'Summary Transport'!AJ14/Table18[Operation Days (Monthly)]</f>
        <v>0</v>
      </c>
      <c r="AK40" s="13" cm="1">
        <f t="array" ref="AK40">'Summary Transport'!AK14/Table18[Operation Days (Monthly)]</f>
        <v>0</v>
      </c>
      <c r="AL40" s="13" cm="1">
        <f t="array" ref="AL40">'Summary Transport'!AL14/Table18[Operation Days (Monthly)]</f>
        <v>0</v>
      </c>
      <c r="AM40" s="13" cm="1">
        <f t="array" ref="AM40">'Summary Transport'!AM14/Table18[Operation Days (Annual)]</f>
        <v>0</v>
      </c>
      <c r="AN40" s="13" cm="1">
        <f t="array" ref="AN40">'Summary Transport'!AN14/Table18[Operation Days (Annual)]</f>
        <v>0</v>
      </c>
      <c r="AO40" s="13" cm="1">
        <f t="array" ref="AO40">'Summary Transport'!AO14/Table18[Operation Days (Annual)]</f>
        <v>0</v>
      </c>
    </row>
    <row r="41" spans="1:41">
      <c r="A41" s="12" t="str">
        <v/>
      </c>
      <c r="B41" s="13" cm="1">
        <f t="array" ref="B41">'Summary Transport'!B15/Table18[Operation Days (Monthly)]</f>
        <v>0</v>
      </c>
      <c r="C41" s="13" cm="1">
        <f t="array" ref="C41">'Summary Transport'!C15/Table18[Operation Days (Monthly)]</f>
        <v>0</v>
      </c>
      <c r="D41" s="13" cm="1">
        <f t="array" ref="D41">'Summary Transport'!D15/Table18[Operation Days (Monthly)]</f>
        <v>0</v>
      </c>
      <c r="E41" s="13" cm="1">
        <f t="array" ref="E41">'Summary Transport'!E15/Table18[Operation Days (Monthly)]</f>
        <v>0</v>
      </c>
      <c r="F41" s="13" cm="1">
        <f t="array" ref="F41">'Summary Transport'!F15/Table18[Operation Days (Monthly)]</f>
        <v>0</v>
      </c>
      <c r="G41" s="13" cm="1">
        <f t="array" ref="G41">'Summary Transport'!G15/Table18[Operation Days (Monthly)]</f>
        <v>0</v>
      </c>
      <c r="H41" s="13" cm="1">
        <f t="array" ref="H41">'Summary Transport'!H15/Table18[Operation Days (Monthly)]</f>
        <v>0</v>
      </c>
      <c r="I41" s="13" cm="1">
        <f t="array" ref="I41">'Summary Transport'!I15/Table18[Operation Days (Monthly)]</f>
        <v>0</v>
      </c>
      <c r="J41" s="13" cm="1">
        <f t="array" ref="J41">'Summary Transport'!J15/Table18[Operation Days (Monthly)]</f>
        <v>0</v>
      </c>
      <c r="K41" s="13" cm="1">
        <f t="array" ref="K41">'Summary Transport'!K15/Table18[Operation Days (Monthly)]</f>
        <v>0</v>
      </c>
      <c r="L41" s="13" cm="1">
        <f t="array" ref="L41">'Summary Transport'!L15/Table18[Operation Days (Monthly)]</f>
        <v>0</v>
      </c>
      <c r="M41" s="13" cm="1">
        <f t="array" ref="M41">'Summary Transport'!M15/Table18[Operation Days (Monthly)]</f>
        <v>0</v>
      </c>
      <c r="N41" s="13" cm="1">
        <f t="array" ref="N41">'Summary Transport'!N15/Table18[Operation Days (Monthly)]</f>
        <v>0</v>
      </c>
      <c r="O41" s="13" cm="1">
        <f t="array" ref="O41">'Summary Transport'!O15/Table18[Operation Days (Monthly)]</f>
        <v>0</v>
      </c>
      <c r="P41" s="13"/>
      <c r="Q41" s="13" cm="1">
        <f t="array" ref="Q41">'Summary Transport'!Q15/Table18[Operation Days (Monthly)]</f>
        <v>0</v>
      </c>
      <c r="R41" s="25" cm="1">
        <f t="array" ref="R41">'Summary Transport'!R15/Table18[Operation Days (Monthly)]</f>
        <v>0</v>
      </c>
      <c r="S41" s="13" cm="1">
        <f t="array" ref="S41">'Summary Transport'!S15/Table18[Operation Days (Monthly)]</f>
        <v>0</v>
      </c>
      <c r="T41" s="13" cm="1">
        <f t="array" ref="T41">'Summary Transport'!T15/Table18[Operation Days (Monthly)]</f>
        <v>0</v>
      </c>
      <c r="U41" s="13" cm="1">
        <f t="array" ref="U41">'Summary Transport'!U15/Table18[Operation Days (Monthly)]</f>
        <v>0</v>
      </c>
      <c r="V41" s="13" cm="1">
        <f t="array" ref="V41">'Summary Transport'!V15/Table18[Operation Days (Monthly)]</f>
        <v>0</v>
      </c>
      <c r="W41" s="13" cm="1">
        <f t="array" ref="W41">'Summary Transport'!W15/Table18[Operation Days (Monthly)]</f>
        <v>0</v>
      </c>
      <c r="X41" s="13" cm="1">
        <f t="array" ref="X41">'Summary Transport'!X15/Table18[Operation Days (Monthly)]</f>
        <v>0</v>
      </c>
      <c r="Y41" s="13" cm="1">
        <f t="array" ref="Y41">'Summary Transport'!Y15/Table18[Operation Days (Monthly)]</f>
        <v>0</v>
      </c>
      <c r="Z41" s="13" cm="1">
        <f t="array" ref="Z41">'Summary Transport'!Z15/Table18[Operation Days (Monthly)]</f>
        <v>0</v>
      </c>
      <c r="AA41" s="13" cm="1">
        <f t="array" ref="AA41">'Summary Transport'!AA15/Table18[Operation Days (Monthly)]</f>
        <v>0</v>
      </c>
      <c r="AB41" s="13" cm="1">
        <f t="array" ref="AB41">'Summary Transport'!AB15/Table18[Operation Days (Monthly)]</f>
        <v>0</v>
      </c>
      <c r="AC41" s="13" cm="1">
        <f t="array" ref="AC41">'Summary Transport'!AC15/Table18[Operation Days (Monthly)]</f>
        <v>0</v>
      </c>
      <c r="AD41" s="13" cm="1">
        <f t="array" ref="AD41">'Summary Transport'!AD15/Table18[Operation Days (Monthly)]</f>
        <v>0</v>
      </c>
      <c r="AE41" s="13" cm="1">
        <f t="array" ref="AE41">'Summary Transport'!AE15/Table18[Operation Days (Monthly)]</f>
        <v>0</v>
      </c>
      <c r="AF41" s="13" cm="1">
        <f t="array" ref="AF41">'Summary Transport'!AF15/Table18[Operation Days (Monthly)]</f>
        <v>0</v>
      </c>
      <c r="AG41" s="13" cm="1">
        <f t="array" ref="AG41">'Summary Transport'!AG15/Table18[Operation Days (Monthly)]</f>
        <v>0</v>
      </c>
      <c r="AH41" s="13" cm="1">
        <f t="array" ref="AH41">'Summary Transport'!AH15/Table18[Operation Days (Monthly)]</f>
        <v>0</v>
      </c>
      <c r="AI41" s="13" cm="1">
        <f t="array" ref="AI41">'Summary Transport'!AI15/Table18[Operation Days (Monthly)]</f>
        <v>0</v>
      </c>
      <c r="AJ41" s="13" cm="1">
        <f t="array" ref="AJ41">'Summary Transport'!AJ15/Table18[Operation Days (Monthly)]</f>
        <v>0</v>
      </c>
      <c r="AK41" s="13" cm="1">
        <f t="array" ref="AK41">'Summary Transport'!AK15/Table18[Operation Days (Monthly)]</f>
        <v>0</v>
      </c>
      <c r="AL41" s="13" cm="1">
        <f t="array" ref="AL41">'Summary Transport'!AL15/Table18[Operation Days (Monthly)]</f>
        <v>0</v>
      </c>
      <c r="AM41" s="13" cm="1">
        <f t="array" ref="AM41">'Summary Transport'!AM15/Table18[Operation Days (Annual)]</f>
        <v>0</v>
      </c>
      <c r="AN41" s="13" cm="1">
        <f t="array" ref="AN41">'Summary Transport'!AN15/Table18[Operation Days (Annual)]</f>
        <v>0</v>
      </c>
      <c r="AO41" s="13" cm="1">
        <f t="array" ref="AO41">'Summary Transport'!AO15/Table18[Operation Days (Annual)]</f>
        <v>0</v>
      </c>
    </row>
    <row r="42" spans="1:41">
      <c r="A42" s="12" t="str">
        <v/>
      </c>
      <c r="B42" s="13" cm="1">
        <f t="array" ref="B42">'Summary Transport'!B16/Table18[Operation Days (Monthly)]</f>
        <v>0</v>
      </c>
      <c r="C42" s="13" cm="1">
        <f t="array" ref="C42">'Summary Transport'!C16/Table18[Operation Days (Monthly)]</f>
        <v>0</v>
      </c>
      <c r="D42" s="13" cm="1">
        <f t="array" ref="D42">'Summary Transport'!D16/Table18[Operation Days (Monthly)]</f>
        <v>0</v>
      </c>
      <c r="E42" s="13" cm="1">
        <f t="array" ref="E42">'Summary Transport'!E16/Table18[Operation Days (Monthly)]</f>
        <v>0</v>
      </c>
      <c r="F42" s="13" cm="1">
        <f t="array" ref="F42">'Summary Transport'!F16/Table18[Operation Days (Monthly)]</f>
        <v>0</v>
      </c>
      <c r="G42" s="13" cm="1">
        <f t="array" ref="G42">'Summary Transport'!G16/Table18[Operation Days (Monthly)]</f>
        <v>0</v>
      </c>
      <c r="H42" s="13" cm="1">
        <f t="array" ref="H42">'Summary Transport'!H16/Table18[Operation Days (Monthly)]</f>
        <v>0</v>
      </c>
      <c r="I42" s="13" cm="1">
        <f t="array" ref="I42">'Summary Transport'!I16/Table18[Operation Days (Monthly)]</f>
        <v>0</v>
      </c>
      <c r="J42" s="13" cm="1">
        <f t="array" ref="J42">'Summary Transport'!J16/Table18[Operation Days (Monthly)]</f>
        <v>0</v>
      </c>
      <c r="K42" s="13" cm="1">
        <f t="array" ref="K42">'Summary Transport'!K16/Table18[Operation Days (Monthly)]</f>
        <v>0</v>
      </c>
      <c r="L42" s="13" cm="1">
        <f t="array" ref="L42">'Summary Transport'!L16/Table18[Operation Days (Monthly)]</f>
        <v>0</v>
      </c>
      <c r="M42" s="13" cm="1">
        <f t="array" ref="M42">'Summary Transport'!M16/Table18[Operation Days (Monthly)]</f>
        <v>0</v>
      </c>
      <c r="N42" s="13" cm="1">
        <f t="array" ref="N42">'Summary Transport'!N16/Table18[Operation Days (Monthly)]</f>
        <v>0</v>
      </c>
      <c r="O42" s="13" cm="1">
        <f t="array" ref="O42">'Summary Transport'!O16/Table18[Operation Days (Monthly)]</f>
        <v>0</v>
      </c>
      <c r="P42" s="13"/>
      <c r="Q42" s="13" cm="1">
        <f t="array" ref="Q42">'Summary Transport'!Q16/Table18[Operation Days (Monthly)]</f>
        <v>0</v>
      </c>
      <c r="R42" s="25" cm="1">
        <f t="array" ref="R42">'Summary Transport'!R16/Table18[Operation Days (Monthly)]</f>
        <v>0</v>
      </c>
      <c r="S42" s="13" cm="1">
        <f t="array" ref="S42">'Summary Transport'!S16/Table18[Operation Days (Monthly)]</f>
        <v>0</v>
      </c>
      <c r="T42" s="13" cm="1">
        <f t="array" ref="T42">'Summary Transport'!T16/Table18[Operation Days (Monthly)]</f>
        <v>0</v>
      </c>
      <c r="U42" s="13" cm="1">
        <f t="array" ref="U42">'Summary Transport'!U16/Table18[Operation Days (Monthly)]</f>
        <v>0</v>
      </c>
      <c r="V42" s="13" cm="1">
        <f t="array" ref="V42">'Summary Transport'!V16/Table18[Operation Days (Monthly)]</f>
        <v>0</v>
      </c>
      <c r="W42" s="13" cm="1">
        <f t="array" ref="W42">'Summary Transport'!W16/Table18[Operation Days (Monthly)]</f>
        <v>0</v>
      </c>
      <c r="X42" s="13" cm="1">
        <f t="array" ref="X42">'Summary Transport'!X16/Table18[Operation Days (Monthly)]</f>
        <v>0</v>
      </c>
      <c r="Y42" s="13" cm="1">
        <f t="array" ref="Y42">'Summary Transport'!Y16/Table18[Operation Days (Monthly)]</f>
        <v>0</v>
      </c>
      <c r="Z42" s="13" cm="1">
        <f t="array" ref="Z42">'Summary Transport'!Z16/Table18[Operation Days (Monthly)]</f>
        <v>0</v>
      </c>
      <c r="AA42" s="13" cm="1">
        <f t="array" ref="AA42">'Summary Transport'!AA16/Table18[Operation Days (Monthly)]</f>
        <v>0</v>
      </c>
      <c r="AB42" s="13" cm="1">
        <f t="array" ref="AB42">'Summary Transport'!AB16/Table18[Operation Days (Monthly)]</f>
        <v>0</v>
      </c>
      <c r="AC42" s="13" cm="1">
        <f t="array" ref="AC42">'Summary Transport'!AC16/Table18[Operation Days (Monthly)]</f>
        <v>0</v>
      </c>
      <c r="AD42" s="13" cm="1">
        <f t="array" ref="AD42">'Summary Transport'!AD16/Table18[Operation Days (Monthly)]</f>
        <v>0</v>
      </c>
      <c r="AE42" s="13" cm="1">
        <f t="array" ref="AE42">'Summary Transport'!AE16/Table18[Operation Days (Monthly)]</f>
        <v>0</v>
      </c>
      <c r="AF42" s="13" cm="1">
        <f t="array" ref="AF42">'Summary Transport'!AF16/Table18[Operation Days (Monthly)]</f>
        <v>0</v>
      </c>
      <c r="AG42" s="13" cm="1">
        <f t="array" ref="AG42">'Summary Transport'!AG16/Table18[Operation Days (Monthly)]</f>
        <v>0</v>
      </c>
      <c r="AH42" s="13" cm="1">
        <f t="array" ref="AH42">'Summary Transport'!AH16/Table18[Operation Days (Monthly)]</f>
        <v>0</v>
      </c>
      <c r="AI42" s="13" cm="1">
        <f t="array" ref="AI42">'Summary Transport'!AI16/Table18[Operation Days (Monthly)]</f>
        <v>0</v>
      </c>
      <c r="AJ42" s="13" cm="1">
        <f t="array" ref="AJ42">'Summary Transport'!AJ16/Table18[Operation Days (Monthly)]</f>
        <v>0</v>
      </c>
      <c r="AK42" s="13" cm="1">
        <f t="array" ref="AK42">'Summary Transport'!AK16/Table18[Operation Days (Monthly)]</f>
        <v>0</v>
      </c>
      <c r="AL42" s="13" cm="1">
        <f t="array" ref="AL42">'Summary Transport'!AL16/Table18[Operation Days (Monthly)]</f>
        <v>0</v>
      </c>
      <c r="AM42" s="13" cm="1">
        <f t="array" ref="AM42">'Summary Transport'!AM16/Table18[Operation Days (Annual)]</f>
        <v>0</v>
      </c>
      <c r="AN42" s="13" cm="1">
        <f t="array" ref="AN42">'Summary Transport'!AN16/Table18[Operation Days (Annual)]</f>
        <v>0</v>
      </c>
      <c r="AO42" s="13" cm="1">
        <f t="array" ref="AO42">'Summary Transport'!AO16/Table18[Operation Days (Annual)]</f>
        <v>0</v>
      </c>
    </row>
    <row r="43" spans="1:41">
      <c r="A43" s="12" t="str">
        <v/>
      </c>
      <c r="B43" s="13" cm="1">
        <f t="array" ref="B43">'Summary Transport'!B17/Table18[Operation Days (Monthly)]</f>
        <v>0</v>
      </c>
      <c r="C43" s="13" cm="1">
        <f t="array" ref="C43">'Summary Transport'!C17/Table18[Operation Days (Monthly)]</f>
        <v>0</v>
      </c>
      <c r="D43" s="13" cm="1">
        <f t="array" ref="D43">'Summary Transport'!D17/Table18[Operation Days (Monthly)]</f>
        <v>0</v>
      </c>
      <c r="E43" s="13" cm="1">
        <f t="array" ref="E43">'Summary Transport'!E17/Table18[Operation Days (Monthly)]</f>
        <v>0</v>
      </c>
      <c r="F43" s="13" cm="1">
        <f t="array" ref="F43">'Summary Transport'!F17/Table18[Operation Days (Monthly)]</f>
        <v>0</v>
      </c>
      <c r="G43" s="13" cm="1">
        <f t="array" ref="G43">'Summary Transport'!G17/Table18[Operation Days (Monthly)]</f>
        <v>0</v>
      </c>
      <c r="H43" s="13" cm="1">
        <f t="array" ref="H43">'Summary Transport'!H17/Table18[Operation Days (Monthly)]</f>
        <v>0</v>
      </c>
      <c r="I43" s="13" cm="1">
        <f t="array" ref="I43">'Summary Transport'!I17/Table18[Operation Days (Monthly)]</f>
        <v>0</v>
      </c>
      <c r="J43" s="13" cm="1">
        <f t="array" ref="J43">'Summary Transport'!J17/Table18[Operation Days (Monthly)]</f>
        <v>0</v>
      </c>
      <c r="K43" s="13" cm="1">
        <f t="array" ref="K43">'Summary Transport'!K17/Table18[Operation Days (Monthly)]</f>
        <v>0</v>
      </c>
      <c r="L43" s="13" cm="1">
        <f t="array" ref="L43">'Summary Transport'!L17/Table18[Operation Days (Monthly)]</f>
        <v>0</v>
      </c>
      <c r="M43" s="13" cm="1">
        <f t="array" ref="M43">'Summary Transport'!M17/Table18[Operation Days (Monthly)]</f>
        <v>0</v>
      </c>
      <c r="N43" s="13" cm="1">
        <f t="array" ref="N43">'Summary Transport'!N17/Table18[Operation Days (Monthly)]</f>
        <v>0</v>
      </c>
      <c r="O43" s="13" cm="1">
        <f t="array" ref="O43">'Summary Transport'!O17/Table18[Operation Days (Monthly)]</f>
        <v>0</v>
      </c>
      <c r="P43" s="13"/>
      <c r="Q43" s="13" cm="1">
        <f t="array" ref="Q43">'Summary Transport'!Q17/Table18[Operation Days (Monthly)]</f>
        <v>0</v>
      </c>
      <c r="R43" s="25" cm="1">
        <f t="array" ref="R43">'Summary Transport'!R17/Table18[Operation Days (Monthly)]</f>
        <v>0</v>
      </c>
      <c r="S43" s="13" cm="1">
        <f t="array" ref="S43">'Summary Transport'!S17/Table18[Operation Days (Monthly)]</f>
        <v>0</v>
      </c>
      <c r="T43" s="13" cm="1">
        <f t="array" ref="T43">'Summary Transport'!T17/Table18[Operation Days (Monthly)]</f>
        <v>0</v>
      </c>
      <c r="U43" s="13" cm="1">
        <f t="array" ref="U43">'Summary Transport'!U17/Table18[Operation Days (Monthly)]</f>
        <v>0</v>
      </c>
      <c r="V43" s="13" cm="1">
        <f t="array" ref="V43">'Summary Transport'!V17/Table18[Operation Days (Monthly)]</f>
        <v>0</v>
      </c>
      <c r="W43" s="13" cm="1">
        <f t="array" ref="W43">'Summary Transport'!W17/Table18[Operation Days (Monthly)]</f>
        <v>0</v>
      </c>
      <c r="X43" s="13" cm="1">
        <f t="array" ref="X43">'Summary Transport'!X17/Table18[Operation Days (Monthly)]</f>
        <v>0</v>
      </c>
      <c r="Y43" s="13" cm="1">
        <f t="array" ref="Y43">'Summary Transport'!Y17/Table18[Operation Days (Monthly)]</f>
        <v>0</v>
      </c>
      <c r="Z43" s="13" cm="1">
        <f t="array" ref="Z43">'Summary Transport'!Z17/Table18[Operation Days (Monthly)]</f>
        <v>0</v>
      </c>
      <c r="AA43" s="13" cm="1">
        <f t="array" ref="AA43">'Summary Transport'!AA17/Table18[Operation Days (Monthly)]</f>
        <v>0</v>
      </c>
      <c r="AB43" s="13" cm="1">
        <f t="array" ref="AB43">'Summary Transport'!AB17/Table18[Operation Days (Monthly)]</f>
        <v>0</v>
      </c>
      <c r="AC43" s="13" cm="1">
        <f t="array" ref="AC43">'Summary Transport'!AC17/Table18[Operation Days (Monthly)]</f>
        <v>0</v>
      </c>
      <c r="AD43" s="13" cm="1">
        <f t="array" ref="AD43">'Summary Transport'!AD17/Table18[Operation Days (Monthly)]</f>
        <v>0</v>
      </c>
      <c r="AE43" s="13" cm="1">
        <f t="array" ref="AE43">'Summary Transport'!AE17/Table18[Operation Days (Monthly)]</f>
        <v>0</v>
      </c>
      <c r="AF43" s="13" cm="1">
        <f t="array" ref="AF43">'Summary Transport'!AF17/Table18[Operation Days (Monthly)]</f>
        <v>0</v>
      </c>
      <c r="AG43" s="13" cm="1">
        <f t="array" ref="AG43">'Summary Transport'!AG17/Table18[Operation Days (Monthly)]</f>
        <v>0</v>
      </c>
      <c r="AH43" s="13" cm="1">
        <f t="array" ref="AH43">'Summary Transport'!AH17/Table18[Operation Days (Monthly)]</f>
        <v>0</v>
      </c>
      <c r="AI43" s="13" cm="1">
        <f t="array" ref="AI43">'Summary Transport'!AI17/Table18[Operation Days (Monthly)]</f>
        <v>0</v>
      </c>
      <c r="AJ43" s="13" cm="1">
        <f t="array" ref="AJ43">'Summary Transport'!AJ17/Table18[Operation Days (Monthly)]</f>
        <v>0</v>
      </c>
      <c r="AK43" s="13" cm="1">
        <f t="array" ref="AK43">'Summary Transport'!AK17/Table18[Operation Days (Monthly)]</f>
        <v>0</v>
      </c>
      <c r="AL43" s="13" cm="1">
        <f t="array" ref="AL43">'Summary Transport'!AL17/Table18[Operation Days (Monthly)]</f>
        <v>0</v>
      </c>
      <c r="AM43" s="13" cm="1">
        <f t="array" ref="AM43">'Summary Transport'!AM17/Table18[Operation Days (Annual)]</f>
        <v>0</v>
      </c>
      <c r="AN43" s="13" cm="1">
        <f t="array" ref="AN43">'Summary Transport'!AN17/Table18[Operation Days (Annual)]</f>
        <v>0</v>
      </c>
      <c r="AO43" s="13" cm="1">
        <f t="array" ref="AO43">'Summary Transport'!AO17/Table18[Operation Days (Annual)]</f>
        <v>0</v>
      </c>
    </row>
    <row r="44" spans="1:41">
      <c r="A44" s="12" t="str">
        <v/>
      </c>
      <c r="B44" s="13" cm="1">
        <f t="array" ref="B44">'Summary Transport'!B18/Table18[Operation Days (Monthly)]</f>
        <v>0</v>
      </c>
      <c r="C44" s="13" cm="1">
        <f t="array" ref="C44">'Summary Transport'!C18/Table18[Operation Days (Monthly)]</f>
        <v>0</v>
      </c>
      <c r="D44" s="13" cm="1">
        <f t="array" ref="D44">'Summary Transport'!D18/Table18[Operation Days (Monthly)]</f>
        <v>0</v>
      </c>
      <c r="E44" s="13" cm="1">
        <f t="array" ref="E44">'Summary Transport'!E18/Table18[Operation Days (Monthly)]</f>
        <v>0</v>
      </c>
      <c r="F44" s="13" cm="1">
        <f t="array" ref="F44">'Summary Transport'!F18/Table18[Operation Days (Monthly)]</f>
        <v>0</v>
      </c>
      <c r="G44" s="13" cm="1">
        <f t="array" ref="G44">'Summary Transport'!G18/Table18[Operation Days (Monthly)]</f>
        <v>0</v>
      </c>
      <c r="H44" s="13" cm="1">
        <f t="array" ref="H44">'Summary Transport'!H18/Table18[Operation Days (Monthly)]</f>
        <v>0</v>
      </c>
      <c r="I44" s="13" cm="1">
        <f t="array" ref="I44">'Summary Transport'!I18/Table18[Operation Days (Monthly)]</f>
        <v>0</v>
      </c>
      <c r="J44" s="13" cm="1">
        <f t="array" ref="J44">'Summary Transport'!J18/Table18[Operation Days (Monthly)]</f>
        <v>0</v>
      </c>
      <c r="K44" s="13" cm="1">
        <f t="array" ref="K44">'Summary Transport'!K18/Table18[Operation Days (Monthly)]</f>
        <v>0</v>
      </c>
      <c r="L44" s="13" cm="1">
        <f t="array" ref="L44">'Summary Transport'!L18/Table18[Operation Days (Monthly)]</f>
        <v>0</v>
      </c>
      <c r="M44" s="13" cm="1">
        <f t="array" ref="M44">'Summary Transport'!M18/Table18[Operation Days (Monthly)]</f>
        <v>0</v>
      </c>
      <c r="N44" s="13" cm="1">
        <f t="array" ref="N44">'Summary Transport'!N18/Table18[Operation Days (Monthly)]</f>
        <v>0</v>
      </c>
      <c r="O44" s="13" cm="1">
        <f t="array" ref="O44">'Summary Transport'!O18/Table18[Operation Days (Monthly)]</f>
        <v>0</v>
      </c>
      <c r="P44" s="13"/>
      <c r="Q44" s="13" cm="1">
        <f t="array" ref="Q44">'Summary Transport'!Q18/Table18[Operation Days (Monthly)]</f>
        <v>0</v>
      </c>
      <c r="R44" s="25" cm="1">
        <f t="array" ref="R44">'Summary Transport'!R18/Table18[Operation Days (Monthly)]</f>
        <v>0</v>
      </c>
      <c r="S44" s="13" cm="1">
        <f t="array" ref="S44">'Summary Transport'!S18/Table18[Operation Days (Monthly)]</f>
        <v>0</v>
      </c>
      <c r="T44" s="13" cm="1">
        <f t="array" ref="T44">'Summary Transport'!T18/Table18[Operation Days (Monthly)]</f>
        <v>0</v>
      </c>
      <c r="U44" s="13" cm="1">
        <f t="array" ref="U44">'Summary Transport'!U18/Table18[Operation Days (Monthly)]</f>
        <v>0</v>
      </c>
      <c r="V44" s="13" cm="1">
        <f t="array" ref="V44">'Summary Transport'!V18/Table18[Operation Days (Monthly)]</f>
        <v>0</v>
      </c>
      <c r="W44" s="13" cm="1">
        <f t="array" ref="W44">'Summary Transport'!W18/Table18[Operation Days (Monthly)]</f>
        <v>0</v>
      </c>
      <c r="X44" s="13" cm="1">
        <f t="array" ref="X44">'Summary Transport'!X18/Table18[Operation Days (Monthly)]</f>
        <v>0</v>
      </c>
      <c r="Y44" s="13" cm="1">
        <f t="array" ref="Y44">'Summary Transport'!Y18/Table18[Operation Days (Monthly)]</f>
        <v>0</v>
      </c>
      <c r="Z44" s="13" cm="1">
        <f t="array" ref="Z44">'Summary Transport'!Z18/Table18[Operation Days (Monthly)]</f>
        <v>0</v>
      </c>
      <c r="AA44" s="13" cm="1">
        <f t="array" ref="AA44">'Summary Transport'!AA18/Table18[Operation Days (Monthly)]</f>
        <v>0</v>
      </c>
      <c r="AB44" s="13" cm="1">
        <f t="array" ref="AB44">'Summary Transport'!AB18/Table18[Operation Days (Monthly)]</f>
        <v>0</v>
      </c>
      <c r="AC44" s="13" cm="1">
        <f t="array" ref="AC44">'Summary Transport'!AC18/Table18[Operation Days (Monthly)]</f>
        <v>0</v>
      </c>
      <c r="AD44" s="13" cm="1">
        <f t="array" ref="AD44">'Summary Transport'!AD18/Table18[Operation Days (Monthly)]</f>
        <v>0</v>
      </c>
      <c r="AE44" s="13" cm="1">
        <f t="array" ref="AE44">'Summary Transport'!AE18/Table18[Operation Days (Monthly)]</f>
        <v>0</v>
      </c>
      <c r="AF44" s="13" cm="1">
        <f t="array" ref="AF44">'Summary Transport'!AF18/Table18[Operation Days (Monthly)]</f>
        <v>0</v>
      </c>
      <c r="AG44" s="13" cm="1">
        <f t="array" ref="AG44">'Summary Transport'!AG18/Table18[Operation Days (Monthly)]</f>
        <v>0</v>
      </c>
      <c r="AH44" s="13" cm="1">
        <f t="array" ref="AH44">'Summary Transport'!AH18/Table18[Operation Days (Monthly)]</f>
        <v>0</v>
      </c>
      <c r="AI44" s="13" cm="1">
        <f t="array" ref="AI44">'Summary Transport'!AI18/Table18[Operation Days (Monthly)]</f>
        <v>0</v>
      </c>
      <c r="AJ44" s="13" cm="1">
        <f t="array" ref="AJ44">'Summary Transport'!AJ18/Table18[Operation Days (Monthly)]</f>
        <v>0</v>
      </c>
      <c r="AK44" s="13" cm="1">
        <f t="array" ref="AK44">'Summary Transport'!AK18/Table18[Operation Days (Monthly)]</f>
        <v>0</v>
      </c>
      <c r="AL44" s="13" cm="1">
        <f t="array" ref="AL44">'Summary Transport'!AL18/Table18[Operation Days (Monthly)]</f>
        <v>0</v>
      </c>
      <c r="AM44" s="13" cm="1">
        <f t="array" ref="AM44">'Summary Transport'!AM18/Table18[Operation Days (Annual)]</f>
        <v>0</v>
      </c>
      <c r="AN44" s="13" cm="1">
        <f t="array" ref="AN44">'Summary Transport'!AN18/Table18[Operation Days (Annual)]</f>
        <v>0</v>
      </c>
      <c r="AO44" s="13" cm="1">
        <f t="array" ref="AO44">'Summary Transport'!AO18/Table18[Operation Days (Annual)]</f>
        <v>0</v>
      </c>
    </row>
    <row r="45" spans="1:41">
      <c r="A45" s="12" t="str">
        <v/>
      </c>
      <c r="B45" s="13" cm="1">
        <f t="array" ref="B45">'Summary Transport'!B19/Table18[Operation Days (Monthly)]</f>
        <v>0</v>
      </c>
      <c r="C45" s="13" cm="1">
        <f t="array" ref="C45">'Summary Transport'!C19/Table18[Operation Days (Monthly)]</f>
        <v>0</v>
      </c>
      <c r="D45" s="13" cm="1">
        <f t="array" ref="D45">'Summary Transport'!D19/Table18[Operation Days (Monthly)]</f>
        <v>0</v>
      </c>
      <c r="E45" s="13" cm="1">
        <f t="array" ref="E45">'Summary Transport'!E19/Table18[Operation Days (Monthly)]</f>
        <v>0</v>
      </c>
      <c r="F45" s="13" cm="1">
        <f t="array" ref="F45">'Summary Transport'!F19/Table18[Operation Days (Monthly)]</f>
        <v>0</v>
      </c>
      <c r="G45" s="13" cm="1">
        <f t="array" ref="G45">'Summary Transport'!G19/Table18[Operation Days (Monthly)]</f>
        <v>0</v>
      </c>
      <c r="H45" s="13" cm="1">
        <f t="array" ref="H45">'Summary Transport'!H19/Table18[Operation Days (Monthly)]</f>
        <v>0</v>
      </c>
      <c r="I45" s="13" cm="1">
        <f t="array" ref="I45">'Summary Transport'!I19/Table18[Operation Days (Monthly)]</f>
        <v>0</v>
      </c>
      <c r="J45" s="13" cm="1">
        <f t="array" ref="J45">'Summary Transport'!J19/Table18[Operation Days (Monthly)]</f>
        <v>0</v>
      </c>
      <c r="K45" s="13" cm="1">
        <f t="array" ref="K45">'Summary Transport'!K19/Table18[Operation Days (Monthly)]</f>
        <v>0</v>
      </c>
      <c r="L45" s="13" cm="1">
        <f t="array" ref="L45">'Summary Transport'!L19/Table18[Operation Days (Monthly)]</f>
        <v>0</v>
      </c>
      <c r="M45" s="13" cm="1">
        <f t="array" ref="M45">'Summary Transport'!M19/Table18[Operation Days (Monthly)]</f>
        <v>0</v>
      </c>
      <c r="N45" s="13" cm="1">
        <f t="array" ref="N45">'Summary Transport'!N19/Table18[Operation Days (Monthly)]</f>
        <v>0</v>
      </c>
      <c r="O45" s="13" cm="1">
        <f t="array" ref="O45">'Summary Transport'!O19/Table18[Operation Days (Monthly)]</f>
        <v>0</v>
      </c>
      <c r="P45" s="13"/>
      <c r="Q45" s="13" cm="1">
        <f t="array" ref="Q45">'Summary Transport'!Q19/Table18[Operation Days (Monthly)]</f>
        <v>0</v>
      </c>
      <c r="R45" s="25" cm="1">
        <f t="array" ref="R45">'Summary Transport'!R19/Table18[Operation Days (Monthly)]</f>
        <v>0</v>
      </c>
      <c r="S45" s="13" cm="1">
        <f t="array" ref="S45">'Summary Transport'!S19/Table18[Operation Days (Monthly)]</f>
        <v>0</v>
      </c>
      <c r="T45" s="13" cm="1">
        <f t="array" ref="T45">'Summary Transport'!T19/Table18[Operation Days (Monthly)]</f>
        <v>0</v>
      </c>
      <c r="U45" s="13" cm="1">
        <f t="array" ref="U45">'Summary Transport'!U19/Table18[Operation Days (Monthly)]</f>
        <v>0</v>
      </c>
      <c r="V45" s="13" cm="1">
        <f t="array" ref="V45">'Summary Transport'!V19/Table18[Operation Days (Monthly)]</f>
        <v>0</v>
      </c>
      <c r="W45" s="13" cm="1">
        <f t="array" ref="W45">'Summary Transport'!W19/Table18[Operation Days (Monthly)]</f>
        <v>0</v>
      </c>
      <c r="X45" s="13" cm="1">
        <f t="array" ref="X45">'Summary Transport'!X19/Table18[Operation Days (Monthly)]</f>
        <v>0</v>
      </c>
      <c r="Y45" s="13" cm="1">
        <f t="array" ref="Y45">'Summary Transport'!Y19/Table18[Operation Days (Monthly)]</f>
        <v>0</v>
      </c>
      <c r="Z45" s="13" cm="1">
        <f t="array" ref="Z45">'Summary Transport'!Z19/Table18[Operation Days (Monthly)]</f>
        <v>0</v>
      </c>
      <c r="AA45" s="13" cm="1">
        <f t="array" ref="AA45">'Summary Transport'!AA19/Table18[Operation Days (Monthly)]</f>
        <v>0</v>
      </c>
      <c r="AB45" s="13" cm="1">
        <f t="array" ref="AB45">'Summary Transport'!AB19/Table18[Operation Days (Monthly)]</f>
        <v>0</v>
      </c>
      <c r="AC45" s="13" cm="1">
        <f t="array" ref="AC45">'Summary Transport'!AC19/Table18[Operation Days (Monthly)]</f>
        <v>0</v>
      </c>
      <c r="AD45" s="13" cm="1">
        <f t="array" ref="AD45">'Summary Transport'!AD19/Table18[Operation Days (Monthly)]</f>
        <v>0</v>
      </c>
      <c r="AE45" s="13" cm="1">
        <f t="array" ref="AE45">'Summary Transport'!AE19/Table18[Operation Days (Monthly)]</f>
        <v>0</v>
      </c>
      <c r="AF45" s="13" cm="1">
        <f t="array" ref="AF45">'Summary Transport'!AF19/Table18[Operation Days (Monthly)]</f>
        <v>0</v>
      </c>
      <c r="AG45" s="13" cm="1">
        <f t="array" ref="AG45">'Summary Transport'!AG19/Table18[Operation Days (Monthly)]</f>
        <v>0</v>
      </c>
      <c r="AH45" s="13" cm="1">
        <f t="array" ref="AH45">'Summary Transport'!AH19/Table18[Operation Days (Monthly)]</f>
        <v>0</v>
      </c>
      <c r="AI45" s="13" cm="1">
        <f t="array" ref="AI45">'Summary Transport'!AI19/Table18[Operation Days (Monthly)]</f>
        <v>0</v>
      </c>
      <c r="AJ45" s="13" cm="1">
        <f t="array" ref="AJ45">'Summary Transport'!AJ19/Table18[Operation Days (Monthly)]</f>
        <v>0</v>
      </c>
      <c r="AK45" s="13" cm="1">
        <f t="array" ref="AK45">'Summary Transport'!AK19/Table18[Operation Days (Monthly)]</f>
        <v>0</v>
      </c>
      <c r="AL45" s="13" cm="1">
        <f t="array" ref="AL45">'Summary Transport'!AL19/Table18[Operation Days (Monthly)]</f>
        <v>0</v>
      </c>
      <c r="AM45" s="13" cm="1">
        <f t="array" ref="AM45">'Summary Transport'!AM19/Table18[Operation Days (Annual)]</f>
        <v>0</v>
      </c>
      <c r="AN45" s="13" cm="1">
        <f t="array" ref="AN45">'Summary Transport'!AN19/Table18[Operation Days (Annual)]</f>
        <v>0</v>
      </c>
      <c r="AO45" s="13" cm="1">
        <f t="array" ref="AO45">'Summary Transport'!AO19/Table18[Operation Days (Annual)]</f>
        <v>0</v>
      </c>
    </row>
    <row r="46" spans="1:41">
      <c r="A46" s="12" t="str">
        <v/>
      </c>
      <c r="B46" s="13" cm="1">
        <f t="array" ref="B46">'Summary Transport'!B20/Table18[Operation Days (Monthly)]</f>
        <v>0</v>
      </c>
      <c r="C46" s="13" cm="1">
        <f t="array" ref="C46">'Summary Transport'!C20/Table18[Operation Days (Monthly)]</f>
        <v>0</v>
      </c>
      <c r="D46" s="13" cm="1">
        <f t="array" ref="D46">'Summary Transport'!D20/Table18[Operation Days (Monthly)]</f>
        <v>0</v>
      </c>
      <c r="E46" s="13" cm="1">
        <f t="array" ref="E46">'Summary Transport'!E20/Table18[Operation Days (Monthly)]</f>
        <v>0</v>
      </c>
      <c r="F46" s="13" cm="1">
        <f t="array" ref="F46">'Summary Transport'!F20/Table18[Operation Days (Monthly)]</f>
        <v>0</v>
      </c>
      <c r="G46" s="13" cm="1">
        <f t="array" ref="G46">'Summary Transport'!G20/Table18[Operation Days (Monthly)]</f>
        <v>0</v>
      </c>
      <c r="H46" s="13" cm="1">
        <f t="array" ref="H46">'Summary Transport'!H20/Table18[Operation Days (Monthly)]</f>
        <v>0</v>
      </c>
      <c r="I46" s="13" cm="1">
        <f t="array" ref="I46">'Summary Transport'!I20/Table18[Operation Days (Monthly)]</f>
        <v>0</v>
      </c>
      <c r="J46" s="13" cm="1">
        <f t="array" ref="J46">'Summary Transport'!J20/Table18[Operation Days (Monthly)]</f>
        <v>0</v>
      </c>
      <c r="K46" s="13" cm="1">
        <f t="array" ref="K46">'Summary Transport'!K20/Table18[Operation Days (Monthly)]</f>
        <v>0</v>
      </c>
      <c r="L46" s="13" cm="1">
        <f t="array" ref="L46">'Summary Transport'!L20/Table18[Operation Days (Monthly)]</f>
        <v>0</v>
      </c>
      <c r="M46" s="13" cm="1">
        <f t="array" ref="M46">'Summary Transport'!M20/Table18[Operation Days (Monthly)]</f>
        <v>0</v>
      </c>
      <c r="N46" s="13" cm="1">
        <f t="array" ref="N46">'Summary Transport'!N20/Table18[Operation Days (Monthly)]</f>
        <v>0</v>
      </c>
      <c r="O46" s="13" cm="1">
        <f t="array" ref="O46">'Summary Transport'!O20/Table18[Operation Days (Monthly)]</f>
        <v>0</v>
      </c>
      <c r="P46" s="13"/>
      <c r="Q46" s="13" cm="1">
        <f t="array" ref="Q46">'Summary Transport'!Q20/Table18[Operation Days (Monthly)]</f>
        <v>0</v>
      </c>
      <c r="R46" s="25" cm="1">
        <f t="array" ref="R46">'Summary Transport'!R20/Table18[Operation Days (Monthly)]</f>
        <v>0</v>
      </c>
      <c r="S46" s="13" cm="1">
        <f t="array" ref="S46">'Summary Transport'!S20/Table18[Operation Days (Monthly)]</f>
        <v>0</v>
      </c>
      <c r="T46" s="13" cm="1">
        <f t="array" ref="T46">'Summary Transport'!T20/Table18[Operation Days (Monthly)]</f>
        <v>0</v>
      </c>
      <c r="U46" s="13" cm="1">
        <f t="array" ref="U46">'Summary Transport'!U20/Table18[Operation Days (Monthly)]</f>
        <v>0</v>
      </c>
      <c r="V46" s="13" cm="1">
        <f t="array" ref="V46">'Summary Transport'!V20/Table18[Operation Days (Monthly)]</f>
        <v>0</v>
      </c>
      <c r="W46" s="13" cm="1">
        <f t="array" ref="W46">'Summary Transport'!W20/Table18[Operation Days (Monthly)]</f>
        <v>0</v>
      </c>
      <c r="X46" s="13" cm="1">
        <f t="array" ref="X46">'Summary Transport'!X20/Table18[Operation Days (Monthly)]</f>
        <v>0</v>
      </c>
      <c r="Y46" s="13" cm="1">
        <f t="array" ref="Y46">'Summary Transport'!Y20/Table18[Operation Days (Monthly)]</f>
        <v>0</v>
      </c>
      <c r="Z46" s="13" cm="1">
        <f t="array" ref="Z46">'Summary Transport'!Z20/Table18[Operation Days (Monthly)]</f>
        <v>0</v>
      </c>
      <c r="AA46" s="13" cm="1">
        <f t="array" ref="AA46">'Summary Transport'!AA20/Table18[Operation Days (Monthly)]</f>
        <v>0</v>
      </c>
      <c r="AB46" s="13" cm="1">
        <f t="array" ref="AB46">'Summary Transport'!AB20/Table18[Operation Days (Monthly)]</f>
        <v>0</v>
      </c>
      <c r="AC46" s="13" cm="1">
        <f t="array" ref="AC46">'Summary Transport'!AC20/Table18[Operation Days (Monthly)]</f>
        <v>0</v>
      </c>
      <c r="AD46" s="13" cm="1">
        <f t="array" ref="AD46">'Summary Transport'!AD20/Table18[Operation Days (Monthly)]</f>
        <v>0</v>
      </c>
      <c r="AE46" s="13" cm="1">
        <f t="array" ref="AE46">'Summary Transport'!AE20/Table18[Operation Days (Monthly)]</f>
        <v>0</v>
      </c>
      <c r="AF46" s="13" cm="1">
        <f t="array" ref="AF46">'Summary Transport'!AF20/Table18[Operation Days (Monthly)]</f>
        <v>0</v>
      </c>
      <c r="AG46" s="13" cm="1">
        <f t="array" ref="AG46">'Summary Transport'!AG20/Table18[Operation Days (Monthly)]</f>
        <v>0</v>
      </c>
      <c r="AH46" s="13" cm="1">
        <f t="array" ref="AH46">'Summary Transport'!AH20/Table18[Operation Days (Monthly)]</f>
        <v>0</v>
      </c>
      <c r="AI46" s="13" cm="1">
        <f t="array" ref="AI46">'Summary Transport'!AI20/Table18[Operation Days (Monthly)]</f>
        <v>0</v>
      </c>
      <c r="AJ46" s="13" cm="1">
        <f t="array" ref="AJ46">'Summary Transport'!AJ20/Table18[Operation Days (Monthly)]</f>
        <v>0</v>
      </c>
      <c r="AK46" s="13" cm="1">
        <f t="array" ref="AK46">'Summary Transport'!AK20/Table18[Operation Days (Monthly)]</f>
        <v>0</v>
      </c>
      <c r="AL46" s="13" cm="1">
        <f t="array" ref="AL46">'Summary Transport'!AL20/Table18[Operation Days (Monthly)]</f>
        <v>0</v>
      </c>
      <c r="AM46" s="13" cm="1">
        <f t="array" ref="AM46">'Summary Transport'!AM20/Table18[Operation Days (Annual)]</f>
        <v>0</v>
      </c>
      <c r="AN46" s="13" cm="1">
        <f t="array" ref="AN46">'Summary Transport'!AN20/Table18[Operation Days (Annual)]</f>
        <v>0</v>
      </c>
      <c r="AO46" s="13" cm="1">
        <f t="array" ref="AO46">'Summary Transport'!AO20/Table18[Operation Days (Annual)]</f>
        <v>0</v>
      </c>
    </row>
    <row r="47" spans="1:41">
      <c r="A47" s="12" t="str">
        <v/>
      </c>
      <c r="B47" s="13" cm="1">
        <f t="array" ref="B47">'Summary Transport'!B21/Table18[Operation Days (Monthly)]</f>
        <v>0</v>
      </c>
      <c r="C47" s="13" cm="1">
        <f t="array" ref="C47">'Summary Transport'!C21/Table18[Operation Days (Monthly)]</f>
        <v>0</v>
      </c>
      <c r="D47" s="13" cm="1">
        <f t="array" ref="D47">'Summary Transport'!D21/Table18[Operation Days (Monthly)]</f>
        <v>0</v>
      </c>
      <c r="E47" s="13" cm="1">
        <f t="array" ref="E47">'Summary Transport'!E21/Table18[Operation Days (Monthly)]</f>
        <v>0</v>
      </c>
      <c r="F47" s="13" cm="1">
        <f t="array" ref="F47">'Summary Transport'!F21/Table18[Operation Days (Monthly)]</f>
        <v>0</v>
      </c>
      <c r="G47" s="13" cm="1">
        <f t="array" ref="G47">'Summary Transport'!G21/Table18[Operation Days (Monthly)]</f>
        <v>0</v>
      </c>
      <c r="H47" s="13" cm="1">
        <f t="array" ref="H47">'Summary Transport'!H21/Table18[Operation Days (Monthly)]</f>
        <v>0</v>
      </c>
      <c r="I47" s="13" cm="1">
        <f t="array" ref="I47">'Summary Transport'!I21/Table18[Operation Days (Monthly)]</f>
        <v>0</v>
      </c>
      <c r="J47" s="13" cm="1">
        <f t="array" ref="J47">'Summary Transport'!J21/Table18[Operation Days (Monthly)]</f>
        <v>0</v>
      </c>
      <c r="K47" s="13" cm="1">
        <f t="array" ref="K47">'Summary Transport'!K21/Table18[Operation Days (Monthly)]</f>
        <v>0</v>
      </c>
      <c r="L47" s="13" cm="1">
        <f t="array" ref="L47">'Summary Transport'!L21/Table18[Operation Days (Monthly)]</f>
        <v>0</v>
      </c>
      <c r="M47" s="13" cm="1">
        <f t="array" ref="M47">'Summary Transport'!M21/Table18[Operation Days (Monthly)]</f>
        <v>0</v>
      </c>
      <c r="N47" s="13" cm="1">
        <f t="array" ref="N47">'Summary Transport'!N21/Table18[Operation Days (Monthly)]</f>
        <v>0</v>
      </c>
      <c r="O47" s="13" cm="1">
        <f t="array" ref="O47">'Summary Transport'!O21/Table18[Operation Days (Monthly)]</f>
        <v>0</v>
      </c>
      <c r="P47" s="13"/>
      <c r="Q47" s="13" cm="1">
        <f t="array" ref="Q47">'Summary Transport'!Q21/Table18[Operation Days (Monthly)]</f>
        <v>0</v>
      </c>
      <c r="R47" s="25" cm="1">
        <f t="array" ref="R47">'Summary Transport'!R21/Table18[Operation Days (Monthly)]</f>
        <v>0</v>
      </c>
      <c r="S47" s="13" cm="1">
        <f t="array" ref="S47">'Summary Transport'!S21/Table18[Operation Days (Monthly)]</f>
        <v>0</v>
      </c>
      <c r="T47" s="13" cm="1">
        <f t="array" ref="T47">'Summary Transport'!T21/Table18[Operation Days (Monthly)]</f>
        <v>0</v>
      </c>
      <c r="U47" s="13" cm="1">
        <f t="array" ref="U47">'Summary Transport'!U21/Table18[Operation Days (Monthly)]</f>
        <v>0</v>
      </c>
      <c r="V47" s="13" cm="1">
        <f t="array" ref="V47">'Summary Transport'!V21/Table18[Operation Days (Monthly)]</f>
        <v>0</v>
      </c>
      <c r="W47" s="13" cm="1">
        <f t="array" ref="W47">'Summary Transport'!W21/Table18[Operation Days (Monthly)]</f>
        <v>0</v>
      </c>
      <c r="X47" s="13" cm="1">
        <f t="array" ref="X47">'Summary Transport'!X21/Table18[Operation Days (Monthly)]</f>
        <v>0</v>
      </c>
      <c r="Y47" s="13" cm="1">
        <f t="array" ref="Y47">'Summary Transport'!Y21/Table18[Operation Days (Monthly)]</f>
        <v>0</v>
      </c>
      <c r="Z47" s="13" cm="1">
        <f t="array" ref="Z47">'Summary Transport'!Z21/Table18[Operation Days (Monthly)]</f>
        <v>0</v>
      </c>
      <c r="AA47" s="13" cm="1">
        <f t="array" ref="AA47">'Summary Transport'!AA21/Table18[Operation Days (Monthly)]</f>
        <v>0</v>
      </c>
      <c r="AB47" s="13" cm="1">
        <f t="array" ref="AB47">'Summary Transport'!AB21/Table18[Operation Days (Monthly)]</f>
        <v>0</v>
      </c>
      <c r="AC47" s="13" cm="1">
        <f t="array" ref="AC47">'Summary Transport'!AC21/Table18[Operation Days (Monthly)]</f>
        <v>0</v>
      </c>
      <c r="AD47" s="13" cm="1">
        <f t="array" ref="AD47">'Summary Transport'!AD21/Table18[Operation Days (Monthly)]</f>
        <v>0</v>
      </c>
      <c r="AE47" s="13" cm="1">
        <f t="array" ref="AE47">'Summary Transport'!AE21/Table18[Operation Days (Monthly)]</f>
        <v>0</v>
      </c>
      <c r="AF47" s="13" cm="1">
        <f t="array" ref="AF47">'Summary Transport'!AF21/Table18[Operation Days (Monthly)]</f>
        <v>0</v>
      </c>
      <c r="AG47" s="13" cm="1">
        <f t="array" ref="AG47">'Summary Transport'!AG21/Table18[Operation Days (Monthly)]</f>
        <v>0</v>
      </c>
      <c r="AH47" s="13" cm="1">
        <f t="array" ref="AH47">'Summary Transport'!AH21/Table18[Operation Days (Monthly)]</f>
        <v>0</v>
      </c>
      <c r="AI47" s="13" cm="1">
        <f t="array" ref="AI47">'Summary Transport'!AI21/Table18[Operation Days (Monthly)]</f>
        <v>0</v>
      </c>
      <c r="AJ47" s="13" cm="1">
        <f t="array" ref="AJ47">'Summary Transport'!AJ21/Table18[Operation Days (Monthly)]</f>
        <v>0</v>
      </c>
      <c r="AK47" s="13" cm="1">
        <f t="array" ref="AK47">'Summary Transport'!AK21/Table18[Operation Days (Monthly)]</f>
        <v>0</v>
      </c>
      <c r="AL47" s="13" cm="1">
        <f t="array" ref="AL47">'Summary Transport'!AL21/Table18[Operation Days (Monthly)]</f>
        <v>0</v>
      </c>
      <c r="AM47" s="13" cm="1">
        <f t="array" ref="AM47">'Summary Transport'!AM21/Table18[Operation Days (Annual)]</f>
        <v>0</v>
      </c>
      <c r="AN47" s="13" cm="1">
        <f t="array" ref="AN47">'Summary Transport'!AN21/Table18[Operation Days (Annual)]</f>
        <v>0</v>
      </c>
      <c r="AO47" s="13" cm="1">
        <f t="array" ref="AO47">'Summary Transport'!AO21/Table18[Operation Days (Annual)]</f>
        <v>0</v>
      </c>
    </row>
    <row r="48" spans="1:41">
      <c r="A48" s="12" t="str">
        <v/>
      </c>
      <c r="B48" s="13" cm="1">
        <f t="array" ref="B48">'Summary Transport'!B22/Table18[Operation Days (Monthly)]</f>
        <v>0</v>
      </c>
      <c r="C48" s="13" cm="1">
        <f t="array" ref="C48">'Summary Transport'!C22/Table18[Operation Days (Monthly)]</f>
        <v>0</v>
      </c>
      <c r="D48" s="13" cm="1">
        <f t="array" ref="D48">'Summary Transport'!D22/Table18[Operation Days (Monthly)]</f>
        <v>0</v>
      </c>
      <c r="E48" s="13" cm="1">
        <f t="array" ref="E48">'Summary Transport'!E22/Table18[Operation Days (Monthly)]</f>
        <v>0</v>
      </c>
      <c r="F48" s="13" cm="1">
        <f t="array" ref="F48">'Summary Transport'!F22/Table18[Operation Days (Monthly)]</f>
        <v>0</v>
      </c>
      <c r="G48" s="13" cm="1">
        <f t="array" ref="G48">'Summary Transport'!G22/Table18[Operation Days (Monthly)]</f>
        <v>0</v>
      </c>
      <c r="H48" s="13" cm="1">
        <f t="array" ref="H48">'Summary Transport'!H22/Table18[Operation Days (Monthly)]</f>
        <v>0</v>
      </c>
      <c r="I48" s="13" cm="1">
        <f t="array" ref="I48">'Summary Transport'!I22/Table18[Operation Days (Monthly)]</f>
        <v>0</v>
      </c>
      <c r="J48" s="13" cm="1">
        <f t="array" ref="J48">'Summary Transport'!J22/Table18[Operation Days (Monthly)]</f>
        <v>0</v>
      </c>
      <c r="K48" s="13" cm="1">
        <f t="array" ref="K48">'Summary Transport'!K22/Table18[Operation Days (Monthly)]</f>
        <v>0</v>
      </c>
      <c r="L48" s="13" cm="1">
        <f t="array" ref="L48">'Summary Transport'!L22/Table18[Operation Days (Monthly)]</f>
        <v>0</v>
      </c>
      <c r="M48" s="13" cm="1">
        <f t="array" ref="M48">'Summary Transport'!M22/Table18[Operation Days (Monthly)]</f>
        <v>0</v>
      </c>
      <c r="N48" s="13" cm="1">
        <f t="array" ref="N48">'Summary Transport'!N22/Table18[Operation Days (Monthly)]</f>
        <v>0</v>
      </c>
      <c r="O48" s="13" cm="1">
        <f t="array" ref="O48">'Summary Transport'!O22/Table18[Operation Days (Monthly)]</f>
        <v>0</v>
      </c>
      <c r="P48" s="13"/>
      <c r="Q48" s="13" cm="1">
        <f t="array" ref="Q48">'Summary Transport'!Q22/Table18[Operation Days (Monthly)]</f>
        <v>0</v>
      </c>
      <c r="R48" s="25" cm="1">
        <f t="array" ref="R48">'Summary Transport'!R22/Table18[Operation Days (Monthly)]</f>
        <v>0</v>
      </c>
      <c r="S48" s="13" cm="1">
        <f t="array" ref="S48">'Summary Transport'!S22/Table18[Operation Days (Monthly)]</f>
        <v>0</v>
      </c>
      <c r="T48" s="13" cm="1">
        <f t="array" ref="T48">'Summary Transport'!T22/Table18[Operation Days (Monthly)]</f>
        <v>0</v>
      </c>
      <c r="U48" s="13" cm="1">
        <f t="array" ref="U48">'Summary Transport'!U22/Table18[Operation Days (Monthly)]</f>
        <v>0</v>
      </c>
      <c r="V48" s="13" cm="1">
        <f t="array" ref="V48">'Summary Transport'!V22/Table18[Operation Days (Monthly)]</f>
        <v>0</v>
      </c>
      <c r="W48" s="13" cm="1">
        <f t="array" ref="W48">'Summary Transport'!W22/Table18[Operation Days (Monthly)]</f>
        <v>0</v>
      </c>
      <c r="X48" s="13" cm="1">
        <f t="array" ref="X48">'Summary Transport'!X22/Table18[Operation Days (Monthly)]</f>
        <v>0</v>
      </c>
      <c r="Y48" s="13" cm="1">
        <f t="array" ref="Y48">'Summary Transport'!Y22/Table18[Operation Days (Monthly)]</f>
        <v>0</v>
      </c>
      <c r="Z48" s="13" cm="1">
        <f t="array" ref="Z48">'Summary Transport'!Z22/Table18[Operation Days (Monthly)]</f>
        <v>0</v>
      </c>
      <c r="AA48" s="13" cm="1">
        <f t="array" ref="AA48">'Summary Transport'!AA22/Table18[Operation Days (Monthly)]</f>
        <v>0</v>
      </c>
      <c r="AB48" s="13" cm="1">
        <f t="array" ref="AB48">'Summary Transport'!AB22/Table18[Operation Days (Monthly)]</f>
        <v>0</v>
      </c>
      <c r="AC48" s="13" cm="1">
        <f t="array" ref="AC48">'Summary Transport'!AC22/Table18[Operation Days (Monthly)]</f>
        <v>0</v>
      </c>
      <c r="AD48" s="13" cm="1">
        <f t="array" ref="AD48">'Summary Transport'!AD22/Table18[Operation Days (Monthly)]</f>
        <v>0</v>
      </c>
      <c r="AE48" s="13" cm="1">
        <f t="array" ref="AE48">'Summary Transport'!AE22/Table18[Operation Days (Monthly)]</f>
        <v>0</v>
      </c>
      <c r="AF48" s="13" cm="1">
        <f t="array" ref="AF48">'Summary Transport'!AF22/Table18[Operation Days (Monthly)]</f>
        <v>0</v>
      </c>
      <c r="AG48" s="13" cm="1">
        <f t="array" ref="AG48">'Summary Transport'!AG22/Table18[Operation Days (Monthly)]</f>
        <v>0</v>
      </c>
      <c r="AH48" s="13" cm="1">
        <f t="array" ref="AH48">'Summary Transport'!AH22/Table18[Operation Days (Monthly)]</f>
        <v>0</v>
      </c>
      <c r="AI48" s="13" cm="1">
        <f t="array" ref="AI48">'Summary Transport'!AI22/Table18[Operation Days (Monthly)]</f>
        <v>0</v>
      </c>
      <c r="AJ48" s="13" cm="1">
        <f t="array" ref="AJ48">'Summary Transport'!AJ22/Table18[Operation Days (Monthly)]</f>
        <v>0</v>
      </c>
      <c r="AK48" s="13" cm="1">
        <f t="array" ref="AK48">'Summary Transport'!AK22/Table18[Operation Days (Monthly)]</f>
        <v>0</v>
      </c>
      <c r="AL48" s="13" cm="1">
        <f t="array" ref="AL48">'Summary Transport'!AL22/Table18[Operation Days (Monthly)]</f>
        <v>0</v>
      </c>
      <c r="AM48" s="13" cm="1">
        <f t="array" ref="AM48">'Summary Transport'!AM22/Table18[Operation Days (Annual)]</f>
        <v>0</v>
      </c>
      <c r="AN48" s="13" cm="1">
        <f t="array" ref="AN48">'Summary Transport'!AN22/Table18[Operation Days (Annual)]</f>
        <v>0</v>
      </c>
      <c r="AO48" s="13" cm="1">
        <f t="array" ref="AO48">'Summary Transport'!AO22/Table18[Operation Days (Annual)]</f>
        <v>0</v>
      </c>
    </row>
    <row r="49" spans="1:41">
      <c r="A49" s="12"/>
      <c r="B49" s="13" cm="1">
        <f t="array" ref="B49">'Summary Transport'!B23/Table18[Operation Days (Monthly)]</f>
        <v>0</v>
      </c>
      <c r="C49" s="13" cm="1">
        <f t="array" ref="C49">'Summary Transport'!C23/Table18[Operation Days (Monthly)]</f>
        <v>0</v>
      </c>
      <c r="D49" s="13" cm="1">
        <f t="array" ref="D49">'Summary Transport'!D23/Table18[Operation Days (Monthly)]</f>
        <v>0</v>
      </c>
      <c r="E49" s="13" cm="1">
        <f t="array" ref="E49">'Summary Transport'!E23/Table18[Operation Days (Monthly)]</f>
        <v>0</v>
      </c>
      <c r="F49" s="13" cm="1">
        <f t="array" ref="F49">'Summary Transport'!F23/Table18[Operation Days (Monthly)]</f>
        <v>0</v>
      </c>
      <c r="G49" s="13" cm="1">
        <f t="array" ref="G49">'Summary Transport'!G23/Table18[Operation Days (Monthly)]</f>
        <v>0</v>
      </c>
      <c r="H49" s="13" cm="1">
        <f t="array" ref="H49">'Summary Transport'!H23/Table18[Operation Days (Monthly)]</f>
        <v>0</v>
      </c>
      <c r="I49" s="13" cm="1">
        <f t="array" ref="I49">'Summary Transport'!I23/Table18[Operation Days (Monthly)]</f>
        <v>0</v>
      </c>
      <c r="J49" s="13" cm="1">
        <f t="array" ref="J49">'Summary Transport'!J23/Table18[Operation Days (Monthly)]</f>
        <v>0</v>
      </c>
      <c r="K49" s="13" cm="1">
        <f t="array" ref="K49">'Summary Transport'!K23/Table18[Operation Days (Monthly)]</f>
        <v>0</v>
      </c>
      <c r="L49" s="13" cm="1">
        <f t="array" ref="L49">'Summary Transport'!L23/Table18[Operation Days (Monthly)]</f>
        <v>0</v>
      </c>
      <c r="M49" s="13" cm="1">
        <f t="array" ref="M49">'Summary Transport'!M23/Table18[Operation Days (Monthly)]</f>
        <v>0</v>
      </c>
      <c r="N49" s="13" cm="1">
        <f t="array" ref="N49">'Summary Transport'!N23/Table18[Operation Days (Monthly)]</f>
        <v>0</v>
      </c>
      <c r="O49" s="13" cm="1">
        <f t="array" ref="O49">'Summary Transport'!O23/Table18[Operation Days (Monthly)]</f>
        <v>0</v>
      </c>
      <c r="P49" s="13"/>
      <c r="Q49" s="13" cm="1">
        <f t="array" ref="Q49">'Summary Transport'!Q23/Table18[Operation Days (Monthly)]</f>
        <v>0</v>
      </c>
      <c r="R49" s="25" cm="1">
        <f t="array" ref="R49">'Summary Transport'!R23/Table18[Operation Days (Monthly)]</f>
        <v>0</v>
      </c>
      <c r="S49" s="13" cm="1">
        <f t="array" ref="S49">'Summary Transport'!S23/Table18[Operation Days (Monthly)]</f>
        <v>0</v>
      </c>
      <c r="T49" s="13" cm="1">
        <f t="array" ref="T49">'Summary Transport'!T23/Table18[Operation Days (Monthly)]</f>
        <v>0</v>
      </c>
      <c r="U49" s="13" cm="1">
        <f t="array" ref="U49">'Summary Transport'!U23/Table18[Operation Days (Monthly)]</f>
        <v>0</v>
      </c>
      <c r="V49" s="13" cm="1">
        <f t="array" ref="V49">'Summary Transport'!V23/Table18[Operation Days (Monthly)]</f>
        <v>0</v>
      </c>
      <c r="W49" s="13" cm="1">
        <f t="array" ref="W49">'Summary Transport'!W23/Table18[Operation Days (Monthly)]</f>
        <v>0</v>
      </c>
      <c r="X49" s="13" cm="1">
        <f t="array" ref="X49">'Summary Transport'!X23/Table18[Operation Days (Monthly)]</f>
        <v>0</v>
      </c>
      <c r="Y49" s="13" cm="1">
        <f t="array" ref="Y49">'Summary Transport'!Y23/Table18[Operation Days (Monthly)]</f>
        <v>0</v>
      </c>
      <c r="Z49" s="13" cm="1">
        <f t="array" ref="Z49">'Summary Transport'!Z23/Table18[Operation Days (Monthly)]</f>
        <v>0</v>
      </c>
      <c r="AA49" s="13" cm="1">
        <f t="array" ref="AA49">'Summary Transport'!AA23/Table18[Operation Days (Monthly)]</f>
        <v>0</v>
      </c>
      <c r="AB49" s="13" cm="1">
        <f t="array" ref="AB49">'Summary Transport'!AB23/Table18[Operation Days (Monthly)]</f>
        <v>0</v>
      </c>
      <c r="AC49" s="13" cm="1">
        <f t="array" ref="AC49">'Summary Transport'!AC23/Table18[Operation Days (Monthly)]</f>
        <v>0</v>
      </c>
      <c r="AD49" s="13" cm="1">
        <f t="array" ref="AD49">'Summary Transport'!AD23/Table18[Operation Days (Monthly)]</f>
        <v>0</v>
      </c>
      <c r="AE49" s="13" cm="1">
        <f t="array" ref="AE49">'Summary Transport'!AE23/Table18[Operation Days (Monthly)]</f>
        <v>0</v>
      </c>
      <c r="AF49" s="13" cm="1">
        <f t="array" ref="AF49">'Summary Transport'!AF23/Table18[Operation Days (Monthly)]</f>
        <v>0</v>
      </c>
      <c r="AG49" s="13" cm="1">
        <f t="array" ref="AG49">'Summary Transport'!AG23/Table18[Operation Days (Monthly)]</f>
        <v>0</v>
      </c>
      <c r="AH49" s="13" cm="1">
        <f t="array" ref="AH49">'Summary Transport'!AH23/Table18[Operation Days (Monthly)]</f>
        <v>0</v>
      </c>
      <c r="AI49" s="13" cm="1">
        <f t="array" ref="AI49">'Summary Transport'!AI23/Table18[Operation Days (Monthly)]</f>
        <v>0</v>
      </c>
      <c r="AJ49" s="13" cm="1">
        <f t="array" ref="AJ49">'Summary Transport'!AJ23/Table18[Operation Days (Monthly)]</f>
        <v>0</v>
      </c>
      <c r="AK49" s="13" cm="1">
        <f t="array" ref="AK49">'Summary Transport'!AK23/Table18[Operation Days (Monthly)]</f>
        <v>0</v>
      </c>
      <c r="AL49" s="13" cm="1">
        <f t="array" ref="AL49">'Summary Transport'!AL23/Table18[Operation Days (Monthly)]</f>
        <v>0</v>
      </c>
      <c r="AM49" s="13" cm="1">
        <f t="array" ref="AM49">'Summary Transport'!AM23/Table18[Operation Days (Annual)]</f>
        <v>0</v>
      </c>
      <c r="AN49" s="13" cm="1">
        <f t="array" ref="AN49">'Summary Transport'!AN23/Table18[Operation Days (Annual)]</f>
        <v>0</v>
      </c>
      <c r="AO49" s="13" cm="1">
        <f t="array" ref="AO49">'Summary Transport'!AO23/Table18[Operation Days (Annual)]</f>
        <v>0</v>
      </c>
    </row>
    <row r="50" spans="1:41">
      <c r="A50" s="12"/>
      <c r="B50" s="13" cm="1">
        <f t="array" ref="B50">'Summary Transport'!B24/Table18[Operation Days (Monthly)]</f>
        <v>0</v>
      </c>
      <c r="C50" s="13" cm="1">
        <f t="array" ref="C50">'Summary Transport'!C24/Table18[Operation Days (Monthly)]</f>
        <v>0</v>
      </c>
      <c r="D50" s="13" cm="1">
        <f t="array" ref="D50">'Summary Transport'!D24/Table18[Operation Days (Monthly)]</f>
        <v>0</v>
      </c>
      <c r="E50" s="13" cm="1">
        <f t="array" ref="E50">'Summary Transport'!E24/Table18[Operation Days (Monthly)]</f>
        <v>0</v>
      </c>
      <c r="F50" s="13" cm="1">
        <f t="array" ref="F50">'Summary Transport'!F24/Table18[Operation Days (Monthly)]</f>
        <v>0</v>
      </c>
      <c r="G50" s="13" cm="1">
        <f t="array" ref="G50">'Summary Transport'!G24/Table18[Operation Days (Monthly)]</f>
        <v>0</v>
      </c>
      <c r="H50" s="13" cm="1">
        <f t="array" ref="H50">'Summary Transport'!H24/Table18[Operation Days (Monthly)]</f>
        <v>0</v>
      </c>
      <c r="I50" s="13" cm="1">
        <f t="array" ref="I50">'Summary Transport'!I24/Table18[Operation Days (Monthly)]</f>
        <v>0</v>
      </c>
      <c r="J50" s="13" cm="1">
        <f t="array" ref="J50">'Summary Transport'!J24/Table18[Operation Days (Monthly)]</f>
        <v>0</v>
      </c>
      <c r="K50" s="13" cm="1">
        <f t="array" ref="K50">'Summary Transport'!K24/Table18[Operation Days (Monthly)]</f>
        <v>0</v>
      </c>
      <c r="L50" s="13" cm="1">
        <f t="array" ref="L50">'Summary Transport'!L24/Table18[Operation Days (Monthly)]</f>
        <v>0</v>
      </c>
      <c r="M50" s="13" cm="1">
        <f t="array" ref="M50">'Summary Transport'!M24/Table18[Operation Days (Monthly)]</f>
        <v>0</v>
      </c>
      <c r="N50" s="13" cm="1">
        <f t="array" ref="N50">'Summary Transport'!N24/Table18[Operation Days (Monthly)]</f>
        <v>0</v>
      </c>
      <c r="O50" s="13" cm="1">
        <f t="array" ref="O50">'Summary Transport'!O24/Table18[Operation Days (Monthly)]</f>
        <v>0</v>
      </c>
      <c r="P50" s="13"/>
      <c r="Q50" s="13" cm="1">
        <f t="array" ref="Q50">'Summary Transport'!Q24/Table18[Operation Days (Monthly)]</f>
        <v>0</v>
      </c>
      <c r="R50" s="25" cm="1">
        <f t="array" ref="R50">'Summary Transport'!R24/Table18[Operation Days (Monthly)]</f>
        <v>0</v>
      </c>
      <c r="S50" s="13" cm="1">
        <f t="array" ref="S50">'Summary Transport'!S24/Table18[Operation Days (Monthly)]</f>
        <v>0</v>
      </c>
      <c r="T50" s="13" cm="1">
        <f t="array" ref="T50">'Summary Transport'!T24/Table18[Operation Days (Monthly)]</f>
        <v>0</v>
      </c>
      <c r="U50" s="13" cm="1">
        <f t="array" ref="U50">'Summary Transport'!U24/Table18[Operation Days (Monthly)]</f>
        <v>0</v>
      </c>
      <c r="V50" s="13" cm="1">
        <f t="array" ref="V50">'Summary Transport'!V24/Table18[Operation Days (Monthly)]</f>
        <v>0</v>
      </c>
      <c r="W50" s="13" cm="1">
        <f t="array" ref="W50">'Summary Transport'!W24/Table18[Operation Days (Monthly)]</f>
        <v>0</v>
      </c>
      <c r="X50" s="13" cm="1">
        <f t="array" ref="X50">'Summary Transport'!X24/Table18[Operation Days (Monthly)]</f>
        <v>0</v>
      </c>
      <c r="Y50" s="13" cm="1">
        <f t="array" ref="Y50">'Summary Transport'!Y24/Table18[Operation Days (Monthly)]</f>
        <v>0</v>
      </c>
      <c r="Z50" s="13" cm="1">
        <f t="array" ref="Z50">'Summary Transport'!Z24/Table18[Operation Days (Monthly)]</f>
        <v>0</v>
      </c>
      <c r="AA50" s="13" cm="1">
        <f t="array" ref="AA50">'Summary Transport'!AA24/Table18[Operation Days (Monthly)]</f>
        <v>0</v>
      </c>
      <c r="AB50" s="13" cm="1">
        <f t="array" ref="AB50">'Summary Transport'!AB24/Table18[Operation Days (Monthly)]</f>
        <v>0</v>
      </c>
      <c r="AC50" s="13" cm="1">
        <f t="array" ref="AC50">'Summary Transport'!AC24/Table18[Operation Days (Monthly)]</f>
        <v>0</v>
      </c>
      <c r="AD50" s="13" cm="1">
        <f t="array" ref="AD50">'Summary Transport'!AD24/Table18[Operation Days (Monthly)]</f>
        <v>0</v>
      </c>
      <c r="AE50" s="13" cm="1">
        <f t="array" ref="AE50">'Summary Transport'!AE24/Table18[Operation Days (Monthly)]</f>
        <v>0</v>
      </c>
      <c r="AF50" s="13" cm="1">
        <f t="array" ref="AF50">'Summary Transport'!AF24/Table18[Operation Days (Monthly)]</f>
        <v>0</v>
      </c>
      <c r="AG50" s="13" cm="1">
        <f t="array" ref="AG50">'Summary Transport'!AG24/Table18[Operation Days (Monthly)]</f>
        <v>0</v>
      </c>
      <c r="AH50" s="13" cm="1">
        <f t="array" ref="AH50">'Summary Transport'!AH24/Table18[Operation Days (Monthly)]</f>
        <v>0</v>
      </c>
      <c r="AI50" s="13" cm="1">
        <f t="array" ref="AI50">'Summary Transport'!AI24/Table18[Operation Days (Monthly)]</f>
        <v>0</v>
      </c>
      <c r="AJ50" s="13" cm="1">
        <f t="array" ref="AJ50">'Summary Transport'!AJ24/Table18[Operation Days (Monthly)]</f>
        <v>0</v>
      </c>
      <c r="AK50" s="13" cm="1">
        <f t="array" ref="AK50">'Summary Transport'!AK24/Table18[Operation Days (Monthly)]</f>
        <v>0</v>
      </c>
      <c r="AL50" s="13" cm="1">
        <f t="array" ref="AL50">'Summary Transport'!AL24/Table18[Operation Days (Monthly)]</f>
        <v>0</v>
      </c>
      <c r="AM50" s="13" cm="1">
        <f t="array" ref="AM50">'Summary Transport'!AM24/Table18[Operation Days (Annual)]</f>
        <v>0</v>
      </c>
      <c r="AN50" s="13" cm="1">
        <f t="array" ref="AN50">'Summary Transport'!AN24/Table18[Operation Days (Annual)]</f>
        <v>0</v>
      </c>
      <c r="AO50" s="13" cm="1">
        <f t="array" ref="AO50">'Summary Transport'!AO24/Table18[Operation Days (Annual)]</f>
        <v>0</v>
      </c>
    </row>
    <row r="51" spans="1:41">
      <c r="A51" s="12"/>
      <c r="B51" s="13" cm="1">
        <f t="array" ref="B51">'Summary Transport'!B25/Table18[Operation Days (Monthly)]</f>
        <v>0</v>
      </c>
      <c r="C51" s="13" cm="1">
        <f t="array" ref="C51">'Summary Transport'!C25/Table18[Operation Days (Monthly)]</f>
        <v>0</v>
      </c>
      <c r="D51" s="13" cm="1">
        <f t="array" ref="D51">'Summary Transport'!D25/Table18[Operation Days (Monthly)]</f>
        <v>0</v>
      </c>
      <c r="E51" s="13" cm="1">
        <f t="array" ref="E51">'Summary Transport'!E25/Table18[Operation Days (Monthly)]</f>
        <v>0</v>
      </c>
      <c r="F51" s="13" cm="1">
        <f t="array" ref="F51">'Summary Transport'!F25/Table18[Operation Days (Monthly)]</f>
        <v>0</v>
      </c>
      <c r="G51" s="13" cm="1">
        <f t="array" ref="G51">'Summary Transport'!G25/Table18[Operation Days (Monthly)]</f>
        <v>0</v>
      </c>
      <c r="H51" s="13" cm="1">
        <f t="array" ref="H51">'Summary Transport'!H25/Table18[Operation Days (Monthly)]</f>
        <v>0</v>
      </c>
      <c r="I51" s="13" cm="1">
        <f t="array" ref="I51">'Summary Transport'!I25/Table18[Operation Days (Monthly)]</f>
        <v>0</v>
      </c>
      <c r="J51" s="13" cm="1">
        <f t="array" ref="J51">'Summary Transport'!J25/Table18[Operation Days (Monthly)]</f>
        <v>0</v>
      </c>
      <c r="K51" s="13" cm="1">
        <f t="array" ref="K51">'Summary Transport'!K25/Table18[Operation Days (Monthly)]</f>
        <v>0</v>
      </c>
      <c r="L51" s="13" cm="1">
        <f t="array" ref="L51">'Summary Transport'!L25/Table18[Operation Days (Monthly)]</f>
        <v>0</v>
      </c>
      <c r="M51" s="13" cm="1">
        <f t="array" ref="M51">'Summary Transport'!M25/Table18[Operation Days (Monthly)]</f>
        <v>0</v>
      </c>
      <c r="N51" s="13" cm="1">
        <f t="array" ref="N51">'Summary Transport'!N25/Table18[Operation Days (Monthly)]</f>
        <v>0</v>
      </c>
      <c r="O51" s="13" cm="1">
        <f t="array" ref="O51">'Summary Transport'!O25/Table18[Operation Days (Monthly)]</f>
        <v>0</v>
      </c>
      <c r="P51" s="13"/>
      <c r="Q51" s="13" cm="1">
        <f t="array" ref="Q51">'Summary Transport'!Q25/Table18[Operation Days (Monthly)]</f>
        <v>0</v>
      </c>
      <c r="R51" s="25" cm="1">
        <f t="array" ref="R51">'Summary Transport'!R25/Table18[Operation Days (Monthly)]</f>
        <v>0</v>
      </c>
      <c r="S51" s="13" cm="1">
        <f t="array" ref="S51">'Summary Transport'!S25/Table18[Operation Days (Monthly)]</f>
        <v>0</v>
      </c>
      <c r="T51" s="13" cm="1">
        <f t="array" ref="T51">'Summary Transport'!T25/Table18[Operation Days (Monthly)]</f>
        <v>0</v>
      </c>
      <c r="U51" s="13" cm="1">
        <f t="array" ref="U51">'Summary Transport'!U25/Table18[Operation Days (Monthly)]</f>
        <v>0</v>
      </c>
      <c r="V51" s="13" cm="1">
        <f t="array" ref="V51">'Summary Transport'!V25/Table18[Operation Days (Monthly)]</f>
        <v>0</v>
      </c>
      <c r="W51" s="13" cm="1">
        <f t="array" ref="W51">'Summary Transport'!W25/Table18[Operation Days (Monthly)]</f>
        <v>0</v>
      </c>
      <c r="X51" s="13" cm="1">
        <f t="array" ref="X51">'Summary Transport'!X25/Table18[Operation Days (Monthly)]</f>
        <v>0</v>
      </c>
      <c r="Y51" s="13" cm="1">
        <f t="array" ref="Y51">'Summary Transport'!Y25/Table18[Operation Days (Monthly)]</f>
        <v>0</v>
      </c>
      <c r="Z51" s="13" cm="1">
        <f t="array" ref="Z51">'Summary Transport'!Z25/Table18[Operation Days (Monthly)]</f>
        <v>0</v>
      </c>
      <c r="AA51" s="13" cm="1">
        <f t="array" ref="AA51">'Summary Transport'!AA25/Table18[Operation Days (Monthly)]</f>
        <v>0</v>
      </c>
      <c r="AB51" s="13" cm="1">
        <f t="array" ref="AB51">'Summary Transport'!AB25/Table18[Operation Days (Monthly)]</f>
        <v>0</v>
      </c>
      <c r="AC51" s="13" cm="1">
        <f t="array" ref="AC51">'Summary Transport'!AC25/Table18[Operation Days (Monthly)]</f>
        <v>0</v>
      </c>
      <c r="AD51" s="13" cm="1">
        <f t="array" ref="AD51">'Summary Transport'!AD25/Table18[Operation Days (Monthly)]</f>
        <v>0</v>
      </c>
      <c r="AE51" s="13" cm="1">
        <f t="array" ref="AE51">'Summary Transport'!AE25/Table18[Operation Days (Monthly)]</f>
        <v>0</v>
      </c>
      <c r="AF51" s="13" cm="1">
        <f t="array" ref="AF51">'Summary Transport'!AF25/Table18[Operation Days (Monthly)]</f>
        <v>0</v>
      </c>
      <c r="AG51" s="13" cm="1">
        <f t="array" ref="AG51">'Summary Transport'!AG25/Table18[Operation Days (Monthly)]</f>
        <v>0</v>
      </c>
      <c r="AH51" s="13" cm="1">
        <f t="array" ref="AH51">'Summary Transport'!AH25/Table18[Operation Days (Monthly)]</f>
        <v>0</v>
      </c>
      <c r="AI51" s="13" cm="1">
        <f t="array" ref="AI51">'Summary Transport'!AI25/Table18[Operation Days (Monthly)]</f>
        <v>0</v>
      </c>
      <c r="AJ51" s="13" cm="1">
        <f t="array" ref="AJ51">'Summary Transport'!AJ25/Table18[Operation Days (Monthly)]</f>
        <v>0</v>
      </c>
      <c r="AK51" s="13" cm="1">
        <f t="array" ref="AK51">'Summary Transport'!AK25/Table18[Operation Days (Monthly)]</f>
        <v>0</v>
      </c>
      <c r="AL51" s="13" cm="1">
        <f t="array" ref="AL51">'Summary Transport'!AL25/Table18[Operation Days (Monthly)]</f>
        <v>0</v>
      </c>
      <c r="AM51" s="13" cm="1">
        <f t="array" ref="AM51">'Summary Transport'!AM25/Table18[Operation Days (Annual)]</f>
        <v>0</v>
      </c>
      <c r="AN51" s="13" cm="1">
        <f t="array" ref="AN51">'Summary Transport'!AN25/Table18[Operation Days (Annual)]</f>
        <v>0</v>
      </c>
      <c r="AO51" s="13" cm="1">
        <f t="array" ref="AO51">'Summary Transport'!AO25/Table18[Operation Days (Annual)]</f>
        <v>0</v>
      </c>
    </row>
    <row r="52" spans="1:41">
      <c r="A52" s="12"/>
      <c r="B52" s="13" cm="1">
        <f t="array" ref="B52">'Summary Transport'!B26/Table18[Operation Days (Monthly)]</f>
        <v>0</v>
      </c>
      <c r="C52" s="13" cm="1">
        <f t="array" ref="C52">'Summary Transport'!C26/Table18[Operation Days (Monthly)]</f>
        <v>0</v>
      </c>
      <c r="D52" s="13" cm="1">
        <f t="array" ref="D52">'Summary Transport'!D26/Table18[Operation Days (Monthly)]</f>
        <v>0</v>
      </c>
      <c r="E52" s="13" cm="1">
        <f t="array" ref="E52">'Summary Transport'!E26/Table18[Operation Days (Monthly)]</f>
        <v>0</v>
      </c>
      <c r="F52" s="13" cm="1">
        <f t="array" ref="F52">'Summary Transport'!F26/Table18[Operation Days (Monthly)]</f>
        <v>0</v>
      </c>
      <c r="G52" s="13" cm="1">
        <f t="array" ref="G52">'Summary Transport'!G26/Table18[Operation Days (Monthly)]</f>
        <v>0</v>
      </c>
      <c r="H52" s="13" cm="1">
        <f t="array" ref="H52">'Summary Transport'!H26/Table18[Operation Days (Monthly)]</f>
        <v>0</v>
      </c>
      <c r="I52" s="13" cm="1">
        <f t="array" ref="I52">'Summary Transport'!I26/Table18[Operation Days (Monthly)]</f>
        <v>0</v>
      </c>
      <c r="J52" s="13" cm="1">
        <f t="array" ref="J52">'Summary Transport'!J26/Table18[Operation Days (Monthly)]</f>
        <v>0</v>
      </c>
      <c r="K52" s="13" cm="1">
        <f t="array" ref="K52">'Summary Transport'!K26/Table18[Operation Days (Monthly)]</f>
        <v>0</v>
      </c>
      <c r="L52" s="13" cm="1">
        <f t="array" ref="L52">'Summary Transport'!L26/Table18[Operation Days (Monthly)]</f>
        <v>0</v>
      </c>
      <c r="M52" s="13" cm="1">
        <f t="array" ref="M52">'Summary Transport'!M26/Table18[Operation Days (Monthly)]</f>
        <v>0</v>
      </c>
      <c r="N52" s="13" cm="1">
        <f t="array" ref="N52">'Summary Transport'!N26/Table18[Operation Days (Monthly)]</f>
        <v>0</v>
      </c>
      <c r="O52" s="13" cm="1">
        <f t="array" ref="O52">'Summary Transport'!O26/Table18[Operation Days (Monthly)]</f>
        <v>0</v>
      </c>
      <c r="P52" s="13"/>
      <c r="Q52" s="13" cm="1">
        <f t="array" ref="Q52">'Summary Transport'!Q26/Table18[Operation Days (Monthly)]</f>
        <v>0</v>
      </c>
      <c r="R52" s="25" cm="1">
        <f t="array" ref="R52">'Summary Transport'!R26/Table18[Operation Days (Monthly)]</f>
        <v>0</v>
      </c>
      <c r="S52" s="13" cm="1">
        <f t="array" ref="S52">'Summary Transport'!S26/Table18[Operation Days (Monthly)]</f>
        <v>0</v>
      </c>
      <c r="T52" s="13" cm="1">
        <f t="array" ref="T52">'Summary Transport'!T26/Table18[Operation Days (Monthly)]</f>
        <v>0</v>
      </c>
      <c r="U52" s="13" cm="1">
        <f t="array" ref="U52">'Summary Transport'!U26/Table18[Operation Days (Monthly)]</f>
        <v>0</v>
      </c>
      <c r="V52" s="13" cm="1">
        <f t="array" ref="V52">'Summary Transport'!V26/Table18[Operation Days (Monthly)]</f>
        <v>0</v>
      </c>
      <c r="W52" s="13" cm="1">
        <f t="array" ref="W52">'Summary Transport'!W26/Table18[Operation Days (Monthly)]</f>
        <v>0</v>
      </c>
      <c r="X52" s="13" cm="1">
        <f t="array" ref="X52">'Summary Transport'!X26/Table18[Operation Days (Monthly)]</f>
        <v>0</v>
      </c>
      <c r="Y52" s="13" cm="1">
        <f t="array" ref="Y52">'Summary Transport'!Y26/Table18[Operation Days (Monthly)]</f>
        <v>0</v>
      </c>
      <c r="Z52" s="13" cm="1">
        <f t="array" ref="Z52">'Summary Transport'!Z26/Table18[Operation Days (Monthly)]</f>
        <v>0</v>
      </c>
      <c r="AA52" s="13" cm="1">
        <f t="array" ref="AA52">'Summary Transport'!AA26/Table18[Operation Days (Monthly)]</f>
        <v>0</v>
      </c>
      <c r="AB52" s="13" cm="1">
        <f t="array" ref="AB52">'Summary Transport'!AB26/Table18[Operation Days (Monthly)]</f>
        <v>0</v>
      </c>
      <c r="AC52" s="13" cm="1">
        <f t="array" ref="AC52">'Summary Transport'!AC26/Table18[Operation Days (Monthly)]</f>
        <v>0</v>
      </c>
      <c r="AD52" s="13" cm="1">
        <f t="array" ref="AD52">'Summary Transport'!AD26/Table18[Operation Days (Monthly)]</f>
        <v>0</v>
      </c>
      <c r="AE52" s="13" cm="1">
        <f t="array" ref="AE52">'Summary Transport'!AE26/Table18[Operation Days (Monthly)]</f>
        <v>0</v>
      </c>
      <c r="AF52" s="13" cm="1">
        <f t="array" ref="AF52">'Summary Transport'!AF26/Table18[Operation Days (Monthly)]</f>
        <v>0</v>
      </c>
      <c r="AG52" s="13" cm="1">
        <f t="array" ref="AG52">'Summary Transport'!AG26/Table18[Operation Days (Monthly)]</f>
        <v>0</v>
      </c>
      <c r="AH52" s="13" cm="1">
        <f t="array" ref="AH52">'Summary Transport'!AH26/Table18[Operation Days (Monthly)]</f>
        <v>0</v>
      </c>
      <c r="AI52" s="13" cm="1">
        <f t="array" ref="AI52">'Summary Transport'!AI26/Table18[Operation Days (Monthly)]</f>
        <v>0</v>
      </c>
      <c r="AJ52" s="13" cm="1">
        <f t="array" ref="AJ52">'Summary Transport'!AJ26/Table18[Operation Days (Monthly)]</f>
        <v>0</v>
      </c>
      <c r="AK52" s="13" cm="1">
        <f t="array" ref="AK52">'Summary Transport'!AK26/Table18[Operation Days (Monthly)]</f>
        <v>0</v>
      </c>
      <c r="AL52" s="13" cm="1">
        <f t="array" ref="AL52">'Summary Transport'!AL26/Table18[Operation Days (Monthly)]</f>
        <v>0</v>
      </c>
      <c r="AM52" s="13" cm="1">
        <f t="array" ref="AM52">'Summary Transport'!AM26/Table18[Operation Days (Annual)]</f>
        <v>0</v>
      </c>
      <c r="AN52" s="13" cm="1">
        <f t="array" ref="AN52">'Summary Transport'!AN26/Table18[Operation Days (Annual)]</f>
        <v>0</v>
      </c>
      <c r="AO52" s="13" cm="1">
        <f t="array" ref="AO52">'Summary Transport'!AO26/Table18[Operation Days (Annual)]</f>
        <v>0</v>
      </c>
    </row>
    <row r="55" spans="1:41" ht="22" thickBot="1">
      <c r="A55" s="191" t="s">
        <v>171</v>
      </c>
      <c r="B55" s="191"/>
      <c r="C55" s="191"/>
      <c r="D55" s="191"/>
      <c r="E55" s="191"/>
      <c r="F55" s="191"/>
      <c r="G55" s="191"/>
      <c r="H55" s="191"/>
      <c r="I55" s="191"/>
      <c r="J55" s="191"/>
      <c r="K55" s="191"/>
      <c r="L55" s="191"/>
      <c r="M55" s="191"/>
      <c r="N55" s="191"/>
    </row>
    <row r="56" spans="1:41" ht="17">
      <c r="A56" s="14" t="s">
        <v>0</v>
      </c>
      <c r="B56" s="8" t="s">
        <v>94</v>
      </c>
      <c r="C56" s="8" t="s">
        <v>95</v>
      </c>
      <c r="D56" s="8" t="s">
        <v>96</v>
      </c>
      <c r="E56" s="8" t="s">
        <v>97</v>
      </c>
      <c r="F56" s="8" t="s">
        <v>98</v>
      </c>
      <c r="G56" s="8" t="s">
        <v>99</v>
      </c>
      <c r="H56" s="8" t="s">
        <v>100</v>
      </c>
      <c r="I56" s="8" t="s">
        <v>101</v>
      </c>
      <c r="J56" s="8" t="s">
        <v>102</v>
      </c>
      <c r="K56" s="8" t="s">
        <v>103</v>
      </c>
      <c r="L56" s="8" t="s">
        <v>104</v>
      </c>
      <c r="M56" s="8" t="s">
        <v>105</v>
      </c>
      <c r="N56" s="15" t="s">
        <v>120</v>
      </c>
    </row>
    <row r="57" spans="1:41">
      <c r="A57" s="12" t="str">
        <f t="shared" ref="A57:A77" si="2">IF(A33&lt;&gt;"",A33,"")</f>
        <v>OD1234</v>
      </c>
      <c r="B57">
        <f>SUMIFS(Table1[Distance Travelled (km)],Table1[Vehicle License Number],'Summary Transport'!$A57,Table1[Month],MONTH('Summary Transport'!B$224))</f>
        <v>0</v>
      </c>
      <c r="C57">
        <f>SUMIFS(Table1[Distance Travelled (km)],Table1[Vehicle License Number],'Summary Transport'!$A57,Table1[Month],MONTH('Summary Transport'!C$224))</f>
        <v>0</v>
      </c>
      <c r="D57">
        <f>SUMIFS(Table1[Distance Travelled (km)],Table1[Vehicle License Number],'Summary Transport'!$A57,Table1[Month],MONTH('Summary Transport'!D$224))</f>
        <v>0</v>
      </c>
      <c r="E57">
        <f>SUMIFS(Table1[Distance Travelled (km)],Table1[Vehicle License Number],'Summary Transport'!$A57,Table1[Month],MONTH('Summary Transport'!E$224))</f>
        <v>0</v>
      </c>
      <c r="F57">
        <f>SUMIFS(Table1[Distance Travelled (km)],Table1[Vehicle License Number],'Summary Transport'!$A57,Table1[Month],MONTH('Summary Transport'!F$224))</f>
        <v>0</v>
      </c>
      <c r="G57">
        <f>SUMIFS(Table1[Distance Travelled (km)],Table1[Vehicle License Number],'Summary Transport'!$A57,Table1[Month],MONTH('Summary Transport'!G$224))</f>
        <v>90</v>
      </c>
      <c r="H57">
        <f>SUMIFS(Table1[Distance Travelled (km)],Table1[Vehicle License Number],'Summary Transport'!$A57,Table1[Month],MONTH('Summary Transport'!H$224))</f>
        <v>0</v>
      </c>
      <c r="I57">
        <f>SUMIFS(Table1[Distance Travelled (km)],Table1[Vehicle License Number],'Summary Transport'!$A57,Table1[Month],MONTH('Summary Transport'!I$224))</f>
        <v>0</v>
      </c>
      <c r="J57">
        <f>SUMIFS(Table1[Distance Travelled (km)],Table1[Vehicle License Number],'Summary Transport'!$A57,Table1[Month],MONTH('Summary Transport'!J$224))</f>
        <v>0</v>
      </c>
      <c r="K57">
        <f>SUMIFS(Table1[Distance Travelled (km)],Table1[Vehicle License Number],'Summary Transport'!$A57,Table1[Month],MONTH('Summary Transport'!K$224))</f>
        <v>0</v>
      </c>
      <c r="L57">
        <f>SUMIFS(Table1[Distance Travelled (km)],Table1[Vehicle License Number],'Summary Transport'!$A57,Table1[Month],MONTH('Summary Transport'!L$224))</f>
        <v>0</v>
      </c>
      <c r="M57">
        <f>SUMIFS(Table1[Distance Travelled (km)],Table1[Vehicle License Number],'Summary Transport'!$A57,Table1[Month],MONTH('Summary Transport'!M$224))</f>
        <v>0</v>
      </c>
      <c r="N57">
        <f>SUM(B57:M57)</f>
        <v>90</v>
      </c>
    </row>
    <row r="58" spans="1:41">
      <c r="A58" s="12" t="str">
        <f t="shared" si="2"/>
        <v>OD1235</v>
      </c>
      <c r="B58">
        <f>SUMIFS(Table1[Distance Travelled (km)],Table1[Vehicle License Number],'Summary Transport'!$A58,Table1[Month],MONTH('Summary Transport'!B$224))</f>
        <v>591</v>
      </c>
      <c r="C58">
        <f>SUMIFS(Table1[Distance Travelled (km)],Table1[Vehicle License Number],'Summary Transport'!$A58,Table1[Month],MONTH('Summary Transport'!C$224))</f>
        <v>470</v>
      </c>
      <c r="D58">
        <f>SUMIFS(Table1[Distance Travelled (km)],Table1[Vehicle License Number],'Summary Transport'!$A58,Table1[Month],MONTH('Summary Transport'!D$224))</f>
        <v>0</v>
      </c>
      <c r="E58">
        <f>SUMIFS(Table1[Distance Travelled (km)],Table1[Vehicle License Number],'Summary Transport'!$A58,Table1[Month],MONTH('Summary Transport'!E$224))</f>
        <v>0</v>
      </c>
      <c r="F58">
        <f>SUMIFS(Table1[Distance Travelled (km)],Table1[Vehicle License Number],'Summary Transport'!$A58,Table1[Month],MONTH('Summary Transport'!F$224))</f>
        <v>0</v>
      </c>
      <c r="G58">
        <f>SUMIFS(Table1[Distance Travelled (km)],Table1[Vehicle License Number],'Summary Transport'!$A58,Table1[Month],MONTH('Summary Transport'!G$224))</f>
        <v>0</v>
      </c>
      <c r="H58">
        <f>SUMIFS(Table1[Distance Travelled (km)],Table1[Vehicle License Number],'Summary Transport'!$A58,Table1[Month],MONTH('Summary Transport'!H$224))</f>
        <v>0</v>
      </c>
      <c r="I58">
        <f>SUMIFS(Table1[Distance Travelled (km)],Table1[Vehicle License Number],'Summary Transport'!$A58,Table1[Month],MONTH('Summary Transport'!I$224))</f>
        <v>0</v>
      </c>
      <c r="J58">
        <f>SUMIFS(Table1[Distance Travelled (km)],Table1[Vehicle License Number],'Summary Transport'!$A58,Table1[Month],MONTH('Summary Transport'!J$224))</f>
        <v>0</v>
      </c>
      <c r="K58">
        <f>SUMIFS(Table1[Distance Travelled (km)],Table1[Vehicle License Number],'Summary Transport'!$A58,Table1[Month],MONTH('Summary Transport'!K$224))</f>
        <v>0</v>
      </c>
      <c r="L58">
        <f>SUMIFS(Table1[Distance Travelled (km)],Table1[Vehicle License Number],'Summary Transport'!$A58,Table1[Month],MONTH('Summary Transport'!L$224))</f>
        <v>0</v>
      </c>
      <c r="M58">
        <f>SUMIFS(Table1[Distance Travelled (km)],Table1[Vehicle License Number],'Summary Transport'!$A58,Table1[Month],MONTH('Summary Transport'!M$224))</f>
        <v>0</v>
      </c>
      <c r="N58">
        <f t="shared" ref="N58:N76" si="3">SUM(B58:M58)</f>
        <v>1061</v>
      </c>
    </row>
    <row r="59" spans="1:41">
      <c r="A59" s="12" t="str">
        <f t="shared" si="2"/>
        <v>OD1236</v>
      </c>
      <c r="B59">
        <f>SUMIFS(Table1[Distance Travelled (km)],Table1[Vehicle License Number],'Summary Transport'!$A59,Table1[Month],MONTH('Summary Transport'!B$224))</f>
        <v>0</v>
      </c>
      <c r="C59">
        <f>SUMIFS(Table1[Distance Travelled (km)],Table1[Vehicle License Number],'Summary Transport'!$A59,Table1[Month],MONTH('Summary Transport'!C$224))</f>
        <v>1351</v>
      </c>
      <c r="D59">
        <f>SUMIFS(Table1[Distance Travelled (km)],Table1[Vehicle License Number],'Summary Transport'!$A59,Table1[Month],MONTH('Summary Transport'!D$224))</f>
        <v>120</v>
      </c>
      <c r="E59">
        <f>SUMIFS(Table1[Distance Travelled (km)],Table1[Vehicle License Number],'Summary Transport'!$A59,Table1[Month],MONTH('Summary Transport'!E$224))</f>
        <v>20</v>
      </c>
      <c r="F59">
        <f>SUMIFS(Table1[Distance Travelled (km)],Table1[Vehicle License Number],'Summary Transport'!$A59,Table1[Month],MONTH('Summary Transport'!F$224))</f>
        <v>60</v>
      </c>
      <c r="G59">
        <f>SUMIFS(Table1[Distance Travelled (km)],Table1[Vehicle License Number],'Summary Transport'!$A59,Table1[Month],MONTH('Summary Transport'!G$224))</f>
        <v>0</v>
      </c>
      <c r="H59">
        <f>SUMIFS(Table1[Distance Travelled (km)],Table1[Vehicle License Number],'Summary Transport'!$A59,Table1[Month],MONTH('Summary Transport'!H$224))</f>
        <v>0</v>
      </c>
      <c r="I59">
        <f>SUMIFS(Table1[Distance Travelled (km)],Table1[Vehicle License Number],'Summary Transport'!$A59,Table1[Month],MONTH('Summary Transport'!I$224))</f>
        <v>0</v>
      </c>
      <c r="J59">
        <f>SUMIFS(Table1[Distance Travelled (km)],Table1[Vehicle License Number],'Summary Transport'!$A59,Table1[Month],MONTH('Summary Transport'!J$224))</f>
        <v>0</v>
      </c>
      <c r="K59">
        <f>SUMIFS(Table1[Distance Travelled (km)],Table1[Vehicle License Number],'Summary Transport'!$A59,Table1[Month],MONTH('Summary Transport'!K$224))</f>
        <v>0</v>
      </c>
      <c r="L59">
        <f>SUMIFS(Table1[Distance Travelled (km)],Table1[Vehicle License Number],'Summary Transport'!$A59,Table1[Month],MONTH('Summary Transport'!L$224))</f>
        <v>0</v>
      </c>
      <c r="M59">
        <f>SUMIFS(Table1[Distance Travelled (km)],Table1[Vehicle License Number],'Summary Transport'!$A59,Table1[Month],MONTH('Summary Transport'!M$224))</f>
        <v>0</v>
      </c>
      <c r="N59">
        <f t="shared" si="3"/>
        <v>1551</v>
      </c>
    </row>
    <row r="60" spans="1:41">
      <c r="A60" s="12" t="str">
        <f t="shared" si="2"/>
        <v>OD1237</v>
      </c>
      <c r="B60">
        <f>SUMIFS(Table1[Distance Travelled (km)],Table1[Vehicle License Number],'Summary Transport'!$A60,Table1[Month],MONTH('Summary Transport'!B$224))</f>
        <v>0</v>
      </c>
      <c r="C60">
        <f>SUMIFS(Table1[Distance Travelled (km)],Table1[Vehicle License Number],'Summary Transport'!$A60,Table1[Month],MONTH('Summary Transport'!C$224))</f>
        <v>0</v>
      </c>
      <c r="D60">
        <f>SUMIFS(Table1[Distance Travelled (km)],Table1[Vehicle License Number],'Summary Transport'!$A60,Table1[Month],MONTH('Summary Transport'!D$224))</f>
        <v>0</v>
      </c>
      <c r="E60">
        <f>SUMIFS(Table1[Distance Travelled (km)],Table1[Vehicle License Number],'Summary Transport'!$A60,Table1[Month],MONTH('Summary Transport'!E$224))</f>
        <v>0</v>
      </c>
      <c r="F60">
        <f>SUMIFS(Table1[Distance Travelled (km)],Table1[Vehicle License Number],'Summary Transport'!$A60,Table1[Month],MONTH('Summary Transport'!F$224))</f>
        <v>0</v>
      </c>
      <c r="G60">
        <f>SUMIFS(Table1[Distance Travelled (km)],Table1[Vehicle License Number],'Summary Transport'!$A60,Table1[Month],MONTH('Summary Transport'!G$224))</f>
        <v>220</v>
      </c>
      <c r="H60">
        <f>SUMIFS(Table1[Distance Travelled (km)],Table1[Vehicle License Number],'Summary Transport'!$A60,Table1[Month],MONTH('Summary Transport'!H$224))</f>
        <v>0</v>
      </c>
      <c r="I60">
        <f>SUMIFS(Table1[Distance Travelled (km)],Table1[Vehicle License Number],'Summary Transport'!$A60,Table1[Month],MONTH('Summary Transport'!I$224))</f>
        <v>0</v>
      </c>
      <c r="J60">
        <f>SUMIFS(Table1[Distance Travelled (km)],Table1[Vehicle License Number],'Summary Transport'!$A60,Table1[Month],MONTH('Summary Transport'!J$224))</f>
        <v>0</v>
      </c>
      <c r="K60">
        <f>SUMIFS(Table1[Distance Travelled (km)],Table1[Vehicle License Number],'Summary Transport'!$A60,Table1[Month],MONTH('Summary Transport'!K$224))</f>
        <v>0</v>
      </c>
      <c r="L60">
        <f>SUMIFS(Table1[Distance Travelled (km)],Table1[Vehicle License Number],'Summary Transport'!$A60,Table1[Month],MONTH('Summary Transport'!L$224))</f>
        <v>0</v>
      </c>
      <c r="M60">
        <f>SUMIFS(Table1[Distance Travelled (km)],Table1[Vehicle License Number],'Summary Transport'!$A60,Table1[Month],MONTH('Summary Transport'!M$224))</f>
        <v>0</v>
      </c>
      <c r="N60">
        <f t="shared" si="3"/>
        <v>220</v>
      </c>
    </row>
    <row r="61" spans="1:41">
      <c r="A61" s="12" t="str">
        <f t="shared" si="2"/>
        <v>OD1238</v>
      </c>
      <c r="B61">
        <f>SUMIFS(Table1[Distance Travelled (km)],Table1[Vehicle License Number],'Summary Transport'!$A61,Table1[Month],MONTH('Summary Transport'!B$224))</f>
        <v>0</v>
      </c>
      <c r="C61">
        <f>SUMIFS(Table1[Distance Travelled (km)],Table1[Vehicle License Number],'Summary Transport'!$A61,Table1[Month],MONTH('Summary Transport'!C$224))</f>
        <v>0</v>
      </c>
      <c r="D61">
        <f>SUMIFS(Table1[Distance Travelled (km)],Table1[Vehicle License Number],'Summary Transport'!$A61,Table1[Month],MONTH('Summary Transport'!D$224))</f>
        <v>0</v>
      </c>
      <c r="E61">
        <f>SUMIFS(Table1[Distance Travelled (km)],Table1[Vehicle License Number],'Summary Transport'!$A61,Table1[Month],MONTH('Summary Transport'!E$224))</f>
        <v>0</v>
      </c>
      <c r="F61">
        <f>SUMIFS(Table1[Distance Travelled (km)],Table1[Vehicle License Number],'Summary Transport'!$A61,Table1[Month],MONTH('Summary Transport'!F$224))</f>
        <v>0</v>
      </c>
      <c r="G61">
        <f>SUMIFS(Table1[Distance Travelled (km)],Table1[Vehicle License Number],'Summary Transport'!$A61,Table1[Month],MONTH('Summary Transport'!G$224))</f>
        <v>0</v>
      </c>
      <c r="H61">
        <f>SUMIFS(Table1[Distance Travelled (km)],Table1[Vehicle License Number],'Summary Transport'!$A61,Table1[Month],MONTH('Summary Transport'!H$224))</f>
        <v>0</v>
      </c>
      <c r="I61">
        <f>SUMIFS(Table1[Distance Travelled (km)],Table1[Vehicle License Number],'Summary Transport'!$A61,Table1[Month],MONTH('Summary Transport'!I$224))</f>
        <v>0</v>
      </c>
      <c r="J61">
        <f>SUMIFS(Table1[Distance Travelled (km)],Table1[Vehicle License Number],'Summary Transport'!$A61,Table1[Month],MONTH('Summary Transport'!J$224))</f>
        <v>0</v>
      </c>
      <c r="K61">
        <f>SUMIFS(Table1[Distance Travelled (km)],Table1[Vehicle License Number],'Summary Transport'!$A61,Table1[Month],MONTH('Summary Transport'!K$224))</f>
        <v>0</v>
      </c>
      <c r="L61">
        <f>SUMIFS(Table1[Distance Travelled (km)],Table1[Vehicle License Number],'Summary Transport'!$A61,Table1[Month],MONTH('Summary Transport'!L$224))</f>
        <v>0</v>
      </c>
      <c r="M61">
        <f>SUMIFS(Table1[Distance Travelled (km)],Table1[Vehicle License Number],'Summary Transport'!$A61,Table1[Month],MONTH('Summary Transport'!M$224))</f>
        <v>0</v>
      </c>
      <c r="N61">
        <f t="shared" si="3"/>
        <v>0</v>
      </c>
    </row>
    <row r="62" spans="1:41">
      <c r="A62" s="12" t="str">
        <f t="shared" si="2"/>
        <v>OD1239</v>
      </c>
      <c r="B62">
        <f>SUMIFS(Table1[Distance Travelled (km)],Table1[Vehicle License Number],'Summary Transport'!$A62,Table1[Month],MONTH('Summary Transport'!B$224))</f>
        <v>0</v>
      </c>
      <c r="C62">
        <f>SUMIFS(Table1[Distance Travelled (km)],Table1[Vehicle License Number],'Summary Transport'!$A62,Table1[Month],MONTH('Summary Transport'!C$224))</f>
        <v>0</v>
      </c>
      <c r="D62">
        <f>SUMIFS(Table1[Distance Travelled (km)],Table1[Vehicle License Number],'Summary Transport'!$A62,Table1[Month],MONTH('Summary Transport'!D$224))</f>
        <v>0</v>
      </c>
      <c r="E62">
        <f>SUMIFS(Table1[Distance Travelled (km)],Table1[Vehicle License Number],'Summary Transport'!$A62,Table1[Month],MONTH('Summary Transport'!E$224))</f>
        <v>0</v>
      </c>
      <c r="F62">
        <f>SUMIFS(Table1[Distance Travelled (km)],Table1[Vehicle License Number],'Summary Transport'!$A62,Table1[Month],MONTH('Summary Transport'!F$224))</f>
        <v>0</v>
      </c>
      <c r="G62">
        <f>SUMIFS(Table1[Distance Travelled (km)],Table1[Vehicle License Number],'Summary Transport'!$A62,Table1[Month],MONTH('Summary Transport'!G$224))</f>
        <v>0</v>
      </c>
      <c r="H62">
        <f>SUMIFS(Table1[Distance Travelled (km)],Table1[Vehicle License Number],'Summary Transport'!$A62,Table1[Month],MONTH('Summary Transport'!H$224))</f>
        <v>0</v>
      </c>
      <c r="I62">
        <f>SUMIFS(Table1[Distance Travelled (km)],Table1[Vehicle License Number],'Summary Transport'!$A62,Table1[Month],MONTH('Summary Transport'!I$224))</f>
        <v>0</v>
      </c>
      <c r="J62">
        <f>SUMIFS(Table1[Distance Travelled (km)],Table1[Vehicle License Number],'Summary Transport'!$A62,Table1[Month],MONTH('Summary Transport'!J$224))</f>
        <v>0</v>
      </c>
      <c r="K62">
        <f>SUMIFS(Table1[Distance Travelled (km)],Table1[Vehicle License Number],'Summary Transport'!$A62,Table1[Month],MONTH('Summary Transport'!K$224))</f>
        <v>0</v>
      </c>
      <c r="L62">
        <f>SUMIFS(Table1[Distance Travelled (km)],Table1[Vehicle License Number],'Summary Transport'!$A62,Table1[Month],MONTH('Summary Transport'!L$224))</f>
        <v>0</v>
      </c>
      <c r="M62">
        <f>SUMIFS(Table1[Distance Travelled (km)],Table1[Vehicle License Number],'Summary Transport'!$A62,Table1[Month],MONTH('Summary Transport'!M$224))</f>
        <v>0</v>
      </c>
      <c r="N62">
        <f t="shared" si="3"/>
        <v>0</v>
      </c>
    </row>
    <row r="63" spans="1:41">
      <c r="A63" s="12" t="str">
        <f t="shared" si="2"/>
        <v>OD1240</v>
      </c>
      <c r="B63">
        <f>SUMIFS(Table1[Distance Travelled (km)],Table1[Vehicle License Number],'Summary Transport'!$A63,Table1[Month],MONTH('Summary Transport'!B$224))</f>
        <v>0</v>
      </c>
      <c r="C63">
        <f>SUMIFS(Table1[Distance Travelled (km)],Table1[Vehicle License Number],'Summary Transport'!$A63,Table1[Month],MONTH('Summary Transport'!C$224))</f>
        <v>0</v>
      </c>
      <c r="D63">
        <f>SUMIFS(Table1[Distance Travelled (km)],Table1[Vehicle License Number],'Summary Transport'!$A63,Table1[Month],MONTH('Summary Transport'!D$224))</f>
        <v>0</v>
      </c>
      <c r="E63">
        <f>SUMIFS(Table1[Distance Travelled (km)],Table1[Vehicle License Number],'Summary Transport'!$A63,Table1[Month],MONTH('Summary Transport'!E$224))</f>
        <v>0</v>
      </c>
      <c r="F63">
        <f>SUMIFS(Table1[Distance Travelled (km)],Table1[Vehicle License Number],'Summary Transport'!$A63,Table1[Month],MONTH('Summary Transport'!F$224))</f>
        <v>0</v>
      </c>
      <c r="G63">
        <f>SUMIFS(Table1[Distance Travelled (km)],Table1[Vehicle License Number],'Summary Transport'!$A63,Table1[Month],MONTH('Summary Transport'!G$224))</f>
        <v>0</v>
      </c>
      <c r="H63">
        <f>SUMIFS(Table1[Distance Travelled (km)],Table1[Vehicle License Number],'Summary Transport'!$A63,Table1[Month],MONTH('Summary Transport'!H$224))</f>
        <v>0</v>
      </c>
      <c r="I63">
        <f>SUMIFS(Table1[Distance Travelled (km)],Table1[Vehicle License Number],'Summary Transport'!$A63,Table1[Month],MONTH('Summary Transport'!I$224))</f>
        <v>0</v>
      </c>
      <c r="J63">
        <f>SUMIFS(Table1[Distance Travelled (km)],Table1[Vehicle License Number],'Summary Transport'!$A63,Table1[Month],MONTH('Summary Transport'!J$224))</f>
        <v>0</v>
      </c>
      <c r="K63">
        <f>SUMIFS(Table1[Distance Travelled (km)],Table1[Vehicle License Number],'Summary Transport'!$A63,Table1[Month],MONTH('Summary Transport'!K$224))</f>
        <v>0</v>
      </c>
      <c r="L63">
        <f>SUMIFS(Table1[Distance Travelled (km)],Table1[Vehicle License Number],'Summary Transport'!$A63,Table1[Month],MONTH('Summary Transport'!L$224))</f>
        <v>0</v>
      </c>
      <c r="M63">
        <f>SUMIFS(Table1[Distance Travelled (km)],Table1[Vehicle License Number],'Summary Transport'!$A63,Table1[Month],MONTH('Summary Transport'!M$224))</f>
        <v>0</v>
      </c>
      <c r="N63">
        <f t="shared" si="3"/>
        <v>0</v>
      </c>
    </row>
    <row r="64" spans="1:41">
      <c r="A64" s="12" t="str">
        <f t="shared" si="2"/>
        <v/>
      </c>
      <c r="B64">
        <f>SUMIFS(Table1[Distance Travelled (km)],Table1[Vehicle License Number],'Summary Transport'!$A64,Table1[Month],MONTH('Summary Transport'!B$224))</f>
        <v>0</v>
      </c>
      <c r="C64">
        <f>SUMIFS(Table1[Distance Travelled (km)],Table1[Vehicle License Number],'Summary Transport'!$A64,Table1[Month],MONTH('Summary Transport'!C$224))</f>
        <v>0</v>
      </c>
      <c r="D64">
        <f>SUMIFS(Table1[Distance Travelled (km)],Table1[Vehicle License Number],'Summary Transport'!$A64,Table1[Month],MONTH('Summary Transport'!D$224))</f>
        <v>0</v>
      </c>
      <c r="E64">
        <f>SUMIFS(Table1[Distance Travelled (km)],Table1[Vehicle License Number],'Summary Transport'!$A64,Table1[Month],MONTH('Summary Transport'!E$224))</f>
        <v>0</v>
      </c>
      <c r="F64">
        <f>SUMIFS(Table1[Distance Travelled (km)],Table1[Vehicle License Number],'Summary Transport'!$A64,Table1[Month],MONTH('Summary Transport'!F$224))</f>
        <v>0</v>
      </c>
      <c r="G64">
        <f>SUMIFS(Table1[Distance Travelled (km)],Table1[Vehicle License Number],'Summary Transport'!$A64,Table1[Month],MONTH('Summary Transport'!G$224))</f>
        <v>0</v>
      </c>
      <c r="H64">
        <f>SUMIFS(Table1[Distance Travelled (km)],Table1[Vehicle License Number],'Summary Transport'!$A64,Table1[Month],MONTH('Summary Transport'!H$224))</f>
        <v>0</v>
      </c>
      <c r="I64">
        <f>SUMIFS(Table1[Distance Travelled (km)],Table1[Vehicle License Number],'Summary Transport'!$A64,Table1[Month],MONTH('Summary Transport'!I$224))</f>
        <v>0</v>
      </c>
      <c r="J64">
        <f>SUMIFS(Table1[Distance Travelled (km)],Table1[Vehicle License Number],'Summary Transport'!$A64,Table1[Month],MONTH('Summary Transport'!J$224))</f>
        <v>0</v>
      </c>
      <c r="K64">
        <f>SUMIFS(Table1[Distance Travelled (km)],Table1[Vehicle License Number],'Summary Transport'!$A64,Table1[Month],MONTH('Summary Transport'!K$224))</f>
        <v>0</v>
      </c>
      <c r="L64">
        <f>SUMIFS(Table1[Distance Travelled (km)],Table1[Vehicle License Number],'Summary Transport'!$A64,Table1[Month],MONTH('Summary Transport'!L$224))</f>
        <v>0</v>
      </c>
      <c r="M64">
        <f>SUMIFS(Table1[Distance Travelled (km)],Table1[Vehicle License Number],'Summary Transport'!$A64,Table1[Month],MONTH('Summary Transport'!M$224))</f>
        <v>0</v>
      </c>
      <c r="N64">
        <f t="shared" si="3"/>
        <v>0</v>
      </c>
    </row>
    <row r="65" spans="1:14">
      <c r="A65" s="12" t="str">
        <f t="shared" si="2"/>
        <v/>
      </c>
      <c r="B65">
        <f>SUMIFS(Table1[Distance Travelled (km)],Table1[Vehicle License Number],'Summary Transport'!$A65,Table1[Month],MONTH('Summary Transport'!B$224))</f>
        <v>0</v>
      </c>
      <c r="C65">
        <f>SUMIFS(Table1[Distance Travelled (km)],Table1[Vehicle License Number],'Summary Transport'!$A65,Table1[Month],MONTH('Summary Transport'!C$224))</f>
        <v>0</v>
      </c>
      <c r="D65">
        <f>SUMIFS(Table1[Distance Travelled (km)],Table1[Vehicle License Number],'Summary Transport'!$A65,Table1[Month],MONTH('Summary Transport'!D$224))</f>
        <v>0</v>
      </c>
      <c r="E65">
        <f>SUMIFS(Table1[Distance Travelled (km)],Table1[Vehicle License Number],'Summary Transport'!$A65,Table1[Month],MONTH('Summary Transport'!E$224))</f>
        <v>0</v>
      </c>
      <c r="F65">
        <f>SUMIFS(Table1[Distance Travelled (km)],Table1[Vehicle License Number],'Summary Transport'!$A65,Table1[Month],MONTH('Summary Transport'!F$224))</f>
        <v>0</v>
      </c>
      <c r="G65">
        <f>SUMIFS(Table1[Distance Travelled (km)],Table1[Vehicle License Number],'Summary Transport'!$A65,Table1[Month],MONTH('Summary Transport'!G$224))</f>
        <v>0</v>
      </c>
      <c r="H65">
        <f>SUMIFS(Table1[Distance Travelled (km)],Table1[Vehicle License Number],'Summary Transport'!$A65,Table1[Month],MONTH('Summary Transport'!H$224))</f>
        <v>0</v>
      </c>
      <c r="I65">
        <f>SUMIFS(Table1[Distance Travelled (km)],Table1[Vehicle License Number],'Summary Transport'!$A65,Table1[Month],MONTH('Summary Transport'!I$224))</f>
        <v>0</v>
      </c>
      <c r="J65">
        <f>SUMIFS(Table1[Distance Travelled (km)],Table1[Vehicle License Number],'Summary Transport'!$A65,Table1[Month],MONTH('Summary Transport'!J$224))</f>
        <v>0</v>
      </c>
      <c r="K65">
        <f>SUMIFS(Table1[Distance Travelled (km)],Table1[Vehicle License Number],'Summary Transport'!$A65,Table1[Month],MONTH('Summary Transport'!K$224))</f>
        <v>0</v>
      </c>
      <c r="L65">
        <f>SUMIFS(Table1[Distance Travelled (km)],Table1[Vehicle License Number],'Summary Transport'!$A65,Table1[Month],MONTH('Summary Transport'!L$224))</f>
        <v>0</v>
      </c>
      <c r="M65">
        <f>SUMIFS(Table1[Distance Travelled (km)],Table1[Vehicle License Number],'Summary Transport'!$A65,Table1[Month],MONTH('Summary Transport'!M$224))</f>
        <v>0</v>
      </c>
      <c r="N65">
        <f t="shared" si="3"/>
        <v>0</v>
      </c>
    </row>
    <row r="66" spans="1:14">
      <c r="A66" s="12" t="str">
        <f t="shared" si="2"/>
        <v/>
      </c>
      <c r="B66">
        <f>SUMIFS(Table1[Distance Travelled (km)],Table1[Vehicle License Number],'Summary Transport'!$A66,Table1[Month],MONTH('Summary Transport'!B$224))</f>
        <v>0</v>
      </c>
      <c r="C66">
        <f>SUMIFS(Table1[Distance Travelled (km)],Table1[Vehicle License Number],'Summary Transport'!$A66,Table1[Month],MONTH('Summary Transport'!C$224))</f>
        <v>0</v>
      </c>
      <c r="D66">
        <f>SUMIFS(Table1[Distance Travelled (km)],Table1[Vehicle License Number],'Summary Transport'!$A66,Table1[Month],MONTH('Summary Transport'!D$224))</f>
        <v>0</v>
      </c>
      <c r="E66">
        <f>SUMIFS(Table1[Distance Travelled (km)],Table1[Vehicle License Number],'Summary Transport'!$A66,Table1[Month],MONTH('Summary Transport'!E$224))</f>
        <v>0</v>
      </c>
      <c r="F66">
        <f>SUMIFS(Table1[Distance Travelled (km)],Table1[Vehicle License Number],'Summary Transport'!$A66,Table1[Month],MONTH('Summary Transport'!F$224))</f>
        <v>0</v>
      </c>
      <c r="G66">
        <f>SUMIFS(Table1[Distance Travelled (km)],Table1[Vehicle License Number],'Summary Transport'!$A66,Table1[Month],MONTH('Summary Transport'!G$224))</f>
        <v>0</v>
      </c>
      <c r="H66">
        <f>SUMIFS(Table1[Distance Travelled (km)],Table1[Vehicle License Number],'Summary Transport'!$A66,Table1[Month],MONTH('Summary Transport'!H$224))</f>
        <v>0</v>
      </c>
      <c r="I66">
        <f>SUMIFS(Table1[Distance Travelled (km)],Table1[Vehicle License Number],'Summary Transport'!$A66,Table1[Month],MONTH('Summary Transport'!I$224))</f>
        <v>0</v>
      </c>
      <c r="J66">
        <f>SUMIFS(Table1[Distance Travelled (km)],Table1[Vehicle License Number],'Summary Transport'!$A66,Table1[Month],MONTH('Summary Transport'!J$224))</f>
        <v>0</v>
      </c>
      <c r="K66">
        <f>SUMIFS(Table1[Distance Travelled (km)],Table1[Vehicle License Number],'Summary Transport'!$A66,Table1[Month],MONTH('Summary Transport'!K$224))</f>
        <v>0</v>
      </c>
      <c r="L66">
        <f>SUMIFS(Table1[Distance Travelled (km)],Table1[Vehicle License Number],'Summary Transport'!$A66,Table1[Month],MONTH('Summary Transport'!L$224))</f>
        <v>0</v>
      </c>
      <c r="M66">
        <f>SUMIFS(Table1[Distance Travelled (km)],Table1[Vehicle License Number],'Summary Transport'!$A66,Table1[Month],MONTH('Summary Transport'!M$224))</f>
        <v>0</v>
      </c>
      <c r="N66">
        <f t="shared" si="3"/>
        <v>0</v>
      </c>
    </row>
    <row r="67" spans="1:14">
      <c r="A67" s="12" t="str">
        <f t="shared" si="2"/>
        <v/>
      </c>
      <c r="B67">
        <f>SUMIFS(Table1[Distance Travelled (km)],Table1[Vehicle License Number],'Summary Transport'!$A67,Table1[Month],MONTH('Summary Transport'!B$224))</f>
        <v>0</v>
      </c>
      <c r="C67">
        <f>SUMIFS(Table1[Distance Travelled (km)],Table1[Vehicle License Number],'Summary Transport'!$A67,Table1[Month],MONTH('Summary Transport'!C$224))</f>
        <v>0</v>
      </c>
      <c r="D67">
        <f>SUMIFS(Table1[Distance Travelled (km)],Table1[Vehicle License Number],'Summary Transport'!$A67,Table1[Month],MONTH('Summary Transport'!D$224))</f>
        <v>0</v>
      </c>
      <c r="E67">
        <f>SUMIFS(Table1[Distance Travelled (km)],Table1[Vehicle License Number],'Summary Transport'!$A67,Table1[Month],MONTH('Summary Transport'!E$224))</f>
        <v>0</v>
      </c>
      <c r="F67">
        <f>SUMIFS(Table1[Distance Travelled (km)],Table1[Vehicle License Number],'Summary Transport'!$A67,Table1[Month],MONTH('Summary Transport'!F$224))</f>
        <v>0</v>
      </c>
      <c r="G67">
        <f>SUMIFS(Table1[Distance Travelled (km)],Table1[Vehicle License Number],'Summary Transport'!$A67,Table1[Month],MONTH('Summary Transport'!G$224))</f>
        <v>0</v>
      </c>
      <c r="H67">
        <f>SUMIFS(Table1[Distance Travelled (km)],Table1[Vehicle License Number],'Summary Transport'!$A67,Table1[Month],MONTH('Summary Transport'!H$224))</f>
        <v>0</v>
      </c>
      <c r="I67">
        <f>SUMIFS(Table1[Distance Travelled (km)],Table1[Vehicle License Number],'Summary Transport'!$A67,Table1[Month],MONTH('Summary Transport'!I$224))</f>
        <v>0</v>
      </c>
      <c r="J67">
        <f>SUMIFS(Table1[Distance Travelled (km)],Table1[Vehicle License Number],'Summary Transport'!$A67,Table1[Month],MONTH('Summary Transport'!J$224))</f>
        <v>0</v>
      </c>
      <c r="K67">
        <f>SUMIFS(Table1[Distance Travelled (km)],Table1[Vehicle License Number],'Summary Transport'!$A67,Table1[Month],MONTH('Summary Transport'!K$224))</f>
        <v>0</v>
      </c>
      <c r="L67">
        <f>SUMIFS(Table1[Distance Travelled (km)],Table1[Vehicle License Number],'Summary Transport'!$A67,Table1[Month],MONTH('Summary Transport'!L$224))</f>
        <v>0</v>
      </c>
      <c r="M67">
        <f>SUMIFS(Table1[Distance Travelled (km)],Table1[Vehicle License Number],'Summary Transport'!$A67,Table1[Month],MONTH('Summary Transport'!M$224))</f>
        <v>0</v>
      </c>
      <c r="N67">
        <f t="shared" si="3"/>
        <v>0</v>
      </c>
    </row>
    <row r="68" spans="1:14">
      <c r="A68" s="12" t="str">
        <f t="shared" si="2"/>
        <v/>
      </c>
      <c r="B68">
        <f>SUMIFS(Table1[Distance Travelled (km)],Table1[Vehicle License Number],'Summary Transport'!$A68,Table1[Month],MONTH('Summary Transport'!B$224))</f>
        <v>0</v>
      </c>
      <c r="C68">
        <f>SUMIFS(Table1[Distance Travelled (km)],Table1[Vehicle License Number],'Summary Transport'!$A68,Table1[Month],MONTH('Summary Transport'!C$224))</f>
        <v>0</v>
      </c>
      <c r="D68">
        <f>SUMIFS(Table1[Distance Travelled (km)],Table1[Vehicle License Number],'Summary Transport'!$A68,Table1[Month],MONTH('Summary Transport'!D$224))</f>
        <v>0</v>
      </c>
      <c r="E68">
        <f>SUMIFS(Table1[Distance Travelled (km)],Table1[Vehicle License Number],'Summary Transport'!$A68,Table1[Month],MONTH('Summary Transport'!E$224))</f>
        <v>0</v>
      </c>
      <c r="F68">
        <f>SUMIFS(Table1[Distance Travelled (km)],Table1[Vehicle License Number],'Summary Transport'!$A68,Table1[Month],MONTH('Summary Transport'!F$224))</f>
        <v>0</v>
      </c>
      <c r="G68">
        <f>SUMIFS(Table1[Distance Travelled (km)],Table1[Vehicle License Number],'Summary Transport'!$A68,Table1[Month],MONTH('Summary Transport'!G$224))</f>
        <v>0</v>
      </c>
      <c r="H68">
        <f>SUMIFS(Table1[Distance Travelled (km)],Table1[Vehicle License Number],'Summary Transport'!$A68,Table1[Month],MONTH('Summary Transport'!H$224))</f>
        <v>0</v>
      </c>
      <c r="I68">
        <f>SUMIFS(Table1[Distance Travelled (km)],Table1[Vehicle License Number],'Summary Transport'!$A68,Table1[Month],MONTH('Summary Transport'!I$224))</f>
        <v>0</v>
      </c>
      <c r="J68">
        <f>SUMIFS(Table1[Distance Travelled (km)],Table1[Vehicle License Number],'Summary Transport'!$A68,Table1[Month],MONTH('Summary Transport'!J$224))</f>
        <v>0</v>
      </c>
      <c r="K68">
        <f>SUMIFS(Table1[Distance Travelled (km)],Table1[Vehicle License Number],'Summary Transport'!$A68,Table1[Month],MONTH('Summary Transport'!K$224))</f>
        <v>0</v>
      </c>
      <c r="L68">
        <f>SUMIFS(Table1[Distance Travelled (km)],Table1[Vehicle License Number],'Summary Transport'!$A68,Table1[Month],MONTH('Summary Transport'!L$224))</f>
        <v>0</v>
      </c>
      <c r="M68">
        <f>SUMIFS(Table1[Distance Travelled (km)],Table1[Vehicle License Number],'Summary Transport'!$A68,Table1[Month],MONTH('Summary Transport'!M$224))</f>
        <v>0</v>
      </c>
      <c r="N68">
        <f t="shared" si="3"/>
        <v>0</v>
      </c>
    </row>
    <row r="69" spans="1:14">
      <c r="A69" s="12" t="str">
        <f t="shared" si="2"/>
        <v/>
      </c>
      <c r="B69">
        <f>SUMIFS(Table1[Distance Travelled (km)],Table1[Vehicle License Number],'Summary Transport'!$A69,Table1[Month],MONTH('Summary Transport'!B$224))</f>
        <v>0</v>
      </c>
      <c r="C69">
        <f>SUMIFS(Table1[Distance Travelled (km)],Table1[Vehicle License Number],'Summary Transport'!$A69,Table1[Month],MONTH('Summary Transport'!C$224))</f>
        <v>0</v>
      </c>
      <c r="D69">
        <f>SUMIFS(Table1[Distance Travelled (km)],Table1[Vehicle License Number],'Summary Transport'!$A69,Table1[Month],MONTH('Summary Transport'!D$224))</f>
        <v>0</v>
      </c>
      <c r="E69">
        <f>SUMIFS(Table1[Distance Travelled (km)],Table1[Vehicle License Number],'Summary Transport'!$A69,Table1[Month],MONTH('Summary Transport'!E$224))</f>
        <v>0</v>
      </c>
      <c r="F69">
        <f>SUMIFS(Table1[Distance Travelled (km)],Table1[Vehicle License Number],'Summary Transport'!$A69,Table1[Month],MONTH('Summary Transport'!F$224))</f>
        <v>0</v>
      </c>
      <c r="G69">
        <f>SUMIFS(Table1[Distance Travelled (km)],Table1[Vehicle License Number],'Summary Transport'!$A69,Table1[Month],MONTH('Summary Transport'!G$224))</f>
        <v>0</v>
      </c>
      <c r="H69">
        <f>SUMIFS(Table1[Distance Travelled (km)],Table1[Vehicle License Number],'Summary Transport'!$A69,Table1[Month],MONTH('Summary Transport'!H$224))</f>
        <v>0</v>
      </c>
      <c r="I69">
        <f>SUMIFS(Table1[Distance Travelled (km)],Table1[Vehicle License Number],'Summary Transport'!$A69,Table1[Month],MONTH('Summary Transport'!I$224))</f>
        <v>0</v>
      </c>
      <c r="J69">
        <f>SUMIFS(Table1[Distance Travelled (km)],Table1[Vehicle License Number],'Summary Transport'!$A69,Table1[Month],MONTH('Summary Transport'!J$224))</f>
        <v>0</v>
      </c>
      <c r="K69">
        <f>SUMIFS(Table1[Distance Travelled (km)],Table1[Vehicle License Number],'Summary Transport'!$A69,Table1[Month],MONTH('Summary Transport'!K$224))</f>
        <v>0</v>
      </c>
      <c r="L69">
        <f>SUMIFS(Table1[Distance Travelled (km)],Table1[Vehicle License Number],'Summary Transport'!$A69,Table1[Month],MONTH('Summary Transport'!L$224))</f>
        <v>0</v>
      </c>
      <c r="M69">
        <f>SUMIFS(Table1[Distance Travelled (km)],Table1[Vehicle License Number],'Summary Transport'!$A69,Table1[Month],MONTH('Summary Transport'!M$224))</f>
        <v>0</v>
      </c>
      <c r="N69">
        <f t="shared" si="3"/>
        <v>0</v>
      </c>
    </row>
    <row r="70" spans="1:14">
      <c r="A70" s="12" t="str">
        <f t="shared" si="2"/>
        <v/>
      </c>
      <c r="B70">
        <f>SUMIFS(Table1[Distance Travelled (km)],Table1[Vehicle License Number],'Summary Transport'!$A70,Table1[Month],MONTH('Summary Transport'!B$224))</f>
        <v>0</v>
      </c>
      <c r="C70">
        <f>SUMIFS(Table1[Distance Travelled (km)],Table1[Vehicle License Number],'Summary Transport'!$A70,Table1[Month],MONTH('Summary Transport'!C$224))</f>
        <v>0</v>
      </c>
      <c r="D70">
        <f>SUMIFS(Table1[Distance Travelled (km)],Table1[Vehicle License Number],'Summary Transport'!$A70,Table1[Month],MONTH('Summary Transport'!D$224))</f>
        <v>0</v>
      </c>
      <c r="E70">
        <f>SUMIFS(Table1[Distance Travelled (km)],Table1[Vehicle License Number],'Summary Transport'!$A70,Table1[Month],MONTH('Summary Transport'!E$224))</f>
        <v>0</v>
      </c>
      <c r="F70">
        <f>SUMIFS(Table1[Distance Travelled (km)],Table1[Vehicle License Number],'Summary Transport'!$A70,Table1[Month],MONTH('Summary Transport'!F$224))</f>
        <v>0</v>
      </c>
      <c r="G70">
        <f>SUMIFS(Table1[Distance Travelled (km)],Table1[Vehicle License Number],'Summary Transport'!$A70,Table1[Month],MONTH('Summary Transport'!G$224))</f>
        <v>0</v>
      </c>
      <c r="H70">
        <f>SUMIFS(Table1[Distance Travelled (km)],Table1[Vehicle License Number],'Summary Transport'!$A70,Table1[Month],MONTH('Summary Transport'!H$224))</f>
        <v>0</v>
      </c>
      <c r="I70">
        <f>SUMIFS(Table1[Distance Travelled (km)],Table1[Vehicle License Number],'Summary Transport'!$A70,Table1[Month],MONTH('Summary Transport'!I$224))</f>
        <v>0</v>
      </c>
      <c r="J70">
        <f>SUMIFS(Table1[Distance Travelled (km)],Table1[Vehicle License Number],'Summary Transport'!$A70,Table1[Month],MONTH('Summary Transport'!J$224))</f>
        <v>0</v>
      </c>
      <c r="K70">
        <f>SUMIFS(Table1[Distance Travelled (km)],Table1[Vehicle License Number],'Summary Transport'!$A70,Table1[Month],MONTH('Summary Transport'!K$224))</f>
        <v>0</v>
      </c>
      <c r="L70">
        <f>SUMIFS(Table1[Distance Travelled (km)],Table1[Vehicle License Number],'Summary Transport'!$A70,Table1[Month],MONTH('Summary Transport'!L$224))</f>
        <v>0</v>
      </c>
      <c r="M70">
        <f>SUMIFS(Table1[Distance Travelled (km)],Table1[Vehicle License Number],'Summary Transport'!$A70,Table1[Month],MONTH('Summary Transport'!M$224))</f>
        <v>0</v>
      </c>
      <c r="N70">
        <f t="shared" si="3"/>
        <v>0</v>
      </c>
    </row>
    <row r="71" spans="1:14">
      <c r="A71" s="12" t="str">
        <f t="shared" si="2"/>
        <v/>
      </c>
      <c r="B71">
        <f>SUMIFS(Table1[Distance Travelled (km)],Table1[Vehicle License Number],'Summary Transport'!$A71,Table1[Month],MONTH('Summary Transport'!B$224))</f>
        <v>0</v>
      </c>
      <c r="C71">
        <f>SUMIFS(Table1[Distance Travelled (km)],Table1[Vehicle License Number],'Summary Transport'!$A71,Table1[Month],MONTH('Summary Transport'!C$224))</f>
        <v>0</v>
      </c>
      <c r="D71">
        <f>SUMIFS(Table1[Distance Travelled (km)],Table1[Vehicle License Number],'Summary Transport'!$A71,Table1[Month],MONTH('Summary Transport'!D$224))</f>
        <v>0</v>
      </c>
      <c r="E71">
        <f>SUMIFS(Table1[Distance Travelled (km)],Table1[Vehicle License Number],'Summary Transport'!$A71,Table1[Month],MONTH('Summary Transport'!E$224))</f>
        <v>0</v>
      </c>
      <c r="F71">
        <f>SUMIFS(Table1[Distance Travelled (km)],Table1[Vehicle License Number],'Summary Transport'!$A71,Table1[Month],MONTH('Summary Transport'!F$224))</f>
        <v>0</v>
      </c>
      <c r="G71">
        <f>SUMIFS(Table1[Distance Travelled (km)],Table1[Vehicle License Number],'Summary Transport'!$A71,Table1[Month],MONTH('Summary Transport'!G$224))</f>
        <v>0</v>
      </c>
      <c r="H71">
        <f>SUMIFS(Table1[Distance Travelled (km)],Table1[Vehicle License Number],'Summary Transport'!$A71,Table1[Month],MONTH('Summary Transport'!H$224))</f>
        <v>0</v>
      </c>
      <c r="I71">
        <f>SUMIFS(Table1[Distance Travelled (km)],Table1[Vehicle License Number],'Summary Transport'!$A71,Table1[Month],MONTH('Summary Transport'!I$224))</f>
        <v>0</v>
      </c>
      <c r="J71">
        <f>SUMIFS(Table1[Distance Travelled (km)],Table1[Vehicle License Number],'Summary Transport'!$A71,Table1[Month],MONTH('Summary Transport'!J$224))</f>
        <v>0</v>
      </c>
      <c r="K71">
        <f>SUMIFS(Table1[Distance Travelled (km)],Table1[Vehicle License Number],'Summary Transport'!$A71,Table1[Month],MONTH('Summary Transport'!K$224))</f>
        <v>0</v>
      </c>
      <c r="L71">
        <f>SUMIFS(Table1[Distance Travelled (km)],Table1[Vehicle License Number],'Summary Transport'!$A71,Table1[Month],MONTH('Summary Transport'!L$224))</f>
        <v>0</v>
      </c>
      <c r="M71">
        <f>SUMIFS(Table1[Distance Travelled (km)],Table1[Vehicle License Number],'Summary Transport'!$A71,Table1[Month],MONTH('Summary Transport'!M$224))</f>
        <v>0</v>
      </c>
      <c r="N71">
        <f t="shared" si="3"/>
        <v>0</v>
      </c>
    </row>
    <row r="72" spans="1:14">
      <c r="A72" s="12" t="str">
        <f t="shared" si="2"/>
        <v/>
      </c>
      <c r="B72">
        <f>SUMIFS(Table1[Distance Travelled (km)],Table1[Vehicle License Number],'Summary Transport'!$A72,Table1[Month],MONTH('Summary Transport'!B$224))</f>
        <v>0</v>
      </c>
      <c r="C72">
        <f>SUMIFS(Table1[Distance Travelled (km)],Table1[Vehicle License Number],'Summary Transport'!$A72,Table1[Month],MONTH('Summary Transport'!C$224))</f>
        <v>0</v>
      </c>
      <c r="D72">
        <f>SUMIFS(Table1[Distance Travelled (km)],Table1[Vehicle License Number],'Summary Transport'!$A72,Table1[Month],MONTH('Summary Transport'!D$224))</f>
        <v>0</v>
      </c>
      <c r="E72">
        <f>SUMIFS(Table1[Distance Travelled (km)],Table1[Vehicle License Number],'Summary Transport'!$A72,Table1[Month],MONTH('Summary Transport'!E$224))</f>
        <v>0</v>
      </c>
      <c r="F72">
        <f>SUMIFS(Table1[Distance Travelled (km)],Table1[Vehicle License Number],'Summary Transport'!$A72,Table1[Month],MONTH('Summary Transport'!F$224))</f>
        <v>0</v>
      </c>
      <c r="G72">
        <f>SUMIFS(Table1[Distance Travelled (km)],Table1[Vehicle License Number],'Summary Transport'!$A72,Table1[Month],MONTH('Summary Transport'!G$224))</f>
        <v>0</v>
      </c>
      <c r="H72">
        <f>SUMIFS(Table1[Distance Travelled (km)],Table1[Vehicle License Number],'Summary Transport'!$A72,Table1[Month],MONTH('Summary Transport'!H$224))</f>
        <v>0</v>
      </c>
      <c r="I72">
        <f>SUMIFS(Table1[Distance Travelled (km)],Table1[Vehicle License Number],'Summary Transport'!$A72,Table1[Month],MONTH('Summary Transport'!I$224))</f>
        <v>0</v>
      </c>
      <c r="J72">
        <f>SUMIFS(Table1[Distance Travelled (km)],Table1[Vehicle License Number],'Summary Transport'!$A72,Table1[Month],MONTH('Summary Transport'!J$224))</f>
        <v>0</v>
      </c>
      <c r="K72">
        <f>SUMIFS(Table1[Distance Travelled (km)],Table1[Vehicle License Number],'Summary Transport'!$A72,Table1[Month],MONTH('Summary Transport'!K$224))</f>
        <v>0</v>
      </c>
      <c r="L72">
        <f>SUMIFS(Table1[Distance Travelled (km)],Table1[Vehicle License Number],'Summary Transport'!$A72,Table1[Month],MONTH('Summary Transport'!L$224))</f>
        <v>0</v>
      </c>
      <c r="M72">
        <f>SUMIFS(Table1[Distance Travelled (km)],Table1[Vehicle License Number],'Summary Transport'!$A72,Table1[Month],MONTH('Summary Transport'!M$224))</f>
        <v>0</v>
      </c>
      <c r="N72">
        <f t="shared" si="3"/>
        <v>0</v>
      </c>
    </row>
    <row r="73" spans="1:14">
      <c r="A73" s="12" t="str">
        <f t="shared" si="2"/>
        <v/>
      </c>
      <c r="B73">
        <f>SUMIFS(Table1[Distance Travelled (km)],Table1[Vehicle License Number],'Summary Transport'!$A73,Table1[Month],MONTH('Summary Transport'!B$224))</f>
        <v>0</v>
      </c>
      <c r="C73">
        <f>SUMIFS(Table1[Distance Travelled (km)],Table1[Vehicle License Number],'Summary Transport'!$A73,Table1[Month],MONTH('Summary Transport'!C$224))</f>
        <v>0</v>
      </c>
      <c r="D73">
        <f>SUMIFS(Table1[Distance Travelled (km)],Table1[Vehicle License Number],'Summary Transport'!$A73,Table1[Month],MONTH('Summary Transport'!D$224))</f>
        <v>0</v>
      </c>
      <c r="E73">
        <f>SUMIFS(Table1[Distance Travelled (km)],Table1[Vehicle License Number],'Summary Transport'!$A73,Table1[Month],MONTH('Summary Transport'!E$224))</f>
        <v>0</v>
      </c>
      <c r="F73">
        <f>SUMIFS(Table1[Distance Travelled (km)],Table1[Vehicle License Number],'Summary Transport'!$A73,Table1[Month],MONTH('Summary Transport'!F$224))</f>
        <v>0</v>
      </c>
      <c r="G73">
        <f>SUMIFS(Table1[Distance Travelled (km)],Table1[Vehicle License Number],'Summary Transport'!$A73,Table1[Month],MONTH('Summary Transport'!G$224))</f>
        <v>0</v>
      </c>
      <c r="H73">
        <f>SUMIFS(Table1[Distance Travelled (km)],Table1[Vehicle License Number],'Summary Transport'!$A73,Table1[Month],MONTH('Summary Transport'!H$224))</f>
        <v>0</v>
      </c>
      <c r="I73">
        <f>SUMIFS(Table1[Distance Travelled (km)],Table1[Vehicle License Number],'Summary Transport'!$A73,Table1[Month],MONTH('Summary Transport'!I$224))</f>
        <v>0</v>
      </c>
      <c r="J73">
        <f>SUMIFS(Table1[Distance Travelled (km)],Table1[Vehicle License Number],'Summary Transport'!$A73,Table1[Month],MONTH('Summary Transport'!J$224))</f>
        <v>0</v>
      </c>
      <c r="K73">
        <f>SUMIFS(Table1[Distance Travelled (km)],Table1[Vehicle License Number],'Summary Transport'!$A73,Table1[Month],MONTH('Summary Transport'!K$224))</f>
        <v>0</v>
      </c>
      <c r="L73">
        <f>SUMIFS(Table1[Distance Travelled (km)],Table1[Vehicle License Number],'Summary Transport'!$A73,Table1[Month],MONTH('Summary Transport'!L$224))</f>
        <v>0</v>
      </c>
      <c r="M73">
        <f>SUMIFS(Table1[Distance Travelled (km)],Table1[Vehicle License Number],'Summary Transport'!$A73,Table1[Month],MONTH('Summary Transport'!M$224))</f>
        <v>0</v>
      </c>
      <c r="N73">
        <f t="shared" si="3"/>
        <v>0</v>
      </c>
    </row>
    <row r="74" spans="1:14">
      <c r="A74" s="12" t="str">
        <f t="shared" si="2"/>
        <v/>
      </c>
      <c r="B74">
        <f>SUMIFS(Table1[Distance Travelled (km)],Table1[Vehicle License Number],'Summary Transport'!$A74,Table1[Month],MONTH('Summary Transport'!B$224))</f>
        <v>0</v>
      </c>
      <c r="C74">
        <f>SUMIFS(Table1[Distance Travelled (km)],Table1[Vehicle License Number],'Summary Transport'!$A74,Table1[Month],MONTH('Summary Transport'!C$224))</f>
        <v>0</v>
      </c>
      <c r="D74">
        <f>SUMIFS(Table1[Distance Travelled (km)],Table1[Vehicle License Number],'Summary Transport'!$A74,Table1[Month],MONTH('Summary Transport'!D$224))</f>
        <v>0</v>
      </c>
      <c r="E74">
        <f>SUMIFS(Table1[Distance Travelled (km)],Table1[Vehicle License Number],'Summary Transport'!$A74,Table1[Month],MONTH('Summary Transport'!E$224))</f>
        <v>0</v>
      </c>
      <c r="F74">
        <f>SUMIFS(Table1[Distance Travelled (km)],Table1[Vehicle License Number],'Summary Transport'!$A74,Table1[Month],MONTH('Summary Transport'!F$224))</f>
        <v>0</v>
      </c>
      <c r="G74">
        <f>SUMIFS(Table1[Distance Travelled (km)],Table1[Vehicle License Number],'Summary Transport'!$A74,Table1[Month],MONTH('Summary Transport'!G$224))</f>
        <v>0</v>
      </c>
      <c r="H74">
        <f>SUMIFS(Table1[Distance Travelled (km)],Table1[Vehicle License Number],'Summary Transport'!$A74,Table1[Month],MONTH('Summary Transport'!H$224))</f>
        <v>0</v>
      </c>
      <c r="I74">
        <f>SUMIFS(Table1[Distance Travelled (km)],Table1[Vehicle License Number],'Summary Transport'!$A74,Table1[Month],MONTH('Summary Transport'!I$224))</f>
        <v>0</v>
      </c>
      <c r="J74">
        <f>SUMIFS(Table1[Distance Travelled (km)],Table1[Vehicle License Number],'Summary Transport'!$A74,Table1[Month],MONTH('Summary Transport'!J$224))</f>
        <v>0</v>
      </c>
      <c r="K74">
        <f>SUMIFS(Table1[Distance Travelled (km)],Table1[Vehicle License Number],'Summary Transport'!$A74,Table1[Month],MONTH('Summary Transport'!K$224))</f>
        <v>0</v>
      </c>
      <c r="L74">
        <f>SUMIFS(Table1[Distance Travelled (km)],Table1[Vehicle License Number],'Summary Transport'!$A74,Table1[Month],MONTH('Summary Transport'!L$224))</f>
        <v>0</v>
      </c>
      <c r="M74">
        <f>SUMIFS(Table1[Distance Travelled (km)],Table1[Vehicle License Number],'Summary Transport'!$A74,Table1[Month],MONTH('Summary Transport'!M$224))</f>
        <v>0</v>
      </c>
      <c r="N74">
        <f t="shared" si="3"/>
        <v>0</v>
      </c>
    </row>
    <row r="75" spans="1:14">
      <c r="A75" s="12" t="str">
        <f t="shared" si="2"/>
        <v/>
      </c>
      <c r="B75">
        <f>SUMIFS(Table1[Distance Travelled (km)],Table1[Vehicle License Number],'Summary Transport'!$A75,Table1[Month],MONTH('Summary Transport'!B$224))</f>
        <v>0</v>
      </c>
      <c r="C75">
        <f>SUMIFS(Table1[Distance Travelled (km)],Table1[Vehicle License Number],'Summary Transport'!$A75,Table1[Month],MONTH('Summary Transport'!C$224))</f>
        <v>0</v>
      </c>
      <c r="D75">
        <f>SUMIFS(Table1[Distance Travelled (km)],Table1[Vehicle License Number],'Summary Transport'!$A75,Table1[Month],MONTH('Summary Transport'!D$224))</f>
        <v>0</v>
      </c>
      <c r="E75">
        <f>SUMIFS(Table1[Distance Travelled (km)],Table1[Vehicle License Number],'Summary Transport'!$A75,Table1[Month],MONTH('Summary Transport'!E$224))</f>
        <v>0</v>
      </c>
      <c r="F75">
        <f>SUMIFS(Table1[Distance Travelled (km)],Table1[Vehicle License Number],'Summary Transport'!$A75,Table1[Month],MONTH('Summary Transport'!F$224))</f>
        <v>0</v>
      </c>
      <c r="G75">
        <f>SUMIFS(Table1[Distance Travelled (km)],Table1[Vehicle License Number],'Summary Transport'!$A75,Table1[Month],MONTH('Summary Transport'!G$224))</f>
        <v>0</v>
      </c>
      <c r="H75">
        <f>SUMIFS(Table1[Distance Travelled (km)],Table1[Vehicle License Number],'Summary Transport'!$A75,Table1[Month],MONTH('Summary Transport'!H$224))</f>
        <v>0</v>
      </c>
      <c r="I75">
        <f>SUMIFS(Table1[Distance Travelled (km)],Table1[Vehicle License Number],'Summary Transport'!$A75,Table1[Month],MONTH('Summary Transport'!I$224))</f>
        <v>0</v>
      </c>
      <c r="J75">
        <f>SUMIFS(Table1[Distance Travelled (km)],Table1[Vehicle License Number],'Summary Transport'!$A75,Table1[Month],MONTH('Summary Transport'!J$224))</f>
        <v>0</v>
      </c>
      <c r="K75">
        <f>SUMIFS(Table1[Distance Travelled (km)],Table1[Vehicle License Number],'Summary Transport'!$A75,Table1[Month],MONTH('Summary Transport'!K$224))</f>
        <v>0</v>
      </c>
      <c r="L75">
        <f>SUMIFS(Table1[Distance Travelled (km)],Table1[Vehicle License Number],'Summary Transport'!$A75,Table1[Month],MONTH('Summary Transport'!L$224))</f>
        <v>0</v>
      </c>
      <c r="M75">
        <f>SUMIFS(Table1[Distance Travelled (km)],Table1[Vehicle License Number],'Summary Transport'!$A75,Table1[Month],MONTH('Summary Transport'!M$224))</f>
        <v>0</v>
      </c>
      <c r="N75">
        <f t="shared" si="3"/>
        <v>0</v>
      </c>
    </row>
    <row r="76" spans="1:14" ht="17" thickBot="1">
      <c r="A76" s="12" t="str">
        <f t="shared" si="2"/>
        <v/>
      </c>
      <c r="B76">
        <f>SUMIFS(Table1[Distance Travelled (km)],Table1[Vehicle License Number],'Summary Transport'!$A76,Table1[Month],MONTH('Summary Transport'!B$224))</f>
        <v>0</v>
      </c>
      <c r="C76">
        <f>SUMIFS(Table1[Distance Travelled (km)],Table1[Vehicle License Number],'Summary Transport'!$A76,Table1[Month],MONTH('Summary Transport'!C$224))</f>
        <v>0</v>
      </c>
      <c r="D76">
        <f>SUMIFS(Table1[Distance Travelled (km)],Table1[Vehicle License Number],'Summary Transport'!$A76,Table1[Month],MONTH('Summary Transport'!D$224))</f>
        <v>0</v>
      </c>
      <c r="E76">
        <f>SUMIFS(Table1[Distance Travelled (km)],Table1[Vehicle License Number],'Summary Transport'!$A76,Table1[Month],MONTH('Summary Transport'!E$224))</f>
        <v>0</v>
      </c>
      <c r="F76">
        <f>SUMIFS(Table1[Distance Travelled (km)],Table1[Vehicle License Number],'Summary Transport'!$A76,Table1[Month],MONTH('Summary Transport'!F$224))</f>
        <v>0</v>
      </c>
      <c r="G76">
        <f>SUMIFS(Table1[Distance Travelled (km)],Table1[Vehicle License Number],'Summary Transport'!$A76,Table1[Month],MONTH('Summary Transport'!G$224))</f>
        <v>0</v>
      </c>
      <c r="H76">
        <f>SUMIFS(Table1[Distance Travelled (km)],Table1[Vehicle License Number],'Summary Transport'!$A76,Table1[Month],MONTH('Summary Transport'!H$224))</f>
        <v>0</v>
      </c>
      <c r="I76">
        <f>SUMIFS(Table1[Distance Travelled (km)],Table1[Vehicle License Number],'Summary Transport'!$A76,Table1[Month],MONTH('Summary Transport'!I$224))</f>
        <v>0</v>
      </c>
      <c r="J76">
        <f>SUMIFS(Table1[Distance Travelled (km)],Table1[Vehicle License Number],'Summary Transport'!$A76,Table1[Month],MONTH('Summary Transport'!J$224))</f>
        <v>0</v>
      </c>
      <c r="K76">
        <f>SUMIFS(Table1[Distance Travelled (km)],Table1[Vehicle License Number],'Summary Transport'!$A76,Table1[Month],MONTH('Summary Transport'!K$224))</f>
        <v>0</v>
      </c>
      <c r="L76">
        <f>SUMIFS(Table1[Distance Travelled (km)],Table1[Vehicle License Number],'Summary Transport'!$A76,Table1[Month],MONTH('Summary Transport'!L$224))</f>
        <v>0</v>
      </c>
      <c r="M76">
        <f>SUMIFS(Table1[Distance Travelled (km)],Table1[Vehicle License Number],'Summary Transport'!$A76,Table1[Month],MONTH('Summary Transport'!M$224))</f>
        <v>0</v>
      </c>
      <c r="N76">
        <f t="shared" si="3"/>
        <v>0</v>
      </c>
    </row>
    <row r="77" spans="1:14" ht="17" thickTop="1">
      <c r="A77" s="12" t="str">
        <f t="shared" si="2"/>
        <v/>
      </c>
      <c r="B77" s="17">
        <f t="shared" ref="B77" si="4">SUM(B57:B76)</f>
        <v>591</v>
      </c>
      <c r="C77" s="17">
        <f t="shared" ref="C77" si="5">SUM(C57:C76)</f>
        <v>1821</v>
      </c>
      <c r="D77" s="17">
        <f t="shared" ref="D77" si="6">SUM(D57:D76)</f>
        <v>120</v>
      </c>
      <c r="E77" s="17">
        <f t="shared" ref="E77" si="7">SUM(E57:E76)</f>
        <v>20</v>
      </c>
      <c r="F77" s="17">
        <f t="shared" ref="F77" si="8">SUM(F57:F76)</f>
        <v>60</v>
      </c>
      <c r="G77" s="17">
        <f t="shared" ref="G77" si="9">SUM(G57:G76)</f>
        <v>310</v>
      </c>
      <c r="H77" s="17">
        <f t="shared" ref="H77" si="10">SUM(H57:H76)</f>
        <v>0</v>
      </c>
      <c r="I77" s="17">
        <f t="shared" ref="I77" si="11">SUM(I57:I76)</f>
        <v>0</v>
      </c>
      <c r="J77" s="17">
        <f t="shared" ref="J77" si="12">SUM(J57:J76)</f>
        <v>0</v>
      </c>
      <c r="K77" s="17">
        <f t="shared" ref="K77" si="13">SUM(K57:K76)</f>
        <v>0</v>
      </c>
      <c r="L77" s="17">
        <f t="shared" ref="L77" si="14">SUM(L57:L76)</f>
        <v>0</v>
      </c>
      <c r="M77" s="17">
        <f t="shared" ref="M77" si="15">SUM(M57:M76)</f>
        <v>0</v>
      </c>
      <c r="N77" s="18">
        <f>SUM(N57:N76)</f>
        <v>2922</v>
      </c>
    </row>
    <row r="79" spans="1:14" ht="22" thickBot="1">
      <c r="A79" s="191" t="s">
        <v>172</v>
      </c>
      <c r="B79" s="191"/>
      <c r="C79" s="191"/>
      <c r="D79" s="191"/>
      <c r="E79" s="191"/>
      <c r="F79" s="191"/>
      <c r="G79" s="191"/>
      <c r="H79" s="191"/>
      <c r="I79" s="191"/>
      <c r="J79" s="191"/>
      <c r="K79" s="191"/>
      <c r="L79" s="191"/>
      <c r="M79" s="191"/>
      <c r="N79" s="191"/>
    </row>
    <row r="80" spans="1:14" ht="17">
      <c r="A80" s="14" t="s">
        <v>0</v>
      </c>
      <c r="B80" s="8" t="s">
        <v>94</v>
      </c>
      <c r="C80" s="8" t="s">
        <v>95</v>
      </c>
      <c r="D80" s="8" t="s">
        <v>96</v>
      </c>
      <c r="E80" s="8" t="s">
        <v>97</v>
      </c>
      <c r="F80" s="8" t="s">
        <v>98</v>
      </c>
      <c r="G80" s="8" t="s">
        <v>99</v>
      </c>
      <c r="H80" s="8" t="s">
        <v>100</v>
      </c>
      <c r="I80" s="8" t="s">
        <v>101</v>
      </c>
      <c r="J80" s="8" t="s">
        <v>102</v>
      </c>
      <c r="K80" s="8" t="s">
        <v>103</v>
      </c>
      <c r="L80" s="8" t="s">
        <v>104</v>
      </c>
      <c r="M80" s="8" t="s">
        <v>105</v>
      </c>
      <c r="N80" s="15" t="s">
        <v>120</v>
      </c>
    </row>
    <row r="81" spans="1:14">
      <c r="A81" s="12" t="str">
        <f t="shared" ref="A81:A101" si="16">IF(A33&lt;&gt;"",A33,"")</f>
        <v>OD1234</v>
      </c>
      <c r="B81">
        <f>SUMIFS(Table1[Fuel Used (in liters)],Table1[Vehicle License Number],'Summary Transport'!$A81,Table1[Month],MONTH('Summary Transport'!B$80))</f>
        <v>0</v>
      </c>
      <c r="C81">
        <f>SUMIFS(Table1[Fuel Used (in liters)],Table1[Vehicle License Number],'Summary Transport'!$A81,Table1[Month],MONTH('Summary Transport'!C$80))</f>
        <v>0</v>
      </c>
      <c r="D81">
        <f>SUMIFS(Table1[Fuel Used (in liters)],Table1[Vehicle License Number],'Summary Transport'!$A81,Table1[Month],MONTH('Summary Transport'!D$80))</f>
        <v>0</v>
      </c>
      <c r="E81">
        <f>SUMIFS(Table1[Fuel Used (in liters)],Table1[Vehicle License Number],'Summary Transport'!$A81,Table1[Month],MONTH('Summary Transport'!E$80))</f>
        <v>0</v>
      </c>
      <c r="F81">
        <f>SUMIFS(Table1[Fuel Used (in liters)],Table1[Vehicle License Number],'Summary Transport'!$A81,Table1[Month],MONTH('Summary Transport'!F$80))</f>
        <v>0</v>
      </c>
      <c r="G81">
        <f>SUMIFS(Table1[Fuel Used (in liters)],Table1[Vehicle License Number],'Summary Transport'!$A81,Table1[Month],MONTH('Summary Transport'!G$80))</f>
        <v>0</v>
      </c>
      <c r="H81">
        <f>SUMIFS(Table1[Fuel Used (in liters)],Table1[Vehicle License Number],'Summary Transport'!$A81,Table1[Month],MONTH('Summary Transport'!H$80))</f>
        <v>0</v>
      </c>
      <c r="I81">
        <f>SUMIFS(Table1[Fuel Used (in liters)],Table1[Vehicle License Number],'Summary Transport'!$A81,Table1[Month],MONTH('Summary Transport'!I$80))</f>
        <v>0</v>
      </c>
      <c r="J81">
        <f>SUMIFS(Table1[Fuel Used (in liters)],Table1[Vehicle License Number],'Summary Transport'!$A81,Table1[Month],MONTH('Summary Transport'!J$80))</f>
        <v>0</v>
      </c>
      <c r="K81">
        <f>SUMIFS(Table1[Fuel Used (in liters)],Table1[Vehicle License Number],'Summary Transport'!$A81,Table1[Month],MONTH('Summary Transport'!K$80))</f>
        <v>0</v>
      </c>
      <c r="L81">
        <f>SUMIFS(Table1[Fuel Used (in liters)],Table1[Vehicle License Number],'Summary Transport'!$A81,Table1[Month],MONTH('Summary Transport'!L$80))</f>
        <v>0</v>
      </c>
      <c r="M81">
        <f>SUMIFS(Table1[Fuel Used (in liters)],Table1[Vehicle License Number],'Summary Transport'!$A81,Table1[Month],MONTH('Summary Transport'!M$80))</f>
        <v>0</v>
      </c>
      <c r="N81">
        <f>SUM(Table191422[[#This Row],[Apr-20]:[Mar-21]])</f>
        <v>0</v>
      </c>
    </row>
    <row r="82" spans="1:14">
      <c r="A82" s="12" t="str">
        <f t="shared" si="16"/>
        <v>OD1235</v>
      </c>
      <c r="B82">
        <f>SUMIFS(Table1[Fuel Used (in liters)],Table1[Vehicle License Number],'Summary Transport'!$A82,Table1[Month],MONTH('Summary Transport'!B$80))</f>
        <v>210</v>
      </c>
      <c r="C82">
        <f>SUMIFS(Table1[Fuel Used (in liters)],Table1[Vehicle License Number],'Summary Transport'!$A82,Table1[Month],MONTH('Summary Transport'!C$80))</f>
        <v>152</v>
      </c>
      <c r="D82">
        <f>SUMIFS(Table1[Fuel Used (in liters)],Table1[Vehicle License Number],'Summary Transport'!$A82,Table1[Month],MONTH('Summary Transport'!D$80))</f>
        <v>0</v>
      </c>
      <c r="E82">
        <f>SUMIFS(Table1[Fuel Used (in liters)],Table1[Vehicle License Number],'Summary Transport'!$A82,Table1[Month],MONTH('Summary Transport'!E$80))</f>
        <v>0</v>
      </c>
      <c r="F82">
        <f>SUMIFS(Table1[Fuel Used (in liters)],Table1[Vehicle License Number],'Summary Transport'!$A82,Table1[Month],MONTH('Summary Transport'!F$80))</f>
        <v>0</v>
      </c>
      <c r="G82">
        <f>SUMIFS(Table1[Fuel Used (in liters)],Table1[Vehicle License Number],'Summary Transport'!$A82,Table1[Month],MONTH('Summary Transport'!G$80))</f>
        <v>0</v>
      </c>
      <c r="H82">
        <f>SUMIFS(Table1[Fuel Used (in liters)],Table1[Vehicle License Number],'Summary Transport'!$A82,Table1[Month],MONTH('Summary Transport'!H$80))</f>
        <v>0</v>
      </c>
      <c r="I82">
        <f>SUMIFS(Table1[Fuel Used (in liters)],Table1[Vehicle License Number],'Summary Transport'!$A82,Table1[Month],MONTH('Summary Transport'!I$80))</f>
        <v>0</v>
      </c>
      <c r="J82">
        <f>SUMIFS(Table1[Fuel Used (in liters)],Table1[Vehicle License Number],'Summary Transport'!$A82,Table1[Month],MONTH('Summary Transport'!J$80))</f>
        <v>0</v>
      </c>
      <c r="K82">
        <f>SUMIFS(Table1[Fuel Used (in liters)],Table1[Vehicle License Number],'Summary Transport'!$A82,Table1[Month],MONTH('Summary Transport'!K$80))</f>
        <v>0</v>
      </c>
      <c r="L82">
        <f>SUMIFS(Table1[Fuel Used (in liters)],Table1[Vehicle License Number],'Summary Transport'!$A82,Table1[Month],MONTH('Summary Transport'!L$80))</f>
        <v>0</v>
      </c>
      <c r="M82">
        <f>SUMIFS(Table1[Fuel Used (in liters)],Table1[Vehicle License Number],'Summary Transport'!$A82,Table1[Month],MONTH('Summary Transport'!M$80))</f>
        <v>0</v>
      </c>
      <c r="N82">
        <f>SUM(Table191422[[#This Row],[Apr-20]:[Mar-21]])</f>
        <v>362</v>
      </c>
    </row>
    <row r="83" spans="1:14">
      <c r="A83" s="12" t="str">
        <f t="shared" si="16"/>
        <v>OD1236</v>
      </c>
      <c r="B83">
        <f>SUMIFS(Table1[Fuel Used (in liters)],Table1[Vehicle License Number],'Summary Transport'!$A83,Table1[Month],MONTH('Summary Transport'!B$80))</f>
        <v>0</v>
      </c>
      <c r="C83">
        <f>SUMIFS(Table1[Fuel Used (in liters)],Table1[Vehicle License Number],'Summary Transport'!$A83,Table1[Month],MONTH('Summary Transport'!C$80))</f>
        <v>419</v>
      </c>
      <c r="D83">
        <f>SUMIFS(Table1[Fuel Used (in liters)],Table1[Vehicle License Number],'Summary Transport'!$A83,Table1[Month],MONTH('Summary Transport'!D$80))</f>
        <v>15</v>
      </c>
      <c r="E83">
        <f>SUMIFS(Table1[Fuel Used (in liters)],Table1[Vehicle License Number],'Summary Transport'!$A83,Table1[Month],MONTH('Summary Transport'!E$80))</f>
        <v>10</v>
      </c>
      <c r="F83">
        <f>SUMIFS(Table1[Fuel Used (in liters)],Table1[Vehicle License Number],'Summary Transport'!$A83,Table1[Month],MONTH('Summary Transport'!F$80))</f>
        <v>10</v>
      </c>
      <c r="G83">
        <f>SUMIFS(Table1[Fuel Used (in liters)],Table1[Vehicle License Number],'Summary Transport'!$A83,Table1[Month],MONTH('Summary Transport'!G$80))</f>
        <v>0</v>
      </c>
      <c r="H83">
        <f>SUMIFS(Table1[Fuel Used (in liters)],Table1[Vehicle License Number],'Summary Transport'!$A83,Table1[Month],MONTH('Summary Transport'!H$80))</f>
        <v>0</v>
      </c>
      <c r="I83">
        <f>SUMIFS(Table1[Fuel Used (in liters)],Table1[Vehicle License Number],'Summary Transport'!$A83,Table1[Month],MONTH('Summary Transport'!I$80))</f>
        <v>0</v>
      </c>
      <c r="J83">
        <f>SUMIFS(Table1[Fuel Used (in liters)],Table1[Vehicle License Number],'Summary Transport'!$A83,Table1[Month],MONTH('Summary Transport'!J$80))</f>
        <v>0</v>
      </c>
      <c r="K83">
        <f>SUMIFS(Table1[Fuel Used (in liters)],Table1[Vehicle License Number],'Summary Transport'!$A83,Table1[Month],MONTH('Summary Transport'!K$80))</f>
        <v>0</v>
      </c>
      <c r="L83">
        <f>SUMIFS(Table1[Fuel Used (in liters)],Table1[Vehicle License Number],'Summary Transport'!$A83,Table1[Month],MONTH('Summary Transport'!L$80))</f>
        <v>0</v>
      </c>
      <c r="M83">
        <f>SUMIFS(Table1[Fuel Used (in liters)],Table1[Vehicle License Number],'Summary Transport'!$A83,Table1[Month],MONTH('Summary Transport'!M$80))</f>
        <v>0</v>
      </c>
      <c r="N83">
        <f>SUM(Table191422[[#This Row],[Apr-20]:[Mar-21]])</f>
        <v>454</v>
      </c>
    </row>
    <row r="84" spans="1:14">
      <c r="A84" s="12" t="str">
        <f t="shared" si="16"/>
        <v>OD1237</v>
      </c>
      <c r="B84">
        <f>SUMIFS(Table1[Fuel Used (in liters)],Table1[Vehicle License Number],'Summary Transport'!$A84,Table1[Month],MONTH('Summary Transport'!B$80))</f>
        <v>0</v>
      </c>
      <c r="C84">
        <f>SUMIFS(Table1[Fuel Used (in liters)],Table1[Vehicle License Number],'Summary Transport'!$A84,Table1[Month],MONTH('Summary Transport'!C$80))</f>
        <v>0</v>
      </c>
      <c r="D84">
        <f>SUMIFS(Table1[Fuel Used (in liters)],Table1[Vehicle License Number],'Summary Transport'!$A84,Table1[Month],MONTH('Summary Transport'!D$80))</f>
        <v>0</v>
      </c>
      <c r="E84">
        <f>SUMIFS(Table1[Fuel Used (in liters)],Table1[Vehicle License Number],'Summary Transport'!$A84,Table1[Month],MONTH('Summary Transport'!E$80))</f>
        <v>0</v>
      </c>
      <c r="F84">
        <f>SUMIFS(Table1[Fuel Used (in liters)],Table1[Vehicle License Number],'Summary Transport'!$A84,Table1[Month],MONTH('Summary Transport'!F$80))</f>
        <v>0</v>
      </c>
      <c r="G84">
        <f>SUMIFS(Table1[Fuel Used (in liters)],Table1[Vehicle License Number],'Summary Transport'!$A84,Table1[Month],MONTH('Summary Transport'!G$80))</f>
        <v>30</v>
      </c>
      <c r="H84">
        <f>SUMIFS(Table1[Fuel Used (in liters)],Table1[Vehicle License Number],'Summary Transport'!$A84,Table1[Month],MONTH('Summary Transport'!H$80))</f>
        <v>0</v>
      </c>
      <c r="I84">
        <f>SUMIFS(Table1[Fuel Used (in liters)],Table1[Vehicle License Number],'Summary Transport'!$A84,Table1[Month],MONTH('Summary Transport'!I$80))</f>
        <v>0</v>
      </c>
      <c r="J84">
        <f>SUMIFS(Table1[Fuel Used (in liters)],Table1[Vehicle License Number],'Summary Transport'!$A84,Table1[Month],MONTH('Summary Transport'!J$80))</f>
        <v>0</v>
      </c>
      <c r="K84">
        <f>SUMIFS(Table1[Fuel Used (in liters)],Table1[Vehicle License Number],'Summary Transport'!$A84,Table1[Month],MONTH('Summary Transport'!K$80))</f>
        <v>0</v>
      </c>
      <c r="L84">
        <f>SUMIFS(Table1[Fuel Used (in liters)],Table1[Vehicle License Number],'Summary Transport'!$A84,Table1[Month],MONTH('Summary Transport'!L$80))</f>
        <v>0</v>
      </c>
      <c r="M84">
        <f>SUMIFS(Table1[Fuel Used (in liters)],Table1[Vehicle License Number],'Summary Transport'!$A84,Table1[Month],MONTH('Summary Transport'!M$80))</f>
        <v>0</v>
      </c>
      <c r="N84">
        <f>SUM(Table191422[[#This Row],[Apr-20]:[Mar-21]])</f>
        <v>30</v>
      </c>
    </row>
    <row r="85" spans="1:14">
      <c r="A85" s="12" t="str">
        <f t="shared" si="16"/>
        <v>OD1238</v>
      </c>
      <c r="B85">
        <f>SUMIFS(Table1[Fuel Used (in liters)],Table1[Vehicle License Number],'Summary Transport'!$A85,Table1[Month],MONTH('Summary Transport'!B$80))</f>
        <v>0</v>
      </c>
      <c r="C85">
        <f>SUMIFS(Table1[Fuel Used (in liters)],Table1[Vehicle License Number],'Summary Transport'!$A85,Table1[Month],MONTH('Summary Transport'!C$80))</f>
        <v>0</v>
      </c>
      <c r="D85">
        <f>SUMIFS(Table1[Fuel Used (in liters)],Table1[Vehicle License Number],'Summary Transport'!$A85,Table1[Month],MONTH('Summary Transport'!D$80))</f>
        <v>0</v>
      </c>
      <c r="E85">
        <f>SUMIFS(Table1[Fuel Used (in liters)],Table1[Vehicle License Number],'Summary Transport'!$A85,Table1[Month],MONTH('Summary Transport'!E$80))</f>
        <v>0</v>
      </c>
      <c r="F85">
        <f>SUMIFS(Table1[Fuel Used (in liters)],Table1[Vehicle License Number],'Summary Transport'!$A85,Table1[Month],MONTH('Summary Transport'!F$80))</f>
        <v>0</v>
      </c>
      <c r="G85">
        <f>SUMIFS(Table1[Fuel Used (in liters)],Table1[Vehicle License Number],'Summary Transport'!$A85,Table1[Month],MONTH('Summary Transport'!G$80))</f>
        <v>0</v>
      </c>
      <c r="H85">
        <f>SUMIFS(Table1[Fuel Used (in liters)],Table1[Vehicle License Number],'Summary Transport'!$A85,Table1[Month],MONTH('Summary Transport'!H$80))</f>
        <v>0</v>
      </c>
      <c r="I85">
        <f>SUMIFS(Table1[Fuel Used (in liters)],Table1[Vehicle License Number],'Summary Transport'!$A85,Table1[Month],MONTH('Summary Transport'!I$80))</f>
        <v>0</v>
      </c>
      <c r="J85">
        <f>SUMIFS(Table1[Fuel Used (in liters)],Table1[Vehicle License Number],'Summary Transport'!$A85,Table1[Month],MONTH('Summary Transport'!J$80))</f>
        <v>0</v>
      </c>
      <c r="K85">
        <f>SUMIFS(Table1[Fuel Used (in liters)],Table1[Vehicle License Number],'Summary Transport'!$A85,Table1[Month],MONTH('Summary Transport'!K$80))</f>
        <v>0</v>
      </c>
      <c r="L85">
        <f>SUMIFS(Table1[Fuel Used (in liters)],Table1[Vehicle License Number],'Summary Transport'!$A85,Table1[Month],MONTH('Summary Transport'!L$80))</f>
        <v>0</v>
      </c>
      <c r="M85">
        <f>SUMIFS(Table1[Fuel Used (in liters)],Table1[Vehicle License Number],'Summary Transport'!$A85,Table1[Month],MONTH('Summary Transport'!M$80))</f>
        <v>0</v>
      </c>
      <c r="N85">
        <f>SUM(Table191422[[#This Row],[Apr-20]:[Mar-21]])</f>
        <v>0</v>
      </c>
    </row>
    <row r="86" spans="1:14">
      <c r="A86" s="12" t="str">
        <f t="shared" si="16"/>
        <v>OD1239</v>
      </c>
      <c r="B86">
        <f>SUMIFS(Table1[Fuel Used (in liters)],Table1[Vehicle License Number],'Summary Transport'!$A86,Table1[Month],MONTH('Summary Transport'!B$80))</f>
        <v>0</v>
      </c>
      <c r="C86">
        <f>SUMIFS(Table1[Fuel Used (in liters)],Table1[Vehicle License Number],'Summary Transport'!$A86,Table1[Month],MONTH('Summary Transport'!C$80))</f>
        <v>0</v>
      </c>
      <c r="D86">
        <f>SUMIFS(Table1[Fuel Used (in liters)],Table1[Vehicle License Number],'Summary Transport'!$A86,Table1[Month],MONTH('Summary Transport'!D$80))</f>
        <v>0</v>
      </c>
      <c r="E86">
        <f>SUMIFS(Table1[Fuel Used (in liters)],Table1[Vehicle License Number],'Summary Transport'!$A86,Table1[Month],MONTH('Summary Transport'!E$80))</f>
        <v>0</v>
      </c>
      <c r="F86">
        <f>SUMIFS(Table1[Fuel Used (in liters)],Table1[Vehicle License Number],'Summary Transport'!$A86,Table1[Month],MONTH('Summary Transport'!F$80))</f>
        <v>0</v>
      </c>
      <c r="G86">
        <f>SUMIFS(Table1[Fuel Used (in liters)],Table1[Vehicle License Number],'Summary Transport'!$A86,Table1[Month],MONTH('Summary Transport'!G$80))</f>
        <v>0</v>
      </c>
      <c r="H86">
        <f>SUMIFS(Table1[Fuel Used (in liters)],Table1[Vehicle License Number],'Summary Transport'!$A86,Table1[Month],MONTH('Summary Transport'!H$80))</f>
        <v>0</v>
      </c>
      <c r="I86">
        <f>SUMIFS(Table1[Fuel Used (in liters)],Table1[Vehicle License Number],'Summary Transport'!$A86,Table1[Month],MONTH('Summary Transport'!I$80))</f>
        <v>0</v>
      </c>
      <c r="J86">
        <f>SUMIFS(Table1[Fuel Used (in liters)],Table1[Vehicle License Number],'Summary Transport'!$A86,Table1[Month],MONTH('Summary Transport'!J$80))</f>
        <v>0</v>
      </c>
      <c r="K86">
        <f>SUMIFS(Table1[Fuel Used (in liters)],Table1[Vehicle License Number],'Summary Transport'!$A86,Table1[Month],MONTH('Summary Transport'!K$80))</f>
        <v>0</v>
      </c>
      <c r="L86">
        <f>SUMIFS(Table1[Fuel Used (in liters)],Table1[Vehicle License Number],'Summary Transport'!$A86,Table1[Month],MONTH('Summary Transport'!L$80))</f>
        <v>0</v>
      </c>
      <c r="M86">
        <f>SUMIFS(Table1[Fuel Used (in liters)],Table1[Vehicle License Number],'Summary Transport'!$A86,Table1[Month],MONTH('Summary Transport'!M$80))</f>
        <v>0</v>
      </c>
      <c r="N86">
        <f>SUM(Table191422[[#This Row],[Apr-20]:[Mar-21]])</f>
        <v>0</v>
      </c>
    </row>
    <row r="87" spans="1:14">
      <c r="A87" s="12" t="str">
        <f t="shared" si="16"/>
        <v>OD1240</v>
      </c>
      <c r="B87">
        <f>SUMIFS(Table1[Fuel Used (in liters)],Table1[Vehicle License Number],'Summary Transport'!$A87,Table1[Month],MONTH('Summary Transport'!B$80))</f>
        <v>0</v>
      </c>
      <c r="C87">
        <f>SUMIFS(Table1[Fuel Used (in liters)],Table1[Vehicle License Number],'Summary Transport'!$A87,Table1[Month],MONTH('Summary Transport'!C$80))</f>
        <v>0</v>
      </c>
      <c r="D87">
        <f>SUMIFS(Table1[Fuel Used (in liters)],Table1[Vehicle License Number],'Summary Transport'!$A87,Table1[Month],MONTH('Summary Transport'!D$80))</f>
        <v>0</v>
      </c>
      <c r="E87">
        <f>SUMIFS(Table1[Fuel Used (in liters)],Table1[Vehicle License Number],'Summary Transport'!$A87,Table1[Month],MONTH('Summary Transport'!E$80))</f>
        <v>0</v>
      </c>
      <c r="F87">
        <f>SUMIFS(Table1[Fuel Used (in liters)],Table1[Vehicle License Number],'Summary Transport'!$A87,Table1[Month],MONTH('Summary Transport'!F$80))</f>
        <v>0</v>
      </c>
      <c r="G87">
        <f>SUMIFS(Table1[Fuel Used (in liters)],Table1[Vehicle License Number],'Summary Transport'!$A87,Table1[Month],MONTH('Summary Transport'!G$80))</f>
        <v>0</v>
      </c>
      <c r="H87">
        <f>SUMIFS(Table1[Fuel Used (in liters)],Table1[Vehicle License Number],'Summary Transport'!$A87,Table1[Month],MONTH('Summary Transport'!H$80))</f>
        <v>0</v>
      </c>
      <c r="I87">
        <f>SUMIFS(Table1[Fuel Used (in liters)],Table1[Vehicle License Number],'Summary Transport'!$A87,Table1[Month],MONTH('Summary Transport'!I$80))</f>
        <v>0</v>
      </c>
      <c r="J87">
        <f>SUMIFS(Table1[Fuel Used (in liters)],Table1[Vehicle License Number],'Summary Transport'!$A87,Table1[Month],MONTH('Summary Transport'!J$80))</f>
        <v>0</v>
      </c>
      <c r="K87">
        <f>SUMIFS(Table1[Fuel Used (in liters)],Table1[Vehicle License Number],'Summary Transport'!$A87,Table1[Month],MONTH('Summary Transport'!K$80))</f>
        <v>0</v>
      </c>
      <c r="L87">
        <f>SUMIFS(Table1[Fuel Used (in liters)],Table1[Vehicle License Number],'Summary Transport'!$A87,Table1[Month],MONTH('Summary Transport'!L$80))</f>
        <v>0</v>
      </c>
      <c r="M87">
        <f>SUMIFS(Table1[Fuel Used (in liters)],Table1[Vehicle License Number],'Summary Transport'!$A87,Table1[Month],MONTH('Summary Transport'!M$80))</f>
        <v>0</v>
      </c>
      <c r="N87">
        <f>SUM(Table191422[[#This Row],[Apr-20]:[Mar-21]])</f>
        <v>0</v>
      </c>
    </row>
    <row r="88" spans="1:14">
      <c r="A88" s="12" t="str">
        <f t="shared" si="16"/>
        <v/>
      </c>
      <c r="B88">
        <f>SUMIFS(Table1[Fuel Used (in liters)],Table1[Vehicle License Number],'Summary Transport'!$A88,Table1[Month],MONTH('Summary Transport'!B$80))</f>
        <v>0</v>
      </c>
      <c r="C88">
        <f>SUMIFS(Table1[Fuel Used (in liters)],Table1[Vehicle License Number],'Summary Transport'!$A88,Table1[Month],MONTH('Summary Transport'!C$80))</f>
        <v>0</v>
      </c>
      <c r="D88">
        <f>SUMIFS(Table1[Fuel Used (in liters)],Table1[Vehicle License Number],'Summary Transport'!$A88,Table1[Month],MONTH('Summary Transport'!D$80))</f>
        <v>0</v>
      </c>
      <c r="E88">
        <f>SUMIFS(Table1[Fuel Used (in liters)],Table1[Vehicle License Number],'Summary Transport'!$A88,Table1[Month],MONTH('Summary Transport'!E$80))</f>
        <v>0</v>
      </c>
      <c r="F88">
        <f>SUMIFS(Table1[Fuel Used (in liters)],Table1[Vehicle License Number],'Summary Transport'!$A88,Table1[Month],MONTH('Summary Transport'!F$80))</f>
        <v>0</v>
      </c>
      <c r="G88">
        <f>SUMIFS(Table1[Fuel Used (in liters)],Table1[Vehicle License Number],'Summary Transport'!$A88,Table1[Month],MONTH('Summary Transport'!G$80))</f>
        <v>0</v>
      </c>
      <c r="H88">
        <f>SUMIFS(Table1[Fuel Used (in liters)],Table1[Vehicle License Number],'Summary Transport'!$A88,Table1[Month],MONTH('Summary Transport'!H$80))</f>
        <v>0</v>
      </c>
      <c r="I88">
        <f>SUMIFS(Table1[Fuel Used (in liters)],Table1[Vehicle License Number],'Summary Transport'!$A88,Table1[Month],MONTH('Summary Transport'!I$80))</f>
        <v>0</v>
      </c>
      <c r="J88">
        <f>SUMIFS(Table1[Fuel Used (in liters)],Table1[Vehicle License Number],'Summary Transport'!$A88,Table1[Month],MONTH('Summary Transport'!J$80))</f>
        <v>0</v>
      </c>
      <c r="K88">
        <f>SUMIFS(Table1[Fuel Used (in liters)],Table1[Vehicle License Number],'Summary Transport'!$A88,Table1[Month],MONTH('Summary Transport'!K$80))</f>
        <v>0</v>
      </c>
      <c r="L88">
        <f>SUMIFS(Table1[Fuel Used (in liters)],Table1[Vehicle License Number],'Summary Transport'!$A88,Table1[Month],MONTH('Summary Transport'!L$80))</f>
        <v>0</v>
      </c>
      <c r="M88">
        <f>SUMIFS(Table1[Fuel Used (in liters)],Table1[Vehicle License Number],'Summary Transport'!$A88,Table1[Month],MONTH('Summary Transport'!M$80))</f>
        <v>0</v>
      </c>
      <c r="N88">
        <f>SUM(Table191422[[#This Row],[Apr-20]:[Mar-21]])</f>
        <v>0</v>
      </c>
    </row>
    <row r="89" spans="1:14">
      <c r="A89" s="12" t="str">
        <f t="shared" si="16"/>
        <v/>
      </c>
      <c r="B89">
        <f>SUMIFS(Table1[Fuel Used (in liters)],Table1[Vehicle License Number],'Summary Transport'!$A89,Table1[Month],MONTH('Summary Transport'!B$80))</f>
        <v>0</v>
      </c>
      <c r="C89">
        <f>SUMIFS(Table1[Fuel Used (in liters)],Table1[Vehicle License Number],'Summary Transport'!$A89,Table1[Month],MONTH('Summary Transport'!C$80))</f>
        <v>0</v>
      </c>
      <c r="D89">
        <f>SUMIFS(Table1[Fuel Used (in liters)],Table1[Vehicle License Number],'Summary Transport'!$A89,Table1[Month],MONTH('Summary Transport'!D$80))</f>
        <v>0</v>
      </c>
      <c r="E89">
        <f>SUMIFS(Table1[Fuel Used (in liters)],Table1[Vehicle License Number],'Summary Transport'!$A89,Table1[Month],MONTH('Summary Transport'!E$80))</f>
        <v>0</v>
      </c>
      <c r="F89">
        <f>SUMIFS(Table1[Fuel Used (in liters)],Table1[Vehicle License Number],'Summary Transport'!$A89,Table1[Month],MONTH('Summary Transport'!F$80))</f>
        <v>0</v>
      </c>
      <c r="G89">
        <f>SUMIFS(Table1[Fuel Used (in liters)],Table1[Vehicle License Number],'Summary Transport'!$A89,Table1[Month],MONTH('Summary Transport'!G$80))</f>
        <v>0</v>
      </c>
      <c r="H89">
        <f>SUMIFS(Table1[Fuel Used (in liters)],Table1[Vehicle License Number],'Summary Transport'!$A89,Table1[Month],MONTH('Summary Transport'!H$80))</f>
        <v>0</v>
      </c>
      <c r="I89">
        <f>SUMIFS(Table1[Fuel Used (in liters)],Table1[Vehicle License Number],'Summary Transport'!$A89,Table1[Month],MONTH('Summary Transport'!I$80))</f>
        <v>0</v>
      </c>
      <c r="J89">
        <f>SUMIFS(Table1[Fuel Used (in liters)],Table1[Vehicle License Number],'Summary Transport'!$A89,Table1[Month],MONTH('Summary Transport'!J$80))</f>
        <v>0</v>
      </c>
      <c r="K89">
        <f>SUMIFS(Table1[Fuel Used (in liters)],Table1[Vehicle License Number],'Summary Transport'!$A89,Table1[Month],MONTH('Summary Transport'!K$80))</f>
        <v>0</v>
      </c>
      <c r="L89">
        <f>SUMIFS(Table1[Fuel Used (in liters)],Table1[Vehicle License Number],'Summary Transport'!$A89,Table1[Month],MONTH('Summary Transport'!L$80))</f>
        <v>0</v>
      </c>
      <c r="M89">
        <f>SUMIFS(Table1[Fuel Used (in liters)],Table1[Vehicle License Number],'Summary Transport'!$A89,Table1[Month],MONTH('Summary Transport'!M$80))</f>
        <v>0</v>
      </c>
      <c r="N89">
        <f>SUM(Table191422[[#This Row],[Apr-20]:[Mar-21]])</f>
        <v>0</v>
      </c>
    </row>
    <row r="90" spans="1:14">
      <c r="A90" s="12" t="str">
        <f t="shared" si="16"/>
        <v/>
      </c>
      <c r="B90">
        <f>SUMIFS(Table1[Fuel Used (in liters)],Table1[Vehicle License Number],'Summary Transport'!$A90,Table1[Month],MONTH('Summary Transport'!B$80))</f>
        <v>0</v>
      </c>
      <c r="C90">
        <f>SUMIFS(Table1[Fuel Used (in liters)],Table1[Vehicle License Number],'Summary Transport'!$A90,Table1[Month],MONTH('Summary Transport'!C$80))</f>
        <v>0</v>
      </c>
      <c r="D90">
        <f>SUMIFS(Table1[Fuel Used (in liters)],Table1[Vehicle License Number],'Summary Transport'!$A90,Table1[Month],MONTH('Summary Transport'!D$80))</f>
        <v>0</v>
      </c>
      <c r="E90">
        <f>SUMIFS(Table1[Fuel Used (in liters)],Table1[Vehicle License Number],'Summary Transport'!$A90,Table1[Month],MONTH('Summary Transport'!E$80))</f>
        <v>0</v>
      </c>
      <c r="F90">
        <f>SUMIFS(Table1[Fuel Used (in liters)],Table1[Vehicle License Number],'Summary Transport'!$A90,Table1[Month],MONTH('Summary Transport'!F$80))</f>
        <v>0</v>
      </c>
      <c r="G90">
        <f>SUMIFS(Table1[Fuel Used (in liters)],Table1[Vehicle License Number],'Summary Transport'!$A90,Table1[Month],MONTH('Summary Transport'!G$80))</f>
        <v>0</v>
      </c>
      <c r="H90">
        <f>SUMIFS(Table1[Fuel Used (in liters)],Table1[Vehicle License Number],'Summary Transport'!$A90,Table1[Month],MONTH('Summary Transport'!H$80))</f>
        <v>0</v>
      </c>
      <c r="I90">
        <f>SUMIFS(Table1[Fuel Used (in liters)],Table1[Vehicle License Number],'Summary Transport'!$A90,Table1[Month],MONTH('Summary Transport'!I$80))</f>
        <v>0</v>
      </c>
      <c r="J90">
        <f>SUMIFS(Table1[Fuel Used (in liters)],Table1[Vehicle License Number],'Summary Transport'!$A90,Table1[Month],MONTH('Summary Transport'!J$80))</f>
        <v>0</v>
      </c>
      <c r="K90">
        <f>SUMIFS(Table1[Fuel Used (in liters)],Table1[Vehicle License Number],'Summary Transport'!$A90,Table1[Month],MONTH('Summary Transport'!K$80))</f>
        <v>0</v>
      </c>
      <c r="L90">
        <f>SUMIFS(Table1[Fuel Used (in liters)],Table1[Vehicle License Number],'Summary Transport'!$A90,Table1[Month],MONTH('Summary Transport'!L$80))</f>
        <v>0</v>
      </c>
      <c r="M90">
        <f>SUMIFS(Table1[Fuel Used (in liters)],Table1[Vehicle License Number],'Summary Transport'!$A90,Table1[Month],MONTH('Summary Transport'!M$80))</f>
        <v>0</v>
      </c>
      <c r="N90">
        <f>SUM(Table191422[[#This Row],[Apr-20]:[Mar-21]])</f>
        <v>0</v>
      </c>
    </row>
    <row r="91" spans="1:14">
      <c r="A91" s="12" t="str">
        <f t="shared" si="16"/>
        <v/>
      </c>
      <c r="B91">
        <f>SUMIFS(Table1[Fuel Used (in liters)],Table1[Vehicle License Number],'Summary Transport'!$A91,Table1[Month],MONTH('Summary Transport'!B$80))</f>
        <v>0</v>
      </c>
      <c r="C91">
        <f>SUMIFS(Table1[Fuel Used (in liters)],Table1[Vehicle License Number],'Summary Transport'!$A91,Table1[Month],MONTH('Summary Transport'!C$80))</f>
        <v>0</v>
      </c>
      <c r="D91">
        <f>SUMIFS(Table1[Fuel Used (in liters)],Table1[Vehicle License Number],'Summary Transport'!$A91,Table1[Month],MONTH('Summary Transport'!D$80))</f>
        <v>0</v>
      </c>
      <c r="E91">
        <f>SUMIFS(Table1[Fuel Used (in liters)],Table1[Vehicle License Number],'Summary Transport'!$A91,Table1[Month],MONTH('Summary Transport'!E$80))</f>
        <v>0</v>
      </c>
      <c r="F91">
        <f>SUMIFS(Table1[Fuel Used (in liters)],Table1[Vehicle License Number],'Summary Transport'!$A91,Table1[Month],MONTH('Summary Transport'!F$80))</f>
        <v>0</v>
      </c>
      <c r="G91">
        <f>SUMIFS(Table1[Fuel Used (in liters)],Table1[Vehicle License Number],'Summary Transport'!$A91,Table1[Month],MONTH('Summary Transport'!G$80))</f>
        <v>0</v>
      </c>
      <c r="H91">
        <f>SUMIFS(Table1[Fuel Used (in liters)],Table1[Vehicle License Number],'Summary Transport'!$A91,Table1[Month],MONTH('Summary Transport'!H$80))</f>
        <v>0</v>
      </c>
      <c r="I91">
        <f>SUMIFS(Table1[Fuel Used (in liters)],Table1[Vehicle License Number],'Summary Transport'!$A91,Table1[Month],MONTH('Summary Transport'!I$80))</f>
        <v>0</v>
      </c>
      <c r="J91">
        <f>SUMIFS(Table1[Fuel Used (in liters)],Table1[Vehicle License Number],'Summary Transport'!$A91,Table1[Month],MONTH('Summary Transport'!J$80))</f>
        <v>0</v>
      </c>
      <c r="K91">
        <f>SUMIFS(Table1[Fuel Used (in liters)],Table1[Vehicle License Number],'Summary Transport'!$A91,Table1[Month],MONTH('Summary Transport'!K$80))</f>
        <v>0</v>
      </c>
      <c r="L91">
        <f>SUMIFS(Table1[Fuel Used (in liters)],Table1[Vehicle License Number],'Summary Transport'!$A91,Table1[Month],MONTH('Summary Transport'!L$80))</f>
        <v>0</v>
      </c>
      <c r="M91">
        <f>SUMIFS(Table1[Fuel Used (in liters)],Table1[Vehicle License Number],'Summary Transport'!$A91,Table1[Month],MONTH('Summary Transport'!M$80))</f>
        <v>0</v>
      </c>
      <c r="N91">
        <f>SUM(Table191422[[#This Row],[Apr-20]:[Mar-21]])</f>
        <v>0</v>
      </c>
    </row>
    <row r="92" spans="1:14">
      <c r="A92" s="12" t="str">
        <f t="shared" si="16"/>
        <v/>
      </c>
      <c r="B92">
        <f>SUMIFS(Table1[Fuel Used (in liters)],Table1[Vehicle License Number],'Summary Transport'!$A92,Table1[Month],MONTH('Summary Transport'!B$80))</f>
        <v>0</v>
      </c>
      <c r="C92">
        <f>SUMIFS(Table1[Fuel Used (in liters)],Table1[Vehicle License Number],'Summary Transport'!$A92,Table1[Month],MONTH('Summary Transport'!C$80))</f>
        <v>0</v>
      </c>
      <c r="D92">
        <f>SUMIFS(Table1[Fuel Used (in liters)],Table1[Vehicle License Number],'Summary Transport'!$A92,Table1[Month],MONTH('Summary Transport'!D$80))</f>
        <v>0</v>
      </c>
      <c r="E92">
        <f>SUMIFS(Table1[Fuel Used (in liters)],Table1[Vehicle License Number],'Summary Transport'!$A92,Table1[Month],MONTH('Summary Transport'!E$80))</f>
        <v>0</v>
      </c>
      <c r="F92">
        <f>SUMIFS(Table1[Fuel Used (in liters)],Table1[Vehicle License Number],'Summary Transport'!$A92,Table1[Month],MONTH('Summary Transport'!F$80))</f>
        <v>0</v>
      </c>
      <c r="G92">
        <f>SUMIFS(Table1[Fuel Used (in liters)],Table1[Vehicle License Number],'Summary Transport'!$A92,Table1[Month],MONTH('Summary Transport'!G$80))</f>
        <v>0</v>
      </c>
      <c r="H92">
        <f>SUMIFS(Table1[Fuel Used (in liters)],Table1[Vehicle License Number],'Summary Transport'!$A92,Table1[Month],MONTH('Summary Transport'!H$80))</f>
        <v>0</v>
      </c>
      <c r="I92">
        <f>SUMIFS(Table1[Fuel Used (in liters)],Table1[Vehicle License Number],'Summary Transport'!$A92,Table1[Month],MONTH('Summary Transport'!I$80))</f>
        <v>0</v>
      </c>
      <c r="J92">
        <f>SUMIFS(Table1[Fuel Used (in liters)],Table1[Vehicle License Number],'Summary Transport'!$A92,Table1[Month],MONTH('Summary Transport'!J$80))</f>
        <v>0</v>
      </c>
      <c r="K92">
        <f>SUMIFS(Table1[Fuel Used (in liters)],Table1[Vehicle License Number],'Summary Transport'!$A92,Table1[Month],MONTH('Summary Transport'!K$80))</f>
        <v>0</v>
      </c>
      <c r="L92">
        <f>SUMIFS(Table1[Fuel Used (in liters)],Table1[Vehicle License Number],'Summary Transport'!$A92,Table1[Month],MONTH('Summary Transport'!L$80))</f>
        <v>0</v>
      </c>
      <c r="M92">
        <f>SUMIFS(Table1[Fuel Used (in liters)],Table1[Vehicle License Number],'Summary Transport'!$A92,Table1[Month],MONTH('Summary Transport'!M$80))</f>
        <v>0</v>
      </c>
      <c r="N92">
        <f>SUM(Table191422[[#This Row],[Apr-20]:[Mar-21]])</f>
        <v>0</v>
      </c>
    </row>
    <row r="93" spans="1:14">
      <c r="A93" s="12" t="str">
        <f t="shared" si="16"/>
        <v/>
      </c>
      <c r="B93">
        <f>SUMIFS(Table1[Fuel Used (in liters)],Table1[Vehicle License Number],'Summary Transport'!$A93,Table1[Month],MONTH('Summary Transport'!B$80))</f>
        <v>0</v>
      </c>
      <c r="C93">
        <f>SUMIFS(Table1[Fuel Used (in liters)],Table1[Vehicle License Number],'Summary Transport'!$A93,Table1[Month],MONTH('Summary Transport'!C$80))</f>
        <v>0</v>
      </c>
      <c r="D93">
        <f>SUMIFS(Table1[Fuel Used (in liters)],Table1[Vehicle License Number],'Summary Transport'!$A93,Table1[Month],MONTH('Summary Transport'!D$80))</f>
        <v>0</v>
      </c>
      <c r="E93">
        <f>SUMIFS(Table1[Fuel Used (in liters)],Table1[Vehicle License Number],'Summary Transport'!$A93,Table1[Month],MONTH('Summary Transport'!E$80))</f>
        <v>0</v>
      </c>
      <c r="F93">
        <f>SUMIFS(Table1[Fuel Used (in liters)],Table1[Vehicle License Number],'Summary Transport'!$A93,Table1[Month],MONTH('Summary Transport'!F$80))</f>
        <v>0</v>
      </c>
      <c r="G93">
        <f>SUMIFS(Table1[Fuel Used (in liters)],Table1[Vehicle License Number],'Summary Transport'!$A93,Table1[Month],MONTH('Summary Transport'!G$80))</f>
        <v>0</v>
      </c>
      <c r="H93">
        <f>SUMIFS(Table1[Fuel Used (in liters)],Table1[Vehicle License Number],'Summary Transport'!$A93,Table1[Month],MONTH('Summary Transport'!H$80))</f>
        <v>0</v>
      </c>
      <c r="I93">
        <f>SUMIFS(Table1[Fuel Used (in liters)],Table1[Vehicle License Number],'Summary Transport'!$A93,Table1[Month],MONTH('Summary Transport'!I$80))</f>
        <v>0</v>
      </c>
      <c r="J93">
        <f>SUMIFS(Table1[Fuel Used (in liters)],Table1[Vehicle License Number],'Summary Transport'!$A93,Table1[Month],MONTH('Summary Transport'!J$80))</f>
        <v>0</v>
      </c>
      <c r="K93">
        <f>SUMIFS(Table1[Fuel Used (in liters)],Table1[Vehicle License Number],'Summary Transport'!$A93,Table1[Month],MONTH('Summary Transport'!K$80))</f>
        <v>0</v>
      </c>
      <c r="L93">
        <f>SUMIFS(Table1[Fuel Used (in liters)],Table1[Vehicle License Number],'Summary Transport'!$A93,Table1[Month],MONTH('Summary Transport'!L$80))</f>
        <v>0</v>
      </c>
      <c r="M93">
        <f>SUMIFS(Table1[Fuel Used (in liters)],Table1[Vehicle License Number],'Summary Transport'!$A93,Table1[Month],MONTH('Summary Transport'!M$80))</f>
        <v>0</v>
      </c>
      <c r="N93">
        <f>SUM(Table191422[[#This Row],[Apr-20]:[Mar-21]])</f>
        <v>0</v>
      </c>
    </row>
    <row r="94" spans="1:14">
      <c r="A94" s="12" t="str">
        <f t="shared" si="16"/>
        <v/>
      </c>
      <c r="B94">
        <f>SUMIFS(Table1[Fuel Used (in liters)],Table1[Vehicle License Number],'Summary Transport'!$A94,Table1[Month],MONTH('Summary Transport'!B$80))</f>
        <v>0</v>
      </c>
      <c r="C94">
        <f>SUMIFS(Table1[Fuel Used (in liters)],Table1[Vehicle License Number],'Summary Transport'!$A94,Table1[Month],MONTH('Summary Transport'!C$80))</f>
        <v>0</v>
      </c>
      <c r="D94">
        <f>SUMIFS(Table1[Fuel Used (in liters)],Table1[Vehicle License Number],'Summary Transport'!$A94,Table1[Month],MONTH('Summary Transport'!D$80))</f>
        <v>0</v>
      </c>
      <c r="E94">
        <f>SUMIFS(Table1[Fuel Used (in liters)],Table1[Vehicle License Number],'Summary Transport'!$A94,Table1[Month],MONTH('Summary Transport'!E$80))</f>
        <v>0</v>
      </c>
      <c r="F94">
        <f>SUMIFS(Table1[Fuel Used (in liters)],Table1[Vehicle License Number],'Summary Transport'!$A94,Table1[Month],MONTH('Summary Transport'!F$80))</f>
        <v>0</v>
      </c>
      <c r="G94">
        <f>SUMIFS(Table1[Fuel Used (in liters)],Table1[Vehicle License Number],'Summary Transport'!$A94,Table1[Month],MONTH('Summary Transport'!G$80))</f>
        <v>0</v>
      </c>
      <c r="H94">
        <f>SUMIFS(Table1[Fuel Used (in liters)],Table1[Vehicle License Number],'Summary Transport'!$A94,Table1[Month],MONTH('Summary Transport'!H$80))</f>
        <v>0</v>
      </c>
      <c r="I94">
        <f>SUMIFS(Table1[Fuel Used (in liters)],Table1[Vehicle License Number],'Summary Transport'!$A94,Table1[Month],MONTH('Summary Transport'!I$80))</f>
        <v>0</v>
      </c>
      <c r="J94">
        <f>SUMIFS(Table1[Fuel Used (in liters)],Table1[Vehicle License Number],'Summary Transport'!$A94,Table1[Month],MONTH('Summary Transport'!J$80))</f>
        <v>0</v>
      </c>
      <c r="K94">
        <f>SUMIFS(Table1[Fuel Used (in liters)],Table1[Vehicle License Number],'Summary Transport'!$A94,Table1[Month],MONTH('Summary Transport'!K$80))</f>
        <v>0</v>
      </c>
      <c r="L94">
        <f>SUMIFS(Table1[Fuel Used (in liters)],Table1[Vehicle License Number],'Summary Transport'!$A94,Table1[Month],MONTH('Summary Transport'!L$80))</f>
        <v>0</v>
      </c>
      <c r="M94">
        <f>SUMIFS(Table1[Fuel Used (in liters)],Table1[Vehicle License Number],'Summary Transport'!$A94,Table1[Month],MONTH('Summary Transport'!M$80))</f>
        <v>0</v>
      </c>
      <c r="N94">
        <f>SUM(Table191422[[#This Row],[Apr-20]:[Mar-21]])</f>
        <v>0</v>
      </c>
    </row>
    <row r="95" spans="1:14">
      <c r="A95" s="12" t="str">
        <f t="shared" si="16"/>
        <v/>
      </c>
      <c r="B95">
        <f>SUMIFS(Table1[Fuel Used (in liters)],Table1[Vehicle License Number],'Summary Transport'!$A95,Table1[Month],MONTH('Summary Transport'!B$80))</f>
        <v>0</v>
      </c>
      <c r="C95">
        <f>SUMIFS(Table1[Fuel Used (in liters)],Table1[Vehicle License Number],'Summary Transport'!$A95,Table1[Month],MONTH('Summary Transport'!C$80))</f>
        <v>0</v>
      </c>
      <c r="D95">
        <f>SUMIFS(Table1[Fuel Used (in liters)],Table1[Vehicle License Number],'Summary Transport'!$A95,Table1[Month],MONTH('Summary Transport'!D$80))</f>
        <v>0</v>
      </c>
      <c r="E95">
        <f>SUMIFS(Table1[Fuel Used (in liters)],Table1[Vehicle License Number],'Summary Transport'!$A95,Table1[Month],MONTH('Summary Transport'!E$80))</f>
        <v>0</v>
      </c>
      <c r="F95">
        <f>SUMIFS(Table1[Fuel Used (in liters)],Table1[Vehicle License Number],'Summary Transport'!$A95,Table1[Month],MONTH('Summary Transport'!F$80))</f>
        <v>0</v>
      </c>
      <c r="G95">
        <f>SUMIFS(Table1[Fuel Used (in liters)],Table1[Vehicle License Number],'Summary Transport'!$A95,Table1[Month],MONTH('Summary Transport'!G$80))</f>
        <v>0</v>
      </c>
      <c r="H95">
        <f>SUMIFS(Table1[Fuel Used (in liters)],Table1[Vehicle License Number],'Summary Transport'!$A95,Table1[Month],MONTH('Summary Transport'!H$80))</f>
        <v>0</v>
      </c>
      <c r="I95">
        <f>SUMIFS(Table1[Fuel Used (in liters)],Table1[Vehicle License Number],'Summary Transport'!$A95,Table1[Month],MONTH('Summary Transport'!I$80))</f>
        <v>0</v>
      </c>
      <c r="J95">
        <f>SUMIFS(Table1[Fuel Used (in liters)],Table1[Vehicle License Number],'Summary Transport'!$A95,Table1[Month],MONTH('Summary Transport'!J$80))</f>
        <v>0</v>
      </c>
      <c r="K95">
        <f>SUMIFS(Table1[Fuel Used (in liters)],Table1[Vehicle License Number],'Summary Transport'!$A95,Table1[Month],MONTH('Summary Transport'!K$80))</f>
        <v>0</v>
      </c>
      <c r="L95">
        <f>SUMIFS(Table1[Fuel Used (in liters)],Table1[Vehicle License Number],'Summary Transport'!$A95,Table1[Month],MONTH('Summary Transport'!L$80))</f>
        <v>0</v>
      </c>
      <c r="M95">
        <f>SUMIFS(Table1[Fuel Used (in liters)],Table1[Vehicle License Number],'Summary Transport'!$A95,Table1[Month],MONTH('Summary Transport'!M$80))</f>
        <v>0</v>
      </c>
      <c r="N95">
        <f>SUM(Table191422[[#This Row],[Apr-20]:[Mar-21]])</f>
        <v>0</v>
      </c>
    </row>
    <row r="96" spans="1:14">
      <c r="A96" s="12" t="str">
        <f t="shared" si="16"/>
        <v/>
      </c>
      <c r="B96">
        <f>SUMIFS(Table1[Fuel Used (in liters)],Table1[Vehicle License Number],'Summary Transport'!$A96,Table1[Month],MONTH('Summary Transport'!B$80))</f>
        <v>0</v>
      </c>
      <c r="C96">
        <f>SUMIFS(Table1[Fuel Used (in liters)],Table1[Vehicle License Number],'Summary Transport'!$A96,Table1[Month],MONTH('Summary Transport'!C$80))</f>
        <v>0</v>
      </c>
      <c r="D96">
        <f>SUMIFS(Table1[Fuel Used (in liters)],Table1[Vehicle License Number],'Summary Transport'!$A96,Table1[Month],MONTH('Summary Transport'!D$80))</f>
        <v>0</v>
      </c>
      <c r="E96">
        <f>SUMIFS(Table1[Fuel Used (in liters)],Table1[Vehicle License Number],'Summary Transport'!$A96,Table1[Month],MONTH('Summary Transport'!E$80))</f>
        <v>0</v>
      </c>
      <c r="F96">
        <f>SUMIFS(Table1[Fuel Used (in liters)],Table1[Vehicle License Number],'Summary Transport'!$A96,Table1[Month],MONTH('Summary Transport'!F$80))</f>
        <v>0</v>
      </c>
      <c r="G96">
        <f>SUMIFS(Table1[Fuel Used (in liters)],Table1[Vehicle License Number],'Summary Transport'!$A96,Table1[Month],MONTH('Summary Transport'!G$80))</f>
        <v>0</v>
      </c>
      <c r="H96">
        <f>SUMIFS(Table1[Fuel Used (in liters)],Table1[Vehicle License Number],'Summary Transport'!$A96,Table1[Month],MONTH('Summary Transport'!H$80))</f>
        <v>0</v>
      </c>
      <c r="I96">
        <f>SUMIFS(Table1[Fuel Used (in liters)],Table1[Vehicle License Number],'Summary Transport'!$A96,Table1[Month],MONTH('Summary Transport'!I$80))</f>
        <v>0</v>
      </c>
      <c r="J96">
        <f>SUMIFS(Table1[Fuel Used (in liters)],Table1[Vehicle License Number],'Summary Transport'!$A96,Table1[Month],MONTH('Summary Transport'!J$80))</f>
        <v>0</v>
      </c>
      <c r="K96">
        <f>SUMIFS(Table1[Fuel Used (in liters)],Table1[Vehicle License Number],'Summary Transport'!$A96,Table1[Month],MONTH('Summary Transport'!K$80))</f>
        <v>0</v>
      </c>
      <c r="L96">
        <f>SUMIFS(Table1[Fuel Used (in liters)],Table1[Vehicle License Number],'Summary Transport'!$A96,Table1[Month],MONTH('Summary Transport'!L$80))</f>
        <v>0</v>
      </c>
      <c r="M96">
        <f>SUMIFS(Table1[Fuel Used (in liters)],Table1[Vehicle License Number],'Summary Transport'!$A96,Table1[Month],MONTH('Summary Transport'!M$80))</f>
        <v>0</v>
      </c>
      <c r="N96">
        <f>SUM(Table191422[[#This Row],[Apr-20]:[Mar-21]])</f>
        <v>0</v>
      </c>
    </row>
    <row r="97" spans="1:14">
      <c r="A97" s="12" t="str">
        <f t="shared" si="16"/>
        <v/>
      </c>
      <c r="B97">
        <f>SUMIFS(Table1[Fuel Used (in liters)],Table1[Vehicle License Number],'Summary Transport'!$A97,Table1[Month],MONTH('Summary Transport'!B$80))</f>
        <v>0</v>
      </c>
      <c r="C97">
        <f>SUMIFS(Table1[Fuel Used (in liters)],Table1[Vehicle License Number],'Summary Transport'!$A97,Table1[Month],MONTH('Summary Transport'!C$80))</f>
        <v>0</v>
      </c>
      <c r="D97">
        <f>SUMIFS(Table1[Fuel Used (in liters)],Table1[Vehicle License Number],'Summary Transport'!$A97,Table1[Month],MONTH('Summary Transport'!D$80))</f>
        <v>0</v>
      </c>
      <c r="E97">
        <f>SUMIFS(Table1[Fuel Used (in liters)],Table1[Vehicle License Number],'Summary Transport'!$A97,Table1[Month],MONTH('Summary Transport'!E$80))</f>
        <v>0</v>
      </c>
      <c r="F97">
        <f>SUMIFS(Table1[Fuel Used (in liters)],Table1[Vehicle License Number],'Summary Transport'!$A97,Table1[Month],MONTH('Summary Transport'!F$80))</f>
        <v>0</v>
      </c>
      <c r="G97">
        <f>SUMIFS(Table1[Fuel Used (in liters)],Table1[Vehicle License Number],'Summary Transport'!$A97,Table1[Month],MONTH('Summary Transport'!G$80))</f>
        <v>0</v>
      </c>
      <c r="H97">
        <f>SUMIFS(Table1[Fuel Used (in liters)],Table1[Vehicle License Number],'Summary Transport'!$A97,Table1[Month],MONTH('Summary Transport'!H$80))</f>
        <v>0</v>
      </c>
      <c r="I97">
        <f>SUMIFS(Table1[Fuel Used (in liters)],Table1[Vehicle License Number],'Summary Transport'!$A97,Table1[Month],MONTH('Summary Transport'!I$80))</f>
        <v>0</v>
      </c>
      <c r="J97">
        <f>SUMIFS(Table1[Fuel Used (in liters)],Table1[Vehicle License Number],'Summary Transport'!$A97,Table1[Month],MONTH('Summary Transport'!J$80))</f>
        <v>0</v>
      </c>
      <c r="K97">
        <f>SUMIFS(Table1[Fuel Used (in liters)],Table1[Vehicle License Number],'Summary Transport'!$A97,Table1[Month],MONTH('Summary Transport'!K$80))</f>
        <v>0</v>
      </c>
      <c r="L97">
        <f>SUMIFS(Table1[Fuel Used (in liters)],Table1[Vehicle License Number],'Summary Transport'!$A97,Table1[Month],MONTH('Summary Transport'!L$80))</f>
        <v>0</v>
      </c>
      <c r="M97">
        <f>SUMIFS(Table1[Fuel Used (in liters)],Table1[Vehicle License Number],'Summary Transport'!$A97,Table1[Month],MONTH('Summary Transport'!M$80))</f>
        <v>0</v>
      </c>
      <c r="N97">
        <f>SUM(Table191422[[#This Row],[Apr-20]:[Mar-21]])</f>
        <v>0</v>
      </c>
    </row>
    <row r="98" spans="1:14">
      <c r="A98" s="12" t="str">
        <f t="shared" si="16"/>
        <v/>
      </c>
      <c r="B98">
        <f>SUMIFS(Table1[Fuel Used (in liters)],Table1[Vehicle License Number],'Summary Transport'!$A98,Table1[Month],MONTH('Summary Transport'!B$80))</f>
        <v>0</v>
      </c>
      <c r="C98">
        <f>SUMIFS(Table1[Fuel Used (in liters)],Table1[Vehicle License Number],'Summary Transport'!$A98,Table1[Month],MONTH('Summary Transport'!C$80))</f>
        <v>0</v>
      </c>
      <c r="D98">
        <f>SUMIFS(Table1[Fuel Used (in liters)],Table1[Vehicle License Number],'Summary Transport'!$A98,Table1[Month],MONTH('Summary Transport'!D$80))</f>
        <v>0</v>
      </c>
      <c r="E98">
        <f>SUMIFS(Table1[Fuel Used (in liters)],Table1[Vehicle License Number],'Summary Transport'!$A98,Table1[Month],MONTH('Summary Transport'!E$80))</f>
        <v>0</v>
      </c>
      <c r="F98">
        <f>SUMIFS(Table1[Fuel Used (in liters)],Table1[Vehicle License Number],'Summary Transport'!$A98,Table1[Month],MONTH('Summary Transport'!F$80))</f>
        <v>0</v>
      </c>
      <c r="G98">
        <f>SUMIFS(Table1[Fuel Used (in liters)],Table1[Vehicle License Number],'Summary Transport'!$A98,Table1[Month],MONTH('Summary Transport'!G$80))</f>
        <v>0</v>
      </c>
      <c r="H98">
        <f>SUMIFS(Table1[Fuel Used (in liters)],Table1[Vehicle License Number],'Summary Transport'!$A98,Table1[Month],MONTH('Summary Transport'!H$80))</f>
        <v>0</v>
      </c>
      <c r="I98">
        <f>SUMIFS(Table1[Fuel Used (in liters)],Table1[Vehicle License Number],'Summary Transport'!$A98,Table1[Month],MONTH('Summary Transport'!I$80))</f>
        <v>0</v>
      </c>
      <c r="J98">
        <f>SUMIFS(Table1[Fuel Used (in liters)],Table1[Vehicle License Number],'Summary Transport'!$A98,Table1[Month],MONTH('Summary Transport'!J$80))</f>
        <v>0</v>
      </c>
      <c r="K98">
        <f>SUMIFS(Table1[Fuel Used (in liters)],Table1[Vehicle License Number],'Summary Transport'!$A98,Table1[Month],MONTH('Summary Transport'!K$80))</f>
        <v>0</v>
      </c>
      <c r="L98">
        <f>SUMIFS(Table1[Fuel Used (in liters)],Table1[Vehicle License Number],'Summary Transport'!$A98,Table1[Month],MONTH('Summary Transport'!L$80))</f>
        <v>0</v>
      </c>
      <c r="M98">
        <f>SUMIFS(Table1[Fuel Used (in liters)],Table1[Vehicle License Number],'Summary Transport'!$A98,Table1[Month],MONTH('Summary Transport'!M$80))</f>
        <v>0</v>
      </c>
      <c r="N98">
        <f>SUM(Table191422[[#This Row],[Apr-20]:[Mar-21]])</f>
        <v>0</v>
      </c>
    </row>
    <row r="99" spans="1:14">
      <c r="A99" s="12" t="str">
        <f t="shared" si="16"/>
        <v/>
      </c>
      <c r="B99">
        <f>SUMIFS(Table1[Fuel Used (in liters)],Table1[Vehicle License Number],'Summary Transport'!$A99,Table1[Month],MONTH('Summary Transport'!B$80))</f>
        <v>0</v>
      </c>
      <c r="C99">
        <f>SUMIFS(Table1[Fuel Used (in liters)],Table1[Vehicle License Number],'Summary Transport'!$A99,Table1[Month],MONTH('Summary Transport'!C$80))</f>
        <v>0</v>
      </c>
      <c r="D99">
        <f>SUMIFS(Table1[Fuel Used (in liters)],Table1[Vehicle License Number],'Summary Transport'!$A99,Table1[Month],MONTH('Summary Transport'!D$80))</f>
        <v>0</v>
      </c>
      <c r="E99">
        <f>SUMIFS(Table1[Fuel Used (in liters)],Table1[Vehicle License Number],'Summary Transport'!$A99,Table1[Month],MONTH('Summary Transport'!E$80))</f>
        <v>0</v>
      </c>
      <c r="F99">
        <f>SUMIFS(Table1[Fuel Used (in liters)],Table1[Vehicle License Number],'Summary Transport'!$A99,Table1[Month],MONTH('Summary Transport'!F$80))</f>
        <v>0</v>
      </c>
      <c r="G99">
        <f>SUMIFS(Table1[Fuel Used (in liters)],Table1[Vehicle License Number],'Summary Transport'!$A99,Table1[Month],MONTH('Summary Transport'!G$80))</f>
        <v>0</v>
      </c>
      <c r="H99">
        <f>SUMIFS(Table1[Fuel Used (in liters)],Table1[Vehicle License Number],'Summary Transport'!$A99,Table1[Month],MONTH('Summary Transport'!H$80))</f>
        <v>0</v>
      </c>
      <c r="I99">
        <f>SUMIFS(Table1[Fuel Used (in liters)],Table1[Vehicle License Number],'Summary Transport'!$A99,Table1[Month],MONTH('Summary Transport'!I$80))</f>
        <v>0</v>
      </c>
      <c r="J99">
        <f>SUMIFS(Table1[Fuel Used (in liters)],Table1[Vehicle License Number],'Summary Transport'!$A99,Table1[Month],MONTH('Summary Transport'!J$80))</f>
        <v>0</v>
      </c>
      <c r="K99">
        <f>SUMIFS(Table1[Fuel Used (in liters)],Table1[Vehicle License Number],'Summary Transport'!$A99,Table1[Month],MONTH('Summary Transport'!K$80))</f>
        <v>0</v>
      </c>
      <c r="L99">
        <f>SUMIFS(Table1[Fuel Used (in liters)],Table1[Vehicle License Number],'Summary Transport'!$A99,Table1[Month],MONTH('Summary Transport'!L$80))</f>
        <v>0</v>
      </c>
      <c r="M99">
        <f>SUMIFS(Table1[Fuel Used (in liters)],Table1[Vehicle License Number],'Summary Transport'!$A99,Table1[Month],MONTH('Summary Transport'!M$80))</f>
        <v>0</v>
      </c>
      <c r="N99">
        <f>SUM(Table191422[[#This Row],[Apr-20]:[Mar-21]])</f>
        <v>0</v>
      </c>
    </row>
    <row r="100" spans="1:14" ht="17" thickBot="1">
      <c r="A100" s="12" t="str">
        <f t="shared" si="16"/>
        <v/>
      </c>
      <c r="B100">
        <f>SUMIFS(Table1[Fuel Used (in liters)],Table1[Vehicle License Number],'Summary Transport'!$A100,Table1[Month],MONTH('Summary Transport'!B$80))</f>
        <v>0</v>
      </c>
      <c r="C100">
        <f>SUMIFS(Table1[Fuel Used (in liters)],Table1[Vehicle License Number],'Summary Transport'!$A100,Table1[Month],MONTH('Summary Transport'!C$80))</f>
        <v>0</v>
      </c>
      <c r="D100">
        <f>SUMIFS(Table1[Fuel Used (in liters)],Table1[Vehicle License Number],'Summary Transport'!$A100,Table1[Month],MONTH('Summary Transport'!D$80))</f>
        <v>0</v>
      </c>
      <c r="E100">
        <f>SUMIFS(Table1[Fuel Used (in liters)],Table1[Vehicle License Number],'Summary Transport'!$A100,Table1[Month],MONTH('Summary Transport'!E$80))</f>
        <v>0</v>
      </c>
      <c r="F100">
        <f>SUMIFS(Table1[Fuel Used (in liters)],Table1[Vehicle License Number],'Summary Transport'!$A100,Table1[Month],MONTH('Summary Transport'!F$80))</f>
        <v>0</v>
      </c>
      <c r="G100">
        <f>SUMIFS(Table1[Fuel Used (in liters)],Table1[Vehicle License Number],'Summary Transport'!$A100,Table1[Month],MONTH('Summary Transport'!G$80))</f>
        <v>0</v>
      </c>
      <c r="H100">
        <f>SUMIFS(Table1[Fuel Used (in liters)],Table1[Vehicle License Number],'Summary Transport'!$A100,Table1[Month],MONTH('Summary Transport'!H$80))</f>
        <v>0</v>
      </c>
      <c r="I100">
        <f>SUMIFS(Table1[Fuel Used (in liters)],Table1[Vehicle License Number],'Summary Transport'!$A100,Table1[Month],MONTH('Summary Transport'!I$80))</f>
        <v>0</v>
      </c>
      <c r="J100">
        <f>SUMIFS(Table1[Fuel Used (in liters)],Table1[Vehicle License Number],'Summary Transport'!$A100,Table1[Month],MONTH('Summary Transport'!J$80))</f>
        <v>0</v>
      </c>
      <c r="K100">
        <f>SUMIFS(Table1[Fuel Used (in liters)],Table1[Vehicle License Number],'Summary Transport'!$A100,Table1[Month],MONTH('Summary Transport'!K$80))</f>
        <v>0</v>
      </c>
      <c r="L100">
        <f>SUMIFS(Table1[Fuel Used (in liters)],Table1[Vehicle License Number],'Summary Transport'!$A100,Table1[Month],MONTH('Summary Transport'!L$80))</f>
        <v>0</v>
      </c>
      <c r="M100">
        <f>SUMIFS(Table1[Fuel Used (in liters)],Table1[Vehicle License Number],'Summary Transport'!$A100,Table1[Month],MONTH('Summary Transport'!M$80))</f>
        <v>0</v>
      </c>
      <c r="N100">
        <f>SUM(Table191422[[#This Row],[Apr-20]:[Mar-21]])</f>
        <v>0</v>
      </c>
    </row>
    <row r="101" spans="1:14" ht="17" thickTop="1">
      <c r="A101" s="12" t="str">
        <f t="shared" si="16"/>
        <v/>
      </c>
      <c r="B101" s="17">
        <f>SUM(B81:B100)</f>
        <v>210</v>
      </c>
      <c r="C101" s="17">
        <f t="shared" ref="C101:L101" si="17">SUM(C81:C100)</f>
        <v>571</v>
      </c>
      <c r="D101" s="17">
        <f t="shared" si="17"/>
        <v>15</v>
      </c>
      <c r="E101" s="17">
        <f t="shared" si="17"/>
        <v>10</v>
      </c>
      <c r="F101" s="17">
        <f t="shared" si="17"/>
        <v>10</v>
      </c>
      <c r="G101" s="17">
        <f t="shared" si="17"/>
        <v>30</v>
      </c>
      <c r="H101" s="17">
        <f t="shared" si="17"/>
        <v>0</v>
      </c>
      <c r="I101" s="17">
        <f t="shared" si="17"/>
        <v>0</v>
      </c>
      <c r="J101" s="17">
        <f t="shared" si="17"/>
        <v>0</v>
      </c>
      <c r="K101" s="17">
        <f t="shared" si="17"/>
        <v>0</v>
      </c>
      <c r="L101" s="17">
        <f t="shared" si="17"/>
        <v>0</v>
      </c>
      <c r="M101" s="17">
        <f t="shared" ref="M101" si="18">SUM(M81:M100)</f>
        <v>0</v>
      </c>
      <c r="N101" s="17">
        <f>SUM(Table191422[[#This Row],[Apr-20]:[Mar-21]])</f>
        <v>846</v>
      </c>
    </row>
    <row r="103" spans="1:14" ht="22" thickBot="1">
      <c r="A103" s="191" t="s">
        <v>173</v>
      </c>
      <c r="B103" s="191"/>
      <c r="C103" s="191"/>
      <c r="D103" s="191"/>
      <c r="E103" s="191"/>
      <c r="F103" s="191"/>
      <c r="G103" s="191"/>
      <c r="H103" s="191"/>
      <c r="I103" s="191"/>
      <c r="J103" s="191"/>
      <c r="K103" s="191"/>
      <c r="L103" s="191"/>
      <c r="M103" s="191"/>
      <c r="N103" s="191"/>
    </row>
    <row r="104" spans="1:14" ht="17">
      <c r="A104" s="14" t="s">
        <v>0</v>
      </c>
      <c r="B104" s="8" t="s">
        <v>94</v>
      </c>
      <c r="C104" s="8" t="s">
        <v>95</v>
      </c>
      <c r="D104" s="8" t="s">
        <v>96</v>
      </c>
      <c r="E104" s="8" t="s">
        <v>97</v>
      </c>
      <c r="F104" s="8" t="s">
        <v>98</v>
      </c>
      <c r="G104" s="8" t="s">
        <v>99</v>
      </c>
      <c r="H104" s="8" t="s">
        <v>100</v>
      </c>
      <c r="I104" s="8" t="s">
        <v>101</v>
      </c>
      <c r="J104" s="8" t="s">
        <v>102</v>
      </c>
      <c r="K104" s="8" t="s">
        <v>103</v>
      </c>
      <c r="L104" s="8" t="s">
        <v>104</v>
      </c>
      <c r="M104" s="8" t="s">
        <v>105</v>
      </c>
      <c r="N104" s="15" t="s">
        <v>120</v>
      </c>
    </row>
    <row r="105" spans="1:14">
      <c r="A105" s="12" t="str">
        <f t="shared" ref="A105:A125" si="19">IF(A33&lt;&gt;"",A33,"")</f>
        <v>OD1234</v>
      </c>
      <c r="B105" t="str">
        <f>IF(B81&gt;0,B57/B81,"")</f>
        <v/>
      </c>
      <c r="C105" t="str">
        <f t="shared" ref="C105:M105" si="20">IF(C81&gt;0,C57/C81,"")</f>
        <v/>
      </c>
      <c r="D105" t="str">
        <f t="shared" si="20"/>
        <v/>
      </c>
      <c r="E105" t="str">
        <f t="shared" si="20"/>
        <v/>
      </c>
      <c r="F105" t="str">
        <f t="shared" si="20"/>
        <v/>
      </c>
      <c r="G105" t="str">
        <f t="shared" si="20"/>
        <v/>
      </c>
      <c r="H105" t="str">
        <f t="shared" si="20"/>
        <v/>
      </c>
      <c r="I105" t="str">
        <f t="shared" si="20"/>
        <v/>
      </c>
      <c r="J105" t="str">
        <f t="shared" si="20"/>
        <v/>
      </c>
      <c r="K105" t="str">
        <f t="shared" si="20"/>
        <v/>
      </c>
      <c r="L105" t="str">
        <f t="shared" si="20"/>
        <v/>
      </c>
      <c r="M105" t="str">
        <f t="shared" si="20"/>
        <v/>
      </c>
      <c r="N105" t="str">
        <f t="shared" ref="N105" si="21">IF(N81&gt;0,N57/N81,"")</f>
        <v/>
      </c>
    </row>
    <row r="106" spans="1:14">
      <c r="A106" s="12" t="str">
        <f t="shared" si="19"/>
        <v>OD1235</v>
      </c>
      <c r="B106">
        <f t="shared" ref="B106:N106" si="22">IF(B82&gt;0,B58/B82,"")</f>
        <v>2.8142857142857145</v>
      </c>
      <c r="C106">
        <f t="shared" si="22"/>
        <v>3.0921052631578947</v>
      </c>
      <c r="D106" t="str">
        <f t="shared" si="22"/>
        <v/>
      </c>
      <c r="E106" t="str">
        <f t="shared" si="22"/>
        <v/>
      </c>
      <c r="F106" t="str">
        <f t="shared" si="22"/>
        <v/>
      </c>
      <c r="G106" t="str">
        <f t="shared" si="22"/>
        <v/>
      </c>
      <c r="H106" t="str">
        <f t="shared" si="22"/>
        <v/>
      </c>
      <c r="I106" t="str">
        <f t="shared" si="22"/>
        <v/>
      </c>
      <c r="J106" t="str">
        <f t="shared" si="22"/>
        <v/>
      </c>
      <c r="K106" t="str">
        <f t="shared" si="22"/>
        <v/>
      </c>
      <c r="L106" t="str">
        <f t="shared" si="22"/>
        <v/>
      </c>
      <c r="M106" t="str">
        <f t="shared" si="22"/>
        <v/>
      </c>
      <c r="N106">
        <f t="shared" si="22"/>
        <v>2.930939226519337</v>
      </c>
    </row>
    <row r="107" spans="1:14">
      <c r="A107" s="12" t="str">
        <f t="shared" si="19"/>
        <v>OD1236</v>
      </c>
      <c r="B107" t="str">
        <f t="shared" ref="B107:N107" si="23">IF(B83&gt;0,B59/B83,"")</f>
        <v/>
      </c>
      <c r="C107">
        <f t="shared" si="23"/>
        <v>3.2243436754176611</v>
      </c>
      <c r="D107">
        <f t="shared" si="23"/>
        <v>8</v>
      </c>
      <c r="E107">
        <f t="shared" si="23"/>
        <v>2</v>
      </c>
      <c r="F107">
        <f t="shared" si="23"/>
        <v>6</v>
      </c>
      <c r="G107" t="str">
        <f t="shared" si="23"/>
        <v/>
      </c>
      <c r="H107" t="str">
        <f t="shared" si="23"/>
        <v/>
      </c>
      <c r="I107" t="str">
        <f t="shared" si="23"/>
        <v/>
      </c>
      <c r="J107" t="str">
        <f t="shared" si="23"/>
        <v/>
      </c>
      <c r="K107" t="str">
        <f t="shared" si="23"/>
        <v/>
      </c>
      <c r="L107" t="str">
        <f t="shared" si="23"/>
        <v/>
      </c>
      <c r="M107" t="str">
        <f t="shared" si="23"/>
        <v/>
      </c>
      <c r="N107">
        <f t="shared" si="23"/>
        <v>3.4162995594713657</v>
      </c>
    </row>
    <row r="108" spans="1:14">
      <c r="A108" s="12" t="str">
        <f t="shared" si="19"/>
        <v>OD1237</v>
      </c>
      <c r="B108" t="str">
        <f t="shared" ref="B108:N108" si="24">IF(B84&gt;0,B60/B84,"")</f>
        <v/>
      </c>
      <c r="C108" t="str">
        <f t="shared" si="24"/>
        <v/>
      </c>
      <c r="D108" t="str">
        <f t="shared" si="24"/>
        <v/>
      </c>
      <c r="E108" t="str">
        <f t="shared" si="24"/>
        <v/>
      </c>
      <c r="F108" t="str">
        <f t="shared" si="24"/>
        <v/>
      </c>
      <c r="G108">
        <f t="shared" si="24"/>
        <v>7.333333333333333</v>
      </c>
      <c r="H108" t="str">
        <f t="shared" si="24"/>
        <v/>
      </c>
      <c r="I108" t="str">
        <f t="shared" si="24"/>
        <v/>
      </c>
      <c r="J108" t="str">
        <f t="shared" si="24"/>
        <v/>
      </c>
      <c r="K108" t="str">
        <f t="shared" si="24"/>
        <v/>
      </c>
      <c r="L108" t="str">
        <f t="shared" si="24"/>
        <v/>
      </c>
      <c r="M108" t="str">
        <f t="shared" si="24"/>
        <v/>
      </c>
      <c r="N108">
        <f t="shared" si="24"/>
        <v>7.333333333333333</v>
      </c>
    </row>
    <row r="109" spans="1:14">
      <c r="A109" s="12" t="str">
        <f t="shared" si="19"/>
        <v>OD1238</v>
      </c>
      <c r="B109" t="str">
        <f t="shared" ref="B109:N109" si="25">IF(B85&gt;0,B61/B85,"")</f>
        <v/>
      </c>
      <c r="C109" t="str">
        <f t="shared" si="25"/>
        <v/>
      </c>
      <c r="D109" t="str">
        <f t="shared" si="25"/>
        <v/>
      </c>
      <c r="E109" t="str">
        <f t="shared" si="25"/>
        <v/>
      </c>
      <c r="F109" t="str">
        <f t="shared" si="25"/>
        <v/>
      </c>
      <c r="G109" t="str">
        <f t="shared" si="25"/>
        <v/>
      </c>
      <c r="H109" t="str">
        <f t="shared" si="25"/>
        <v/>
      </c>
      <c r="I109" t="str">
        <f t="shared" si="25"/>
        <v/>
      </c>
      <c r="J109" t="str">
        <f t="shared" si="25"/>
        <v/>
      </c>
      <c r="K109" t="str">
        <f t="shared" si="25"/>
        <v/>
      </c>
      <c r="L109" t="str">
        <f t="shared" si="25"/>
        <v/>
      </c>
      <c r="M109" t="str">
        <f t="shared" si="25"/>
        <v/>
      </c>
      <c r="N109" t="str">
        <f t="shared" si="25"/>
        <v/>
      </c>
    </row>
    <row r="110" spans="1:14">
      <c r="A110" s="12" t="str">
        <f t="shared" si="19"/>
        <v>OD1239</v>
      </c>
      <c r="B110" t="str">
        <f t="shared" ref="B110:N110" si="26">IF(B86&gt;0,B62/B86,"")</f>
        <v/>
      </c>
      <c r="C110" t="str">
        <f t="shared" si="26"/>
        <v/>
      </c>
      <c r="D110" t="str">
        <f t="shared" si="26"/>
        <v/>
      </c>
      <c r="E110" t="str">
        <f t="shared" si="26"/>
        <v/>
      </c>
      <c r="F110" t="str">
        <f t="shared" si="26"/>
        <v/>
      </c>
      <c r="G110" t="str">
        <f t="shared" si="26"/>
        <v/>
      </c>
      <c r="H110" t="str">
        <f t="shared" si="26"/>
        <v/>
      </c>
      <c r="I110" t="str">
        <f t="shared" si="26"/>
        <v/>
      </c>
      <c r="J110" t="str">
        <f t="shared" si="26"/>
        <v/>
      </c>
      <c r="K110" t="str">
        <f t="shared" si="26"/>
        <v/>
      </c>
      <c r="L110" t="str">
        <f t="shared" si="26"/>
        <v/>
      </c>
      <c r="M110" t="str">
        <f t="shared" si="26"/>
        <v/>
      </c>
      <c r="N110" t="str">
        <f t="shared" si="26"/>
        <v/>
      </c>
    </row>
    <row r="111" spans="1:14">
      <c r="A111" s="12" t="str">
        <f t="shared" si="19"/>
        <v>OD1240</v>
      </c>
      <c r="B111" t="str">
        <f t="shared" ref="B111:N111" si="27">IF(B87&gt;0,B63/B87,"")</f>
        <v/>
      </c>
      <c r="C111" t="str">
        <f t="shared" si="27"/>
        <v/>
      </c>
      <c r="D111" t="str">
        <f t="shared" si="27"/>
        <v/>
      </c>
      <c r="E111" t="str">
        <f t="shared" si="27"/>
        <v/>
      </c>
      <c r="F111" t="str">
        <f t="shared" si="27"/>
        <v/>
      </c>
      <c r="G111" t="str">
        <f t="shared" si="27"/>
        <v/>
      </c>
      <c r="H111" t="str">
        <f t="shared" si="27"/>
        <v/>
      </c>
      <c r="I111" t="str">
        <f t="shared" si="27"/>
        <v/>
      </c>
      <c r="J111" t="str">
        <f t="shared" si="27"/>
        <v/>
      </c>
      <c r="K111" t="str">
        <f t="shared" si="27"/>
        <v/>
      </c>
      <c r="L111" t="str">
        <f t="shared" si="27"/>
        <v/>
      </c>
      <c r="M111" t="str">
        <f t="shared" si="27"/>
        <v/>
      </c>
      <c r="N111" t="str">
        <f t="shared" si="27"/>
        <v/>
      </c>
    </row>
    <row r="112" spans="1:14">
      <c r="A112" s="12" t="str">
        <f t="shared" si="19"/>
        <v/>
      </c>
      <c r="B112" t="str">
        <f t="shared" ref="B112:N112" si="28">IF(B88&gt;0,B64/B88,"")</f>
        <v/>
      </c>
      <c r="C112" t="str">
        <f t="shared" si="28"/>
        <v/>
      </c>
      <c r="D112" t="str">
        <f t="shared" si="28"/>
        <v/>
      </c>
      <c r="E112" t="str">
        <f t="shared" si="28"/>
        <v/>
      </c>
      <c r="F112" t="str">
        <f t="shared" si="28"/>
        <v/>
      </c>
      <c r="G112" t="str">
        <f t="shared" si="28"/>
        <v/>
      </c>
      <c r="H112" t="str">
        <f t="shared" si="28"/>
        <v/>
      </c>
      <c r="I112" t="str">
        <f t="shared" si="28"/>
        <v/>
      </c>
      <c r="J112" t="str">
        <f t="shared" si="28"/>
        <v/>
      </c>
      <c r="K112" t="str">
        <f t="shared" si="28"/>
        <v/>
      </c>
      <c r="L112" t="str">
        <f t="shared" si="28"/>
        <v/>
      </c>
      <c r="M112" t="str">
        <f t="shared" si="28"/>
        <v/>
      </c>
      <c r="N112" t="str">
        <f t="shared" si="28"/>
        <v/>
      </c>
    </row>
    <row r="113" spans="1:18">
      <c r="A113" s="12" t="str">
        <f t="shared" si="19"/>
        <v/>
      </c>
      <c r="B113" t="str">
        <f t="shared" ref="B113:N113" si="29">IF(B89&gt;0,B65/B89,"")</f>
        <v/>
      </c>
      <c r="C113" t="str">
        <f t="shared" si="29"/>
        <v/>
      </c>
      <c r="D113" t="str">
        <f t="shared" si="29"/>
        <v/>
      </c>
      <c r="E113" t="str">
        <f t="shared" si="29"/>
        <v/>
      </c>
      <c r="F113" t="str">
        <f t="shared" si="29"/>
        <v/>
      </c>
      <c r="G113" t="str">
        <f t="shared" si="29"/>
        <v/>
      </c>
      <c r="H113" t="str">
        <f t="shared" si="29"/>
        <v/>
      </c>
      <c r="I113" t="str">
        <f t="shared" si="29"/>
        <v/>
      </c>
      <c r="J113" t="str">
        <f t="shared" si="29"/>
        <v/>
      </c>
      <c r="K113" t="str">
        <f t="shared" si="29"/>
        <v/>
      </c>
      <c r="L113" t="str">
        <f t="shared" si="29"/>
        <v/>
      </c>
      <c r="M113" t="str">
        <f t="shared" si="29"/>
        <v/>
      </c>
      <c r="N113" t="str">
        <f t="shared" si="29"/>
        <v/>
      </c>
    </row>
    <row r="114" spans="1:18">
      <c r="A114" s="12" t="str">
        <f t="shared" si="19"/>
        <v/>
      </c>
      <c r="B114" t="str">
        <f t="shared" ref="B114:N114" si="30">IF(B90&gt;0,B66/B90,"")</f>
        <v/>
      </c>
      <c r="C114" t="str">
        <f t="shared" si="30"/>
        <v/>
      </c>
      <c r="D114" t="str">
        <f t="shared" si="30"/>
        <v/>
      </c>
      <c r="E114" t="str">
        <f t="shared" si="30"/>
        <v/>
      </c>
      <c r="F114" t="str">
        <f t="shared" si="30"/>
        <v/>
      </c>
      <c r="G114" t="str">
        <f t="shared" si="30"/>
        <v/>
      </c>
      <c r="H114" t="str">
        <f t="shared" si="30"/>
        <v/>
      </c>
      <c r="I114" t="str">
        <f t="shared" si="30"/>
        <v/>
      </c>
      <c r="J114" t="str">
        <f t="shared" si="30"/>
        <v/>
      </c>
      <c r="K114" t="str">
        <f t="shared" si="30"/>
        <v/>
      </c>
      <c r="L114" t="str">
        <f t="shared" si="30"/>
        <v/>
      </c>
      <c r="M114" t="str">
        <f t="shared" si="30"/>
        <v/>
      </c>
      <c r="N114" t="str">
        <f t="shared" si="30"/>
        <v/>
      </c>
    </row>
    <row r="115" spans="1:18">
      <c r="A115" s="12" t="str">
        <f t="shared" si="19"/>
        <v/>
      </c>
      <c r="B115" t="str">
        <f t="shared" ref="B115:N115" si="31">IF(B91&gt;0,B67/B91,"")</f>
        <v/>
      </c>
      <c r="C115" t="str">
        <f t="shared" si="31"/>
        <v/>
      </c>
      <c r="D115" t="str">
        <f t="shared" si="31"/>
        <v/>
      </c>
      <c r="E115" t="str">
        <f t="shared" si="31"/>
        <v/>
      </c>
      <c r="F115" t="str">
        <f t="shared" si="31"/>
        <v/>
      </c>
      <c r="G115" t="str">
        <f t="shared" si="31"/>
        <v/>
      </c>
      <c r="H115" t="str">
        <f t="shared" si="31"/>
        <v/>
      </c>
      <c r="I115" t="str">
        <f t="shared" si="31"/>
        <v/>
      </c>
      <c r="J115" t="str">
        <f t="shared" si="31"/>
        <v/>
      </c>
      <c r="K115" t="str">
        <f t="shared" si="31"/>
        <v/>
      </c>
      <c r="L115" t="str">
        <f t="shared" si="31"/>
        <v/>
      </c>
      <c r="M115" t="str">
        <f t="shared" si="31"/>
        <v/>
      </c>
      <c r="N115" t="str">
        <f t="shared" si="31"/>
        <v/>
      </c>
    </row>
    <row r="116" spans="1:18">
      <c r="A116" s="12" t="str">
        <f t="shared" si="19"/>
        <v/>
      </c>
      <c r="B116" t="str">
        <f t="shared" ref="B116:N116" si="32">IF(B92&gt;0,B68/B92,"")</f>
        <v/>
      </c>
      <c r="C116" t="str">
        <f t="shared" si="32"/>
        <v/>
      </c>
      <c r="D116" t="str">
        <f t="shared" si="32"/>
        <v/>
      </c>
      <c r="E116" t="str">
        <f t="shared" si="32"/>
        <v/>
      </c>
      <c r="F116" t="str">
        <f t="shared" si="32"/>
        <v/>
      </c>
      <c r="G116" t="str">
        <f t="shared" si="32"/>
        <v/>
      </c>
      <c r="H116" t="str">
        <f t="shared" si="32"/>
        <v/>
      </c>
      <c r="I116" t="str">
        <f t="shared" si="32"/>
        <v/>
      </c>
      <c r="J116" t="str">
        <f t="shared" si="32"/>
        <v/>
      </c>
      <c r="K116" t="str">
        <f t="shared" si="32"/>
        <v/>
      </c>
      <c r="L116" t="str">
        <f t="shared" si="32"/>
        <v/>
      </c>
      <c r="M116" t="str">
        <f t="shared" si="32"/>
        <v/>
      </c>
      <c r="N116" t="str">
        <f t="shared" si="32"/>
        <v/>
      </c>
    </row>
    <row r="117" spans="1:18">
      <c r="A117" s="12" t="str">
        <f t="shared" si="19"/>
        <v/>
      </c>
      <c r="B117" t="str">
        <f t="shared" ref="B117:N117" si="33">IF(B93&gt;0,B69/B93,"")</f>
        <v/>
      </c>
      <c r="C117" t="str">
        <f t="shared" si="33"/>
        <v/>
      </c>
      <c r="D117" t="str">
        <f t="shared" si="33"/>
        <v/>
      </c>
      <c r="E117" t="str">
        <f t="shared" si="33"/>
        <v/>
      </c>
      <c r="F117" t="str">
        <f t="shared" si="33"/>
        <v/>
      </c>
      <c r="G117" t="str">
        <f t="shared" si="33"/>
        <v/>
      </c>
      <c r="H117" t="str">
        <f t="shared" si="33"/>
        <v/>
      </c>
      <c r="I117" t="str">
        <f t="shared" si="33"/>
        <v/>
      </c>
      <c r="J117" t="str">
        <f t="shared" si="33"/>
        <v/>
      </c>
      <c r="K117" t="str">
        <f t="shared" si="33"/>
        <v/>
      </c>
      <c r="L117" t="str">
        <f t="shared" si="33"/>
        <v/>
      </c>
      <c r="M117" t="str">
        <f t="shared" si="33"/>
        <v/>
      </c>
      <c r="N117" t="str">
        <f t="shared" si="33"/>
        <v/>
      </c>
    </row>
    <row r="118" spans="1:18">
      <c r="A118" s="12" t="str">
        <f t="shared" si="19"/>
        <v/>
      </c>
      <c r="B118" t="str">
        <f t="shared" ref="B118:N118" si="34">IF(B94&gt;0,B70/B94,"")</f>
        <v/>
      </c>
      <c r="C118" t="str">
        <f t="shared" si="34"/>
        <v/>
      </c>
      <c r="D118" t="str">
        <f t="shared" si="34"/>
        <v/>
      </c>
      <c r="E118" t="str">
        <f t="shared" si="34"/>
        <v/>
      </c>
      <c r="F118" t="str">
        <f t="shared" si="34"/>
        <v/>
      </c>
      <c r="G118" t="str">
        <f t="shared" si="34"/>
        <v/>
      </c>
      <c r="H118" t="str">
        <f t="shared" si="34"/>
        <v/>
      </c>
      <c r="I118" t="str">
        <f t="shared" si="34"/>
        <v/>
      </c>
      <c r="J118" t="str">
        <f t="shared" si="34"/>
        <v/>
      </c>
      <c r="K118" t="str">
        <f t="shared" si="34"/>
        <v/>
      </c>
      <c r="L118" t="str">
        <f t="shared" si="34"/>
        <v/>
      </c>
      <c r="M118" t="str">
        <f t="shared" si="34"/>
        <v/>
      </c>
      <c r="N118" t="str">
        <f t="shared" si="34"/>
        <v/>
      </c>
    </row>
    <row r="119" spans="1:18">
      <c r="A119" s="12" t="str">
        <f t="shared" si="19"/>
        <v/>
      </c>
      <c r="B119" t="str">
        <f t="shared" ref="B119:N119" si="35">IF(B95&gt;0,B71/B95,"")</f>
        <v/>
      </c>
      <c r="C119" t="str">
        <f t="shared" si="35"/>
        <v/>
      </c>
      <c r="D119" t="str">
        <f t="shared" si="35"/>
        <v/>
      </c>
      <c r="E119" t="str">
        <f t="shared" si="35"/>
        <v/>
      </c>
      <c r="F119" t="str">
        <f t="shared" si="35"/>
        <v/>
      </c>
      <c r="G119" t="str">
        <f t="shared" si="35"/>
        <v/>
      </c>
      <c r="H119" t="str">
        <f t="shared" si="35"/>
        <v/>
      </c>
      <c r="I119" t="str">
        <f t="shared" si="35"/>
        <v/>
      </c>
      <c r="J119" t="str">
        <f t="shared" si="35"/>
        <v/>
      </c>
      <c r="K119" t="str">
        <f t="shared" si="35"/>
        <v/>
      </c>
      <c r="L119" t="str">
        <f t="shared" si="35"/>
        <v/>
      </c>
      <c r="M119" t="str">
        <f t="shared" si="35"/>
        <v/>
      </c>
      <c r="N119" t="str">
        <f t="shared" si="35"/>
        <v/>
      </c>
    </row>
    <row r="120" spans="1:18">
      <c r="A120" s="12" t="str">
        <f t="shared" si="19"/>
        <v/>
      </c>
      <c r="B120" t="str">
        <f t="shared" ref="B120:N120" si="36">IF(B96&gt;0,B72/B96,"")</f>
        <v/>
      </c>
      <c r="C120" t="str">
        <f t="shared" si="36"/>
        <v/>
      </c>
      <c r="D120" t="str">
        <f t="shared" si="36"/>
        <v/>
      </c>
      <c r="E120" t="str">
        <f t="shared" si="36"/>
        <v/>
      </c>
      <c r="F120" t="str">
        <f t="shared" si="36"/>
        <v/>
      </c>
      <c r="G120" t="str">
        <f t="shared" si="36"/>
        <v/>
      </c>
      <c r="H120" t="str">
        <f t="shared" si="36"/>
        <v/>
      </c>
      <c r="I120" t="str">
        <f t="shared" si="36"/>
        <v/>
      </c>
      <c r="J120" t="str">
        <f t="shared" si="36"/>
        <v/>
      </c>
      <c r="K120" t="str">
        <f t="shared" si="36"/>
        <v/>
      </c>
      <c r="L120" t="str">
        <f t="shared" si="36"/>
        <v/>
      </c>
      <c r="M120" t="str">
        <f t="shared" si="36"/>
        <v/>
      </c>
      <c r="N120" t="str">
        <f t="shared" si="36"/>
        <v/>
      </c>
    </row>
    <row r="121" spans="1:18">
      <c r="A121" s="12" t="str">
        <f t="shared" si="19"/>
        <v/>
      </c>
      <c r="B121" t="str">
        <f t="shared" ref="B121:N121" si="37">IF(B97&gt;0,B73/B97,"")</f>
        <v/>
      </c>
      <c r="C121" t="str">
        <f t="shared" si="37"/>
        <v/>
      </c>
      <c r="D121" t="str">
        <f t="shared" si="37"/>
        <v/>
      </c>
      <c r="E121" t="str">
        <f t="shared" si="37"/>
        <v/>
      </c>
      <c r="F121" t="str">
        <f t="shared" si="37"/>
        <v/>
      </c>
      <c r="G121" t="str">
        <f t="shared" si="37"/>
        <v/>
      </c>
      <c r="H121" t="str">
        <f t="shared" si="37"/>
        <v/>
      </c>
      <c r="I121" t="str">
        <f t="shared" si="37"/>
        <v/>
      </c>
      <c r="J121" t="str">
        <f t="shared" si="37"/>
        <v/>
      </c>
      <c r="K121" t="str">
        <f t="shared" si="37"/>
        <v/>
      </c>
      <c r="L121" t="str">
        <f t="shared" si="37"/>
        <v/>
      </c>
      <c r="M121" t="str">
        <f t="shared" si="37"/>
        <v/>
      </c>
      <c r="N121" t="str">
        <f t="shared" si="37"/>
        <v/>
      </c>
    </row>
    <row r="122" spans="1:18">
      <c r="A122" s="12" t="str">
        <f t="shared" si="19"/>
        <v/>
      </c>
      <c r="B122" t="str">
        <f t="shared" ref="B122:N122" si="38">IF(B98&gt;0,B74/B98,"")</f>
        <v/>
      </c>
      <c r="C122" t="str">
        <f t="shared" si="38"/>
        <v/>
      </c>
      <c r="D122" t="str">
        <f t="shared" si="38"/>
        <v/>
      </c>
      <c r="E122" t="str">
        <f t="shared" si="38"/>
        <v/>
      </c>
      <c r="F122" t="str">
        <f t="shared" si="38"/>
        <v/>
      </c>
      <c r="G122" t="str">
        <f t="shared" si="38"/>
        <v/>
      </c>
      <c r="H122" t="str">
        <f t="shared" si="38"/>
        <v/>
      </c>
      <c r="I122" t="str">
        <f t="shared" si="38"/>
        <v/>
      </c>
      <c r="J122" t="str">
        <f t="shared" si="38"/>
        <v/>
      </c>
      <c r="K122" t="str">
        <f t="shared" si="38"/>
        <v/>
      </c>
      <c r="L122" t="str">
        <f t="shared" si="38"/>
        <v/>
      </c>
      <c r="M122" t="str">
        <f t="shared" si="38"/>
        <v/>
      </c>
      <c r="N122" t="str">
        <f t="shared" si="38"/>
        <v/>
      </c>
    </row>
    <row r="123" spans="1:18">
      <c r="A123" s="12" t="str">
        <f t="shared" si="19"/>
        <v/>
      </c>
      <c r="B123" t="str">
        <f t="shared" ref="B123:N123" si="39">IF(B99&gt;0,B75/B99,"")</f>
        <v/>
      </c>
      <c r="C123" t="str">
        <f t="shared" si="39"/>
        <v/>
      </c>
      <c r="D123" t="str">
        <f t="shared" si="39"/>
        <v/>
      </c>
      <c r="E123" t="str">
        <f t="shared" si="39"/>
        <v/>
      </c>
      <c r="F123" t="str">
        <f t="shared" si="39"/>
        <v/>
      </c>
      <c r="G123" t="str">
        <f t="shared" si="39"/>
        <v/>
      </c>
      <c r="H123" t="str">
        <f t="shared" si="39"/>
        <v/>
      </c>
      <c r="I123" t="str">
        <f t="shared" si="39"/>
        <v/>
      </c>
      <c r="J123" t="str">
        <f t="shared" si="39"/>
        <v/>
      </c>
      <c r="K123" t="str">
        <f t="shared" si="39"/>
        <v/>
      </c>
      <c r="L123" t="str">
        <f t="shared" si="39"/>
        <v/>
      </c>
      <c r="M123" t="str">
        <f t="shared" si="39"/>
        <v/>
      </c>
      <c r="N123" t="str">
        <f t="shared" si="39"/>
        <v/>
      </c>
    </row>
    <row r="124" spans="1:18">
      <c r="A124" s="12" t="str">
        <f t="shared" si="19"/>
        <v/>
      </c>
      <c r="B124" t="str">
        <f t="shared" ref="B124:N125" si="40">IF(B100&gt;0,B76/B100,"")</f>
        <v/>
      </c>
      <c r="C124" t="str">
        <f t="shared" si="40"/>
        <v/>
      </c>
      <c r="D124" t="str">
        <f t="shared" si="40"/>
        <v/>
      </c>
      <c r="E124" t="str">
        <f t="shared" si="40"/>
        <v/>
      </c>
      <c r="F124" t="str">
        <f t="shared" si="40"/>
        <v/>
      </c>
      <c r="G124" t="str">
        <f t="shared" si="40"/>
        <v/>
      </c>
      <c r="H124" t="str">
        <f t="shared" si="40"/>
        <v/>
      </c>
      <c r="I124" t="str">
        <f t="shared" si="40"/>
        <v/>
      </c>
      <c r="J124" t="str">
        <f t="shared" si="40"/>
        <v/>
      </c>
      <c r="K124" t="str">
        <f t="shared" si="40"/>
        <v/>
      </c>
      <c r="L124" t="str">
        <f t="shared" si="40"/>
        <v/>
      </c>
      <c r="M124" t="str">
        <f t="shared" si="40"/>
        <v/>
      </c>
      <c r="N124" t="str">
        <f t="shared" si="40"/>
        <v/>
      </c>
    </row>
    <row r="125" spans="1:18">
      <c r="A125" s="12" t="str">
        <f t="shared" si="19"/>
        <v/>
      </c>
      <c r="B125">
        <f t="shared" ref="B125:M125" si="41">IF(B101&gt;0,B77/B101,"")</f>
        <v>2.8142857142857145</v>
      </c>
      <c r="C125">
        <f t="shared" si="41"/>
        <v>3.1891418563922942</v>
      </c>
      <c r="D125">
        <f t="shared" si="41"/>
        <v>8</v>
      </c>
      <c r="E125">
        <f t="shared" si="41"/>
        <v>2</v>
      </c>
      <c r="F125">
        <f t="shared" si="41"/>
        <v>6</v>
      </c>
      <c r="G125">
        <f t="shared" si="41"/>
        <v>10.333333333333334</v>
      </c>
      <c r="H125" t="str">
        <f t="shared" si="41"/>
        <v/>
      </c>
      <c r="I125" t="str">
        <f t="shared" si="41"/>
        <v/>
      </c>
      <c r="J125" t="str">
        <f t="shared" si="41"/>
        <v/>
      </c>
      <c r="K125" t="str">
        <f t="shared" si="41"/>
        <v/>
      </c>
      <c r="L125" t="str">
        <f t="shared" si="41"/>
        <v/>
      </c>
      <c r="M125" t="str">
        <f t="shared" si="41"/>
        <v/>
      </c>
      <c r="N125">
        <f t="shared" si="40"/>
        <v>3.4539007092198584</v>
      </c>
    </row>
    <row r="127" spans="1:18">
      <c r="A127" s="21" t="s">
        <v>79</v>
      </c>
      <c r="B127" t="s">
        <v>87</v>
      </c>
    </row>
    <row r="128" spans="1:18" ht="34">
      <c r="F128" s="35" t="s">
        <v>87</v>
      </c>
      <c r="G128" s="36" t="s">
        <v>88</v>
      </c>
      <c r="H128" s="35" t="s">
        <v>89</v>
      </c>
      <c r="K128" s="39" t="s">
        <v>0</v>
      </c>
      <c r="L128" s="35" t="s">
        <v>87</v>
      </c>
      <c r="M128" s="36" t="s">
        <v>88</v>
      </c>
      <c r="N128" s="35" t="s">
        <v>89</v>
      </c>
      <c r="O128" t="s">
        <v>170</v>
      </c>
      <c r="P128" t="s">
        <v>536</v>
      </c>
      <c r="Q128" t="s">
        <v>539</v>
      </c>
      <c r="R128" t="s">
        <v>552</v>
      </c>
    </row>
    <row r="129" spans="1:17">
      <c r="A129" s="21" t="s">
        <v>182</v>
      </c>
      <c r="B129" s="21" t="s">
        <v>165</v>
      </c>
      <c r="K129" s="12" t="str">
        <f t="shared" ref="K129:K148" si="42">IF(A33&lt;&gt;"", A33,"")</f>
        <v>OD1234</v>
      </c>
      <c r="L129">
        <f t="shared" ref="L129:L148" si="43">AM7</f>
        <v>0</v>
      </c>
      <c r="M129">
        <f t="shared" ref="M129:M148" si="44">AN7</f>
        <v>1</v>
      </c>
      <c r="N129">
        <f t="shared" ref="N129:N148" si="45">AO7</f>
        <v>0</v>
      </c>
      <c r="O129" s="89">
        <f t="shared" ref="O129:O148" si="46">N225</f>
        <v>0</v>
      </c>
      <c r="P129">
        <f>SUM(Table30[[#This Row],[Available]:[Unavailable - Not Under Maintenance]])</f>
        <v>1</v>
      </c>
      <c r="Q129" s="42" cm="1">
        <f t="array" ref="Q129">IF(Table30[[#This Row],[Available]]&gt;0,Table30[[#This Row],[Column1]]/Table30[[#This Row],[Available]]/Table20[Benchmark for Truck Utilization (Daily Number of Trips)], 0)</f>
        <v>0</v>
      </c>
    </row>
    <row r="130" spans="1:17">
      <c r="A130" s="21" t="s">
        <v>167</v>
      </c>
      <c r="B130" t="s">
        <v>544</v>
      </c>
      <c r="C130" t="s">
        <v>545</v>
      </c>
      <c r="D130" t="s">
        <v>166</v>
      </c>
      <c r="K130" s="12" t="str">
        <f t="shared" si="42"/>
        <v>OD1235</v>
      </c>
      <c r="L130">
        <f t="shared" si="43"/>
        <v>14</v>
      </c>
      <c r="M130">
        <f t="shared" si="44"/>
        <v>3</v>
      </c>
      <c r="N130">
        <f t="shared" si="45"/>
        <v>0</v>
      </c>
      <c r="O130" s="89">
        <f t="shared" si="46"/>
        <v>129</v>
      </c>
      <c r="P130">
        <f>SUM(Table30[[#This Row],[Available]:[Unavailable - Not Under Maintenance]])</f>
        <v>17</v>
      </c>
      <c r="Q130" s="42" cm="1">
        <f t="array" ref="Q130">IF(Table30[[#This Row],[Available]]&gt;0,Table30[[#This Row],[Column1]]/Table30[[#This Row],[Available]]/Table20[Benchmark for Truck Utilization (Daily Number of Trips)], 0)</f>
        <v>1.8428571428571427</v>
      </c>
    </row>
    <row r="131" spans="1:17">
      <c r="A131" s="177" t="s">
        <v>339</v>
      </c>
      <c r="B131">
        <v>8</v>
      </c>
      <c r="D131">
        <v>8</v>
      </c>
      <c r="K131" s="12" t="str">
        <f t="shared" si="42"/>
        <v>OD1236</v>
      </c>
      <c r="L131">
        <f t="shared" si="43"/>
        <v>19</v>
      </c>
      <c r="M131">
        <f t="shared" si="44"/>
        <v>4</v>
      </c>
      <c r="N131">
        <f t="shared" si="45"/>
        <v>0</v>
      </c>
      <c r="O131" s="89">
        <f t="shared" si="46"/>
        <v>140</v>
      </c>
      <c r="P131">
        <f>SUM(Table30[[#This Row],[Available]:[Unavailable - Not Under Maintenance]])</f>
        <v>23</v>
      </c>
      <c r="Q131" s="42" cm="1">
        <f t="array" ref="Q131">IF(Table30[[#This Row],[Available]]&gt;0,Table30[[#This Row],[Column1]]/Table30[[#This Row],[Available]]/Table20[Benchmark for Truck Utilization (Daily Number of Trips)], 0)</f>
        <v>1.4736842105263157</v>
      </c>
    </row>
    <row r="132" spans="1:17">
      <c r="A132" s="177" t="s">
        <v>181</v>
      </c>
      <c r="B132">
        <v>6</v>
      </c>
      <c r="C132">
        <v>16</v>
      </c>
      <c r="D132">
        <v>22</v>
      </c>
      <c r="K132" s="12" t="str">
        <f t="shared" si="42"/>
        <v>OD1237</v>
      </c>
      <c r="L132">
        <f t="shared" si="43"/>
        <v>1</v>
      </c>
      <c r="M132">
        <f t="shared" si="44"/>
        <v>0</v>
      </c>
      <c r="N132">
        <f t="shared" si="45"/>
        <v>0</v>
      </c>
      <c r="O132" s="89">
        <f t="shared" si="46"/>
        <v>8</v>
      </c>
      <c r="P132">
        <f>SUM(Table30[[#This Row],[Available]:[Unavailable - Not Under Maintenance]])</f>
        <v>1</v>
      </c>
      <c r="Q132" s="42" cm="1">
        <f t="array" ref="Q132">IF(Table30[[#This Row],[Available]]&gt;0,Table30[[#This Row],[Column1]]/Table30[[#This Row],[Available]]/Table20[Benchmark for Truck Utilization (Daily Number of Trips)], 0)</f>
        <v>1.6</v>
      </c>
    </row>
    <row r="133" spans="1:17">
      <c r="A133" s="177" t="s">
        <v>347</v>
      </c>
      <c r="C133">
        <v>1</v>
      </c>
      <c r="D133">
        <v>1</v>
      </c>
      <c r="K133" s="12" t="str">
        <f t="shared" si="42"/>
        <v>OD1238</v>
      </c>
      <c r="L133">
        <f t="shared" si="43"/>
        <v>0</v>
      </c>
      <c r="M133">
        <f t="shared" si="44"/>
        <v>0</v>
      </c>
      <c r="N133">
        <f t="shared" si="45"/>
        <v>0</v>
      </c>
      <c r="O133" s="89">
        <f t="shared" si="46"/>
        <v>0</v>
      </c>
      <c r="P133">
        <f>SUM(Table30[[#This Row],[Available]:[Unavailable - Not Under Maintenance]])</f>
        <v>0</v>
      </c>
      <c r="Q133" s="42" cm="1">
        <f t="array" ref="Q133">IF(Table30[[#This Row],[Available]]&gt;0,Table30[[#This Row],[Column1]]/Table30[[#This Row],[Available]]/Table20[Benchmark for Truck Utilization (Daily Number of Trips)], 0)</f>
        <v>0</v>
      </c>
    </row>
    <row r="134" spans="1:17">
      <c r="A134" s="177" t="s">
        <v>396</v>
      </c>
      <c r="C134">
        <v>1</v>
      </c>
      <c r="D134">
        <v>1</v>
      </c>
      <c r="K134" s="12" t="str">
        <f t="shared" si="42"/>
        <v>OD1239</v>
      </c>
      <c r="L134">
        <f t="shared" si="43"/>
        <v>0</v>
      </c>
      <c r="M134">
        <f t="shared" si="44"/>
        <v>0</v>
      </c>
      <c r="N134">
        <f t="shared" si="45"/>
        <v>0</v>
      </c>
      <c r="O134" s="89">
        <f t="shared" si="46"/>
        <v>0</v>
      </c>
      <c r="P134">
        <f>SUM(Table30[[#This Row],[Available]:[Unavailable - Not Under Maintenance]])</f>
        <v>0</v>
      </c>
      <c r="Q134" s="42" cm="1">
        <f t="array" ref="Q134">IF(Table30[[#This Row],[Available]]&gt;0,Table30[[#This Row],[Column1]]/Table30[[#This Row],[Available]]/Table20[Benchmark for Truck Utilization (Daily Number of Trips)], 0)</f>
        <v>0</v>
      </c>
    </row>
    <row r="135" spans="1:17">
      <c r="A135" s="177" t="s">
        <v>340</v>
      </c>
      <c r="C135">
        <v>1</v>
      </c>
      <c r="D135">
        <v>1</v>
      </c>
      <c r="K135" s="12" t="str">
        <f t="shared" si="42"/>
        <v>OD1240</v>
      </c>
      <c r="L135">
        <f t="shared" si="43"/>
        <v>0</v>
      </c>
      <c r="M135">
        <f t="shared" si="44"/>
        <v>0</v>
      </c>
      <c r="N135">
        <f t="shared" si="45"/>
        <v>0</v>
      </c>
      <c r="O135" s="89">
        <f t="shared" si="46"/>
        <v>0</v>
      </c>
      <c r="P135">
        <f>SUM(Table30[[#This Row],[Available]:[Unavailable - Not Under Maintenance]])</f>
        <v>0</v>
      </c>
      <c r="Q135" s="42" cm="1">
        <f t="array" ref="Q135">IF(Table30[[#This Row],[Available]]&gt;0,Table30[[#This Row],[Column1]]/Table30[[#This Row],[Available]]/Table20[Benchmark for Truck Utilization (Daily Number of Trips)], 0)</f>
        <v>0</v>
      </c>
    </row>
    <row r="136" spans="1:17" ht="17" thickBot="1">
      <c r="A136" s="177" t="s">
        <v>166</v>
      </c>
      <c r="B136">
        <v>14</v>
      </c>
      <c r="C136">
        <v>19</v>
      </c>
      <c r="D136">
        <v>33</v>
      </c>
      <c r="K136" s="12" t="str">
        <f t="shared" si="42"/>
        <v/>
      </c>
      <c r="L136">
        <f t="shared" si="43"/>
        <v>0</v>
      </c>
      <c r="M136">
        <f t="shared" si="44"/>
        <v>0</v>
      </c>
      <c r="N136">
        <f t="shared" si="45"/>
        <v>0</v>
      </c>
      <c r="O136" s="89">
        <f t="shared" si="46"/>
        <v>0</v>
      </c>
      <c r="P136">
        <f>SUM(Table30[[#This Row],[Available]:[Unavailable - Not Under Maintenance]])</f>
        <v>0</v>
      </c>
      <c r="Q136" s="42" cm="1">
        <f t="array" ref="Q136">IF(Table30[[#This Row],[Available]]&gt;0,Table30[[#This Row],[Column1]]/Table30[[#This Row],[Available]]/Table20[Benchmark for Truck Utilization (Daily Number of Trips)], 0)</f>
        <v>0</v>
      </c>
    </row>
    <row r="137" spans="1:17" ht="17" thickBot="1">
      <c r="E137" s="8" t="s">
        <v>102</v>
      </c>
      <c r="F137">
        <f>COUNTIFS(Table1[Month],MONTH('Summary Transport'!$E137),Table1[Operation Status],'Summary Transport'!F$128)</f>
        <v>0</v>
      </c>
      <c r="G137">
        <f>COUNTIFS(Table1[Month],MONTH('Summary Transport'!$E137),Table1[Operation Status],'Summary Transport'!G$128)</f>
        <v>0</v>
      </c>
      <c r="H137">
        <f>COUNTIFS(Table1[Month],MONTH('Summary Transport'!$E137),Table1[Operation Status],'Summary Transport'!H$128)</f>
        <v>0</v>
      </c>
      <c r="K137" s="12" t="str">
        <f t="shared" si="42"/>
        <v/>
      </c>
      <c r="L137">
        <f t="shared" si="43"/>
        <v>0</v>
      </c>
      <c r="M137">
        <f t="shared" si="44"/>
        <v>0</v>
      </c>
      <c r="N137">
        <f t="shared" si="45"/>
        <v>0</v>
      </c>
      <c r="O137" s="89">
        <f t="shared" si="46"/>
        <v>0</v>
      </c>
      <c r="P137">
        <f>SUM(Table30[[#This Row],[Available]:[Unavailable - Not Under Maintenance]])</f>
        <v>0</v>
      </c>
      <c r="Q137" s="42" cm="1">
        <f t="array" ref="Q137">IF(Table30[[#This Row],[Available]]&gt;0,Table30[[#This Row],[Column1]]/Table30[[#This Row],[Available]]/Table20[Benchmark for Truck Utilization (Daily Number of Trips)], 0)</f>
        <v>0</v>
      </c>
    </row>
    <row r="138" spans="1:17" ht="17" thickBot="1">
      <c r="E138" s="8" t="s">
        <v>103</v>
      </c>
      <c r="F138">
        <f>COUNTIFS(Table1[Month],MONTH('Summary Transport'!$E138),Table1[Operation Status],'Summary Transport'!F$128)</f>
        <v>0</v>
      </c>
      <c r="G138">
        <f>COUNTIFS(Table1[Month],MONTH('Summary Transport'!$E138),Table1[Operation Status],'Summary Transport'!G$128)</f>
        <v>0</v>
      </c>
      <c r="H138">
        <f>COUNTIFS(Table1[Month],MONTH('Summary Transport'!$E138),Table1[Operation Status],'Summary Transport'!H$128)</f>
        <v>0</v>
      </c>
      <c r="K138" s="12" t="str">
        <f t="shared" si="42"/>
        <v/>
      </c>
      <c r="L138">
        <f t="shared" si="43"/>
        <v>0</v>
      </c>
      <c r="M138">
        <f t="shared" si="44"/>
        <v>0</v>
      </c>
      <c r="N138">
        <f t="shared" si="45"/>
        <v>0</v>
      </c>
      <c r="O138" s="89">
        <f t="shared" si="46"/>
        <v>0</v>
      </c>
      <c r="P138">
        <f>SUM(Table30[[#This Row],[Available]:[Unavailable - Not Under Maintenance]])</f>
        <v>0</v>
      </c>
      <c r="Q138" s="42" cm="1">
        <f t="array" ref="Q138">IF(Table30[[#This Row],[Available]]&gt;0,Table30[[#This Row],[Column1]]/Table30[[#This Row],[Available]]/Table20[Benchmark for Truck Utilization (Daily Number of Trips)], 0)</f>
        <v>0</v>
      </c>
    </row>
    <row r="139" spans="1:17" ht="17" thickBot="1">
      <c r="E139" s="8" t="s">
        <v>104</v>
      </c>
      <c r="F139">
        <f>COUNTIFS(Table1[Month],MONTH('Summary Transport'!$E139),Table1[Operation Status],'Summary Transport'!F$128)</f>
        <v>0</v>
      </c>
      <c r="G139">
        <f>COUNTIFS(Table1[Month],MONTH('Summary Transport'!$E139),Table1[Operation Status],'Summary Transport'!G$128)</f>
        <v>0</v>
      </c>
      <c r="H139">
        <f>COUNTIFS(Table1[Month],MONTH('Summary Transport'!$E139),Table1[Operation Status],'Summary Transport'!H$128)</f>
        <v>0</v>
      </c>
      <c r="K139" s="12" t="str">
        <f t="shared" si="42"/>
        <v/>
      </c>
      <c r="L139">
        <f t="shared" si="43"/>
        <v>0</v>
      </c>
      <c r="M139">
        <f t="shared" si="44"/>
        <v>0</v>
      </c>
      <c r="N139">
        <f t="shared" si="45"/>
        <v>0</v>
      </c>
      <c r="O139" s="89">
        <f t="shared" si="46"/>
        <v>0</v>
      </c>
      <c r="P139">
        <f>SUM(Table30[[#This Row],[Available]:[Unavailable - Not Under Maintenance]])</f>
        <v>0</v>
      </c>
      <c r="Q139" s="42" cm="1">
        <f t="array" ref="Q139">IF(Table30[[#This Row],[Available]]&gt;0,Table30[[#This Row],[Column1]]/Table30[[#This Row],[Available]]/Table20[Benchmark for Truck Utilization (Daily Number of Trips)], 0)</f>
        <v>0</v>
      </c>
    </row>
    <row r="140" spans="1:17" ht="17" thickBot="1">
      <c r="E140" s="8" t="s">
        <v>105</v>
      </c>
      <c r="F140">
        <f>COUNTIFS(Table1[Month],MONTH('Summary Transport'!$E140),Table1[Operation Status],'Summary Transport'!F$128)</f>
        <v>0</v>
      </c>
      <c r="G140">
        <f>COUNTIFS(Table1[Month],MONTH('Summary Transport'!$E140),Table1[Operation Status],'Summary Transport'!G$128)</f>
        <v>0</v>
      </c>
      <c r="H140">
        <f>COUNTIFS(Table1[Month],MONTH('Summary Transport'!$E140),Table1[Operation Status],'Summary Transport'!H$128)</f>
        <v>0</v>
      </c>
      <c r="K140" s="12" t="str">
        <f t="shared" si="42"/>
        <v/>
      </c>
      <c r="L140">
        <f t="shared" si="43"/>
        <v>0</v>
      </c>
      <c r="M140">
        <f t="shared" si="44"/>
        <v>0</v>
      </c>
      <c r="N140">
        <f t="shared" si="45"/>
        <v>0</v>
      </c>
      <c r="O140" s="89">
        <f t="shared" si="46"/>
        <v>0</v>
      </c>
      <c r="P140">
        <f>SUM(Table30[[#This Row],[Available]:[Unavailable - Not Under Maintenance]])</f>
        <v>0</v>
      </c>
      <c r="Q140" s="42" cm="1">
        <f t="array" ref="Q140">IF(Table30[[#This Row],[Available]]&gt;0,Table30[[#This Row],[Column1]]/Table30[[#This Row],[Available]]/Table20[Benchmark for Truck Utilization (Daily Number of Trips)], 0)</f>
        <v>0</v>
      </c>
    </row>
    <row r="141" spans="1:17">
      <c r="E141" s="15" t="s">
        <v>120</v>
      </c>
      <c r="F141">
        <f>COUNTIFS(Table1[Month],MONTH('Summary Transport'!$E141),Table1[Operation Status],'Summary Transport'!F$128)</f>
        <v>0</v>
      </c>
      <c r="G141">
        <f>COUNTIFS(Table1[Month],MONTH('Summary Transport'!$E141),Table1[Operation Status],'Summary Transport'!G$128)</f>
        <v>0</v>
      </c>
      <c r="H141">
        <f>COUNTIFS(Table1[Month],MONTH('Summary Transport'!$E141),Table1[Operation Status],'Summary Transport'!H$128)</f>
        <v>0</v>
      </c>
      <c r="K141" s="12" t="str">
        <f t="shared" si="42"/>
        <v/>
      </c>
      <c r="L141">
        <f t="shared" si="43"/>
        <v>0</v>
      </c>
      <c r="M141">
        <f t="shared" si="44"/>
        <v>0</v>
      </c>
      <c r="N141">
        <f t="shared" si="45"/>
        <v>0</v>
      </c>
      <c r="O141" s="89">
        <f t="shared" si="46"/>
        <v>0</v>
      </c>
      <c r="P141">
        <f>SUM(Table30[[#This Row],[Available]:[Unavailable - Not Under Maintenance]])</f>
        <v>0</v>
      </c>
      <c r="Q141" s="42" cm="1">
        <f t="array" ref="Q141">IF(Table30[[#This Row],[Available]]&gt;0,Table30[[#This Row],[Column1]]/Table30[[#This Row],[Available]]/Table20[Benchmark for Truck Utilization (Daily Number of Trips)], 0)</f>
        <v>0</v>
      </c>
    </row>
    <row r="142" spans="1:17">
      <c r="K142" s="12" t="str">
        <f t="shared" si="42"/>
        <v/>
      </c>
      <c r="L142">
        <f t="shared" si="43"/>
        <v>0</v>
      </c>
      <c r="M142">
        <f t="shared" si="44"/>
        <v>0</v>
      </c>
      <c r="N142">
        <f t="shared" si="45"/>
        <v>0</v>
      </c>
      <c r="O142" s="89">
        <f t="shared" si="46"/>
        <v>0</v>
      </c>
      <c r="P142">
        <f>SUM(Table30[[#This Row],[Available]:[Unavailable - Not Under Maintenance]])</f>
        <v>0</v>
      </c>
      <c r="Q142" s="42" cm="1">
        <f t="array" ref="Q142">IF(Table30[[#This Row],[Available]]&gt;0,Table30[[#This Row],[Column1]]/Table30[[#This Row],[Available]]/Table20[Benchmark for Truck Utilization (Daily Number of Trips)], 0)</f>
        <v>0</v>
      </c>
    </row>
    <row r="143" spans="1:17">
      <c r="K143" s="12" t="str">
        <f t="shared" si="42"/>
        <v/>
      </c>
      <c r="L143">
        <f t="shared" si="43"/>
        <v>0</v>
      </c>
      <c r="M143">
        <f t="shared" si="44"/>
        <v>0</v>
      </c>
      <c r="N143">
        <f t="shared" si="45"/>
        <v>0</v>
      </c>
      <c r="O143" s="89">
        <f t="shared" si="46"/>
        <v>0</v>
      </c>
      <c r="P143">
        <f>SUM(Table30[[#This Row],[Available]:[Unavailable - Not Under Maintenance]])</f>
        <v>0</v>
      </c>
      <c r="Q143" s="42" cm="1">
        <f t="array" ref="Q143">IF(Table30[[#This Row],[Available]]&gt;0,Table30[[#This Row],[Column1]]/Table30[[#This Row],[Available]]/Table20[Benchmark for Truck Utilization (Daily Number of Trips)], 0)</f>
        <v>0</v>
      </c>
    </row>
    <row r="144" spans="1:17">
      <c r="K144" s="12" t="str">
        <f t="shared" si="42"/>
        <v/>
      </c>
      <c r="L144">
        <f t="shared" si="43"/>
        <v>0</v>
      </c>
      <c r="M144">
        <f t="shared" si="44"/>
        <v>0</v>
      </c>
      <c r="N144">
        <f t="shared" si="45"/>
        <v>0</v>
      </c>
      <c r="O144" s="89">
        <f t="shared" si="46"/>
        <v>0</v>
      </c>
      <c r="P144">
        <f>SUM(Table30[[#This Row],[Available]:[Unavailable - Not Under Maintenance]])</f>
        <v>0</v>
      </c>
      <c r="Q144" s="42" cm="1">
        <f t="array" ref="Q144">IF(Table30[[#This Row],[Available]]&gt;0,Table30[[#This Row],[Column1]]/Table30[[#This Row],[Available]]/Table20[Benchmark for Truck Utilization (Daily Number of Trips)], 0)</f>
        <v>0</v>
      </c>
    </row>
    <row r="145" spans="1:17">
      <c r="K145" s="12" t="str">
        <f t="shared" si="42"/>
        <v/>
      </c>
      <c r="L145">
        <f t="shared" si="43"/>
        <v>0</v>
      </c>
      <c r="M145">
        <f t="shared" si="44"/>
        <v>0</v>
      </c>
      <c r="N145">
        <f t="shared" si="45"/>
        <v>0</v>
      </c>
      <c r="O145" s="89">
        <f t="shared" si="46"/>
        <v>0</v>
      </c>
      <c r="P145">
        <f>SUM(Table30[[#This Row],[Available]:[Unavailable - Not Under Maintenance]])</f>
        <v>0</v>
      </c>
      <c r="Q145" s="42" cm="1">
        <f t="array" ref="Q145">IF(Table30[[#This Row],[Available]]&gt;0,Table30[[#This Row],[Column1]]/Table30[[#This Row],[Available]]/Table20[Benchmark for Truck Utilization (Daily Number of Trips)], 0)</f>
        <v>0</v>
      </c>
    </row>
    <row r="146" spans="1:17">
      <c r="K146" s="12" t="str">
        <f t="shared" si="42"/>
        <v/>
      </c>
      <c r="L146">
        <f t="shared" si="43"/>
        <v>0</v>
      </c>
      <c r="M146">
        <f t="shared" si="44"/>
        <v>0</v>
      </c>
      <c r="N146">
        <f t="shared" si="45"/>
        <v>0</v>
      </c>
      <c r="O146" s="89">
        <f t="shared" si="46"/>
        <v>0</v>
      </c>
      <c r="P146">
        <f>SUM(Table30[[#This Row],[Available]:[Unavailable - Not Under Maintenance]])</f>
        <v>0</v>
      </c>
      <c r="Q146" s="42" cm="1">
        <f t="array" ref="Q146">IF(Table30[[#This Row],[Available]]&gt;0,Table30[[#This Row],[Column1]]/Table30[[#This Row],[Available]]/Table20[Benchmark for Truck Utilization (Daily Number of Trips)], 0)</f>
        <v>0</v>
      </c>
    </row>
    <row r="147" spans="1:17">
      <c r="K147" s="12" t="str">
        <f t="shared" si="42"/>
        <v/>
      </c>
      <c r="L147">
        <f t="shared" si="43"/>
        <v>0</v>
      </c>
      <c r="M147">
        <f t="shared" si="44"/>
        <v>0</v>
      </c>
      <c r="N147">
        <f t="shared" si="45"/>
        <v>0</v>
      </c>
      <c r="O147" s="89">
        <f t="shared" si="46"/>
        <v>0</v>
      </c>
      <c r="P147">
        <f>SUM(Table30[[#This Row],[Available]:[Unavailable - Not Under Maintenance]])</f>
        <v>0</v>
      </c>
      <c r="Q147" s="42" cm="1">
        <f t="array" ref="Q147">IF(Table30[[#This Row],[Available]]&gt;0,Table30[[#This Row],[Column1]]/Table30[[#This Row],[Available]]/Table20[Benchmark for Truck Utilization (Daily Number of Trips)], 0)</f>
        <v>0</v>
      </c>
    </row>
    <row r="148" spans="1:17">
      <c r="K148" s="12" t="str">
        <f t="shared" si="42"/>
        <v/>
      </c>
      <c r="L148">
        <f t="shared" si="43"/>
        <v>0</v>
      </c>
      <c r="M148">
        <f t="shared" si="44"/>
        <v>0</v>
      </c>
      <c r="N148">
        <f t="shared" si="45"/>
        <v>0</v>
      </c>
      <c r="O148" s="89">
        <f t="shared" si="46"/>
        <v>0</v>
      </c>
      <c r="P148">
        <f>SUM(Table30[[#This Row],[Available]:[Unavailable - Not Under Maintenance]])</f>
        <v>0</v>
      </c>
      <c r="Q148" s="42" cm="1">
        <f t="array" ref="Q148">IF(Table30[[#This Row],[Available]]&gt;0,Table30[[#This Row],[Column1]]/Table30[[#This Row],[Available]]/Table20[Benchmark for Truck Utilization (Daily Number of Trips)], 0)</f>
        <v>0</v>
      </c>
    </row>
    <row r="149" spans="1:17">
      <c r="K149" t="s">
        <v>362</v>
      </c>
      <c r="L149">
        <f>SUM(L129:L148)</f>
        <v>34</v>
      </c>
      <c r="M149">
        <f>SUM(M129:M148)</f>
        <v>8</v>
      </c>
      <c r="N149">
        <f>SUM(N129:N148)</f>
        <v>0</v>
      </c>
      <c r="O149">
        <f>SUM(O129:O148)</f>
        <v>277</v>
      </c>
      <c r="P149">
        <f>SUM(P129:P148)</f>
        <v>42</v>
      </c>
      <c r="Q149" s="158" cm="1">
        <f t="array" ref="Q149">O149/L149/Table20[Benchmark for Truck Utilization (Daily Number of Trips)]</f>
        <v>1.6294117647058823</v>
      </c>
    </row>
    <row r="151" spans="1:17">
      <c r="Q151" s="42"/>
    </row>
    <row r="155" spans="1:17" ht="17" thickBot="1"/>
    <row r="156" spans="1:17">
      <c r="A156" s="4" t="s">
        <v>112</v>
      </c>
      <c r="B156" s="5" t="s">
        <v>94</v>
      </c>
      <c r="C156" s="5" t="s">
        <v>95</v>
      </c>
      <c r="D156" s="5" t="s">
        <v>96</v>
      </c>
      <c r="E156" s="5" t="s">
        <v>97</v>
      </c>
      <c r="F156" s="5" t="s">
        <v>98</v>
      </c>
      <c r="G156" s="5" t="s">
        <v>99</v>
      </c>
      <c r="H156" s="5" t="s">
        <v>100</v>
      </c>
      <c r="I156" s="5" t="s">
        <v>101</v>
      </c>
      <c r="J156" s="5" t="s">
        <v>102</v>
      </c>
      <c r="K156" s="5" t="s">
        <v>103</v>
      </c>
      <c r="L156" s="5" t="s">
        <v>104</v>
      </c>
      <c r="M156" s="5" t="s">
        <v>105</v>
      </c>
      <c r="N156" s="7" t="s">
        <v>120</v>
      </c>
      <c r="O156" t="s">
        <v>169</v>
      </c>
    </row>
    <row r="157" spans="1:17" hidden="1">
      <c r="A157" s="6" t="s">
        <v>118</v>
      </c>
      <c r="B157" s="26">
        <f>SUMIFS(Table6[Expenditure (in INR)],Table6[Expense Category],$A157,Table6[[Month ]],MONTH(B$156))</f>
        <v>200</v>
      </c>
      <c r="C157" s="26">
        <f>SUMIFS(Table6[Expenditure (in INR)],Table6[Expense Category],$A157,Table6[[Month ]],MONTH(C$156))</f>
        <v>2100</v>
      </c>
      <c r="D157" s="26">
        <f>SUMIFS(Table6[Expenditure (in INR)],Table6[Expense Category],$A157,Table6[[Month ]],MONTH(D$156))</f>
        <v>0</v>
      </c>
      <c r="E157" s="26">
        <f>SUMIFS(Table6[Expenditure (in INR)],Table6[Expense Category],$A157,Table6[[Month ]],MONTH(E$156))</f>
        <v>0</v>
      </c>
      <c r="F157" s="26">
        <f>SUMIFS(Table6[Expenditure (in INR)],Table6[Expense Category],$A157,Table6[[Month ]],MONTH(F$156))</f>
        <v>800</v>
      </c>
      <c r="G157" s="26">
        <f>SUMIFS(Table6[Expenditure (in INR)],Table6[Expense Category],$A157,Table6[[Month ]],MONTH(G$156))</f>
        <v>0</v>
      </c>
      <c r="H157" s="26">
        <f>SUMIFS(Table6[Expenditure (in INR)],Table6[Expense Category],$A157,Table6[[Month ]],MONTH(H$156))</f>
        <v>0</v>
      </c>
      <c r="I157" s="26">
        <f>SUMIFS(Table6[Expenditure (in INR)],Table6[Expense Category],$A157,Table6[[Month ]],MONTH(I$156))</f>
        <v>0</v>
      </c>
      <c r="J157" s="26">
        <f>SUMIFS(Table6[Expenditure (in INR)],Table6[Expense Category],$A157,Table6[[Month ]],MONTH(J$156))</f>
        <v>0</v>
      </c>
      <c r="K157" s="26">
        <f>SUMIFS(Table6[Expenditure (in INR)],Table6[Expense Category],$A157,Table6[[Month ]],MONTH(K$156))</f>
        <v>0</v>
      </c>
      <c r="L157" s="26">
        <f>SUMIFS(Table6[Expenditure (in INR)],Table6[Expense Category],$A157,Table6[[Month ]],MONTH(L$156))</f>
        <v>0</v>
      </c>
      <c r="M157" s="26">
        <f>SUMIFS(Table6[Expenditure (in INR)],Table6[Expense Category],$A157,Table6[[Month ]],MONTH(M$156))</f>
        <v>0</v>
      </c>
      <c r="N157" s="27">
        <f>SUM(Table14[[#This Row],[Apr-20]:[Mar-21]])</f>
        <v>3100</v>
      </c>
      <c r="O157" s="23">
        <f>Table14[[#This Row],[Annual]]/Table14[[#Totals],[Annual]]</f>
        <v>1</v>
      </c>
      <c r="P157" s="23"/>
    </row>
    <row r="158" spans="1:17" hidden="1">
      <c r="A158" s="6" t="s">
        <v>121</v>
      </c>
      <c r="B158" s="26">
        <f>SUMIFS(Table6[Expenditure (in INR)],Table6[Expense Category],$A158,Table6[[Month ]],MONTH(B$156))</f>
        <v>0</v>
      </c>
      <c r="C158" s="26">
        <f>SUMIFS(Table6[Expenditure (in INR)],Table6[Expense Category],$A158,Table6[[Month ]],MONTH(C$156))</f>
        <v>0</v>
      </c>
      <c r="D158" s="26">
        <f>SUMIFS(Table6[Expenditure (in INR)],Table6[Expense Category],$A158,Table6[[Month ]],MONTH(D$156))</f>
        <v>0</v>
      </c>
      <c r="E158" s="26">
        <f>SUMIFS(Table6[Expenditure (in INR)],Table6[Expense Category],$A158,Table6[[Month ]],MONTH(E$156))</f>
        <v>0</v>
      </c>
      <c r="F158" s="26">
        <f>SUMIFS(Table6[Expenditure (in INR)],Table6[Expense Category],$A158,Table6[[Month ]],MONTH(F$156))</f>
        <v>0</v>
      </c>
      <c r="G158" s="26">
        <f>SUMIFS(Table6[Expenditure (in INR)],Table6[Expense Category],$A158,Table6[[Month ]],MONTH(G$156))</f>
        <v>0</v>
      </c>
      <c r="H158" s="26">
        <f>SUMIFS(Table6[Expenditure (in INR)],Table6[Expense Category],$A158,Table6[[Month ]],MONTH(H$156))</f>
        <v>0</v>
      </c>
      <c r="I158" s="26">
        <f>SUMIFS(Table6[Expenditure (in INR)],Table6[Expense Category],$A158,Table6[[Month ]],MONTH(I$156))</f>
        <v>0</v>
      </c>
      <c r="J158" s="26">
        <f>SUMIFS(Table6[Expenditure (in INR)],Table6[Expense Category],$A158,Table6[[Month ]],MONTH(J$156))</f>
        <v>0</v>
      </c>
      <c r="K158" s="26">
        <f>SUMIFS(Table6[Expenditure (in INR)],Table6[Expense Category],$A158,Table6[[Month ]],MONTH(K$156))</f>
        <v>0</v>
      </c>
      <c r="L158" s="26">
        <f>SUMIFS(Table6[Expenditure (in INR)],Table6[Expense Category],$A158,Table6[[Month ]],MONTH(L$156))</f>
        <v>0</v>
      </c>
      <c r="M158" s="26">
        <f>SUMIFS(Table6[Expenditure (in INR)],Table6[Expense Category],$A158,Table6[[Month ]],MONTH(M$156))</f>
        <v>0</v>
      </c>
      <c r="N158" s="27">
        <f>SUM(Table14[[#This Row],[Apr-20]:[Mar-21]])</f>
        <v>0</v>
      </c>
      <c r="O158" s="23">
        <f>Table14[[#This Row],[Annual]]/Table14[[#Totals],[Annual]]</f>
        <v>0</v>
      </c>
      <c r="P158" s="23"/>
    </row>
    <row r="159" spans="1:17" hidden="1">
      <c r="A159" s="6" t="s">
        <v>113</v>
      </c>
      <c r="B159" s="26">
        <f>SUMIFS(Table6[Expenditure (in INR)],Table6[Expense Category],$A159,Table6[[Month ]],MONTH(B$156))</f>
        <v>0</v>
      </c>
      <c r="C159" s="26">
        <f>SUMIFS(Table6[Expenditure (in INR)],Table6[Expense Category],$A159,Table6[[Month ]],MONTH(C$156))</f>
        <v>0</v>
      </c>
      <c r="D159" s="26">
        <f>SUMIFS(Table6[Expenditure (in INR)],Table6[Expense Category],$A159,Table6[[Month ]],MONTH(D$156))</f>
        <v>0</v>
      </c>
      <c r="E159" s="26">
        <f>SUMIFS(Table6[Expenditure (in INR)],Table6[Expense Category],$A159,Table6[[Month ]],MONTH(E$156))</f>
        <v>0</v>
      </c>
      <c r="F159" s="26">
        <f>SUMIFS(Table6[Expenditure (in INR)],Table6[Expense Category],$A159,Table6[[Month ]],MONTH(F$156))</f>
        <v>0</v>
      </c>
      <c r="G159" s="26">
        <f>SUMIFS(Table6[Expenditure (in INR)],Table6[Expense Category],$A159,Table6[[Month ]],MONTH(G$156))</f>
        <v>0</v>
      </c>
      <c r="H159" s="26">
        <f>SUMIFS(Table6[Expenditure (in INR)],Table6[Expense Category],$A159,Table6[[Month ]],MONTH(H$156))</f>
        <v>0</v>
      </c>
      <c r="I159" s="26">
        <f>SUMIFS(Table6[Expenditure (in INR)],Table6[Expense Category],$A159,Table6[[Month ]],MONTH(I$156))</f>
        <v>0</v>
      </c>
      <c r="J159" s="26">
        <f>SUMIFS(Table6[Expenditure (in INR)],Table6[Expense Category],$A159,Table6[[Month ]],MONTH(J$156))</f>
        <v>0</v>
      </c>
      <c r="K159" s="26">
        <f>SUMIFS(Table6[Expenditure (in INR)],Table6[Expense Category],$A159,Table6[[Month ]],MONTH(K$156))</f>
        <v>0</v>
      </c>
      <c r="L159" s="26">
        <f>SUMIFS(Table6[Expenditure (in INR)],Table6[Expense Category],$A159,Table6[[Month ]],MONTH(L$156))</f>
        <v>0</v>
      </c>
      <c r="M159" s="26">
        <f>SUMIFS(Table6[Expenditure (in INR)],Table6[Expense Category],$A159,Table6[[Month ]],MONTH(M$156))</f>
        <v>0</v>
      </c>
      <c r="N159" s="27">
        <f>SUM(Table14[[#This Row],[Apr-20]:[Mar-21]])</f>
        <v>0</v>
      </c>
      <c r="O159" s="23">
        <f>Table14[[#This Row],[Annual]]/Table14[[#Totals],[Annual]]</f>
        <v>0</v>
      </c>
      <c r="P159" s="23"/>
    </row>
    <row r="160" spans="1:17">
      <c r="A160" s="6" t="s">
        <v>119</v>
      </c>
      <c r="B160" s="26">
        <f>SUMIFS(Table6[[Expenditure (in INR)]:[Expenditure (in INR)]],Table6[[Month ]:[Month ]],MONTH(B$156))</f>
        <v>2700</v>
      </c>
      <c r="C160" s="26">
        <f>SUMIFS(Table6[[Expenditure (in INR)]:[Expenditure (in INR)]],Table6[[Month ]:[Month ]],MONTH(C$156))</f>
        <v>2600</v>
      </c>
      <c r="D160" s="26">
        <f>SUMIFS(Table6[[Expenditure (in INR)]:[Expenditure (in INR)]],Table6[[Month ]:[Month ]],MONTH(D$156))</f>
        <v>400</v>
      </c>
      <c r="E160" s="26">
        <f>SUMIFS(Table6[[Expenditure (in INR)]:[Expenditure (in INR)]],Table6[[Month ]:[Month ]],MONTH(E$156))</f>
        <v>400</v>
      </c>
      <c r="F160" s="26">
        <f>SUMIFS(Table6[[Expenditure (in INR)]:[Expenditure (in INR)]],Table6[[Month ]:[Month ]],MONTH(F$156))</f>
        <v>1200</v>
      </c>
      <c r="G160" s="26">
        <f>SUMIFS(Table6[[Expenditure (in INR)]:[Expenditure (in INR)]],Table6[[Month ]:[Month ]],MONTH(G$156))</f>
        <v>0</v>
      </c>
      <c r="H160" s="26">
        <f>SUMIFS(Table6[[Expenditure (in INR)]:[Expenditure (in INR)]],Table6[[Month ]:[Month ]],MONTH(H$156))</f>
        <v>0</v>
      </c>
      <c r="I160" s="26">
        <f>SUMIFS(Table6[[Expenditure (in INR)]:[Expenditure (in INR)]],Table6[[Month ]:[Month ]],MONTH(I$156))</f>
        <v>0</v>
      </c>
      <c r="J160" s="26">
        <f>SUMIFS(Table6[[Expenditure (in INR)]:[Expenditure (in INR)]],Table6[[Month ]:[Month ]],MONTH(J$156))</f>
        <v>0</v>
      </c>
      <c r="K160" s="26">
        <f>SUMIFS(Table6[[Expenditure (in INR)]:[Expenditure (in INR)]],Table6[[Month ]:[Month ]],MONTH(K$156))</f>
        <v>0</v>
      </c>
      <c r="L160" s="26">
        <f>SUMIFS(Table6[[Expenditure (in INR)]:[Expenditure (in INR)]],Table6[[Month ]:[Month ]],MONTH(L$156))</f>
        <v>0</v>
      </c>
      <c r="M160" s="26">
        <f>SUMIFS(Table6[[Expenditure (in INR)]:[Expenditure (in INR)]],Table6[[Month ]:[Month ]],MONTH(M$156))</f>
        <v>0</v>
      </c>
      <c r="N160">
        <f t="shared" ref="N160" si="47">SUM(N157:N159)</f>
        <v>3100</v>
      </c>
    </row>
    <row r="161" spans="1:18" ht="17" thickBot="1"/>
    <row r="162" spans="1:18">
      <c r="A162" t="s">
        <v>122</v>
      </c>
      <c r="B162" s="8" t="s">
        <v>94</v>
      </c>
      <c r="C162" s="8" t="s">
        <v>95</v>
      </c>
      <c r="D162" s="8" t="s">
        <v>96</v>
      </c>
      <c r="E162" s="8" t="s">
        <v>97</v>
      </c>
      <c r="F162" s="8" t="s">
        <v>98</v>
      </c>
      <c r="G162" s="8" t="s">
        <v>99</v>
      </c>
      <c r="H162" s="8" t="s">
        <v>100</v>
      </c>
      <c r="I162" s="8" t="s">
        <v>101</v>
      </c>
      <c r="J162" s="8" t="s">
        <v>102</v>
      </c>
      <c r="K162" s="8" t="s">
        <v>103</v>
      </c>
      <c r="L162" s="8" t="s">
        <v>104</v>
      </c>
      <c r="M162" s="8" t="s">
        <v>105</v>
      </c>
      <c r="N162" s="9" t="s">
        <v>120</v>
      </c>
      <c r="O162" s="32" t="s">
        <v>170</v>
      </c>
      <c r="P162" s="32"/>
      <c r="R162" s="31"/>
    </row>
    <row r="163" spans="1:18" hidden="1">
      <c r="A163" t="s">
        <v>107</v>
      </c>
      <c r="B163">
        <f>SUMIFS(Table2[Apr-20],Table2[[Employee Type]:[Employee Type]],$A163)</f>
        <v>1000</v>
      </c>
      <c r="C163">
        <f>SUMIFS(Table2[May-20],Table2[[Employee Type]:[Employee Type]],$A163)</f>
        <v>3000</v>
      </c>
      <c r="D163">
        <f>SUMIFS(Table2[Jun-20],Table2[[Employee Type]:[Employee Type]],$A163)</f>
        <v>3000</v>
      </c>
      <c r="E163">
        <f>SUMIFS(Table2[Jul-20],Table2[[Employee Type]:[Employee Type]],$A163)</f>
        <v>3000</v>
      </c>
      <c r="F163">
        <f>SUMIFS(Table2[Aug-20],Table2[[Employee Type]:[Employee Type]],$A163)</f>
        <v>3000</v>
      </c>
      <c r="G163">
        <f>SUMIFS(Table2[Sep-20],Table2[[Employee Type]:[Employee Type]],$A163)</f>
        <v>0</v>
      </c>
      <c r="H163">
        <f>SUMIFS(Table2[Oct-20],Table2[[Employee Type]:[Employee Type]],$A163)</f>
        <v>0</v>
      </c>
      <c r="I163">
        <f>SUMIFS(Table2[Nov-20],Table2[[Employee Type]:[Employee Type]],$A163)</f>
        <v>0</v>
      </c>
      <c r="J163">
        <f>SUMIFS(Table2[Dec-20],Table2[[Employee Type]:[Employee Type]],$A163)</f>
        <v>0</v>
      </c>
      <c r="K163">
        <f>SUMIFS(Table2[Jan-21],Table2[[Employee Type]:[Employee Type]],$A163)</f>
        <v>0</v>
      </c>
      <c r="L163">
        <f>SUMIFS(Table2[Feb-21],Table2[[Employee Type]:[Employee Type]],$A163)</f>
        <v>0</v>
      </c>
      <c r="M163">
        <f>SUMIFS(Table2[Mar-21],Table2[[Employee Type]:[Employee Type]],$A163)</f>
        <v>0</v>
      </c>
      <c r="N163">
        <f>SUM(Table15[[#This Row],[Apr-20]:[Mar-21]])</f>
        <v>13000</v>
      </c>
      <c r="O163" s="23">
        <f>Table15[[#This Row],[Annual]]/Table15[[#Totals],[Annual]]</f>
        <v>1</v>
      </c>
      <c r="P163" s="23"/>
      <c r="R163" s="31">
        <f>Table15[[#Totals],[Annual]]/SUM(Table14[[#Totals],[Annual]],Table15[[#Totals],[Annual]])</f>
        <v>0.80745341614906829</v>
      </c>
    </row>
    <row r="164" spans="1:18" hidden="1">
      <c r="A164" t="s">
        <v>108</v>
      </c>
      <c r="B164">
        <f>SUMIFS(Table2[Apr-20],Table2[[Employee Type]:[Employee Type]],$A164)</f>
        <v>0</v>
      </c>
      <c r="C164">
        <f>SUMIFS(Table2[May-20],Table2[[Employee Type]:[Employee Type]],$A164)</f>
        <v>0</v>
      </c>
      <c r="D164">
        <f>SUMIFS(Table2[Jun-20],Table2[[Employee Type]:[Employee Type]],$A164)</f>
        <v>0</v>
      </c>
      <c r="E164">
        <f>SUMIFS(Table2[Jul-20],Table2[[Employee Type]:[Employee Type]],$A164)</f>
        <v>0</v>
      </c>
      <c r="F164">
        <f>SUMIFS(Table2[Aug-20],Table2[[Employee Type]:[Employee Type]],$A164)</f>
        <v>0</v>
      </c>
      <c r="G164">
        <f>SUMIFS(Table2[Sep-20],Table2[[Employee Type]:[Employee Type]],$A164)</f>
        <v>0</v>
      </c>
      <c r="H164">
        <f>SUMIFS(Table2[Oct-20],Table2[[Employee Type]:[Employee Type]],$A164)</f>
        <v>0</v>
      </c>
      <c r="I164">
        <f>SUMIFS(Table2[Nov-20],Table2[[Employee Type]:[Employee Type]],$A164)</f>
        <v>0</v>
      </c>
      <c r="J164">
        <f>SUMIFS(Table2[Dec-20],Table2[[Employee Type]:[Employee Type]],$A164)</f>
        <v>0</v>
      </c>
      <c r="K164">
        <f>SUMIFS(Table2[Jan-21],Table2[[Employee Type]:[Employee Type]],$A164)</f>
        <v>0</v>
      </c>
      <c r="L164">
        <f>SUMIFS(Table2[Feb-21],Table2[[Employee Type]:[Employee Type]],$A164)</f>
        <v>0</v>
      </c>
      <c r="M164">
        <f>SUMIFS(Table2[Mar-21],Table2[[Employee Type]:[Employee Type]],$A164)</f>
        <v>0</v>
      </c>
      <c r="N164">
        <f>SUM(Table15[[#This Row],[Apr-20]:[Mar-21]])</f>
        <v>0</v>
      </c>
      <c r="O164" s="23">
        <f>Table15[[#This Row],[Annual]]/Table15[[#Totals],[Annual]]</f>
        <v>0</v>
      </c>
      <c r="P164" s="23"/>
      <c r="R164" s="31">
        <f>Table14[[#Totals],[Annual]]/SUM(Table14[[#Totals],[Annual]],Table15[[#Totals],[Annual]])</f>
        <v>0.19254658385093168</v>
      </c>
    </row>
    <row r="165" spans="1:18">
      <c r="A165" t="s">
        <v>119</v>
      </c>
      <c r="B165">
        <f>SUM(Table2[Apr-20])</f>
        <v>1000</v>
      </c>
      <c r="C165">
        <f>SUM(Table2[May-20])</f>
        <v>3000</v>
      </c>
      <c r="D165">
        <f>SUM(Table2[Jun-20])</f>
        <v>3000</v>
      </c>
      <c r="E165">
        <f>SUM(Table2[Jul-20])</f>
        <v>3000</v>
      </c>
      <c r="F165">
        <f>SUM(Table2[Aug-20])</f>
        <v>3000</v>
      </c>
      <c r="G165">
        <f>SUM(Table2[Sep-20])</f>
        <v>0</v>
      </c>
      <c r="H165">
        <f>SUM(Table2[Oct-20])</f>
        <v>0</v>
      </c>
      <c r="I165">
        <f>SUM(Table2[Nov-20])</f>
        <v>0</v>
      </c>
      <c r="J165">
        <f>SUM(Table2[Dec-20])</f>
        <v>0</v>
      </c>
      <c r="K165">
        <f>SUM(Table2[Jan-21])</f>
        <v>0</v>
      </c>
      <c r="L165">
        <f>SUM(Table2[Feb-21])</f>
        <v>0</v>
      </c>
      <c r="M165">
        <f>SUM(Table2[Mar-21])</f>
        <v>0</v>
      </c>
      <c r="N165">
        <f>SUM(Table15[[#Totals],[Apr-20]:[Mar-21]])</f>
        <v>13000</v>
      </c>
      <c r="R165" s="31" t="str">
        <f>"Wages"&amp;CHAR(10)&amp;"₹"&amp;TEXT(Table15[[#Totals],[Annual]], "#,###")&amp;CHAR(10)&amp;TEXT($R$163,"0%")</f>
        <v>Wages
₹13,000
81%</v>
      </c>
    </row>
    <row r="167" spans="1:18" hidden="1"/>
    <row r="168" spans="1:18" ht="22" hidden="1" thickBot="1">
      <c r="B168" s="191" t="s">
        <v>164</v>
      </c>
      <c r="C168" s="191"/>
      <c r="D168" s="191"/>
      <c r="E168" s="191"/>
      <c r="F168" s="191"/>
      <c r="G168" s="191"/>
      <c r="H168" s="191"/>
      <c r="I168" s="191"/>
      <c r="J168" s="191"/>
      <c r="K168" s="191"/>
      <c r="L168" s="191"/>
      <c r="M168" s="191"/>
      <c r="N168" s="191"/>
      <c r="O168" s="191"/>
      <c r="P168" s="129"/>
    </row>
    <row r="169" spans="1:18" ht="34" hidden="1">
      <c r="B169" s="14" t="s">
        <v>0</v>
      </c>
      <c r="C169" s="8" t="s">
        <v>94</v>
      </c>
      <c r="D169" s="8" t="s">
        <v>95</v>
      </c>
      <c r="E169" s="8" t="s">
        <v>96</v>
      </c>
      <c r="F169" s="8" t="s">
        <v>97</v>
      </c>
      <c r="G169" s="8" t="s">
        <v>98</v>
      </c>
      <c r="H169" s="8" t="s">
        <v>99</v>
      </c>
      <c r="I169" s="8" t="s">
        <v>100</v>
      </c>
      <c r="J169" s="8" t="s">
        <v>101</v>
      </c>
      <c r="K169" s="8" t="s">
        <v>102</v>
      </c>
      <c r="L169" s="8" t="s">
        <v>103</v>
      </c>
      <c r="M169" s="8" t="s">
        <v>104</v>
      </c>
      <c r="N169" s="8" t="s">
        <v>105</v>
      </c>
      <c r="O169" s="15" t="s">
        <v>120</v>
      </c>
      <c r="P169" s="157"/>
    </row>
    <row r="170" spans="1:18" hidden="1">
      <c r="B170" s="12" t="str">
        <f>A33</f>
        <v>OD1234</v>
      </c>
      <c r="C170" cm="1">
        <f t="array" ref="C170">'Summary Transport'!B225/Table18[[Operation Days (Monthly)]:[Operation Days (Monthly)]]</f>
        <v>0</v>
      </c>
      <c r="D170" cm="1">
        <f t="array" ref="D170">'Summary Transport'!C225/Table18[[Operation Days (Monthly)]:[Operation Days (Monthly)]]</f>
        <v>0</v>
      </c>
      <c r="E170" cm="1">
        <f t="array" ref="E170">'Summary Transport'!D225/Table18[[Operation Days (Monthly)]:[Operation Days (Monthly)]]</f>
        <v>0</v>
      </c>
      <c r="F170" cm="1">
        <f t="array" ref="F170">'Summary Transport'!E225/Table18[[Operation Days (Monthly)]:[Operation Days (Monthly)]]</f>
        <v>0</v>
      </c>
      <c r="G170" cm="1">
        <f t="array" ref="G170">'Summary Transport'!F225/Table18[[Operation Days (Monthly)]:[Operation Days (Monthly)]]</f>
        <v>0</v>
      </c>
      <c r="H170" cm="1">
        <f t="array" ref="H170">'Summary Transport'!G225/Table18[[Operation Days (Monthly)]:[Operation Days (Monthly)]]</f>
        <v>0</v>
      </c>
      <c r="I170" cm="1">
        <f t="array" ref="I170">'Summary Transport'!H225/Table18[[Operation Days (Monthly)]:[Operation Days (Monthly)]]</f>
        <v>0</v>
      </c>
      <c r="J170" cm="1">
        <f t="array" ref="J170">'Summary Transport'!I225/Table18[[Operation Days (Monthly)]:[Operation Days (Monthly)]]</f>
        <v>0</v>
      </c>
      <c r="K170" cm="1">
        <f t="array" ref="K170">'Summary Transport'!J225/Table18[[Operation Days (Monthly)]:[Operation Days (Monthly)]]</f>
        <v>0</v>
      </c>
      <c r="L170" cm="1">
        <f t="array" ref="L170">'Summary Transport'!K225/Table18[[Operation Days (Monthly)]:[Operation Days (Monthly)]]</f>
        <v>0</v>
      </c>
      <c r="M170" cm="1">
        <f t="array" ref="M170">'Summary Transport'!L225/Table18[[Operation Days (Monthly)]:[Operation Days (Monthly)]]</f>
        <v>0</v>
      </c>
      <c r="N170" cm="1">
        <f t="array" ref="N170">'Summary Transport'!M225/Table18[[Operation Days (Monthly)]:[Operation Days (Monthly)]]</f>
        <v>0</v>
      </c>
      <c r="O170" cm="1">
        <f t="array" ref="O170">'Summary Transport'!N225/Table18[Operation Days (Annual)]</f>
        <v>0</v>
      </c>
    </row>
    <row r="171" spans="1:18" hidden="1">
      <c r="B171" s="12" t="str">
        <f t="shared" ref="B171:B189" si="48">A34</f>
        <v>OD1235</v>
      </c>
      <c r="C171" cm="1">
        <f t="array" ref="C171">'Summary Transport'!B226/Table18[[Operation Days (Monthly)]:[Operation Days (Monthly)]]</f>
        <v>3.16</v>
      </c>
      <c r="D171" cm="1">
        <f t="array" ref="D171">'Summary Transport'!C226/Table18[[Operation Days (Monthly)]:[Operation Days (Monthly)]]</f>
        <v>2</v>
      </c>
      <c r="E171" cm="1">
        <f t="array" ref="E171">'Summary Transport'!D226/Table18[[Operation Days (Monthly)]:[Operation Days (Monthly)]]</f>
        <v>0</v>
      </c>
      <c r="F171" cm="1">
        <f t="array" ref="F171">'Summary Transport'!E226/Table18[[Operation Days (Monthly)]:[Operation Days (Monthly)]]</f>
        <v>0</v>
      </c>
      <c r="G171" cm="1">
        <f t="array" ref="G171">'Summary Transport'!F226/Table18[[Operation Days (Monthly)]:[Operation Days (Monthly)]]</f>
        <v>0</v>
      </c>
      <c r="H171" cm="1">
        <f t="array" ref="H171">'Summary Transport'!G226/Table18[[Operation Days (Monthly)]:[Operation Days (Monthly)]]</f>
        <v>0</v>
      </c>
      <c r="I171" cm="1">
        <f t="array" ref="I171">'Summary Transport'!H226/Table18[[Operation Days (Monthly)]:[Operation Days (Monthly)]]</f>
        <v>0</v>
      </c>
      <c r="J171" cm="1">
        <f t="array" ref="J171">'Summary Transport'!I226/Table18[[Operation Days (Monthly)]:[Operation Days (Monthly)]]</f>
        <v>0</v>
      </c>
      <c r="K171" cm="1">
        <f t="array" ref="K171">'Summary Transport'!J226/Table18[[Operation Days (Monthly)]:[Operation Days (Monthly)]]</f>
        <v>0</v>
      </c>
      <c r="L171" cm="1">
        <f t="array" ref="L171">'Summary Transport'!K226/Table18[[Operation Days (Monthly)]:[Operation Days (Monthly)]]</f>
        <v>0</v>
      </c>
      <c r="M171" cm="1">
        <f t="array" ref="M171">'Summary Transport'!L226/Table18[[Operation Days (Monthly)]:[Operation Days (Monthly)]]</f>
        <v>0</v>
      </c>
      <c r="N171" cm="1">
        <f t="array" ref="N171">'Summary Transport'!M226/Table18[[Operation Days (Monthly)]:[Operation Days (Monthly)]]</f>
        <v>0</v>
      </c>
      <c r="O171" cm="1">
        <f t="array" ref="O171">'Summary Transport'!N226/Table18[Operation Days (Annual)]</f>
        <v>0.43</v>
      </c>
    </row>
    <row r="172" spans="1:18" hidden="1">
      <c r="B172" s="12" t="str">
        <f t="shared" si="48"/>
        <v>OD1236</v>
      </c>
      <c r="C172" cm="1">
        <f t="array" ref="C172">'Summary Transport'!B227/Table18[[Operation Days (Monthly)]:[Operation Days (Monthly)]]</f>
        <v>0</v>
      </c>
      <c r="D172" cm="1">
        <f t="array" ref="D172">'Summary Transport'!C227/Table18[[Operation Days (Monthly)]:[Operation Days (Monthly)]]</f>
        <v>4.96</v>
      </c>
      <c r="E172" cm="1">
        <f t="array" ref="E172">'Summary Transport'!D227/Table18[[Operation Days (Monthly)]:[Operation Days (Monthly)]]</f>
        <v>0.12</v>
      </c>
      <c r="F172" cm="1">
        <f t="array" ref="F172">'Summary Transport'!E227/Table18[[Operation Days (Monthly)]:[Operation Days (Monthly)]]</f>
        <v>0.12</v>
      </c>
      <c r="G172" cm="1">
        <f t="array" ref="G172">'Summary Transport'!F227/Table18[[Operation Days (Monthly)]:[Operation Days (Monthly)]]</f>
        <v>0.4</v>
      </c>
      <c r="H172" cm="1">
        <f t="array" ref="H172">'Summary Transport'!G227/Table18[[Operation Days (Monthly)]:[Operation Days (Monthly)]]</f>
        <v>0</v>
      </c>
      <c r="I172" cm="1">
        <f t="array" ref="I172">'Summary Transport'!H227/Table18[[Operation Days (Monthly)]:[Operation Days (Monthly)]]</f>
        <v>0</v>
      </c>
      <c r="J172" cm="1">
        <f t="array" ref="J172">'Summary Transport'!I227/Table18[[Operation Days (Monthly)]:[Operation Days (Monthly)]]</f>
        <v>0</v>
      </c>
      <c r="K172" cm="1">
        <f t="array" ref="K172">'Summary Transport'!J227/Table18[[Operation Days (Monthly)]:[Operation Days (Monthly)]]</f>
        <v>0</v>
      </c>
      <c r="L172" cm="1">
        <f t="array" ref="L172">'Summary Transport'!K227/Table18[[Operation Days (Monthly)]:[Operation Days (Monthly)]]</f>
        <v>0</v>
      </c>
      <c r="M172" cm="1">
        <f t="array" ref="M172">'Summary Transport'!L227/Table18[[Operation Days (Monthly)]:[Operation Days (Monthly)]]</f>
        <v>0</v>
      </c>
      <c r="N172" cm="1">
        <f t="array" ref="N172">'Summary Transport'!M227/Table18[[Operation Days (Monthly)]:[Operation Days (Monthly)]]</f>
        <v>0</v>
      </c>
      <c r="O172" cm="1">
        <f t="array" ref="O172">'Summary Transport'!N227/Table18[Operation Days (Annual)]</f>
        <v>0.46666666666666667</v>
      </c>
    </row>
    <row r="173" spans="1:18" hidden="1">
      <c r="B173" s="12" t="str">
        <f t="shared" si="48"/>
        <v>OD1237</v>
      </c>
      <c r="C173" cm="1">
        <f t="array" ref="C173">'Summary Transport'!B228/Table18[[Operation Days (Monthly)]:[Operation Days (Monthly)]]</f>
        <v>0</v>
      </c>
      <c r="D173" cm="1">
        <f t="array" ref="D173">'Summary Transport'!C228/Table18[[Operation Days (Monthly)]:[Operation Days (Monthly)]]</f>
        <v>0</v>
      </c>
      <c r="E173" cm="1">
        <f t="array" ref="E173">'Summary Transport'!D228/Table18[[Operation Days (Monthly)]:[Operation Days (Monthly)]]</f>
        <v>0</v>
      </c>
      <c r="F173" cm="1">
        <f t="array" ref="F173">'Summary Transport'!E228/Table18[[Operation Days (Monthly)]:[Operation Days (Monthly)]]</f>
        <v>0</v>
      </c>
      <c r="G173" cm="1">
        <f t="array" ref="G173">'Summary Transport'!F228/Table18[[Operation Days (Monthly)]:[Operation Days (Monthly)]]</f>
        <v>0</v>
      </c>
      <c r="H173" cm="1">
        <f t="array" ref="H173">'Summary Transport'!G228/Table18[[Operation Days (Monthly)]:[Operation Days (Monthly)]]</f>
        <v>0.32</v>
      </c>
      <c r="I173" cm="1">
        <f t="array" ref="I173">'Summary Transport'!H228/Table18[[Operation Days (Monthly)]:[Operation Days (Monthly)]]</f>
        <v>0</v>
      </c>
      <c r="J173" cm="1">
        <f t="array" ref="J173">'Summary Transport'!I228/Table18[[Operation Days (Monthly)]:[Operation Days (Monthly)]]</f>
        <v>0</v>
      </c>
      <c r="K173" cm="1">
        <f t="array" ref="K173">'Summary Transport'!J228/Table18[[Operation Days (Monthly)]:[Operation Days (Monthly)]]</f>
        <v>0</v>
      </c>
      <c r="L173" cm="1">
        <f t="array" ref="L173">'Summary Transport'!K228/Table18[[Operation Days (Monthly)]:[Operation Days (Monthly)]]</f>
        <v>0</v>
      </c>
      <c r="M173" cm="1">
        <f t="array" ref="M173">'Summary Transport'!L228/Table18[[Operation Days (Monthly)]:[Operation Days (Monthly)]]</f>
        <v>0</v>
      </c>
      <c r="N173" cm="1">
        <f t="array" ref="N173">'Summary Transport'!M228/Table18[[Operation Days (Monthly)]:[Operation Days (Monthly)]]</f>
        <v>0</v>
      </c>
      <c r="O173" cm="1">
        <f t="array" ref="O173">'Summary Transport'!N228/Table18[Operation Days (Annual)]</f>
        <v>2.6666666666666668E-2</v>
      </c>
    </row>
    <row r="174" spans="1:18" hidden="1">
      <c r="B174" s="12" t="str">
        <f t="shared" si="48"/>
        <v>OD1238</v>
      </c>
      <c r="C174" cm="1">
        <f t="array" ref="C174">'Summary Transport'!B229/Table18[[Operation Days (Monthly)]:[Operation Days (Monthly)]]</f>
        <v>0</v>
      </c>
      <c r="D174" cm="1">
        <f t="array" ref="D174">'Summary Transport'!C229/Table18[[Operation Days (Monthly)]:[Operation Days (Monthly)]]</f>
        <v>0</v>
      </c>
      <c r="E174" cm="1">
        <f t="array" ref="E174">'Summary Transport'!D229/Table18[[Operation Days (Monthly)]:[Operation Days (Monthly)]]</f>
        <v>0</v>
      </c>
      <c r="F174" cm="1">
        <f t="array" ref="F174">'Summary Transport'!E229/Table18[[Operation Days (Monthly)]:[Operation Days (Monthly)]]</f>
        <v>0</v>
      </c>
      <c r="G174" cm="1">
        <f t="array" ref="G174">'Summary Transport'!F229/Table18[[Operation Days (Monthly)]:[Operation Days (Monthly)]]</f>
        <v>0</v>
      </c>
      <c r="H174" cm="1">
        <f t="array" ref="H174">'Summary Transport'!G229/Table18[[Operation Days (Monthly)]:[Operation Days (Monthly)]]</f>
        <v>0</v>
      </c>
      <c r="I174" cm="1">
        <f t="array" ref="I174">'Summary Transport'!H229/Table18[[Operation Days (Monthly)]:[Operation Days (Monthly)]]</f>
        <v>0</v>
      </c>
      <c r="J174" cm="1">
        <f t="array" ref="J174">'Summary Transport'!I229/Table18[[Operation Days (Monthly)]:[Operation Days (Monthly)]]</f>
        <v>0</v>
      </c>
      <c r="K174" cm="1">
        <f t="array" ref="K174">'Summary Transport'!J229/Table18[[Operation Days (Monthly)]:[Operation Days (Monthly)]]</f>
        <v>0</v>
      </c>
      <c r="L174" cm="1">
        <f t="array" ref="L174">'Summary Transport'!K229/Table18[[Operation Days (Monthly)]:[Operation Days (Monthly)]]</f>
        <v>0</v>
      </c>
      <c r="M174" cm="1">
        <f t="array" ref="M174">'Summary Transport'!L229/Table18[[Operation Days (Monthly)]:[Operation Days (Monthly)]]</f>
        <v>0</v>
      </c>
      <c r="N174" cm="1">
        <f t="array" ref="N174">'Summary Transport'!M229/Table18[[Operation Days (Monthly)]:[Operation Days (Monthly)]]</f>
        <v>0</v>
      </c>
      <c r="O174" cm="1">
        <f t="array" ref="O174">'Summary Transport'!N229/Table18[Operation Days (Annual)]</f>
        <v>0</v>
      </c>
    </row>
    <row r="175" spans="1:18" hidden="1">
      <c r="B175" s="12" t="str">
        <f t="shared" si="48"/>
        <v>OD1239</v>
      </c>
      <c r="C175" cm="1">
        <f t="array" ref="C175">'Summary Transport'!B230/Table18[[Operation Days (Monthly)]:[Operation Days (Monthly)]]</f>
        <v>0</v>
      </c>
      <c r="D175" cm="1">
        <f t="array" ref="D175">'Summary Transport'!C230/Table18[[Operation Days (Monthly)]:[Operation Days (Monthly)]]</f>
        <v>0</v>
      </c>
      <c r="E175" cm="1">
        <f t="array" ref="E175">'Summary Transport'!D230/Table18[[Operation Days (Monthly)]:[Operation Days (Monthly)]]</f>
        <v>0</v>
      </c>
      <c r="F175" cm="1">
        <f t="array" ref="F175">'Summary Transport'!E230/Table18[[Operation Days (Monthly)]:[Operation Days (Monthly)]]</f>
        <v>0</v>
      </c>
      <c r="G175" cm="1">
        <f t="array" ref="G175">'Summary Transport'!F230/Table18[[Operation Days (Monthly)]:[Operation Days (Monthly)]]</f>
        <v>0</v>
      </c>
      <c r="H175" cm="1">
        <f t="array" ref="H175">'Summary Transport'!G230/Table18[[Operation Days (Monthly)]:[Operation Days (Monthly)]]</f>
        <v>0</v>
      </c>
      <c r="I175" cm="1">
        <f t="array" ref="I175">'Summary Transport'!H230/Table18[[Operation Days (Monthly)]:[Operation Days (Monthly)]]</f>
        <v>0</v>
      </c>
      <c r="J175" cm="1">
        <f t="array" ref="J175">'Summary Transport'!I230/Table18[[Operation Days (Monthly)]:[Operation Days (Monthly)]]</f>
        <v>0</v>
      </c>
      <c r="K175" cm="1">
        <f t="array" ref="K175">'Summary Transport'!J230/Table18[[Operation Days (Monthly)]:[Operation Days (Monthly)]]</f>
        <v>0</v>
      </c>
      <c r="L175" cm="1">
        <f t="array" ref="L175">'Summary Transport'!K230/Table18[[Operation Days (Monthly)]:[Operation Days (Monthly)]]</f>
        <v>0</v>
      </c>
      <c r="M175" cm="1">
        <f t="array" ref="M175">'Summary Transport'!L230/Table18[[Operation Days (Monthly)]:[Operation Days (Monthly)]]</f>
        <v>0</v>
      </c>
      <c r="N175" cm="1">
        <f t="array" ref="N175">'Summary Transport'!M230/Table18[[Operation Days (Monthly)]:[Operation Days (Monthly)]]</f>
        <v>0</v>
      </c>
      <c r="O175" cm="1">
        <f t="array" ref="O175">'Summary Transport'!N230/Table18[Operation Days (Annual)]</f>
        <v>0</v>
      </c>
    </row>
    <row r="176" spans="1:18" hidden="1">
      <c r="B176" s="12" t="str">
        <f t="shared" si="48"/>
        <v>OD1240</v>
      </c>
      <c r="C176" cm="1">
        <f t="array" ref="C176">'Summary Transport'!B231/Table18[[Operation Days (Monthly)]:[Operation Days (Monthly)]]</f>
        <v>0</v>
      </c>
      <c r="D176" cm="1">
        <f t="array" ref="D176">'Summary Transport'!C231/Table18[[Operation Days (Monthly)]:[Operation Days (Monthly)]]</f>
        <v>0</v>
      </c>
      <c r="E176" cm="1">
        <f t="array" ref="E176">'Summary Transport'!D231/Table18[[Operation Days (Monthly)]:[Operation Days (Monthly)]]</f>
        <v>0</v>
      </c>
      <c r="F176" cm="1">
        <f t="array" ref="F176">'Summary Transport'!E231/Table18[[Operation Days (Monthly)]:[Operation Days (Monthly)]]</f>
        <v>0</v>
      </c>
      <c r="G176" cm="1">
        <f t="array" ref="G176">'Summary Transport'!F231/Table18[[Operation Days (Monthly)]:[Operation Days (Monthly)]]</f>
        <v>0</v>
      </c>
      <c r="H176" cm="1">
        <f t="array" ref="H176">'Summary Transport'!G231/Table18[[Operation Days (Monthly)]:[Operation Days (Monthly)]]</f>
        <v>0</v>
      </c>
      <c r="I176" cm="1">
        <f t="array" ref="I176">'Summary Transport'!H231/Table18[[Operation Days (Monthly)]:[Operation Days (Monthly)]]</f>
        <v>0</v>
      </c>
      <c r="J176" cm="1">
        <f t="array" ref="J176">'Summary Transport'!I231/Table18[[Operation Days (Monthly)]:[Operation Days (Monthly)]]</f>
        <v>0</v>
      </c>
      <c r="K176" cm="1">
        <f t="array" ref="K176">'Summary Transport'!J231/Table18[[Operation Days (Monthly)]:[Operation Days (Monthly)]]</f>
        <v>0</v>
      </c>
      <c r="L176" cm="1">
        <f t="array" ref="L176">'Summary Transport'!K231/Table18[[Operation Days (Monthly)]:[Operation Days (Monthly)]]</f>
        <v>0</v>
      </c>
      <c r="M176" cm="1">
        <f t="array" ref="M176">'Summary Transport'!L231/Table18[[Operation Days (Monthly)]:[Operation Days (Monthly)]]</f>
        <v>0</v>
      </c>
      <c r="N176" cm="1">
        <f t="array" ref="N176">'Summary Transport'!M231/Table18[[Operation Days (Monthly)]:[Operation Days (Monthly)]]</f>
        <v>0</v>
      </c>
      <c r="O176" cm="1">
        <f t="array" ref="O176">'Summary Transport'!N231/Table18[Operation Days (Annual)]</f>
        <v>0</v>
      </c>
    </row>
    <row r="177" spans="2:15" hidden="1">
      <c r="B177" s="12" t="str">
        <f t="shared" si="48"/>
        <v/>
      </c>
      <c r="C177" cm="1">
        <f t="array" ref="C177">'Summary Transport'!B232/Table18[[Operation Days (Monthly)]:[Operation Days (Monthly)]]</f>
        <v>0</v>
      </c>
      <c r="D177" cm="1">
        <f t="array" ref="D177">'Summary Transport'!C232/Table18[[Operation Days (Monthly)]:[Operation Days (Monthly)]]</f>
        <v>0</v>
      </c>
      <c r="E177" cm="1">
        <f t="array" ref="E177">'Summary Transport'!D232/Table18[[Operation Days (Monthly)]:[Operation Days (Monthly)]]</f>
        <v>0</v>
      </c>
      <c r="F177" cm="1">
        <f t="array" ref="F177">'Summary Transport'!E232/Table18[[Operation Days (Monthly)]:[Operation Days (Monthly)]]</f>
        <v>0</v>
      </c>
      <c r="G177" cm="1">
        <f t="array" ref="G177">'Summary Transport'!F232/Table18[[Operation Days (Monthly)]:[Operation Days (Monthly)]]</f>
        <v>0</v>
      </c>
      <c r="H177" cm="1">
        <f t="array" ref="H177">'Summary Transport'!G232/Table18[[Operation Days (Monthly)]:[Operation Days (Monthly)]]</f>
        <v>0</v>
      </c>
      <c r="I177" cm="1">
        <f t="array" ref="I177">'Summary Transport'!H232/Table18[[Operation Days (Monthly)]:[Operation Days (Monthly)]]</f>
        <v>0</v>
      </c>
      <c r="J177" cm="1">
        <f t="array" ref="J177">'Summary Transport'!I232/Table18[[Operation Days (Monthly)]:[Operation Days (Monthly)]]</f>
        <v>0</v>
      </c>
      <c r="K177" cm="1">
        <f t="array" ref="K177">'Summary Transport'!J232/Table18[[Operation Days (Monthly)]:[Operation Days (Monthly)]]</f>
        <v>0</v>
      </c>
      <c r="L177" cm="1">
        <f t="array" ref="L177">'Summary Transport'!K232/Table18[[Operation Days (Monthly)]:[Operation Days (Monthly)]]</f>
        <v>0</v>
      </c>
      <c r="M177" cm="1">
        <f t="array" ref="M177">'Summary Transport'!L232/Table18[[Operation Days (Monthly)]:[Operation Days (Monthly)]]</f>
        <v>0</v>
      </c>
      <c r="N177" cm="1">
        <f t="array" ref="N177">'Summary Transport'!M232/Table18[[Operation Days (Monthly)]:[Operation Days (Monthly)]]</f>
        <v>0</v>
      </c>
      <c r="O177" cm="1">
        <f t="array" ref="O177">'Summary Transport'!N232/Table18[Operation Days (Annual)]</f>
        <v>0</v>
      </c>
    </row>
    <row r="178" spans="2:15" hidden="1">
      <c r="B178" s="12" t="str">
        <f t="shared" si="48"/>
        <v/>
      </c>
      <c r="C178" cm="1">
        <f t="array" ref="C178">'Summary Transport'!B233/Table18[[Operation Days (Monthly)]:[Operation Days (Monthly)]]</f>
        <v>0</v>
      </c>
      <c r="D178" cm="1">
        <f t="array" ref="D178">'Summary Transport'!C233/Table18[[Operation Days (Monthly)]:[Operation Days (Monthly)]]</f>
        <v>0</v>
      </c>
      <c r="E178" cm="1">
        <f t="array" ref="E178">'Summary Transport'!D233/Table18[[Operation Days (Monthly)]:[Operation Days (Monthly)]]</f>
        <v>0</v>
      </c>
      <c r="F178" cm="1">
        <f t="array" ref="F178">'Summary Transport'!E233/Table18[[Operation Days (Monthly)]:[Operation Days (Monthly)]]</f>
        <v>0</v>
      </c>
      <c r="G178" cm="1">
        <f t="array" ref="G178">'Summary Transport'!F233/Table18[[Operation Days (Monthly)]:[Operation Days (Monthly)]]</f>
        <v>0</v>
      </c>
      <c r="H178" cm="1">
        <f t="array" ref="H178">'Summary Transport'!G233/Table18[[Operation Days (Monthly)]:[Operation Days (Monthly)]]</f>
        <v>0</v>
      </c>
      <c r="I178" cm="1">
        <f t="array" ref="I178">'Summary Transport'!H233/Table18[[Operation Days (Monthly)]:[Operation Days (Monthly)]]</f>
        <v>0</v>
      </c>
      <c r="J178" cm="1">
        <f t="array" ref="J178">'Summary Transport'!I233/Table18[[Operation Days (Monthly)]:[Operation Days (Monthly)]]</f>
        <v>0</v>
      </c>
      <c r="K178" cm="1">
        <f t="array" ref="K178">'Summary Transport'!J233/Table18[[Operation Days (Monthly)]:[Operation Days (Monthly)]]</f>
        <v>0</v>
      </c>
      <c r="L178" cm="1">
        <f t="array" ref="L178">'Summary Transport'!K233/Table18[[Operation Days (Monthly)]:[Operation Days (Monthly)]]</f>
        <v>0</v>
      </c>
      <c r="M178" cm="1">
        <f t="array" ref="M178">'Summary Transport'!L233/Table18[[Operation Days (Monthly)]:[Operation Days (Monthly)]]</f>
        <v>0</v>
      </c>
      <c r="N178" cm="1">
        <f t="array" ref="N178">'Summary Transport'!M233/Table18[[Operation Days (Monthly)]:[Operation Days (Monthly)]]</f>
        <v>0</v>
      </c>
      <c r="O178" cm="1">
        <f t="array" ref="O178">'Summary Transport'!N233/Table18[Operation Days (Annual)]</f>
        <v>0</v>
      </c>
    </row>
    <row r="179" spans="2:15" hidden="1">
      <c r="B179" s="12" t="str">
        <f t="shared" si="48"/>
        <v/>
      </c>
      <c r="C179" cm="1">
        <f t="array" ref="C179">'Summary Transport'!B234/Table18[[Operation Days (Monthly)]:[Operation Days (Monthly)]]</f>
        <v>0</v>
      </c>
      <c r="D179" cm="1">
        <f t="array" ref="D179">'Summary Transport'!C234/Table18[[Operation Days (Monthly)]:[Operation Days (Monthly)]]</f>
        <v>0</v>
      </c>
      <c r="E179" cm="1">
        <f t="array" ref="E179">'Summary Transport'!D234/Table18[[Operation Days (Monthly)]:[Operation Days (Monthly)]]</f>
        <v>0</v>
      </c>
      <c r="F179" cm="1">
        <f t="array" ref="F179">'Summary Transport'!E234/Table18[[Operation Days (Monthly)]:[Operation Days (Monthly)]]</f>
        <v>0</v>
      </c>
      <c r="G179" cm="1">
        <f t="array" ref="G179">'Summary Transport'!F234/Table18[[Operation Days (Monthly)]:[Operation Days (Monthly)]]</f>
        <v>0</v>
      </c>
      <c r="H179" cm="1">
        <f t="array" ref="H179">'Summary Transport'!G234/Table18[[Operation Days (Monthly)]:[Operation Days (Monthly)]]</f>
        <v>0</v>
      </c>
      <c r="I179" cm="1">
        <f t="array" ref="I179">'Summary Transport'!H234/Table18[[Operation Days (Monthly)]:[Operation Days (Monthly)]]</f>
        <v>0</v>
      </c>
      <c r="J179" cm="1">
        <f t="array" ref="J179">'Summary Transport'!I234/Table18[[Operation Days (Monthly)]:[Operation Days (Monthly)]]</f>
        <v>0</v>
      </c>
      <c r="K179" cm="1">
        <f t="array" ref="K179">'Summary Transport'!J234/Table18[[Operation Days (Monthly)]:[Operation Days (Monthly)]]</f>
        <v>0</v>
      </c>
      <c r="L179" cm="1">
        <f t="array" ref="L179">'Summary Transport'!K234/Table18[[Operation Days (Monthly)]:[Operation Days (Monthly)]]</f>
        <v>0</v>
      </c>
      <c r="M179" cm="1">
        <f t="array" ref="M179">'Summary Transport'!L234/Table18[[Operation Days (Monthly)]:[Operation Days (Monthly)]]</f>
        <v>0</v>
      </c>
      <c r="N179" cm="1">
        <f t="array" ref="N179">'Summary Transport'!M234/Table18[[Operation Days (Monthly)]:[Operation Days (Monthly)]]</f>
        <v>0</v>
      </c>
      <c r="O179" cm="1">
        <f t="array" ref="O179">'Summary Transport'!N234/Table18[Operation Days (Annual)]</f>
        <v>0</v>
      </c>
    </row>
    <row r="180" spans="2:15" hidden="1">
      <c r="B180" s="12" t="str">
        <f t="shared" si="48"/>
        <v/>
      </c>
      <c r="C180" cm="1">
        <f t="array" ref="C180">'Summary Transport'!B235/Table18[[Operation Days (Monthly)]:[Operation Days (Monthly)]]</f>
        <v>0</v>
      </c>
      <c r="D180" cm="1">
        <f t="array" ref="D180">'Summary Transport'!C235/Table18[[Operation Days (Monthly)]:[Operation Days (Monthly)]]</f>
        <v>0</v>
      </c>
      <c r="E180" cm="1">
        <f t="array" ref="E180">'Summary Transport'!D235/Table18[[Operation Days (Monthly)]:[Operation Days (Monthly)]]</f>
        <v>0</v>
      </c>
      <c r="F180" cm="1">
        <f t="array" ref="F180">'Summary Transport'!E235/Table18[[Operation Days (Monthly)]:[Operation Days (Monthly)]]</f>
        <v>0</v>
      </c>
      <c r="G180" cm="1">
        <f t="array" ref="G180">'Summary Transport'!F235/Table18[[Operation Days (Monthly)]:[Operation Days (Monthly)]]</f>
        <v>0</v>
      </c>
      <c r="H180" cm="1">
        <f t="array" ref="H180">'Summary Transport'!G235/Table18[[Operation Days (Monthly)]:[Operation Days (Monthly)]]</f>
        <v>0</v>
      </c>
      <c r="I180" cm="1">
        <f t="array" ref="I180">'Summary Transport'!H235/Table18[[Operation Days (Monthly)]:[Operation Days (Monthly)]]</f>
        <v>0</v>
      </c>
      <c r="J180" cm="1">
        <f t="array" ref="J180">'Summary Transport'!I235/Table18[[Operation Days (Monthly)]:[Operation Days (Monthly)]]</f>
        <v>0</v>
      </c>
      <c r="K180" cm="1">
        <f t="array" ref="K180">'Summary Transport'!J235/Table18[[Operation Days (Monthly)]:[Operation Days (Monthly)]]</f>
        <v>0</v>
      </c>
      <c r="L180" cm="1">
        <f t="array" ref="L180">'Summary Transport'!K235/Table18[[Operation Days (Monthly)]:[Operation Days (Monthly)]]</f>
        <v>0</v>
      </c>
      <c r="M180" cm="1">
        <f t="array" ref="M180">'Summary Transport'!L235/Table18[[Operation Days (Monthly)]:[Operation Days (Monthly)]]</f>
        <v>0</v>
      </c>
      <c r="N180" cm="1">
        <f t="array" ref="N180">'Summary Transport'!M235/Table18[[Operation Days (Monthly)]:[Operation Days (Monthly)]]</f>
        <v>0</v>
      </c>
      <c r="O180" cm="1">
        <f t="array" ref="O180">'Summary Transport'!N235/Table18[Operation Days (Annual)]</f>
        <v>0</v>
      </c>
    </row>
    <row r="181" spans="2:15" hidden="1">
      <c r="B181" s="12" t="str">
        <f t="shared" si="48"/>
        <v/>
      </c>
      <c r="C181" cm="1">
        <f t="array" ref="C181">'Summary Transport'!B236/Table18[[Operation Days (Monthly)]:[Operation Days (Monthly)]]</f>
        <v>0</v>
      </c>
      <c r="D181" cm="1">
        <f t="array" ref="D181">'Summary Transport'!C236/Table18[[Operation Days (Monthly)]:[Operation Days (Monthly)]]</f>
        <v>0</v>
      </c>
      <c r="E181" cm="1">
        <f t="array" ref="E181">'Summary Transport'!D236/Table18[[Operation Days (Monthly)]:[Operation Days (Monthly)]]</f>
        <v>0</v>
      </c>
      <c r="F181" cm="1">
        <f t="array" ref="F181">'Summary Transport'!E236/Table18[[Operation Days (Monthly)]:[Operation Days (Monthly)]]</f>
        <v>0</v>
      </c>
      <c r="G181" cm="1">
        <f t="array" ref="G181">'Summary Transport'!F236/Table18[[Operation Days (Monthly)]:[Operation Days (Monthly)]]</f>
        <v>0</v>
      </c>
      <c r="H181" cm="1">
        <f t="array" ref="H181">'Summary Transport'!G236/Table18[[Operation Days (Monthly)]:[Operation Days (Monthly)]]</f>
        <v>0</v>
      </c>
      <c r="I181" cm="1">
        <f t="array" ref="I181">'Summary Transport'!H236/Table18[[Operation Days (Monthly)]:[Operation Days (Monthly)]]</f>
        <v>0</v>
      </c>
      <c r="J181" cm="1">
        <f t="array" ref="J181">'Summary Transport'!I236/Table18[[Operation Days (Monthly)]:[Operation Days (Monthly)]]</f>
        <v>0</v>
      </c>
      <c r="K181" cm="1">
        <f t="array" ref="K181">'Summary Transport'!J236/Table18[[Operation Days (Monthly)]:[Operation Days (Monthly)]]</f>
        <v>0</v>
      </c>
      <c r="L181" cm="1">
        <f t="array" ref="L181">'Summary Transport'!K236/Table18[[Operation Days (Monthly)]:[Operation Days (Monthly)]]</f>
        <v>0</v>
      </c>
      <c r="M181" cm="1">
        <f t="array" ref="M181">'Summary Transport'!L236/Table18[[Operation Days (Monthly)]:[Operation Days (Monthly)]]</f>
        <v>0</v>
      </c>
      <c r="N181" cm="1">
        <f t="array" ref="N181">'Summary Transport'!M236/Table18[[Operation Days (Monthly)]:[Operation Days (Monthly)]]</f>
        <v>0</v>
      </c>
      <c r="O181" cm="1">
        <f t="array" ref="O181">'Summary Transport'!N236/Table18[Operation Days (Annual)]</f>
        <v>0</v>
      </c>
    </row>
    <row r="182" spans="2:15" hidden="1">
      <c r="B182" s="12" t="str">
        <f t="shared" si="48"/>
        <v/>
      </c>
      <c r="C182" cm="1">
        <f t="array" ref="C182">'Summary Transport'!B237/Table18[[Operation Days (Monthly)]:[Operation Days (Monthly)]]</f>
        <v>0</v>
      </c>
      <c r="D182" cm="1">
        <f t="array" ref="D182">'Summary Transport'!C237/Table18[[Operation Days (Monthly)]:[Operation Days (Monthly)]]</f>
        <v>0</v>
      </c>
      <c r="E182" cm="1">
        <f t="array" ref="E182">'Summary Transport'!D237/Table18[[Operation Days (Monthly)]:[Operation Days (Monthly)]]</f>
        <v>0</v>
      </c>
      <c r="F182" cm="1">
        <f t="array" ref="F182">'Summary Transport'!E237/Table18[[Operation Days (Monthly)]:[Operation Days (Monthly)]]</f>
        <v>0</v>
      </c>
      <c r="G182" cm="1">
        <f t="array" ref="G182">'Summary Transport'!F237/Table18[[Operation Days (Monthly)]:[Operation Days (Monthly)]]</f>
        <v>0</v>
      </c>
      <c r="H182" cm="1">
        <f t="array" ref="H182">'Summary Transport'!G237/Table18[[Operation Days (Monthly)]:[Operation Days (Monthly)]]</f>
        <v>0</v>
      </c>
      <c r="I182" cm="1">
        <f t="array" ref="I182">'Summary Transport'!H237/Table18[[Operation Days (Monthly)]:[Operation Days (Monthly)]]</f>
        <v>0</v>
      </c>
      <c r="J182" cm="1">
        <f t="array" ref="J182">'Summary Transport'!I237/Table18[[Operation Days (Monthly)]:[Operation Days (Monthly)]]</f>
        <v>0</v>
      </c>
      <c r="K182" cm="1">
        <f t="array" ref="K182">'Summary Transport'!J237/Table18[[Operation Days (Monthly)]:[Operation Days (Monthly)]]</f>
        <v>0</v>
      </c>
      <c r="L182" cm="1">
        <f t="array" ref="L182">'Summary Transport'!K237/Table18[[Operation Days (Monthly)]:[Operation Days (Monthly)]]</f>
        <v>0</v>
      </c>
      <c r="M182" cm="1">
        <f t="array" ref="M182">'Summary Transport'!L237/Table18[[Operation Days (Monthly)]:[Operation Days (Monthly)]]</f>
        <v>0</v>
      </c>
      <c r="N182" cm="1">
        <f t="array" ref="N182">'Summary Transport'!M237/Table18[[Operation Days (Monthly)]:[Operation Days (Monthly)]]</f>
        <v>0</v>
      </c>
      <c r="O182" cm="1">
        <f t="array" ref="O182">'Summary Transport'!N237/Table18[Operation Days (Annual)]</f>
        <v>0</v>
      </c>
    </row>
    <row r="183" spans="2:15" hidden="1">
      <c r="B183" s="12" t="str">
        <f t="shared" si="48"/>
        <v/>
      </c>
      <c r="C183" cm="1">
        <f t="array" ref="C183">'Summary Transport'!B238/Table18[[Operation Days (Monthly)]:[Operation Days (Monthly)]]</f>
        <v>0</v>
      </c>
      <c r="D183" cm="1">
        <f t="array" ref="D183">'Summary Transport'!C238/Table18[[Operation Days (Monthly)]:[Operation Days (Monthly)]]</f>
        <v>0</v>
      </c>
      <c r="E183" cm="1">
        <f t="array" ref="E183">'Summary Transport'!D238/Table18[[Operation Days (Monthly)]:[Operation Days (Monthly)]]</f>
        <v>0</v>
      </c>
      <c r="F183" cm="1">
        <f t="array" ref="F183">'Summary Transport'!E238/Table18[[Operation Days (Monthly)]:[Operation Days (Monthly)]]</f>
        <v>0</v>
      </c>
      <c r="G183" cm="1">
        <f t="array" ref="G183">'Summary Transport'!F238/Table18[[Operation Days (Monthly)]:[Operation Days (Monthly)]]</f>
        <v>0</v>
      </c>
      <c r="H183" cm="1">
        <f t="array" ref="H183">'Summary Transport'!G238/Table18[[Operation Days (Monthly)]:[Operation Days (Monthly)]]</f>
        <v>0</v>
      </c>
      <c r="I183" cm="1">
        <f t="array" ref="I183">'Summary Transport'!H238/Table18[[Operation Days (Monthly)]:[Operation Days (Monthly)]]</f>
        <v>0</v>
      </c>
      <c r="J183" cm="1">
        <f t="array" ref="J183">'Summary Transport'!I238/Table18[[Operation Days (Monthly)]:[Operation Days (Monthly)]]</f>
        <v>0</v>
      </c>
      <c r="K183" cm="1">
        <f t="array" ref="K183">'Summary Transport'!J238/Table18[[Operation Days (Monthly)]:[Operation Days (Monthly)]]</f>
        <v>0</v>
      </c>
      <c r="L183" cm="1">
        <f t="array" ref="L183">'Summary Transport'!K238/Table18[[Operation Days (Monthly)]:[Operation Days (Monthly)]]</f>
        <v>0</v>
      </c>
      <c r="M183" cm="1">
        <f t="array" ref="M183">'Summary Transport'!L238/Table18[[Operation Days (Monthly)]:[Operation Days (Monthly)]]</f>
        <v>0</v>
      </c>
      <c r="N183" cm="1">
        <f t="array" ref="N183">'Summary Transport'!M238/Table18[[Operation Days (Monthly)]:[Operation Days (Monthly)]]</f>
        <v>0</v>
      </c>
      <c r="O183" cm="1">
        <f t="array" ref="O183">'Summary Transport'!N238/Table18[Operation Days (Annual)]</f>
        <v>0</v>
      </c>
    </row>
    <row r="184" spans="2:15" hidden="1">
      <c r="B184" s="12" t="str">
        <f t="shared" si="48"/>
        <v/>
      </c>
      <c r="C184" cm="1">
        <f t="array" ref="C184">'Summary Transport'!B239/Table18[[Operation Days (Monthly)]:[Operation Days (Monthly)]]</f>
        <v>0</v>
      </c>
      <c r="D184" cm="1">
        <f t="array" ref="D184">'Summary Transport'!C239/Table18[[Operation Days (Monthly)]:[Operation Days (Monthly)]]</f>
        <v>0</v>
      </c>
      <c r="E184" cm="1">
        <f t="array" ref="E184">'Summary Transport'!D239/Table18[[Operation Days (Monthly)]:[Operation Days (Monthly)]]</f>
        <v>0</v>
      </c>
      <c r="F184" cm="1">
        <f t="array" ref="F184">'Summary Transport'!E239/Table18[[Operation Days (Monthly)]:[Operation Days (Monthly)]]</f>
        <v>0</v>
      </c>
      <c r="G184" cm="1">
        <f t="array" ref="G184">'Summary Transport'!F239/Table18[[Operation Days (Monthly)]:[Operation Days (Monthly)]]</f>
        <v>0</v>
      </c>
      <c r="H184" cm="1">
        <f t="array" ref="H184">'Summary Transport'!G239/Table18[[Operation Days (Monthly)]:[Operation Days (Monthly)]]</f>
        <v>0</v>
      </c>
      <c r="I184" cm="1">
        <f t="array" ref="I184">'Summary Transport'!H239/Table18[[Operation Days (Monthly)]:[Operation Days (Monthly)]]</f>
        <v>0</v>
      </c>
      <c r="J184" cm="1">
        <f t="array" ref="J184">'Summary Transport'!I239/Table18[[Operation Days (Monthly)]:[Operation Days (Monthly)]]</f>
        <v>0</v>
      </c>
      <c r="K184" cm="1">
        <f t="array" ref="K184">'Summary Transport'!J239/Table18[[Operation Days (Monthly)]:[Operation Days (Monthly)]]</f>
        <v>0</v>
      </c>
      <c r="L184" cm="1">
        <f t="array" ref="L184">'Summary Transport'!K239/Table18[[Operation Days (Monthly)]:[Operation Days (Monthly)]]</f>
        <v>0</v>
      </c>
      <c r="M184" cm="1">
        <f t="array" ref="M184">'Summary Transport'!L239/Table18[[Operation Days (Monthly)]:[Operation Days (Monthly)]]</f>
        <v>0</v>
      </c>
      <c r="N184" cm="1">
        <f t="array" ref="N184">'Summary Transport'!M239/Table18[[Operation Days (Monthly)]:[Operation Days (Monthly)]]</f>
        <v>0</v>
      </c>
      <c r="O184" cm="1">
        <f t="array" ref="O184">'Summary Transport'!N239/Table18[Operation Days (Annual)]</f>
        <v>0</v>
      </c>
    </row>
    <row r="185" spans="2:15" hidden="1">
      <c r="B185" s="12" t="str">
        <f t="shared" si="48"/>
        <v/>
      </c>
      <c r="C185" cm="1">
        <f t="array" ref="C185">'Summary Transport'!B240/Table18[[Operation Days (Monthly)]:[Operation Days (Monthly)]]</f>
        <v>0</v>
      </c>
      <c r="D185" cm="1">
        <f t="array" ref="D185">'Summary Transport'!C240/Table18[[Operation Days (Monthly)]:[Operation Days (Monthly)]]</f>
        <v>0</v>
      </c>
      <c r="E185" cm="1">
        <f t="array" ref="E185">'Summary Transport'!D240/Table18[[Operation Days (Monthly)]:[Operation Days (Monthly)]]</f>
        <v>0</v>
      </c>
      <c r="F185" cm="1">
        <f t="array" ref="F185">'Summary Transport'!E240/Table18[[Operation Days (Monthly)]:[Operation Days (Monthly)]]</f>
        <v>0</v>
      </c>
      <c r="G185" cm="1">
        <f t="array" ref="G185">'Summary Transport'!F240/Table18[[Operation Days (Monthly)]:[Operation Days (Monthly)]]</f>
        <v>0</v>
      </c>
      <c r="H185" cm="1">
        <f t="array" ref="H185">'Summary Transport'!G240/Table18[[Operation Days (Monthly)]:[Operation Days (Monthly)]]</f>
        <v>0</v>
      </c>
      <c r="I185" cm="1">
        <f t="array" ref="I185">'Summary Transport'!H240/Table18[[Operation Days (Monthly)]:[Operation Days (Monthly)]]</f>
        <v>0</v>
      </c>
      <c r="J185" cm="1">
        <f t="array" ref="J185">'Summary Transport'!I240/Table18[[Operation Days (Monthly)]:[Operation Days (Monthly)]]</f>
        <v>0</v>
      </c>
      <c r="K185" cm="1">
        <f t="array" ref="K185">'Summary Transport'!J240/Table18[[Operation Days (Monthly)]:[Operation Days (Monthly)]]</f>
        <v>0</v>
      </c>
      <c r="L185" cm="1">
        <f t="array" ref="L185">'Summary Transport'!K240/Table18[[Operation Days (Monthly)]:[Operation Days (Monthly)]]</f>
        <v>0</v>
      </c>
      <c r="M185" cm="1">
        <f t="array" ref="M185">'Summary Transport'!L240/Table18[[Operation Days (Monthly)]:[Operation Days (Monthly)]]</f>
        <v>0</v>
      </c>
      <c r="N185" cm="1">
        <f t="array" ref="N185">'Summary Transport'!M240/Table18[[Operation Days (Monthly)]:[Operation Days (Monthly)]]</f>
        <v>0</v>
      </c>
      <c r="O185" cm="1">
        <f t="array" ref="O185">'Summary Transport'!N240/Table18[Operation Days (Annual)]</f>
        <v>0</v>
      </c>
    </row>
    <row r="186" spans="2:15" hidden="1">
      <c r="B186" s="12">
        <f t="shared" si="48"/>
        <v>0</v>
      </c>
      <c r="C186" cm="1">
        <f t="array" ref="C186">'Summary Transport'!B241/Table18[[Operation Days (Monthly)]:[Operation Days (Monthly)]]</f>
        <v>0</v>
      </c>
      <c r="D186" cm="1">
        <f t="array" ref="D186">'Summary Transport'!C241/Table18[[Operation Days (Monthly)]:[Operation Days (Monthly)]]</f>
        <v>0</v>
      </c>
      <c r="E186" cm="1">
        <f t="array" ref="E186">'Summary Transport'!D241/Table18[[Operation Days (Monthly)]:[Operation Days (Monthly)]]</f>
        <v>0</v>
      </c>
      <c r="F186" cm="1">
        <f t="array" ref="F186">'Summary Transport'!E241/Table18[[Operation Days (Monthly)]:[Operation Days (Monthly)]]</f>
        <v>0</v>
      </c>
      <c r="G186" cm="1">
        <f t="array" ref="G186">'Summary Transport'!F241/Table18[[Operation Days (Monthly)]:[Operation Days (Monthly)]]</f>
        <v>0</v>
      </c>
      <c r="H186" cm="1">
        <f t="array" ref="H186">'Summary Transport'!G241/Table18[[Operation Days (Monthly)]:[Operation Days (Monthly)]]</f>
        <v>0</v>
      </c>
      <c r="I186" cm="1">
        <f t="array" ref="I186">'Summary Transport'!H241/Table18[[Operation Days (Monthly)]:[Operation Days (Monthly)]]</f>
        <v>0</v>
      </c>
      <c r="J186" cm="1">
        <f t="array" ref="J186">'Summary Transport'!I241/Table18[[Operation Days (Monthly)]:[Operation Days (Monthly)]]</f>
        <v>0</v>
      </c>
      <c r="K186" cm="1">
        <f t="array" ref="K186">'Summary Transport'!J241/Table18[[Operation Days (Monthly)]:[Operation Days (Monthly)]]</f>
        <v>0</v>
      </c>
      <c r="L186" cm="1">
        <f t="array" ref="L186">'Summary Transport'!K241/Table18[[Operation Days (Monthly)]:[Operation Days (Monthly)]]</f>
        <v>0</v>
      </c>
      <c r="M186" cm="1">
        <f t="array" ref="M186">'Summary Transport'!L241/Table18[[Operation Days (Monthly)]:[Operation Days (Monthly)]]</f>
        <v>0</v>
      </c>
      <c r="N186" cm="1">
        <f t="array" ref="N186">'Summary Transport'!M241/Table18[[Operation Days (Monthly)]:[Operation Days (Monthly)]]</f>
        <v>0</v>
      </c>
      <c r="O186" cm="1">
        <f t="array" ref="O186">'Summary Transport'!N241/Table18[Operation Days (Annual)]</f>
        <v>0</v>
      </c>
    </row>
    <row r="187" spans="2:15" hidden="1">
      <c r="B187" s="12">
        <f t="shared" si="48"/>
        <v>0</v>
      </c>
      <c r="C187" cm="1">
        <f t="array" ref="C187">'Summary Transport'!B242/Table18[[Operation Days (Monthly)]:[Operation Days (Monthly)]]</f>
        <v>0</v>
      </c>
      <c r="D187" cm="1">
        <f t="array" ref="D187">'Summary Transport'!C242/Table18[[Operation Days (Monthly)]:[Operation Days (Monthly)]]</f>
        <v>0</v>
      </c>
      <c r="E187" cm="1">
        <f t="array" ref="E187">'Summary Transport'!D242/Table18[[Operation Days (Monthly)]:[Operation Days (Monthly)]]</f>
        <v>0</v>
      </c>
      <c r="F187" cm="1">
        <f t="array" ref="F187">'Summary Transport'!E242/Table18[[Operation Days (Monthly)]:[Operation Days (Monthly)]]</f>
        <v>0</v>
      </c>
      <c r="G187" cm="1">
        <f t="array" ref="G187">'Summary Transport'!F242/Table18[[Operation Days (Monthly)]:[Operation Days (Monthly)]]</f>
        <v>0</v>
      </c>
      <c r="H187" cm="1">
        <f t="array" ref="H187">'Summary Transport'!G242/Table18[[Operation Days (Monthly)]:[Operation Days (Monthly)]]</f>
        <v>0</v>
      </c>
      <c r="I187" cm="1">
        <f t="array" ref="I187">'Summary Transport'!H242/Table18[[Operation Days (Monthly)]:[Operation Days (Monthly)]]</f>
        <v>0</v>
      </c>
      <c r="J187" cm="1">
        <f t="array" ref="J187">'Summary Transport'!I242/Table18[[Operation Days (Monthly)]:[Operation Days (Monthly)]]</f>
        <v>0</v>
      </c>
      <c r="K187" cm="1">
        <f t="array" ref="K187">'Summary Transport'!J242/Table18[[Operation Days (Monthly)]:[Operation Days (Monthly)]]</f>
        <v>0</v>
      </c>
      <c r="L187" cm="1">
        <f t="array" ref="L187">'Summary Transport'!K242/Table18[[Operation Days (Monthly)]:[Operation Days (Monthly)]]</f>
        <v>0</v>
      </c>
      <c r="M187" cm="1">
        <f t="array" ref="M187">'Summary Transport'!L242/Table18[[Operation Days (Monthly)]:[Operation Days (Monthly)]]</f>
        <v>0</v>
      </c>
      <c r="N187" cm="1">
        <f t="array" ref="N187">'Summary Transport'!M242/Table18[[Operation Days (Monthly)]:[Operation Days (Monthly)]]</f>
        <v>0</v>
      </c>
      <c r="O187" cm="1">
        <f t="array" ref="O187">'Summary Transport'!N242/Table18[Operation Days (Annual)]</f>
        <v>0</v>
      </c>
    </row>
    <row r="188" spans="2:15" hidden="1">
      <c r="B188" s="12">
        <f t="shared" si="48"/>
        <v>0</v>
      </c>
      <c r="C188" cm="1">
        <f t="array" ref="C188">'Summary Transport'!B243/Table18[[Operation Days (Monthly)]:[Operation Days (Monthly)]]</f>
        <v>0</v>
      </c>
      <c r="D188" cm="1">
        <f t="array" ref="D188">'Summary Transport'!C243/Table18[[Operation Days (Monthly)]:[Operation Days (Monthly)]]</f>
        <v>0</v>
      </c>
      <c r="E188" cm="1">
        <f t="array" ref="E188">'Summary Transport'!D243/Table18[[Operation Days (Monthly)]:[Operation Days (Monthly)]]</f>
        <v>0</v>
      </c>
      <c r="F188" cm="1">
        <f t="array" ref="F188">'Summary Transport'!E243/Table18[[Operation Days (Monthly)]:[Operation Days (Monthly)]]</f>
        <v>0</v>
      </c>
      <c r="G188" cm="1">
        <f t="array" ref="G188">'Summary Transport'!F243/Table18[[Operation Days (Monthly)]:[Operation Days (Monthly)]]</f>
        <v>0</v>
      </c>
      <c r="H188" cm="1">
        <f t="array" ref="H188">'Summary Transport'!G243/Table18[[Operation Days (Monthly)]:[Operation Days (Monthly)]]</f>
        <v>0</v>
      </c>
      <c r="I188" cm="1">
        <f t="array" ref="I188">'Summary Transport'!H243/Table18[[Operation Days (Monthly)]:[Operation Days (Monthly)]]</f>
        <v>0</v>
      </c>
      <c r="J188" cm="1">
        <f t="array" ref="J188">'Summary Transport'!I243/Table18[[Operation Days (Monthly)]:[Operation Days (Monthly)]]</f>
        <v>0</v>
      </c>
      <c r="K188" cm="1">
        <f t="array" ref="K188">'Summary Transport'!J243/Table18[[Operation Days (Monthly)]:[Operation Days (Monthly)]]</f>
        <v>0</v>
      </c>
      <c r="L188" cm="1">
        <f t="array" ref="L188">'Summary Transport'!K243/Table18[[Operation Days (Monthly)]:[Operation Days (Monthly)]]</f>
        <v>0</v>
      </c>
      <c r="M188" cm="1">
        <f t="array" ref="M188">'Summary Transport'!L243/Table18[[Operation Days (Monthly)]:[Operation Days (Monthly)]]</f>
        <v>0</v>
      </c>
      <c r="N188" cm="1">
        <f t="array" ref="N188">'Summary Transport'!M243/Table18[[Operation Days (Monthly)]:[Operation Days (Monthly)]]</f>
        <v>0</v>
      </c>
      <c r="O188" cm="1">
        <f t="array" ref="O188">'Summary Transport'!N243/Table18[Operation Days (Annual)]</f>
        <v>0</v>
      </c>
    </row>
    <row r="189" spans="2:15" hidden="1">
      <c r="B189" s="12">
        <f t="shared" si="48"/>
        <v>0</v>
      </c>
      <c r="C189" cm="1">
        <f t="array" ref="C189">'Summary Transport'!B244/Table18[[Operation Days (Monthly)]:[Operation Days (Monthly)]]</f>
        <v>0</v>
      </c>
      <c r="D189" cm="1">
        <f t="array" ref="D189">'Summary Transport'!C244/Table18[[Operation Days (Monthly)]:[Operation Days (Monthly)]]</f>
        <v>0</v>
      </c>
      <c r="E189" cm="1">
        <f t="array" ref="E189">'Summary Transport'!D244/Table18[[Operation Days (Monthly)]:[Operation Days (Monthly)]]</f>
        <v>0</v>
      </c>
      <c r="F189" cm="1">
        <f t="array" ref="F189">'Summary Transport'!E244/Table18[[Operation Days (Monthly)]:[Operation Days (Monthly)]]</f>
        <v>0</v>
      </c>
      <c r="G189" cm="1">
        <f t="array" ref="G189">'Summary Transport'!F244/Table18[[Operation Days (Monthly)]:[Operation Days (Monthly)]]</f>
        <v>0</v>
      </c>
      <c r="H189" cm="1">
        <f t="array" ref="H189">'Summary Transport'!G244/Table18[[Operation Days (Monthly)]:[Operation Days (Monthly)]]</f>
        <v>0</v>
      </c>
      <c r="I189" cm="1">
        <f t="array" ref="I189">'Summary Transport'!H244/Table18[[Operation Days (Monthly)]:[Operation Days (Monthly)]]</f>
        <v>0</v>
      </c>
      <c r="J189" cm="1">
        <f t="array" ref="J189">'Summary Transport'!I244/Table18[[Operation Days (Monthly)]:[Operation Days (Monthly)]]</f>
        <v>0</v>
      </c>
      <c r="K189" cm="1">
        <f t="array" ref="K189">'Summary Transport'!J244/Table18[[Operation Days (Monthly)]:[Operation Days (Monthly)]]</f>
        <v>0</v>
      </c>
      <c r="L189" cm="1">
        <f t="array" ref="L189">'Summary Transport'!K244/Table18[[Operation Days (Monthly)]:[Operation Days (Monthly)]]</f>
        <v>0</v>
      </c>
      <c r="M189" cm="1">
        <f t="array" ref="M189">'Summary Transport'!L244/Table18[[Operation Days (Monthly)]:[Operation Days (Monthly)]]</f>
        <v>0</v>
      </c>
      <c r="N189" cm="1">
        <f t="array" ref="N189">'Summary Transport'!M244/Table18[[Operation Days (Monthly)]:[Operation Days (Monthly)]]</f>
        <v>0</v>
      </c>
      <c r="O189" cm="1">
        <f t="array" ref="O189">'Summary Transport'!N244/Table18[Operation Days (Annual)]</f>
        <v>0</v>
      </c>
    </row>
    <row r="190" spans="2:15" hidden="1">
      <c r="C190" s="20" cm="1">
        <f t="array" ref="C190">Table20[Benchmark for Truck Utilization (Daily Number of Trips)]</f>
        <v>5</v>
      </c>
      <c r="D190" s="20" cm="1">
        <f t="array" ref="D190">Table20[Benchmark for Truck Utilization (Daily Number of Trips)]</f>
        <v>5</v>
      </c>
      <c r="E190" s="20" cm="1">
        <f t="array" ref="E190">Table20[Benchmark for Truck Utilization (Daily Number of Trips)]</f>
        <v>5</v>
      </c>
      <c r="F190" s="20" cm="1">
        <f t="array" ref="F190">Table20[Benchmark for Truck Utilization (Daily Number of Trips)]</f>
        <v>5</v>
      </c>
      <c r="G190" s="20" cm="1">
        <f t="array" ref="G190">Table20[Benchmark for Truck Utilization (Daily Number of Trips)]</f>
        <v>5</v>
      </c>
      <c r="H190" s="20" cm="1">
        <f t="array" ref="H190">Table20[Benchmark for Truck Utilization (Daily Number of Trips)]</f>
        <v>5</v>
      </c>
      <c r="I190" s="20" cm="1">
        <f t="array" ref="I190">Table20[Benchmark for Truck Utilization (Daily Number of Trips)]</f>
        <v>5</v>
      </c>
      <c r="J190" s="20" cm="1">
        <f t="array" ref="J190">Table20[Benchmark for Truck Utilization (Daily Number of Trips)]</f>
        <v>5</v>
      </c>
      <c r="K190" s="20" cm="1">
        <f t="array" ref="K190">Table20[Benchmark for Truck Utilization (Daily Number of Trips)]</f>
        <v>5</v>
      </c>
      <c r="L190" s="20" cm="1">
        <f t="array" ref="L190">Table20[Benchmark for Truck Utilization (Daily Number of Trips)]</f>
        <v>5</v>
      </c>
      <c r="M190" s="20" cm="1">
        <f t="array" ref="M190">Table20[Benchmark for Truck Utilization (Daily Number of Trips)]</f>
        <v>5</v>
      </c>
      <c r="N190" s="20" cm="1">
        <f t="array" ref="N190">Table20[Benchmark for Truck Utilization (Daily Number of Trips)]</f>
        <v>5</v>
      </c>
    </row>
    <row r="191" spans="2:15" hidden="1"/>
    <row r="192" spans="2:15" hidden="1"/>
    <row r="193" spans="1:14" hidden="1"/>
    <row r="194" spans="1:14" hidden="1"/>
    <row r="195" spans="1:14" hidden="1"/>
    <row r="199" spans="1:14" ht="22" thickBot="1">
      <c r="A199" s="191" t="s">
        <v>508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191"/>
      <c r="N199" s="191"/>
    </row>
    <row r="200" spans="1:14" ht="17">
      <c r="A200" s="14" t="s">
        <v>0</v>
      </c>
      <c r="B200" s="8" t="s">
        <v>94</v>
      </c>
      <c r="C200" s="8" t="s">
        <v>95</v>
      </c>
      <c r="D200" s="8" t="s">
        <v>96</v>
      </c>
      <c r="E200" s="8" t="s">
        <v>97</v>
      </c>
      <c r="F200" s="8" t="s">
        <v>98</v>
      </c>
      <c r="G200" s="8" t="s">
        <v>99</v>
      </c>
      <c r="H200" s="8" t="s">
        <v>100</v>
      </c>
      <c r="I200" s="8" t="s">
        <v>101</v>
      </c>
      <c r="J200" s="8" t="s">
        <v>102</v>
      </c>
      <c r="K200" s="8" t="s">
        <v>103</v>
      </c>
      <c r="L200" s="8" t="s">
        <v>104</v>
      </c>
      <c r="M200" s="8" t="s">
        <v>105</v>
      </c>
      <c r="N200" s="15" t="s">
        <v>120</v>
      </c>
    </row>
    <row r="201" spans="1:14">
      <c r="A201" s="12" t="str">
        <f>IF(A33&lt;&gt;"",A33,"")</f>
        <v>OD1234</v>
      </c>
      <c r="B201" cm="1">
        <f t="array" ref="B201">COUNTIFS(Table1[[Operation Status]:[Operation Status]],"Available",Table1[Vehicle License Number],Table1914222363[[#This Row],[Vehicle License Number]:[Vehicle License Number]],Table1[[Month]:[Month]],MONTH(B$200))</f>
        <v>0</v>
      </c>
      <c r="C201" cm="1">
        <f t="array" ref="C201">COUNTIFS(Table1[[Operation Status]:[Operation Status]],"Available",Table1[Vehicle License Number],Table1914222363[[#This Row],[Vehicle License Number]:[Vehicle License Number]],Table1[[Month]:[Month]],MONTH(C$200))</f>
        <v>0</v>
      </c>
      <c r="D201" cm="1">
        <f t="array" ref="D201">COUNTIFS(Table1[[Operation Status]:[Operation Status]],"Available",Table1[Vehicle License Number],Table1914222363[[#This Row],[Vehicle License Number]:[Vehicle License Number]],Table1[[Month]:[Month]],MONTH(D$200))</f>
        <v>0</v>
      </c>
      <c r="E201" cm="1">
        <f t="array" ref="E201">COUNTIFS(Table1[[Operation Status]:[Operation Status]],"Available",Table1[Vehicle License Number],Table1914222363[[#This Row],[Vehicle License Number]:[Vehicle License Number]],Table1[[Month]:[Month]],MONTH(E$200))</f>
        <v>0</v>
      </c>
      <c r="F201" cm="1">
        <f t="array" ref="F201">COUNTIFS(Table1[[Operation Status]:[Operation Status]],"Available",Table1[Vehicle License Number],Table1914222363[[#This Row],[Vehicle License Number]:[Vehicle License Number]],Table1[[Month]:[Month]],MONTH(F$200))</f>
        <v>0</v>
      </c>
      <c r="G201" cm="1">
        <f t="array" ref="G201">COUNTIFS(Table1[[Operation Status]:[Operation Status]],"Available",Table1[Vehicle License Number],Table1914222363[[#This Row],[Vehicle License Number]:[Vehicle License Number]],Table1[[Month]:[Month]],MONTH(G$200))</f>
        <v>0</v>
      </c>
      <c r="H201" cm="1">
        <f t="array" ref="H201">COUNTIFS(Table1[[Operation Status]:[Operation Status]],"Available",Table1[Vehicle License Number],Table1914222363[[#This Row],[Vehicle License Number]:[Vehicle License Number]],Table1[[Month]:[Month]],MONTH(H$200))</f>
        <v>0</v>
      </c>
      <c r="I201" cm="1">
        <f t="array" ref="I201">COUNTIFS(Table1[[Operation Status]:[Operation Status]],"Available",Table1[Vehicle License Number],Table1914222363[[#This Row],[Vehicle License Number]:[Vehicle License Number]],Table1[[Month]:[Month]],MONTH(I$200))</f>
        <v>0</v>
      </c>
      <c r="J201" cm="1">
        <f t="array" ref="J201">COUNTIFS(Table1[[Operation Status]:[Operation Status]],"Available",Table1[Vehicle License Number],Table1914222363[[#This Row],[Vehicle License Number]:[Vehicle License Number]],Table1[[Month]:[Month]],MONTH(J$200))</f>
        <v>0</v>
      </c>
      <c r="K201" cm="1">
        <f t="array" ref="K201">COUNTIFS(Table1[[Operation Status]:[Operation Status]],"Available",Table1[Vehicle License Number],Table1914222363[[#This Row],[Vehicle License Number]:[Vehicle License Number]],Table1[[Month]:[Month]],MONTH(K$200))</f>
        <v>0</v>
      </c>
      <c r="L201" cm="1">
        <f t="array" ref="L201">COUNTIFS(Table1[[Operation Status]:[Operation Status]],"Available",Table1[Vehicle License Number],Table1914222363[[#This Row],[Vehicle License Number]:[Vehicle License Number]],Table1[[Month]:[Month]],MONTH(L$200))</f>
        <v>0</v>
      </c>
      <c r="M201" cm="1">
        <f t="array" ref="M201">COUNTIFS(Table1[[Operation Status]:[Operation Status]],"Available",Table1[Vehicle License Number],Table1914222363[[#This Row],[Vehicle License Number]:[Vehicle License Number]],Table1[[Month]:[Month]],MONTH(M$200))</f>
        <v>0</v>
      </c>
      <c r="N201">
        <f>SUM(Table1914222363[[#This Row],[Apr-20]:[Mar-21]])</f>
        <v>0</v>
      </c>
    </row>
    <row r="202" spans="1:14">
      <c r="A202" s="12" t="str">
        <f t="shared" ref="A202:A220" si="49">IF(A34&lt;&gt;"",A34,"")</f>
        <v>OD1235</v>
      </c>
      <c r="B202" cm="1">
        <f t="array" ref="B202">COUNTIFS(Table1[[Operation Status]:[Operation Status]],"Available",Table1[Vehicle License Number],Table1914222363[[#This Row],[Vehicle License Number]:[Vehicle License Number]],Table1[[Month]:[Month]],MONTH(B$200))</f>
        <v>8</v>
      </c>
      <c r="C202" cm="1">
        <f t="array" ref="C202">COUNTIFS(Table1[[Operation Status]:[Operation Status]],"Available",Table1[Vehicle License Number],Table1914222363[[#This Row],[Vehicle License Number]:[Vehicle License Number]],Table1[[Month]:[Month]],MONTH(C$200))</f>
        <v>6</v>
      </c>
      <c r="D202" cm="1">
        <f t="array" ref="D202">COUNTIFS(Table1[[Operation Status]:[Operation Status]],"Available",Table1[Vehicle License Number],Table1914222363[[#This Row],[Vehicle License Number]:[Vehicle License Number]],Table1[[Month]:[Month]],MONTH(D$200))</f>
        <v>0</v>
      </c>
      <c r="E202" cm="1">
        <f t="array" ref="E202">COUNTIFS(Table1[[Operation Status]:[Operation Status]],"Available",Table1[Vehicle License Number],Table1914222363[[#This Row],[Vehicle License Number]:[Vehicle License Number]],Table1[[Month]:[Month]],MONTH(E$200))</f>
        <v>0</v>
      </c>
      <c r="F202" cm="1">
        <f t="array" ref="F202">COUNTIFS(Table1[[Operation Status]:[Operation Status]],"Available",Table1[Vehicle License Number],Table1914222363[[#This Row],[Vehicle License Number]:[Vehicle License Number]],Table1[[Month]:[Month]],MONTH(F$200))</f>
        <v>0</v>
      </c>
      <c r="G202" cm="1">
        <f t="array" ref="G202">COUNTIFS(Table1[[Operation Status]:[Operation Status]],"Available",Table1[Vehicle License Number],Table1914222363[[#This Row],[Vehicle License Number]:[Vehicle License Number]],Table1[[Month]:[Month]],MONTH(G$200))</f>
        <v>0</v>
      </c>
      <c r="H202" cm="1">
        <f t="array" ref="H202">COUNTIFS(Table1[[Operation Status]:[Operation Status]],"Available",Table1[Vehicle License Number],Table1914222363[[#This Row],[Vehicle License Number]:[Vehicle License Number]],Table1[[Month]:[Month]],MONTH(H$200))</f>
        <v>0</v>
      </c>
      <c r="I202" cm="1">
        <f t="array" ref="I202">COUNTIFS(Table1[[Operation Status]:[Operation Status]],"Available",Table1[Vehicle License Number],Table1914222363[[#This Row],[Vehicle License Number]:[Vehicle License Number]],Table1[[Month]:[Month]],MONTH(I$200))</f>
        <v>0</v>
      </c>
      <c r="J202" cm="1">
        <f t="array" ref="J202">COUNTIFS(Table1[[Operation Status]:[Operation Status]],"Available",Table1[Vehicle License Number],Table1914222363[[#This Row],[Vehicle License Number]:[Vehicle License Number]],Table1[[Month]:[Month]],MONTH(J$200))</f>
        <v>0</v>
      </c>
      <c r="K202" cm="1">
        <f t="array" ref="K202">COUNTIFS(Table1[[Operation Status]:[Operation Status]],"Available",Table1[Vehicle License Number],Table1914222363[[#This Row],[Vehicle License Number]:[Vehicle License Number]],Table1[[Month]:[Month]],MONTH(K$200))</f>
        <v>0</v>
      </c>
      <c r="L202" cm="1">
        <f t="array" ref="L202">COUNTIFS(Table1[[Operation Status]:[Operation Status]],"Available",Table1[Vehicle License Number],Table1914222363[[#This Row],[Vehicle License Number]:[Vehicle License Number]],Table1[[Month]:[Month]],MONTH(L$200))</f>
        <v>0</v>
      </c>
      <c r="M202" cm="1">
        <f t="array" ref="M202">COUNTIFS(Table1[[Operation Status]:[Operation Status]],"Available",Table1[Vehicle License Number],Table1914222363[[#This Row],[Vehicle License Number]:[Vehicle License Number]],Table1[[Month]:[Month]],MONTH(M$200))</f>
        <v>0</v>
      </c>
      <c r="N202">
        <f>SUM(Table1914222363[[#This Row],[Apr-20]:[Mar-21]])</f>
        <v>14</v>
      </c>
    </row>
    <row r="203" spans="1:14">
      <c r="A203" s="12" t="str">
        <f t="shared" si="49"/>
        <v>OD1236</v>
      </c>
      <c r="B203" cm="1">
        <f t="array" ref="B203">COUNTIFS(Table1[[Operation Status]:[Operation Status]],"Available",Table1[Vehicle License Number],Table1914222363[[#This Row],[Vehicle License Number]:[Vehicle License Number]],Table1[[Month]:[Month]],MONTH(B$200))</f>
        <v>0</v>
      </c>
      <c r="C203" cm="1">
        <f t="array" ref="C203">COUNTIFS(Table1[[Operation Status]:[Operation Status]],"Available",Table1[Vehicle License Number],Table1914222363[[#This Row],[Vehicle License Number]:[Vehicle License Number]],Table1[[Month]:[Month]],MONTH(C$200))</f>
        <v>16</v>
      </c>
      <c r="D203" cm="1">
        <f t="array" ref="D203">COUNTIFS(Table1[[Operation Status]:[Operation Status]],"Available",Table1[Vehicle License Number],Table1914222363[[#This Row],[Vehicle License Number]:[Vehicle License Number]],Table1[[Month]:[Month]],MONTH(D$200))</f>
        <v>1</v>
      </c>
      <c r="E203" cm="1">
        <f t="array" ref="E203">COUNTIFS(Table1[[Operation Status]:[Operation Status]],"Available",Table1[Vehicle License Number],Table1914222363[[#This Row],[Vehicle License Number]:[Vehicle License Number]],Table1[[Month]:[Month]],MONTH(E$200))</f>
        <v>1</v>
      </c>
      <c r="F203" cm="1">
        <f t="array" ref="F203">COUNTIFS(Table1[[Operation Status]:[Operation Status]],"Available",Table1[Vehicle License Number],Table1914222363[[#This Row],[Vehicle License Number]:[Vehicle License Number]],Table1[[Month]:[Month]],MONTH(F$200))</f>
        <v>1</v>
      </c>
      <c r="G203" cm="1">
        <f t="array" ref="G203">COUNTIFS(Table1[[Operation Status]:[Operation Status]],"Available",Table1[Vehicle License Number],Table1914222363[[#This Row],[Vehicle License Number]:[Vehicle License Number]],Table1[[Month]:[Month]],MONTH(G$200))</f>
        <v>0</v>
      </c>
      <c r="H203" cm="1">
        <f t="array" ref="H203">COUNTIFS(Table1[[Operation Status]:[Operation Status]],"Available",Table1[Vehicle License Number],Table1914222363[[#This Row],[Vehicle License Number]:[Vehicle License Number]],Table1[[Month]:[Month]],MONTH(H$200))</f>
        <v>0</v>
      </c>
      <c r="I203" cm="1">
        <f t="array" ref="I203">COUNTIFS(Table1[[Operation Status]:[Operation Status]],"Available",Table1[Vehicle License Number],Table1914222363[[#This Row],[Vehicle License Number]:[Vehicle License Number]],Table1[[Month]:[Month]],MONTH(I$200))</f>
        <v>0</v>
      </c>
      <c r="J203" cm="1">
        <f t="array" ref="J203">COUNTIFS(Table1[[Operation Status]:[Operation Status]],"Available",Table1[Vehicle License Number],Table1914222363[[#This Row],[Vehicle License Number]:[Vehicle License Number]],Table1[[Month]:[Month]],MONTH(J$200))</f>
        <v>0</v>
      </c>
      <c r="K203" cm="1">
        <f t="array" ref="K203">COUNTIFS(Table1[[Operation Status]:[Operation Status]],"Available",Table1[Vehicle License Number],Table1914222363[[#This Row],[Vehicle License Number]:[Vehicle License Number]],Table1[[Month]:[Month]],MONTH(K$200))</f>
        <v>0</v>
      </c>
      <c r="L203" cm="1">
        <f t="array" ref="L203">COUNTIFS(Table1[[Operation Status]:[Operation Status]],"Available",Table1[Vehicle License Number],Table1914222363[[#This Row],[Vehicle License Number]:[Vehicle License Number]],Table1[[Month]:[Month]],MONTH(L$200))</f>
        <v>0</v>
      </c>
      <c r="M203" cm="1">
        <f t="array" ref="M203">COUNTIFS(Table1[[Operation Status]:[Operation Status]],"Available",Table1[Vehicle License Number],Table1914222363[[#This Row],[Vehicle License Number]:[Vehicle License Number]],Table1[[Month]:[Month]],MONTH(M$200))</f>
        <v>0</v>
      </c>
      <c r="N203">
        <f>SUM(Table1914222363[[#This Row],[Apr-20]:[Mar-21]])</f>
        <v>19</v>
      </c>
    </row>
    <row r="204" spans="1:14">
      <c r="A204" s="12" t="str">
        <f t="shared" si="49"/>
        <v>OD1237</v>
      </c>
      <c r="B204" cm="1">
        <f t="array" ref="B204">COUNTIFS(Table1[[Operation Status]:[Operation Status]],"Available",Table1[Vehicle License Number],Table1914222363[[#This Row],[Vehicle License Number]:[Vehicle License Number]],Table1[[Month]:[Month]],MONTH(B$200))</f>
        <v>0</v>
      </c>
      <c r="C204" cm="1">
        <f t="array" ref="C204">COUNTIFS(Table1[[Operation Status]:[Operation Status]],"Available",Table1[Vehicle License Number],Table1914222363[[#This Row],[Vehicle License Number]:[Vehicle License Number]],Table1[[Month]:[Month]],MONTH(C$200))</f>
        <v>0</v>
      </c>
      <c r="D204" cm="1">
        <f t="array" ref="D204">COUNTIFS(Table1[[Operation Status]:[Operation Status]],"Available",Table1[Vehicle License Number],Table1914222363[[#This Row],[Vehicle License Number]:[Vehicle License Number]],Table1[[Month]:[Month]],MONTH(D$200))</f>
        <v>0</v>
      </c>
      <c r="E204" cm="1">
        <f t="array" ref="E204">COUNTIFS(Table1[[Operation Status]:[Operation Status]],"Available",Table1[Vehicle License Number],Table1914222363[[#This Row],[Vehicle License Number]:[Vehicle License Number]],Table1[[Month]:[Month]],MONTH(E$200))</f>
        <v>0</v>
      </c>
      <c r="F204" cm="1">
        <f t="array" ref="F204">COUNTIFS(Table1[[Operation Status]:[Operation Status]],"Available",Table1[Vehicle License Number],Table1914222363[[#This Row],[Vehicle License Number]:[Vehicle License Number]],Table1[[Month]:[Month]],MONTH(F$200))</f>
        <v>0</v>
      </c>
      <c r="G204" cm="1">
        <f t="array" ref="G204">COUNTIFS(Table1[[Operation Status]:[Operation Status]],"Available",Table1[Vehicle License Number],Table1914222363[[#This Row],[Vehicle License Number]:[Vehicle License Number]],Table1[[Month]:[Month]],MONTH(G$200))</f>
        <v>1</v>
      </c>
      <c r="H204" cm="1">
        <f t="array" ref="H204">COUNTIFS(Table1[[Operation Status]:[Operation Status]],"Available",Table1[Vehicle License Number],Table1914222363[[#This Row],[Vehicle License Number]:[Vehicle License Number]],Table1[[Month]:[Month]],MONTH(H$200))</f>
        <v>0</v>
      </c>
      <c r="I204" cm="1">
        <f t="array" ref="I204">COUNTIFS(Table1[[Operation Status]:[Operation Status]],"Available",Table1[Vehicle License Number],Table1914222363[[#This Row],[Vehicle License Number]:[Vehicle License Number]],Table1[[Month]:[Month]],MONTH(I$200))</f>
        <v>0</v>
      </c>
      <c r="J204" cm="1">
        <f t="array" ref="J204">COUNTIFS(Table1[[Operation Status]:[Operation Status]],"Available",Table1[Vehicle License Number],Table1914222363[[#This Row],[Vehicle License Number]:[Vehicle License Number]],Table1[[Month]:[Month]],MONTH(J$200))</f>
        <v>0</v>
      </c>
      <c r="K204" cm="1">
        <f t="array" ref="K204">COUNTIFS(Table1[[Operation Status]:[Operation Status]],"Available",Table1[Vehicle License Number],Table1914222363[[#This Row],[Vehicle License Number]:[Vehicle License Number]],Table1[[Month]:[Month]],MONTH(K$200))</f>
        <v>0</v>
      </c>
      <c r="L204" cm="1">
        <f t="array" ref="L204">COUNTIFS(Table1[[Operation Status]:[Operation Status]],"Available",Table1[Vehicle License Number],Table1914222363[[#This Row],[Vehicle License Number]:[Vehicle License Number]],Table1[[Month]:[Month]],MONTH(L$200))</f>
        <v>0</v>
      </c>
      <c r="M204" cm="1">
        <f t="array" ref="M204">COUNTIFS(Table1[[Operation Status]:[Operation Status]],"Available",Table1[Vehicle License Number],Table1914222363[[#This Row],[Vehicle License Number]:[Vehicle License Number]],Table1[[Month]:[Month]],MONTH(M$200))</f>
        <v>0</v>
      </c>
      <c r="N204">
        <f>SUM(Table1914222363[[#This Row],[Apr-20]:[Mar-21]])</f>
        <v>1</v>
      </c>
    </row>
    <row r="205" spans="1:14">
      <c r="A205" s="12" t="str">
        <f t="shared" si="49"/>
        <v>OD1238</v>
      </c>
      <c r="B205" cm="1">
        <f t="array" ref="B205">COUNTIFS(Table1[[Operation Status]:[Operation Status]],"Available",Table1[Vehicle License Number],Table1914222363[[#This Row],[Vehicle License Number]:[Vehicle License Number]],Table1[[Month]:[Month]],MONTH(B$200))</f>
        <v>0</v>
      </c>
      <c r="C205" cm="1">
        <f t="array" ref="C205">COUNTIFS(Table1[[Operation Status]:[Operation Status]],"Available",Table1[Vehicle License Number],Table1914222363[[#This Row],[Vehicle License Number]:[Vehicle License Number]],Table1[[Month]:[Month]],MONTH(C$200))</f>
        <v>0</v>
      </c>
      <c r="D205" cm="1">
        <f t="array" ref="D205">COUNTIFS(Table1[[Operation Status]:[Operation Status]],"Available",Table1[Vehicle License Number],Table1914222363[[#This Row],[Vehicle License Number]:[Vehicle License Number]],Table1[[Month]:[Month]],MONTH(D$200))</f>
        <v>0</v>
      </c>
      <c r="E205" cm="1">
        <f t="array" ref="E205">COUNTIFS(Table1[[Operation Status]:[Operation Status]],"Available",Table1[Vehicle License Number],Table1914222363[[#This Row],[Vehicle License Number]:[Vehicle License Number]],Table1[[Month]:[Month]],MONTH(E$200))</f>
        <v>0</v>
      </c>
      <c r="F205" cm="1">
        <f t="array" ref="F205">COUNTIFS(Table1[[Operation Status]:[Operation Status]],"Available",Table1[Vehicle License Number],Table1914222363[[#This Row],[Vehicle License Number]:[Vehicle License Number]],Table1[[Month]:[Month]],MONTH(F$200))</f>
        <v>0</v>
      </c>
      <c r="G205" cm="1">
        <f t="array" ref="G205">COUNTIFS(Table1[[Operation Status]:[Operation Status]],"Available",Table1[Vehicle License Number],Table1914222363[[#This Row],[Vehicle License Number]:[Vehicle License Number]],Table1[[Month]:[Month]],MONTH(G$200))</f>
        <v>0</v>
      </c>
      <c r="H205" cm="1">
        <f t="array" ref="H205">COUNTIFS(Table1[[Operation Status]:[Operation Status]],"Available",Table1[Vehicle License Number],Table1914222363[[#This Row],[Vehicle License Number]:[Vehicle License Number]],Table1[[Month]:[Month]],MONTH(H$200))</f>
        <v>0</v>
      </c>
      <c r="I205" cm="1">
        <f t="array" ref="I205">COUNTIFS(Table1[[Operation Status]:[Operation Status]],"Available",Table1[Vehicle License Number],Table1914222363[[#This Row],[Vehicle License Number]:[Vehicle License Number]],Table1[[Month]:[Month]],MONTH(I$200))</f>
        <v>0</v>
      </c>
      <c r="J205" cm="1">
        <f t="array" ref="J205">COUNTIFS(Table1[[Operation Status]:[Operation Status]],"Available",Table1[Vehicle License Number],Table1914222363[[#This Row],[Vehicle License Number]:[Vehicle License Number]],Table1[[Month]:[Month]],MONTH(J$200))</f>
        <v>0</v>
      </c>
      <c r="K205" cm="1">
        <f t="array" ref="K205">COUNTIFS(Table1[[Operation Status]:[Operation Status]],"Available",Table1[Vehicle License Number],Table1914222363[[#This Row],[Vehicle License Number]:[Vehicle License Number]],Table1[[Month]:[Month]],MONTH(K$200))</f>
        <v>0</v>
      </c>
      <c r="L205" cm="1">
        <f t="array" ref="L205">COUNTIFS(Table1[[Operation Status]:[Operation Status]],"Available",Table1[Vehicle License Number],Table1914222363[[#This Row],[Vehicle License Number]:[Vehicle License Number]],Table1[[Month]:[Month]],MONTH(L$200))</f>
        <v>0</v>
      </c>
      <c r="M205" cm="1">
        <f t="array" ref="M205">COUNTIFS(Table1[[Operation Status]:[Operation Status]],"Available",Table1[Vehicle License Number],Table1914222363[[#This Row],[Vehicle License Number]:[Vehicle License Number]],Table1[[Month]:[Month]],MONTH(M$200))</f>
        <v>0</v>
      </c>
      <c r="N205">
        <f>SUM(Table1914222363[[#This Row],[Apr-20]:[Mar-21]])</f>
        <v>0</v>
      </c>
    </row>
    <row r="206" spans="1:14">
      <c r="A206" s="12" t="str">
        <f t="shared" si="49"/>
        <v>OD1239</v>
      </c>
      <c r="B206" cm="1">
        <f t="array" ref="B206">COUNTIFS(Table1[[Operation Status]:[Operation Status]],"Available",Table1[Vehicle License Number],Table1914222363[[#This Row],[Vehicle License Number]:[Vehicle License Number]],Table1[[Month]:[Month]],MONTH(B$200))</f>
        <v>0</v>
      </c>
      <c r="C206" cm="1">
        <f t="array" ref="C206">COUNTIFS(Table1[[Operation Status]:[Operation Status]],"Available",Table1[Vehicle License Number],Table1914222363[[#This Row],[Vehicle License Number]:[Vehicle License Number]],Table1[[Month]:[Month]],MONTH(C$200))</f>
        <v>0</v>
      </c>
      <c r="D206" cm="1">
        <f t="array" ref="D206">COUNTIFS(Table1[[Operation Status]:[Operation Status]],"Available",Table1[Vehicle License Number],Table1914222363[[#This Row],[Vehicle License Number]:[Vehicle License Number]],Table1[[Month]:[Month]],MONTH(D$200))</f>
        <v>0</v>
      </c>
      <c r="E206" cm="1">
        <f t="array" ref="E206">COUNTIFS(Table1[[Operation Status]:[Operation Status]],"Available",Table1[Vehicle License Number],Table1914222363[[#This Row],[Vehicle License Number]:[Vehicle License Number]],Table1[[Month]:[Month]],MONTH(E$200))</f>
        <v>0</v>
      </c>
      <c r="F206" cm="1">
        <f t="array" ref="F206">COUNTIFS(Table1[[Operation Status]:[Operation Status]],"Available",Table1[Vehicle License Number],Table1914222363[[#This Row],[Vehicle License Number]:[Vehicle License Number]],Table1[[Month]:[Month]],MONTH(F$200))</f>
        <v>0</v>
      </c>
      <c r="G206" cm="1">
        <f t="array" ref="G206">COUNTIFS(Table1[[Operation Status]:[Operation Status]],"Available",Table1[Vehicle License Number],Table1914222363[[#This Row],[Vehicle License Number]:[Vehicle License Number]],Table1[[Month]:[Month]],MONTH(G$200))</f>
        <v>0</v>
      </c>
      <c r="H206" cm="1">
        <f t="array" ref="H206">COUNTIFS(Table1[[Operation Status]:[Operation Status]],"Available",Table1[Vehicle License Number],Table1914222363[[#This Row],[Vehicle License Number]:[Vehicle License Number]],Table1[[Month]:[Month]],MONTH(H$200))</f>
        <v>0</v>
      </c>
      <c r="I206" cm="1">
        <f t="array" ref="I206">COUNTIFS(Table1[[Operation Status]:[Operation Status]],"Available",Table1[Vehicle License Number],Table1914222363[[#This Row],[Vehicle License Number]:[Vehicle License Number]],Table1[[Month]:[Month]],MONTH(I$200))</f>
        <v>0</v>
      </c>
      <c r="J206" cm="1">
        <f t="array" ref="J206">COUNTIFS(Table1[[Operation Status]:[Operation Status]],"Available",Table1[Vehicle License Number],Table1914222363[[#This Row],[Vehicle License Number]:[Vehicle License Number]],Table1[[Month]:[Month]],MONTH(J$200))</f>
        <v>0</v>
      </c>
      <c r="K206" cm="1">
        <f t="array" ref="K206">COUNTIFS(Table1[[Operation Status]:[Operation Status]],"Available",Table1[Vehicle License Number],Table1914222363[[#This Row],[Vehicle License Number]:[Vehicle License Number]],Table1[[Month]:[Month]],MONTH(K$200))</f>
        <v>0</v>
      </c>
      <c r="L206" cm="1">
        <f t="array" ref="L206">COUNTIFS(Table1[[Operation Status]:[Operation Status]],"Available",Table1[Vehicle License Number],Table1914222363[[#This Row],[Vehicle License Number]:[Vehicle License Number]],Table1[[Month]:[Month]],MONTH(L$200))</f>
        <v>0</v>
      </c>
      <c r="M206" cm="1">
        <f t="array" ref="M206">COUNTIFS(Table1[[Operation Status]:[Operation Status]],"Available",Table1[Vehicle License Number],Table1914222363[[#This Row],[Vehicle License Number]:[Vehicle License Number]],Table1[[Month]:[Month]],MONTH(M$200))</f>
        <v>0</v>
      </c>
      <c r="N206">
        <f>SUM(Table1914222363[[#This Row],[Apr-20]:[Mar-21]])</f>
        <v>0</v>
      </c>
    </row>
    <row r="207" spans="1:14">
      <c r="A207" s="12" t="str">
        <f t="shared" si="49"/>
        <v>OD1240</v>
      </c>
      <c r="B207" cm="1">
        <f t="array" ref="B207">COUNTIFS(Table1[[Operation Status]:[Operation Status]],"Available",Table1[Vehicle License Number],Table1914222363[[#This Row],[Vehicle License Number]:[Vehicle License Number]],Table1[[Month]:[Month]],MONTH(B$200))</f>
        <v>0</v>
      </c>
      <c r="C207" cm="1">
        <f t="array" ref="C207">COUNTIFS(Table1[[Operation Status]:[Operation Status]],"Available",Table1[Vehicle License Number],Table1914222363[[#This Row],[Vehicle License Number]:[Vehicle License Number]],Table1[[Month]:[Month]],MONTH(C$200))</f>
        <v>0</v>
      </c>
      <c r="D207" cm="1">
        <f t="array" ref="D207">COUNTIFS(Table1[[Operation Status]:[Operation Status]],"Available",Table1[Vehicle License Number],Table1914222363[[#This Row],[Vehicle License Number]:[Vehicle License Number]],Table1[[Month]:[Month]],MONTH(D$200))</f>
        <v>0</v>
      </c>
      <c r="E207" cm="1">
        <f t="array" ref="E207">COUNTIFS(Table1[[Operation Status]:[Operation Status]],"Available",Table1[Vehicle License Number],Table1914222363[[#This Row],[Vehicle License Number]:[Vehicle License Number]],Table1[[Month]:[Month]],MONTH(E$200))</f>
        <v>0</v>
      </c>
      <c r="F207" cm="1">
        <f t="array" ref="F207">COUNTIFS(Table1[[Operation Status]:[Operation Status]],"Available",Table1[Vehicle License Number],Table1914222363[[#This Row],[Vehicle License Number]:[Vehicle License Number]],Table1[[Month]:[Month]],MONTH(F$200))</f>
        <v>0</v>
      </c>
      <c r="G207" cm="1">
        <f t="array" ref="G207">COUNTIFS(Table1[[Operation Status]:[Operation Status]],"Available",Table1[Vehicle License Number],Table1914222363[[#This Row],[Vehicle License Number]:[Vehicle License Number]],Table1[[Month]:[Month]],MONTH(G$200))</f>
        <v>0</v>
      </c>
      <c r="H207" cm="1">
        <f t="array" ref="H207">COUNTIFS(Table1[[Operation Status]:[Operation Status]],"Available",Table1[Vehicle License Number],Table1914222363[[#This Row],[Vehicle License Number]:[Vehicle License Number]],Table1[[Month]:[Month]],MONTH(H$200))</f>
        <v>0</v>
      </c>
      <c r="I207" cm="1">
        <f t="array" ref="I207">COUNTIFS(Table1[[Operation Status]:[Operation Status]],"Available",Table1[Vehicle License Number],Table1914222363[[#This Row],[Vehicle License Number]:[Vehicle License Number]],Table1[[Month]:[Month]],MONTH(I$200))</f>
        <v>0</v>
      </c>
      <c r="J207" cm="1">
        <f t="array" ref="J207">COUNTIFS(Table1[[Operation Status]:[Operation Status]],"Available",Table1[Vehicle License Number],Table1914222363[[#This Row],[Vehicle License Number]:[Vehicle License Number]],Table1[[Month]:[Month]],MONTH(J$200))</f>
        <v>0</v>
      </c>
      <c r="K207" cm="1">
        <f t="array" ref="K207">COUNTIFS(Table1[[Operation Status]:[Operation Status]],"Available",Table1[Vehicle License Number],Table1914222363[[#This Row],[Vehicle License Number]:[Vehicle License Number]],Table1[[Month]:[Month]],MONTH(K$200))</f>
        <v>0</v>
      </c>
      <c r="L207" cm="1">
        <f t="array" ref="L207">COUNTIFS(Table1[[Operation Status]:[Operation Status]],"Available",Table1[Vehicle License Number],Table1914222363[[#This Row],[Vehicle License Number]:[Vehicle License Number]],Table1[[Month]:[Month]],MONTH(L$200))</f>
        <v>0</v>
      </c>
      <c r="M207" cm="1">
        <f t="array" ref="M207">COUNTIFS(Table1[[Operation Status]:[Operation Status]],"Available",Table1[Vehicle License Number],Table1914222363[[#This Row],[Vehicle License Number]:[Vehicle License Number]],Table1[[Month]:[Month]],MONTH(M$200))</f>
        <v>0</v>
      </c>
      <c r="N207">
        <f>SUM(Table1914222363[[#This Row],[Apr-20]:[Mar-21]])</f>
        <v>0</v>
      </c>
    </row>
    <row r="208" spans="1:14">
      <c r="A208" s="12" t="str">
        <f t="shared" si="49"/>
        <v/>
      </c>
      <c r="B208" cm="1">
        <f t="array" ref="B208">COUNTIFS(Table1[[Operation Status]:[Operation Status]],"Available",Table1[Vehicle License Number],Table1914222363[[#This Row],[Vehicle License Number]:[Vehicle License Number]],Table1[[Month]:[Month]],MONTH(B$200))</f>
        <v>0</v>
      </c>
      <c r="C208" cm="1">
        <f t="array" ref="C208">COUNTIFS(Table1[[Operation Status]:[Operation Status]],"Available",Table1[Vehicle License Number],Table1914222363[[#This Row],[Vehicle License Number]:[Vehicle License Number]],Table1[[Month]:[Month]],MONTH(C$200))</f>
        <v>0</v>
      </c>
      <c r="D208" cm="1">
        <f t="array" ref="D208">COUNTIFS(Table1[[Operation Status]:[Operation Status]],"Available",Table1[Vehicle License Number],Table1914222363[[#This Row],[Vehicle License Number]:[Vehicle License Number]],Table1[[Month]:[Month]],MONTH(D$200))</f>
        <v>0</v>
      </c>
      <c r="E208" cm="1">
        <f t="array" ref="E208">COUNTIFS(Table1[[Operation Status]:[Operation Status]],"Available",Table1[Vehicle License Number],Table1914222363[[#This Row],[Vehicle License Number]:[Vehicle License Number]],Table1[[Month]:[Month]],MONTH(E$200))</f>
        <v>0</v>
      </c>
      <c r="F208" cm="1">
        <f t="array" ref="F208">COUNTIFS(Table1[[Operation Status]:[Operation Status]],"Available",Table1[Vehicle License Number],Table1914222363[[#This Row],[Vehicle License Number]:[Vehicle License Number]],Table1[[Month]:[Month]],MONTH(F$200))</f>
        <v>0</v>
      </c>
      <c r="G208" cm="1">
        <f t="array" ref="G208">COUNTIFS(Table1[[Operation Status]:[Operation Status]],"Available",Table1[Vehicle License Number],Table1914222363[[#This Row],[Vehicle License Number]:[Vehicle License Number]],Table1[[Month]:[Month]],MONTH(G$200))</f>
        <v>0</v>
      </c>
      <c r="H208" cm="1">
        <f t="array" ref="H208">COUNTIFS(Table1[[Operation Status]:[Operation Status]],"Available",Table1[Vehicle License Number],Table1914222363[[#This Row],[Vehicle License Number]:[Vehicle License Number]],Table1[[Month]:[Month]],MONTH(H$200))</f>
        <v>0</v>
      </c>
      <c r="I208" cm="1">
        <f t="array" ref="I208">COUNTIFS(Table1[[Operation Status]:[Operation Status]],"Available",Table1[Vehicle License Number],Table1914222363[[#This Row],[Vehicle License Number]:[Vehicle License Number]],Table1[[Month]:[Month]],MONTH(I$200))</f>
        <v>0</v>
      </c>
      <c r="J208" cm="1">
        <f t="array" ref="J208">COUNTIFS(Table1[[Operation Status]:[Operation Status]],"Available",Table1[Vehicle License Number],Table1914222363[[#This Row],[Vehicle License Number]:[Vehicle License Number]],Table1[[Month]:[Month]],MONTH(J$200))</f>
        <v>0</v>
      </c>
      <c r="K208" cm="1">
        <f t="array" ref="K208">COUNTIFS(Table1[[Operation Status]:[Operation Status]],"Available",Table1[Vehicle License Number],Table1914222363[[#This Row],[Vehicle License Number]:[Vehicle License Number]],Table1[[Month]:[Month]],MONTH(K$200))</f>
        <v>0</v>
      </c>
      <c r="L208" cm="1">
        <f t="array" ref="L208">COUNTIFS(Table1[[Operation Status]:[Operation Status]],"Available",Table1[Vehicle License Number],Table1914222363[[#This Row],[Vehicle License Number]:[Vehicle License Number]],Table1[[Month]:[Month]],MONTH(L$200))</f>
        <v>0</v>
      </c>
      <c r="M208" cm="1">
        <f t="array" ref="M208">COUNTIFS(Table1[[Operation Status]:[Operation Status]],"Available",Table1[Vehicle License Number],Table1914222363[[#This Row],[Vehicle License Number]:[Vehicle License Number]],Table1[[Month]:[Month]],MONTH(M$200))</f>
        <v>0</v>
      </c>
      <c r="N208">
        <f>SUM(Table1914222363[[#This Row],[Apr-20]:[Mar-21]])</f>
        <v>0</v>
      </c>
    </row>
    <row r="209" spans="1:17">
      <c r="A209" s="12" t="str">
        <f t="shared" si="49"/>
        <v/>
      </c>
      <c r="B209" cm="1">
        <f t="array" ref="B209">COUNTIFS(Table1[[Operation Status]:[Operation Status]],"Available",Table1[Vehicle License Number],Table1914222363[[#This Row],[Vehicle License Number]:[Vehicle License Number]],Table1[[Month]:[Month]],MONTH(B$200))</f>
        <v>0</v>
      </c>
      <c r="C209" cm="1">
        <f t="array" ref="C209">COUNTIFS(Table1[[Operation Status]:[Operation Status]],"Available",Table1[Vehicle License Number],Table1914222363[[#This Row],[Vehicle License Number]:[Vehicle License Number]],Table1[[Month]:[Month]],MONTH(C$200))</f>
        <v>0</v>
      </c>
      <c r="D209" cm="1">
        <f t="array" ref="D209">COUNTIFS(Table1[[Operation Status]:[Operation Status]],"Available",Table1[Vehicle License Number],Table1914222363[[#This Row],[Vehicle License Number]:[Vehicle License Number]],Table1[[Month]:[Month]],MONTH(D$200))</f>
        <v>0</v>
      </c>
      <c r="E209" cm="1">
        <f t="array" ref="E209">COUNTIFS(Table1[[Operation Status]:[Operation Status]],"Available",Table1[Vehicle License Number],Table1914222363[[#This Row],[Vehicle License Number]:[Vehicle License Number]],Table1[[Month]:[Month]],MONTH(E$200))</f>
        <v>0</v>
      </c>
      <c r="F209" cm="1">
        <f t="array" ref="F209">COUNTIFS(Table1[[Operation Status]:[Operation Status]],"Available",Table1[Vehicle License Number],Table1914222363[[#This Row],[Vehicle License Number]:[Vehicle License Number]],Table1[[Month]:[Month]],MONTH(F$200))</f>
        <v>0</v>
      </c>
      <c r="G209" cm="1">
        <f t="array" ref="G209">COUNTIFS(Table1[[Operation Status]:[Operation Status]],"Available",Table1[Vehicle License Number],Table1914222363[[#This Row],[Vehicle License Number]:[Vehicle License Number]],Table1[[Month]:[Month]],MONTH(G$200))</f>
        <v>0</v>
      </c>
      <c r="H209" cm="1">
        <f t="array" ref="H209">COUNTIFS(Table1[[Operation Status]:[Operation Status]],"Available",Table1[Vehicle License Number],Table1914222363[[#This Row],[Vehicle License Number]:[Vehicle License Number]],Table1[[Month]:[Month]],MONTH(H$200))</f>
        <v>0</v>
      </c>
      <c r="I209" cm="1">
        <f t="array" ref="I209">COUNTIFS(Table1[[Operation Status]:[Operation Status]],"Available",Table1[Vehicle License Number],Table1914222363[[#This Row],[Vehicle License Number]:[Vehicle License Number]],Table1[[Month]:[Month]],MONTH(I$200))</f>
        <v>0</v>
      </c>
      <c r="J209" cm="1">
        <f t="array" ref="J209">COUNTIFS(Table1[[Operation Status]:[Operation Status]],"Available",Table1[Vehicle License Number],Table1914222363[[#This Row],[Vehicle License Number]:[Vehicle License Number]],Table1[[Month]:[Month]],MONTH(J$200))</f>
        <v>0</v>
      </c>
      <c r="K209" cm="1">
        <f t="array" ref="K209">COUNTIFS(Table1[[Operation Status]:[Operation Status]],"Available",Table1[Vehicle License Number],Table1914222363[[#This Row],[Vehicle License Number]:[Vehicle License Number]],Table1[[Month]:[Month]],MONTH(K$200))</f>
        <v>0</v>
      </c>
      <c r="L209" cm="1">
        <f t="array" ref="L209">COUNTIFS(Table1[[Operation Status]:[Operation Status]],"Available",Table1[Vehicle License Number],Table1914222363[[#This Row],[Vehicle License Number]:[Vehicle License Number]],Table1[[Month]:[Month]],MONTH(L$200))</f>
        <v>0</v>
      </c>
      <c r="M209" cm="1">
        <f t="array" ref="M209">COUNTIFS(Table1[[Operation Status]:[Operation Status]],"Available",Table1[Vehicle License Number],Table1914222363[[#This Row],[Vehicle License Number]:[Vehicle License Number]],Table1[[Month]:[Month]],MONTH(M$200))</f>
        <v>0</v>
      </c>
      <c r="N209">
        <f>SUM(Table1914222363[[#This Row],[Apr-20]:[Mar-21]])</f>
        <v>0</v>
      </c>
    </row>
    <row r="210" spans="1:17">
      <c r="A210" s="12" t="str">
        <f t="shared" si="49"/>
        <v/>
      </c>
      <c r="B210" cm="1">
        <f t="array" ref="B210">COUNTIFS(Table1[[Operation Status]:[Operation Status]],"Available",Table1[Vehicle License Number],Table1914222363[[#This Row],[Vehicle License Number]:[Vehicle License Number]],Table1[[Month]:[Month]],MONTH(B$200))</f>
        <v>0</v>
      </c>
      <c r="C210" cm="1">
        <f t="array" ref="C210">COUNTIFS(Table1[[Operation Status]:[Operation Status]],"Available",Table1[Vehicle License Number],Table1914222363[[#This Row],[Vehicle License Number]:[Vehicle License Number]],Table1[[Month]:[Month]],MONTH(C$200))</f>
        <v>0</v>
      </c>
      <c r="D210" cm="1">
        <f t="array" ref="D210">COUNTIFS(Table1[[Operation Status]:[Operation Status]],"Available",Table1[Vehicle License Number],Table1914222363[[#This Row],[Vehicle License Number]:[Vehicle License Number]],Table1[[Month]:[Month]],MONTH(D$200))</f>
        <v>0</v>
      </c>
      <c r="E210" cm="1">
        <f t="array" ref="E210">COUNTIFS(Table1[[Operation Status]:[Operation Status]],"Available",Table1[Vehicle License Number],Table1914222363[[#This Row],[Vehicle License Number]:[Vehicle License Number]],Table1[[Month]:[Month]],MONTH(E$200))</f>
        <v>0</v>
      </c>
      <c r="F210" cm="1">
        <f t="array" ref="F210">COUNTIFS(Table1[[Operation Status]:[Operation Status]],"Available",Table1[Vehicle License Number],Table1914222363[[#This Row],[Vehicle License Number]:[Vehicle License Number]],Table1[[Month]:[Month]],MONTH(F$200))</f>
        <v>0</v>
      </c>
      <c r="G210" cm="1">
        <f t="array" ref="G210">COUNTIFS(Table1[[Operation Status]:[Operation Status]],"Available",Table1[Vehicle License Number],Table1914222363[[#This Row],[Vehicle License Number]:[Vehicle License Number]],Table1[[Month]:[Month]],MONTH(G$200))</f>
        <v>0</v>
      </c>
      <c r="H210" cm="1">
        <f t="array" ref="H210">COUNTIFS(Table1[[Operation Status]:[Operation Status]],"Available",Table1[Vehicle License Number],Table1914222363[[#This Row],[Vehicle License Number]:[Vehicle License Number]],Table1[[Month]:[Month]],MONTH(H$200))</f>
        <v>0</v>
      </c>
      <c r="I210" cm="1">
        <f t="array" ref="I210">COUNTIFS(Table1[[Operation Status]:[Operation Status]],"Available",Table1[Vehicle License Number],Table1914222363[[#This Row],[Vehicle License Number]:[Vehicle License Number]],Table1[[Month]:[Month]],MONTH(I$200))</f>
        <v>0</v>
      </c>
      <c r="J210" cm="1">
        <f t="array" ref="J210">COUNTIFS(Table1[[Operation Status]:[Operation Status]],"Available",Table1[Vehicle License Number],Table1914222363[[#This Row],[Vehicle License Number]:[Vehicle License Number]],Table1[[Month]:[Month]],MONTH(J$200))</f>
        <v>0</v>
      </c>
      <c r="K210" cm="1">
        <f t="array" ref="K210">COUNTIFS(Table1[[Operation Status]:[Operation Status]],"Available",Table1[Vehicle License Number],Table1914222363[[#This Row],[Vehicle License Number]:[Vehicle License Number]],Table1[[Month]:[Month]],MONTH(K$200))</f>
        <v>0</v>
      </c>
      <c r="L210" cm="1">
        <f t="array" ref="L210">COUNTIFS(Table1[[Operation Status]:[Operation Status]],"Available",Table1[Vehicle License Number],Table1914222363[[#This Row],[Vehicle License Number]:[Vehicle License Number]],Table1[[Month]:[Month]],MONTH(L$200))</f>
        <v>0</v>
      </c>
      <c r="M210" cm="1">
        <f t="array" ref="M210">COUNTIFS(Table1[[Operation Status]:[Operation Status]],"Available",Table1[Vehicle License Number],Table1914222363[[#This Row],[Vehicle License Number]:[Vehicle License Number]],Table1[[Month]:[Month]],MONTH(M$200))</f>
        <v>0</v>
      </c>
      <c r="N210">
        <f>SUM(Table1914222363[[#This Row],[Apr-20]:[Mar-21]])</f>
        <v>0</v>
      </c>
    </row>
    <row r="211" spans="1:17">
      <c r="A211" s="12" t="str">
        <f t="shared" si="49"/>
        <v/>
      </c>
      <c r="B211" cm="1">
        <f t="array" ref="B211">COUNTIFS(Table1[[Operation Status]:[Operation Status]],"Available",Table1[Vehicle License Number],Table1914222363[[#This Row],[Vehicle License Number]:[Vehicle License Number]],Table1[[Month]:[Month]],MONTH(B$200))</f>
        <v>0</v>
      </c>
      <c r="C211" cm="1">
        <f t="array" ref="C211">COUNTIFS(Table1[[Operation Status]:[Operation Status]],"Available",Table1[Vehicle License Number],Table1914222363[[#This Row],[Vehicle License Number]:[Vehicle License Number]],Table1[[Month]:[Month]],MONTH(C$200))</f>
        <v>0</v>
      </c>
      <c r="D211" cm="1">
        <f t="array" ref="D211">COUNTIFS(Table1[[Operation Status]:[Operation Status]],"Available",Table1[Vehicle License Number],Table1914222363[[#This Row],[Vehicle License Number]:[Vehicle License Number]],Table1[[Month]:[Month]],MONTH(D$200))</f>
        <v>0</v>
      </c>
      <c r="E211" cm="1">
        <f t="array" ref="E211">COUNTIFS(Table1[[Operation Status]:[Operation Status]],"Available",Table1[Vehicle License Number],Table1914222363[[#This Row],[Vehicle License Number]:[Vehicle License Number]],Table1[[Month]:[Month]],MONTH(E$200))</f>
        <v>0</v>
      </c>
      <c r="F211" cm="1">
        <f t="array" ref="F211">COUNTIFS(Table1[[Operation Status]:[Operation Status]],"Available",Table1[Vehicle License Number],Table1914222363[[#This Row],[Vehicle License Number]:[Vehicle License Number]],Table1[[Month]:[Month]],MONTH(F$200))</f>
        <v>0</v>
      </c>
      <c r="G211" cm="1">
        <f t="array" ref="G211">COUNTIFS(Table1[[Operation Status]:[Operation Status]],"Available",Table1[Vehicle License Number],Table1914222363[[#This Row],[Vehicle License Number]:[Vehicle License Number]],Table1[[Month]:[Month]],MONTH(G$200))</f>
        <v>0</v>
      </c>
      <c r="H211" cm="1">
        <f t="array" ref="H211">COUNTIFS(Table1[[Operation Status]:[Operation Status]],"Available",Table1[Vehicle License Number],Table1914222363[[#This Row],[Vehicle License Number]:[Vehicle License Number]],Table1[[Month]:[Month]],MONTH(H$200))</f>
        <v>0</v>
      </c>
      <c r="I211" cm="1">
        <f t="array" ref="I211">COUNTIFS(Table1[[Operation Status]:[Operation Status]],"Available",Table1[Vehicle License Number],Table1914222363[[#This Row],[Vehicle License Number]:[Vehicle License Number]],Table1[[Month]:[Month]],MONTH(I$200))</f>
        <v>0</v>
      </c>
      <c r="J211" cm="1">
        <f t="array" ref="J211">COUNTIFS(Table1[[Operation Status]:[Operation Status]],"Available",Table1[Vehicle License Number],Table1914222363[[#This Row],[Vehicle License Number]:[Vehicle License Number]],Table1[[Month]:[Month]],MONTH(J$200))</f>
        <v>0</v>
      </c>
      <c r="K211" cm="1">
        <f t="array" ref="K211">COUNTIFS(Table1[[Operation Status]:[Operation Status]],"Available",Table1[Vehicle License Number],Table1914222363[[#This Row],[Vehicle License Number]:[Vehicle License Number]],Table1[[Month]:[Month]],MONTH(K$200))</f>
        <v>0</v>
      </c>
      <c r="L211" cm="1">
        <f t="array" ref="L211">COUNTIFS(Table1[[Operation Status]:[Operation Status]],"Available",Table1[Vehicle License Number],Table1914222363[[#This Row],[Vehicle License Number]:[Vehicle License Number]],Table1[[Month]:[Month]],MONTH(L$200))</f>
        <v>0</v>
      </c>
      <c r="M211" cm="1">
        <f t="array" ref="M211">COUNTIFS(Table1[[Operation Status]:[Operation Status]],"Available",Table1[Vehicle License Number],Table1914222363[[#This Row],[Vehicle License Number]:[Vehicle License Number]],Table1[[Month]:[Month]],MONTH(M$200))</f>
        <v>0</v>
      </c>
      <c r="N211">
        <f>SUM(Table1914222363[[#This Row],[Apr-20]:[Mar-21]])</f>
        <v>0</v>
      </c>
    </row>
    <row r="212" spans="1:17">
      <c r="A212" s="12" t="str">
        <f t="shared" si="49"/>
        <v/>
      </c>
      <c r="B212" cm="1">
        <f t="array" ref="B212">COUNTIFS(Table1[[Operation Status]:[Operation Status]],"Available",Table1[Vehicle License Number],Table1914222363[[#This Row],[Vehicle License Number]:[Vehicle License Number]],Table1[[Month]:[Month]],MONTH(B$200))</f>
        <v>0</v>
      </c>
      <c r="C212" cm="1">
        <f t="array" ref="C212">COUNTIFS(Table1[[Operation Status]:[Operation Status]],"Available",Table1[Vehicle License Number],Table1914222363[[#This Row],[Vehicle License Number]:[Vehicle License Number]],Table1[[Month]:[Month]],MONTH(C$200))</f>
        <v>0</v>
      </c>
      <c r="D212" cm="1">
        <f t="array" ref="D212">COUNTIFS(Table1[[Operation Status]:[Operation Status]],"Available",Table1[Vehicle License Number],Table1914222363[[#This Row],[Vehicle License Number]:[Vehicle License Number]],Table1[[Month]:[Month]],MONTH(D$200))</f>
        <v>0</v>
      </c>
      <c r="E212" cm="1">
        <f t="array" ref="E212">COUNTIFS(Table1[[Operation Status]:[Operation Status]],"Available",Table1[Vehicle License Number],Table1914222363[[#This Row],[Vehicle License Number]:[Vehicle License Number]],Table1[[Month]:[Month]],MONTH(E$200))</f>
        <v>0</v>
      </c>
      <c r="F212" cm="1">
        <f t="array" ref="F212">COUNTIFS(Table1[[Operation Status]:[Operation Status]],"Available",Table1[Vehicle License Number],Table1914222363[[#This Row],[Vehicle License Number]:[Vehicle License Number]],Table1[[Month]:[Month]],MONTH(F$200))</f>
        <v>0</v>
      </c>
      <c r="G212" cm="1">
        <f t="array" ref="G212">COUNTIFS(Table1[[Operation Status]:[Operation Status]],"Available",Table1[Vehicle License Number],Table1914222363[[#This Row],[Vehicle License Number]:[Vehicle License Number]],Table1[[Month]:[Month]],MONTH(G$200))</f>
        <v>0</v>
      </c>
      <c r="H212" cm="1">
        <f t="array" ref="H212">COUNTIFS(Table1[[Operation Status]:[Operation Status]],"Available",Table1[Vehicle License Number],Table1914222363[[#This Row],[Vehicle License Number]:[Vehicle License Number]],Table1[[Month]:[Month]],MONTH(H$200))</f>
        <v>0</v>
      </c>
      <c r="I212" cm="1">
        <f t="array" ref="I212">COUNTIFS(Table1[[Operation Status]:[Operation Status]],"Available",Table1[Vehicle License Number],Table1914222363[[#This Row],[Vehicle License Number]:[Vehicle License Number]],Table1[[Month]:[Month]],MONTH(I$200))</f>
        <v>0</v>
      </c>
      <c r="J212" cm="1">
        <f t="array" ref="J212">COUNTIFS(Table1[[Operation Status]:[Operation Status]],"Available",Table1[Vehicle License Number],Table1914222363[[#This Row],[Vehicle License Number]:[Vehicle License Number]],Table1[[Month]:[Month]],MONTH(J$200))</f>
        <v>0</v>
      </c>
      <c r="K212" cm="1">
        <f t="array" ref="K212">COUNTIFS(Table1[[Operation Status]:[Operation Status]],"Available",Table1[Vehicle License Number],Table1914222363[[#This Row],[Vehicle License Number]:[Vehicle License Number]],Table1[[Month]:[Month]],MONTH(K$200))</f>
        <v>0</v>
      </c>
      <c r="L212" cm="1">
        <f t="array" ref="L212">COUNTIFS(Table1[[Operation Status]:[Operation Status]],"Available",Table1[Vehicle License Number],Table1914222363[[#This Row],[Vehicle License Number]:[Vehicle License Number]],Table1[[Month]:[Month]],MONTH(L$200))</f>
        <v>0</v>
      </c>
      <c r="M212" cm="1">
        <f t="array" ref="M212">COUNTIFS(Table1[[Operation Status]:[Operation Status]],"Available",Table1[Vehicle License Number],Table1914222363[[#This Row],[Vehicle License Number]:[Vehicle License Number]],Table1[[Month]:[Month]],MONTH(M$200))</f>
        <v>0</v>
      </c>
      <c r="N212">
        <f>SUM(Table1914222363[[#This Row],[Apr-20]:[Mar-21]])</f>
        <v>0</v>
      </c>
    </row>
    <row r="213" spans="1:17">
      <c r="A213" s="12" t="str">
        <f t="shared" si="49"/>
        <v/>
      </c>
      <c r="B213" cm="1">
        <f t="array" ref="B213">COUNTIFS(Table1[[Operation Status]:[Operation Status]],"Available",Table1[Vehicle License Number],Table1914222363[[#This Row],[Vehicle License Number]:[Vehicle License Number]],Table1[[Month]:[Month]],MONTH(B$200))</f>
        <v>0</v>
      </c>
      <c r="C213" cm="1">
        <f t="array" ref="C213">COUNTIFS(Table1[[Operation Status]:[Operation Status]],"Available",Table1[Vehicle License Number],Table1914222363[[#This Row],[Vehicle License Number]:[Vehicle License Number]],Table1[[Month]:[Month]],MONTH(C$200))</f>
        <v>0</v>
      </c>
      <c r="D213" cm="1">
        <f t="array" ref="D213">COUNTIFS(Table1[[Operation Status]:[Operation Status]],"Available",Table1[Vehicle License Number],Table1914222363[[#This Row],[Vehicle License Number]:[Vehicle License Number]],Table1[[Month]:[Month]],MONTH(D$200))</f>
        <v>0</v>
      </c>
      <c r="E213" cm="1">
        <f t="array" ref="E213">COUNTIFS(Table1[[Operation Status]:[Operation Status]],"Available",Table1[Vehicle License Number],Table1914222363[[#This Row],[Vehicle License Number]:[Vehicle License Number]],Table1[[Month]:[Month]],MONTH(E$200))</f>
        <v>0</v>
      </c>
      <c r="F213" cm="1">
        <f t="array" ref="F213">COUNTIFS(Table1[[Operation Status]:[Operation Status]],"Available",Table1[Vehicle License Number],Table1914222363[[#This Row],[Vehicle License Number]:[Vehicle License Number]],Table1[[Month]:[Month]],MONTH(F$200))</f>
        <v>0</v>
      </c>
      <c r="G213" cm="1">
        <f t="array" ref="G213">COUNTIFS(Table1[[Operation Status]:[Operation Status]],"Available",Table1[Vehicle License Number],Table1914222363[[#This Row],[Vehicle License Number]:[Vehicle License Number]],Table1[[Month]:[Month]],MONTH(G$200))</f>
        <v>0</v>
      </c>
      <c r="H213" cm="1">
        <f t="array" ref="H213">COUNTIFS(Table1[[Operation Status]:[Operation Status]],"Available",Table1[Vehicle License Number],Table1914222363[[#This Row],[Vehicle License Number]:[Vehicle License Number]],Table1[[Month]:[Month]],MONTH(H$200))</f>
        <v>0</v>
      </c>
      <c r="I213" cm="1">
        <f t="array" ref="I213">COUNTIFS(Table1[[Operation Status]:[Operation Status]],"Available",Table1[Vehicle License Number],Table1914222363[[#This Row],[Vehicle License Number]:[Vehicle License Number]],Table1[[Month]:[Month]],MONTH(I$200))</f>
        <v>0</v>
      </c>
      <c r="J213" cm="1">
        <f t="array" ref="J213">COUNTIFS(Table1[[Operation Status]:[Operation Status]],"Available",Table1[Vehicle License Number],Table1914222363[[#This Row],[Vehicle License Number]:[Vehicle License Number]],Table1[[Month]:[Month]],MONTH(J$200))</f>
        <v>0</v>
      </c>
      <c r="K213" cm="1">
        <f t="array" ref="K213">COUNTIFS(Table1[[Operation Status]:[Operation Status]],"Available",Table1[Vehicle License Number],Table1914222363[[#This Row],[Vehicle License Number]:[Vehicle License Number]],Table1[[Month]:[Month]],MONTH(K$200))</f>
        <v>0</v>
      </c>
      <c r="L213" cm="1">
        <f t="array" ref="L213">COUNTIFS(Table1[[Operation Status]:[Operation Status]],"Available",Table1[Vehicle License Number],Table1914222363[[#This Row],[Vehicle License Number]:[Vehicle License Number]],Table1[[Month]:[Month]],MONTH(L$200))</f>
        <v>0</v>
      </c>
      <c r="M213" cm="1">
        <f t="array" ref="M213">COUNTIFS(Table1[[Operation Status]:[Operation Status]],"Available",Table1[Vehicle License Number],Table1914222363[[#This Row],[Vehicle License Number]:[Vehicle License Number]],Table1[[Month]:[Month]],MONTH(M$200))</f>
        <v>0</v>
      </c>
      <c r="N213">
        <f>SUM(Table1914222363[[#This Row],[Apr-20]:[Mar-21]])</f>
        <v>0</v>
      </c>
    </row>
    <row r="214" spans="1:17">
      <c r="A214" s="12" t="str">
        <f t="shared" si="49"/>
        <v/>
      </c>
      <c r="B214" cm="1">
        <f t="array" ref="B214">COUNTIFS(Table1[[Operation Status]:[Operation Status]],"Available",Table1[Vehicle License Number],Table1914222363[[#This Row],[Vehicle License Number]:[Vehicle License Number]],Table1[[Month]:[Month]],MONTH(B$200))</f>
        <v>0</v>
      </c>
      <c r="C214" cm="1">
        <f t="array" ref="C214">COUNTIFS(Table1[[Operation Status]:[Operation Status]],"Available",Table1[Vehicle License Number],Table1914222363[[#This Row],[Vehicle License Number]:[Vehicle License Number]],Table1[[Month]:[Month]],MONTH(C$200))</f>
        <v>0</v>
      </c>
      <c r="D214" cm="1">
        <f t="array" ref="D214">COUNTIFS(Table1[[Operation Status]:[Operation Status]],"Available",Table1[Vehicle License Number],Table1914222363[[#This Row],[Vehicle License Number]:[Vehicle License Number]],Table1[[Month]:[Month]],MONTH(D$200))</f>
        <v>0</v>
      </c>
      <c r="E214" cm="1">
        <f t="array" ref="E214">COUNTIFS(Table1[[Operation Status]:[Operation Status]],"Available",Table1[Vehicle License Number],Table1914222363[[#This Row],[Vehicle License Number]:[Vehicle License Number]],Table1[[Month]:[Month]],MONTH(E$200))</f>
        <v>0</v>
      </c>
      <c r="F214" cm="1">
        <f t="array" ref="F214">COUNTIFS(Table1[[Operation Status]:[Operation Status]],"Available",Table1[Vehicle License Number],Table1914222363[[#This Row],[Vehicle License Number]:[Vehicle License Number]],Table1[[Month]:[Month]],MONTH(F$200))</f>
        <v>0</v>
      </c>
      <c r="G214" cm="1">
        <f t="array" ref="G214">COUNTIFS(Table1[[Operation Status]:[Operation Status]],"Available",Table1[Vehicle License Number],Table1914222363[[#This Row],[Vehicle License Number]:[Vehicle License Number]],Table1[[Month]:[Month]],MONTH(G$200))</f>
        <v>0</v>
      </c>
      <c r="H214" cm="1">
        <f t="array" ref="H214">COUNTIFS(Table1[[Operation Status]:[Operation Status]],"Available",Table1[Vehicle License Number],Table1914222363[[#This Row],[Vehicle License Number]:[Vehicle License Number]],Table1[[Month]:[Month]],MONTH(H$200))</f>
        <v>0</v>
      </c>
      <c r="I214" cm="1">
        <f t="array" ref="I214">COUNTIFS(Table1[[Operation Status]:[Operation Status]],"Available",Table1[Vehicle License Number],Table1914222363[[#This Row],[Vehicle License Number]:[Vehicle License Number]],Table1[[Month]:[Month]],MONTH(I$200))</f>
        <v>0</v>
      </c>
      <c r="J214" cm="1">
        <f t="array" ref="J214">COUNTIFS(Table1[[Operation Status]:[Operation Status]],"Available",Table1[Vehicle License Number],Table1914222363[[#This Row],[Vehicle License Number]:[Vehicle License Number]],Table1[[Month]:[Month]],MONTH(J$200))</f>
        <v>0</v>
      </c>
      <c r="K214" cm="1">
        <f t="array" ref="K214">COUNTIFS(Table1[[Operation Status]:[Operation Status]],"Available",Table1[Vehicle License Number],Table1914222363[[#This Row],[Vehicle License Number]:[Vehicle License Number]],Table1[[Month]:[Month]],MONTH(K$200))</f>
        <v>0</v>
      </c>
      <c r="L214" cm="1">
        <f t="array" ref="L214">COUNTIFS(Table1[[Operation Status]:[Operation Status]],"Available",Table1[Vehicle License Number],Table1914222363[[#This Row],[Vehicle License Number]:[Vehicle License Number]],Table1[[Month]:[Month]],MONTH(L$200))</f>
        <v>0</v>
      </c>
      <c r="M214" cm="1">
        <f t="array" ref="M214">COUNTIFS(Table1[[Operation Status]:[Operation Status]],"Available",Table1[Vehicle License Number],Table1914222363[[#This Row],[Vehicle License Number]:[Vehicle License Number]],Table1[[Month]:[Month]],MONTH(M$200))</f>
        <v>0</v>
      </c>
      <c r="N214">
        <f>SUM(Table1914222363[[#This Row],[Apr-20]:[Mar-21]])</f>
        <v>0</v>
      </c>
    </row>
    <row r="215" spans="1:17">
      <c r="A215" s="12" t="str">
        <f t="shared" si="49"/>
        <v/>
      </c>
      <c r="B215" cm="1">
        <f t="array" ref="B215">COUNTIFS(Table1[[Operation Status]:[Operation Status]],"Available",Table1[Vehicle License Number],Table1914222363[[#This Row],[Vehicle License Number]:[Vehicle License Number]],Table1[[Month]:[Month]],MONTH(B$200))</f>
        <v>0</v>
      </c>
      <c r="C215" cm="1">
        <f t="array" ref="C215">COUNTIFS(Table1[[Operation Status]:[Operation Status]],"Available",Table1[Vehicle License Number],Table1914222363[[#This Row],[Vehicle License Number]:[Vehicle License Number]],Table1[[Month]:[Month]],MONTH(C$200))</f>
        <v>0</v>
      </c>
      <c r="D215" cm="1">
        <f t="array" ref="D215">COUNTIFS(Table1[[Operation Status]:[Operation Status]],"Available",Table1[Vehicle License Number],Table1914222363[[#This Row],[Vehicle License Number]:[Vehicle License Number]],Table1[[Month]:[Month]],MONTH(D$200))</f>
        <v>0</v>
      </c>
      <c r="E215" cm="1">
        <f t="array" ref="E215">COUNTIFS(Table1[[Operation Status]:[Operation Status]],"Available",Table1[Vehicle License Number],Table1914222363[[#This Row],[Vehicle License Number]:[Vehicle License Number]],Table1[[Month]:[Month]],MONTH(E$200))</f>
        <v>0</v>
      </c>
      <c r="F215" cm="1">
        <f t="array" ref="F215">COUNTIFS(Table1[[Operation Status]:[Operation Status]],"Available",Table1[Vehicle License Number],Table1914222363[[#This Row],[Vehicle License Number]:[Vehicle License Number]],Table1[[Month]:[Month]],MONTH(F$200))</f>
        <v>0</v>
      </c>
      <c r="G215" cm="1">
        <f t="array" ref="G215">COUNTIFS(Table1[[Operation Status]:[Operation Status]],"Available",Table1[Vehicle License Number],Table1914222363[[#This Row],[Vehicle License Number]:[Vehicle License Number]],Table1[[Month]:[Month]],MONTH(G$200))</f>
        <v>0</v>
      </c>
      <c r="H215" cm="1">
        <f t="array" ref="H215">COUNTIFS(Table1[[Operation Status]:[Operation Status]],"Available",Table1[Vehicle License Number],Table1914222363[[#This Row],[Vehicle License Number]:[Vehicle License Number]],Table1[[Month]:[Month]],MONTH(H$200))</f>
        <v>0</v>
      </c>
      <c r="I215" cm="1">
        <f t="array" ref="I215">COUNTIFS(Table1[[Operation Status]:[Operation Status]],"Available",Table1[Vehicle License Number],Table1914222363[[#This Row],[Vehicle License Number]:[Vehicle License Number]],Table1[[Month]:[Month]],MONTH(I$200))</f>
        <v>0</v>
      </c>
      <c r="J215" cm="1">
        <f t="array" ref="J215">COUNTIFS(Table1[[Operation Status]:[Operation Status]],"Available",Table1[Vehicle License Number],Table1914222363[[#This Row],[Vehicle License Number]:[Vehicle License Number]],Table1[[Month]:[Month]],MONTH(J$200))</f>
        <v>0</v>
      </c>
      <c r="K215" cm="1">
        <f t="array" ref="K215">COUNTIFS(Table1[[Operation Status]:[Operation Status]],"Available",Table1[Vehicle License Number],Table1914222363[[#This Row],[Vehicle License Number]:[Vehicle License Number]],Table1[[Month]:[Month]],MONTH(K$200))</f>
        <v>0</v>
      </c>
      <c r="L215" cm="1">
        <f t="array" ref="L215">COUNTIFS(Table1[[Operation Status]:[Operation Status]],"Available",Table1[Vehicle License Number],Table1914222363[[#This Row],[Vehicle License Number]:[Vehicle License Number]],Table1[[Month]:[Month]],MONTH(L$200))</f>
        <v>0</v>
      </c>
      <c r="M215" cm="1">
        <f t="array" ref="M215">COUNTIFS(Table1[[Operation Status]:[Operation Status]],"Available",Table1[Vehicle License Number],Table1914222363[[#This Row],[Vehicle License Number]:[Vehicle License Number]],Table1[[Month]:[Month]],MONTH(M$200))</f>
        <v>0</v>
      </c>
      <c r="N215">
        <f>SUM(Table1914222363[[#This Row],[Apr-20]:[Mar-21]])</f>
        <v>0</v>
      </c>
    </row>
    <row r="216" spans="1:17">
      <c r="A216" s="12" t="str">
        <f t="shared" si="49"/>
        <v/>
      </c>
      <c r="B216" cm="1">
        <f t="array" ref="B216">COUNTIFS(Table1[[Operation Status]:[Operation Status]],"Available",Table1[Vehicle License Number],Table1914222363[[#This Row],[Vehicle License Number]:[Vehicle License Number]],Table1[[Month]:[Month]],MONTH(B$200))</f>
        <v>0</v>
      </c>
      <c r="C216" cm="1">
        <f t="array" ref="C216">COUNTIFS(Table1[[Operation Status]:[Operation Status]],"Available",Table1[Vehicle License Number],Table1914222363[[#This Row],[Vehicle License Number]:[Vehicle License Number]],Table1[[Month]:[Month]],MONTH(C$200))</f>
        <v>0</v>
      </c>
      <c r="D216" cm="1">
        <f t="array" ref="D216">COUNTIFS(Table1[[Operation Status]:[Operation Status]],"Available",Table1[Vehicle License Number],Table1914222363[[#This Row],[Vehicle License Number]:[Vehicle License Number]],Table1[[Month]:[Month]],MONTH(D$200))</f>
        <v>0</v>
      </c>
      <c r="E216" cm="1">
        <f t="array" ref="E216">COUNTIFS(Table1[[Operation Status]:[Operation Status]],"Available",Table1[Vehicle License Number],Table1914222363[[#This Row],[Vehicle License Number]:[Vehicle License Number]],Table1[[Month]:[Month]],MONTH(E$200))</f>
        <v>0</v>
      </c>
      <c r="F216" cm="1">
        <f t="array" ref="F216">COUNTIFS(Table1[[Operation Status]:[Operation Status]],"Available",Table1[Vehicle License Number],Table1914222363[[#This Row],[Vehicle License Number]:[Vehicle License Number]],Table1[[Month]:[Month]],MONTH(F$200))</f>
        <v>0</v>
      </c>
      <c r="G216" cm="1">
        <f t="array" ref="G216">COUNTIFS(Table1[[Operation Status]:[Operation Status]],"Available",Table1[Vehicle License Number],Table1914222363[[#This Row],[Vehicle License Number]:[Vehicle License Number]],Table1[[Month]:[Month]],MONTH(G$200))</f>
        <v>0</v>
      </c>
      <c r="H216" cm="1">
        <f t="array" ref="H216">COUNTIFS(Table1[[Operation Status]:[Operation Status]],"Available",Table1[Vehicle License Number],Table1914222363[[#This Row],[Vehicle License Number]:[Vehicle License Number]],Table1[[Month]:[Month]],MONTH(H$200))</f>
        <v>0</v>
      </c>
      <c r="I216" cm="1">
        <f t="array" ref="I216">COUNTIFS(Table1[[Operation Status]:[Operation Status]],"Available",Table1[Vehicle License Number],Table1914222363[[#This Row],[Vehicle License Number]:[Vehicle License Number]],Table1[[Month]:[Month]],MONTH(I$200))</f>
        <v>0</v>
      </c>
      <c r="J216" cm="1">
        <f t="array" ref="J216">COUNTIFS(Table1[[Operation Status]:[Operation Status]],"Available",Table1[Vehicle License Number],Table1914222363[[#This Row],[Vehicle License Number]:[Vehicle License Number]],Table1[[Month]:[Month]],MONTH(J$200))</f>
        <v>0</v>
      </c>
      <c r="K216" cm="1">
        <f t="array" ref="K216">COUNTIFS(Table1[[Operation Status]:[Operation Status]],"Available",Table1[Vehicle License Number],Table1914222363[[#This Row],[Vehicle License Number]:[Vehicle License Number]],Table1[[Month]:[Month]],MONTH(K$200))</f>
        <v>0</v>
      </c>
      <c r="L216" cm="1">
        <f t="array" ref="L216">COUNTIFS(Table1[[Operation Status]:[Operation Status]],"Available",Table1[Vehicle License Number],Table1914222363[[#This Row],[Vehicle License Number]:[Vehicle License Number]],Table1[[Month]:[Month]],MONTH(L$200))</f>
        <v>0</v>
      </c>
      <c r="M216" cm="1">
        <f t="array" ref="M216">COUNTIFS(Table1[[Operation Status]:[Operation Status]],"Available",Table1[Vehicle License Number],Table1914222363[[#This Row],[Vehicle License Number]:[Vehicle License Number]],Table1[[Month]:[Month]],MONTH(M$200))</f>
        <v>0</v>
      </c>
      <c r="N216">
        <f>SUM(Table1914222363[[#This Row],[Apr-20]:[Mar-21]])</f>
        <v>0</v>
      </c>
    </row>
    <row r="217" spans="1:17">
      <c r="A217" s="12" t="str">
        <f t="shared" si="49"/>
        <v/>
      </c>
      <c r="B217" cm="1">
        <f t="array" ref="B217">COUNTIFS(Table1[[Operation Status]:[Operation Status]],"Available",Table1[Vehicle License Number],Table1914222363[[#This Row],[Vehicle License Number]:[Vehicle License Number]],Table1[[Month]:[Month]],MONTH(B$200))</f>
        <v>0</v>
      </c>
      <c r="C217" cm="1">
        <f t="array" ref="C217">COUNTIFS(Table1[[Operation Status]:[Operation Status]],"Available",Table1[Vehicle License Number],Table1914222363[[#This Row],[Vehicle License Number]:[Vehicle License Number]],Table1[[Month]:[Month]],MONTH(C$200))</f>
        <v>0</v>
      </c>
      <c r="D217" cm="1">
        <f t="array" ref="D217">COUNTIFS(Table1[[Operation Status]:[Operation Status]],"Available",Table1[Vehicle License Number],Table1914222363[[#This Row],[Vehicle License Number]:[Vehicle License Number]],Table1[[Month]:[Month]],MONTH(D$200))</f>
        <v>0</v>
      </c>
      <c r="E217" cm="1">
        <f t="array" ref="E217">COUNTIFS(Table1[[Operation Status]:[Operation Status]],"Available",Table1[Vehicle License Number],Table1914222363[[#This Row],[Vehicle License Number]:[Vehicle License Number]],Table1[[Month]:[Month]],MONTH(E$200))</f>
        <v>0</v>
      </c>
      <c r="F217" cm="1">
        <f t="array" ref="F217">COUNTIFS(Table1[[Operation Status]:[Operation Status]],"Available",Table1[Vehicle License Number],Table1914222363[[#This Row],[Vehicle License Number]:[Vehicle License Number]],Table1[[Month]:[Month]],MONTH(F$200))</f>
        <v>0</v>
      </c>
      <c r="G217" cm="1">
        <f t="array" ref="G217">COUNTIFS(Table1[[Operation Status]:[Operation Status]],"Available",Table1[Vehicle License Number],Table1914222363[[#This Row],[Vehicle License Number]:[Vehicle License Number]],Table1[[Month]:[Month]],MONTH(G$200))</f>
        <v>0</v>
      </c>
      <c r="H217" cm="1">
        <f t="array" ref="H217">COUNTIFS(Table1[[Operation Status]:[Operation Status]],"Available",Table1[Vehicle License Number],Table1914222363[[#This Row],[Vehicle License Number]:[Vehicle License Number]],Table1[[Month]:[Month]],MONTH(H$200))</f>
        <v>0</v>
      </c>
      <c r="I217" cm="1">
        <f t="array" ref="I217">COUNTIFS(Table1[[Operation Status]:[Operation Status]],"Available",Table1[Vehicle License Number],Table1914222363[[#This Row],[Vehicle License Number]:[Vehicle License Number]],Table1[[Month]:[Month]],MONTH(I$200))</f>
        <v>0</v>
      </c>
      <c r="J217" cm="1">
        <f t="array" ref="J217">COUNTIFS(Table1[[Operation Status]:[Operation Status]],"Available",Table1[Vehicle License Number],Table1914222363[[#This Row],[Vehicle License Number]:[Vehicle License Number]],Table1[[Month]:[Month]],MONTH(J$200))</f>
        <v>0</v>
      </c>
      <c r="K217" cm="1">
        <f t="array" ref="K217">COUNTIFS(Table1[[Operation Status]:[Operation Status]],"Available",Table1[Vehicle License Number],Table1914222363[[#This Row],[Vehicle License Number]:[Vehicle License Number]],Table1[[Month]:[Month]],MONTH(K$200))</f>
        <v>0</v>
      </c>
      <c r="L217" cm="1">
        <f t="array" ref="L217">COUNTIFS(Table1[[Operation Status]:[Operation Status]],"Available",Table1[Vehicle License Number],Table1914222363[[#This Row],[Vehicle License Number]:[Vehicle License Number]],Table1[[Month]:[Month]],MONTH(L$200))</f>
        <v>0</v>
      </c>
      <c r="M217" cm="1">
        <f t="array" ref="M217">COUNTIFS(Table1[[Operation Status]:[Operation Status]],"Available",Table1[Vehicle License Number],Table1914222363[[#This Row],[Vehicle License Number]:[Vehicle License Number]],Table1[[Month]:[Month]],MONTH(M$200))</f>
        <v>0</v>
      </c>
      <c r="N217">
        <f>SUM(Table1914222363[[#This Row],[Apr-20]:[Mar-21]])</f>
        <v>0</v>
      </c>
    </row>
    <row r="218" spans="1:17">
      <c r="A218" s="12" t="str">
        <f t="shared" si="49"/>
        <v/>
      </c>
      <c r="B218" cm="1">
        <f t="array" ref="B218">COUNTIFS(Table1[[Operation Status]:[Operation Status]],"Available",Table1[Vehicle License Number],Table1914222363[[#This Row],[Vehicle License Number]:[Vehicle License Number]],Table1[[Month]:[Month]],MONTH(B$200))</f>
        <v>0</v>
      </c>
      <c r="C218" cm="1">
        <f t="array" ref="C218">COUNTIFS(Table1[[Operation Status]:[Operation Status]],"Available",Table1[Vehicle License Number],Table1914222363[[#This Row],[Vehicle License Number]:[Vehicle License Number]],Table1[[Month]:[Month]],MONTH(C$200))</f>
        <v>0</v>
      </c>
      <c r="D218" cm="1">
        <f t="array" ref="D218">COUNTIFS(Table1[[Operation Status]:[Operation Status]],"Available",Table1[Vehicle License Number],Table1914222363[[#This Row],[Vehicle License Number]:[Vehicle License Number]],Table1[[Month]:[Month]],MONTH(D$200))</f>
        <v>0</v>
      </c>
      <c r="E218" cm="1">
        <f t="array" ref="E218">COUNTIFS(Table1[[Operation Status]:[Operation Status]],"Available",Table1[Vehicle License Number],Table1914222363[[#This Row],[Vehicle License Number]:[Vehicle License Number]],Table1[[Month]:[Month]],MONTH(E$200))</f>
        <v>0</v>
      </c>
      <c r="F218" cm="1">
        <f t="array" ref="F218">COUNTIFS(Table1[[Operation Status]:[Operation Status]],"Available",Table1[Vehicle License Number],Table1914222363[[#This Row],[Vehicle License Number]:[Vehicle License Number]],Table1[[Month]:[Month]],MONTH(F$200))</f>
        <v>0</v>
      </c>
      <c r="G218" cm="1">
        <f t="array" ref="G218">COUNTIFS(Table1[[Operation Status]:[Operation Status]],"Available",Table1[Vehicle License Number],Table1914222363[[#This Row],[Vehicle License Number]:[Vehicle License Number]],Table1[[Month]:[Month]],MONTH(G$200))</f>
        <v>0</v>
      </c>
      <c r="H218" cm="1">
        <f t="array" ref="H218">COUNTIFS(Table1[[Operation Status]:[Operation Status]],"Available",Table1[Vehicle License Number],Table1914222363[[#This Row],[Vehicle License Number]:[Vehicle License Number]],Table1[[Month]:[Month]],MONTH(H$200))</f>
        <v>0</v>
      </c>
      <c r="I218" cm="1">
        <f t="array" ref="I218">COUNTIFS(Table1[[Operation Status]:[Operation Status]],"Available",Table1[Vehicle License Number],Table1914222363[[#This Row],[Vehicle License Number]:[Vehicle License Number]],Table1[[Month]:[Month]],MONTH(I$200))</f>
        <v>0</v>
      </c>
      <c r="J218" cm="1">
        <f t="array" ref="J218">COUNTIFS(Table1[[Operation Status]:[Operation Status]],"Available",Table1[Vehicle License Number],Table1914222363[[#This Row],[Vehicle License Number]:[Vehicle License Number]],Table1[[Month]:[Month]],MONTH(J$200))</f>
        <v>0</v>
      </c>
      <c r="K218" cm="1">
        <f t="array" ref="K218">COUNTIFS(Table1[[Operation Status]:[Operation Status]],"Available",Table1[Vehicle License Number],Table1914222363[[#This Row],[Vehicle License Number]:[Vehicle License Number]],Table1[[Month]:[Month]],MONTH(K$200))</f>
        <v>0</v>
      </c>
      <c r="L218" cm="1">
        <f t="array" ref="L218">COUNTIFS(Table1[[Operation Status]:[Operation Status]],"Available",Table1[Vehicle License Number],Table1914222363[[#This Row],[Vehicle License Number]:[Vehicle License Number]],Table1[[Month]:[Month]],MONTH(L$200))</f>
        <v>0</v>
      </c>
      <c r="M218" cm="1">
        <f t="array" ref="M218">COUNTIFS(Table1[[Operation Status]:[Operation Status]],"Available",Table1[Vehicle License Number],Table1914222363[[#This Row],[Vehicle License Number]:[Vehicle License Number]],Table1[[Month]:[Month]],MONTH(M$200))</f>
        <v>0</v>
      </c>
      <c r="N218">
        <f>SUM(Table1914222363[[#This Row],[Apr-20]:[Mar-21]])</f>
        <v>0</v>
      </c>
    </row>
    <row r="219" spans="1:17">
      <c r="A219" s="12" t="str">
        <f t="shared" si="49"/>
        <v/>
      </c>
      <c r="B219" cm="1">
        <f t="array" ref="B219">COUNTIFS(Table1[[Operation Status]:[Operation Status]],"Available",Table1[Vehicle License Number],Table1914222363[[#This Row],[Vehicle License Number]:[Vehicle License Number]],Table1[[Month]:[Month]],MONTH(B$200))</f>
        <v>0</v>
      </c>
      <c r="C219" cm="1">
        <f t="array" ref="C219">COUNTIFS(Table1[[Operation Status]:[Operation Status]],"Available",Table1[Vehicle License Number],Table1914222363[[#This Row],[Vehicle License Number]:[Vehicle License Number]],Table1[[Month]:[Month]],MONTH(C$200))</f>
        <v>0</v>
      </c>
      <c r="D219" cm="1">
        <f t="array" ref="D219">COUNTIFS(Table1[[Operation Status]:[Operation Status]],"Available",Table1[Vehicle License Number],Table1914222363[[#This Row],[Vehicle License Number]:[Vehicle License Number]],Table1[[Month]:[Month]],MONTH(D$200))</f>
        <v>0</v>
      </c>
      <c r="E219" cm="1">
        <f t="array" ref="E219">COUNTIFS(Table1[[Operation Status]:[Operation Status]],"Available",Table1[Vehicle License Number],Table1914222363[[#This Row],[Vehicle License Number]:[Vehicle License Number]],Table1[[Month]:[Month]],MONTH(E$200))</f>
        <v>0</v>
      </c>
      <c r="F219" cm="1">
        <f t="array" ref="F219">COUNTIFS(Table1[[Operation Status]:[Operation Status]],"Available",Table1[Vehicle License Number],Table1914222363[[#This Row],[Vehicle License Number]:[Vehicle License Number]],Table1[[Month]:[Month]],MONTH(F$200))</f>
        <v>0</v>
      </c>
      <c r="G219" cm="1">
        <f t="array" ref="G219">COUNTIFS(Table1[[Operation Status]:[Operation Status]],"Available",Table1[Vehicle License Number],Table1914222363[[#This Row],[Vehicle License Number]:[Vehicle License Number]],Table1[[Month]:[Month]],MONTH(G$200))</f>
        <v>0</v>
      </c>
      <c r="H219" cm="1">
        <f t="array" ref="H219">COUNTIFS(Table1[[Operation Status]:[Operation Status]],"Available",Table1[Vehicle License Number],Table1914222363[[#This Row],[Vehicle License Number]:[Vehicle License Number]],Table1[[Month]:[Month]],MONTH(H$200))</f>
        <v>0</v>
      </c>
      <c r="I219" cm="1">
        <f t="array" ref="I219">COUNTIFS(Table1[[Operation Status]:[Operation Status]],"Available",Table1[Vehicle License Number],Table1914222363[[#This Row],[Vehicle License Number]:[Vehicle License Number]],Table1[[Month]:[Month]],MONTH(I$200))</f>
        <v>0</v>
      </c>
      <c r="J219" cm="1">
        <f t="array" ref="J219">COUNTIFS(Table1[[Operation Status]:[Operation Status]],"Available",Table1[Vehicle License Number],Table1914222363[[#This Row],[Vehicle License Number]:[Vehicle License Number]],Table1[[Month]:[Month]],MONTH(J$200))</f>
        <v>0</v>
      </c>
      <c r="K219" cm="1">
        <f t="array" ref="K219">COUNTIFS(Table1[[Operation Status]:[Operation Status]],"Available",Table1[Vehicle License Number],Table1914222363[[#This Row],[Vehicle License Number]:[Vehicle License Number]],Table1[[Month]:[Month]],MONTH(K$200))</f>
        <v>0</v>
      </c>
      <c r="L219" cm="1">
        <f t="array" ref="L219">COUNTIFS(Table1[[Operation Status]:[Operation Status]],"Available",Table1[Vehicle License Number],Table1914222363[[#This Row],[Vehicle License Number]:[Vehicle License Number]],Table1[[Month]:[Month]],MONTH(L$200))</f>
        <v>0</v>
      </c>
      <c r="M219" cm="1">
        <f t="array" ref="M219">COUNTIFS(Table1[[Operation Status]:[Operation Status]],"Available",Table1[Vehicle License Number],Table1914222363[[#This Row],[Vehicle License Number]:[Vehicle License Number]],Table1[[Month]:[Month]],MONTH(M$200))</f>
        <v>0</v>
      </c>
      <c r="N219">
        <f>SUM(Table1914222363[[#This Row],[Apr-20]:[Mar-21]])</f>
        <v>0</v>
      </c>
    </row>
    <row r="220" spans="1:17" ht="17" thickBot="1">
      <c r="A220" s="12" t="str">
        <f t="shared" si="49"/>
        <v/>
      </c>
      <c r="B220" cm="1">
        <f t="array" ref="B220">COUNTIFS(Table1[[Operation Status]:[Operation Status]],"Available",Table1[Vehicle License Number],Table1914222363[[#This Row],[Vehicle License Number]:[Vehicle License Number]],Table1[[Month]:[Month]],MONTH(B$200))</f>
        <v>0</v>
      </c>
      <c r="C220" cm="1">
        <f t="array" ref="C220">COUNTIFS(Table1[[Operation Status]:[Operation Status]],"Available",Table1[Vehicle License Number],Table1914222363[[#This Row],[Vehicle License Number]:[Vehicle License Number]],Table1[[Month]:[Month]],MONTH(C$200))</f>
        <v>0</v>
      </c>
      <c r="D220" cm="1">
        <f t="array" ref="D220">COUNTIFS(Table1[[Operation Status]:[Operation Status]],"Available",Table1[Vehicle License Number],Table1914222363[[#This Row],[Vehicle License Number]:[Vehicle License Number]],Table1[[Month]:[Month]],MONTH(D$200))</f>
        <v>0</v>
      </c>
      <c r="E220" cm="1">
        <f t="array" ref="E220">COUNTIFS(Table1[[Operation Status]:[Operation Status]],"Available",Table1[Vehicle License Number],Table1914222363[[#This Row],[Vehicle License Number]:[Vehicle License Number]],Table1[[Month]:[Month]],MONTH(E$200))</f>
        <v>0</v>
      </c>
      <c r="F220" cm="1">
        <f t="array" ref="F220">COUNTIFS(Table1[[Operation Status]:[Operation Status]],"Available",Table1[Vehicle License Number],Table1914222363[[#This Row],[Vehicle License Number]:[Vehicle License Number]],Table1[[Month]:[Month]],MONTH(F$200))</f>
        <v>0</v>
      </c>
      <c r="G220" cm="1">
        <f t="array" ref="G220">COUNTIFS(Table1[[Operation Status]:[Operation Status]],"Available",Table1[Vehicle License Number],Table1914222363[[#This Row],[Vehicle License Number]:[Vehicle License Number]],Table1[[Month]:[Month]],MONTH(G$200))</f>
        <v>0</v>
      </c>
      <c r="H220" cm="1">
        <f t="array" ref="H220">COUNTIFS(Table1[[Operation Status]:[Operation Status]],"Available",Table1[Vehicle License Number],Table1914222363[[#This Row],[Vehicle License Number]:[Vehicle License Number]],Table1[[Month]:[Month]],MONTH(H$200))</f>
        <v>0</v>
      </c>
      <c r="I220" cm="1">
        <f t="array" ref="I220">COUNTIFS(Table1[[Operation Status]:[Operation Status]],"Available",Table1[Vehicle License Number],Table1914222363[[#This Row],[Vehicle License Number]:[Vehicle License Number]],Table1[[Month]:[Month]],MONTH(I$200))</f>
        <v>0</v>
      </c>
      <c r="J220" cm="1">
        <f t="array" ref="J220">COUNTIFS(Table1[[Operation Status]:[Operation Status]],"Available",Table1[Vehicle License Number],Table1914222363[[#This Row],[Vehicle License Number]:[Vehicle License Number]],Table1[[Month]:[Month]],MONTH(J$200))</f>
        <v>0</v>
      </c>
      <c r="K220" cm="1">
        <f t="array" ref="K220">COUNTIFS(Table1[[Operation Status]:[Operation Status]],"Available",Table1[Vehicle License Number],Table1914222363[[#This Row],[Vehicle License Number]:[Vehicle License Number]],Table1[[Month]:[Month]],MONTH(K$200))</f>
        <v>0</v>
      </c>
      <c r="L220" cm="1">
        <f t="array" ref="L220">COUNTIFS(Table1[[Operation Status]:[Operation Status]],"Available",Table1[Vehicle License Number],Table1914222363[[#This Row],[Vehicle License Number]:[Vehicle License Number]],Table1[[Month]:[Month]],MONTH(L$200))</f>
        <v>0</v>
      </c>
      <c r="M220" cm="1">
        <f t="array" ref="M220">COUNTIFS(Table1[[Operation Status]:[Operation Status]],"Available",Table1[Vehicle License Number],Table1914222363[[#This Row],[Vehicle License Number]:[Vehicle License Number]],Table1[[Month]:[Month]],MONTH(M$200))</f>
        <v>0</v>
      </c>
      <c r="N220">
        <f>SUM(Table1914222363[[#This Row],[Apr-20]:[Mar-21]])</f>
        <v>0</v>
      </c>
    </row>
    <row r="221" spans="1:17" ht="17" thickTop="1">
      <c r="A221" s="16" t="s">
        <v>119</v>
      </c>
      <c r="B221">
        <f t="shared" ref="B221:M221" si="50">SUM(B201:B220)</f>
        <v>8</v>
      </c>
      <c r="C221">
        <f t="shared" si="50"/>
        <v>22</v>
      </c>
      <c r="D221">
        <f t="shared" si="50"/>
        <v>1</v>
      </c>
      <c r="E221">
        <f t="shared" si="50"/>
        <v>1</v>
      </c>
      <c r="F221">
        <f t="shared" si="50"/>
        <v>1</v>
      </c>
      <c r="G221">
        <f t="shared" si="50"/>
        <v>1</v>
      </c>
      <c r="H221">
        <f t="shared" si="50"/>
        <v>0</v>
      </c>
      <c r="I221">
        <f t="shared" si="50"/>
        <v>0</v>
      </c>
      <c r="J221">
        <f t="shared" si="50"/>
        <v>0</v>
      </c>
      <c r="K221">
        <f t="shared" si="50"/>
        <v>0</v>
      </c>
      <c r="L221">
        <f t="shared" si="50"/>
        <v>0</v>
      </c>
      <c r="M221">
        <f t="shared" si="50"/>
        <v>0</v>
      </c>
      <c r="N221">
        <f>SUM(N201:N220)</f>
        <v>34</v>
      </c>
    </row>
    <row r="223" spans="1:17" ht="22" thickBot="1">
      <c r="A223" s="191" t="s">
        <v>163</v>
      </c>
      <c r="B223" s="191"/>
      <c r="C223" s="191"/>
      <c r="D223" s="191"/>
      <c r="E223" s="191"/>
      <c r="F223" s="191"/>
      <c r="G223" s="191"/>
      <c r="H223" s="191"/>
      <c r="I223" s="191"/>
      <c r="J223" s="191"/>
      <c r="K223" s="191"/>
      <c r="L223" s="191"/>
      <c r="M223" s="191"/>
      <c r="N223" s="191"/>
    </row>
    <row r="224" spans="1:17" ht="17">
      <c r="A224" s="14" t="s">
        <v>0</v>
      </c>
      <c r="B224" s="8" t="s">
        <v>94</v>
      </c>
      <c r="C224" s="8" t="s">
        <v>95</v>
      </c>
      <c r="D224" s="8" t="s">
        <v>96</v>
      </c>
      <c r="E224" s="8" t="s">
        <v>97</v>
      </c>
      <c r="F224" s="8" t="s">
        <v>98</v>
      </c>
      <c r="G224" s="8" t="s">
        <v>99</v>
      </c>
      <c r="H224" s="8" t="s">
        <v>100</v>
      </c>
      <c r="I224" s="8" t="s">
        <v>101</v>
      </c>
      <c r="J224" s="8" t="s">
        <v>102</v>
      </c>
      <c r="K224" s="8" t="s">
        <v>103</v>
      </c>
      <c r="L224" s="8" t="s">
        <v>104</v>
      </c>
      <c r="M224" s="8" t="s">
        <v>105</v>
      </c>
      <c r="N224" s="15" t="s">
        <v>120</v>
      </c>
      <c r="Q224" t="s">
        <v>524</v>
      </c>
    </row>
    <row r="225" spans="1:17">
      <c r="A225" s="145" t="str">
        <f>IF(A33&lt;&gt;"", A33,"")</f>
        <v>OD1234</v>
      </c>
      <c r="B225">
        <f>SUMIFS(Table1[[Number of Trips]:[Number of Trips]],Table1[Vehicle License Number],'Summary Transport'!$A225,Table1[Month],MONTH('Summary Transport'!B$224))</f>
        <v>0</v>
      </c>
      <c r="C225">
        <f>SUMIFS(Table1[[Number of Trips]:[Number of Trips]],Table1[Vehicle License Number],'Summary Transport'!$A225,Table1[Month],MONTH('Summary Transport'!C$224))</f>
        <v>0</v>
      </c>
      <c r="D225">
        <f>SUMIFS(Table1[[Number of Trips]:[Number of Trips]],Table1[Vehicle License Number],'Summary Transport'!$A225,Table1[Month],MONTH('Summary Transport'!D$224))</f>
        <v>0</v>
      </c>
      <c r="E225">
        <f>SUMIFS(Table1[[Number of Trips]:[Number of Trips]],Table1[Vehicle License Number],'Summary Transport'!$A225,Table1[Month],MONTH('Summary Transport'!E$224))</f>
        <v>0</v>
      </c>
      <c r="F225">
        <f>SUMIFS(Table1[[Number of Trips]:[Number of Trips]],Table1[Vehicle License Number],'Summary Transport'!$A225,Table1[Month],MONTH('Summary Transport'!F$224))</f>
        <v>0</v>
      </c>
      <c r="G225">
        <f>SUMIFS(Table1[[Number of Trips]:[Number of Trips]],Table1[Vehicle License Number],'Summary Transport'!$A225,Table1[Month],MONTH('Summary Transport'!G$224))</f>
        <v>0</v>
      </c>
      <c r="H225">
        <f>SUMIFS(Table1[[Number of Trips]:[Number of Trips]],Table1[Vehicle License Number],'Summary Transport'!$A225,Table1[Month],MONTH('Summary Transport'!H$224))</f>
        <v>0</v>
      </c>
      <c r="I225">
        <f>SUMIFS(Table1[[Number of Trips]:[Number of Trips]],Table1[Vehicle License Number],'Summary Transport'!$A225,Table1[Month],MONTH('Summary Transport'!I$224))</f>
        <v>0</v>
      </c>
      <c r="J225">
        <f>SUMIFS(Table1[[Number of Trips]:[Number of Trips]],Table1[Vehicle License Number],'Summary Transport'!$A225,Table1[Month],MONTH('Summary Transport'!J$224))</f>
        <v>0</v>
      </c>
      <c r="K225">
        <f>SUMIFS(Table1[[Number of Trips]:[Number of Trips]],Table1[Vehicle License Number],'Summary Transport'!$A225,Table1[Month],MONTH('Summary Transport'!K$224))</f>
        <v>0</v>
      </c>
      <c r="L225">
        <f>SUMIFS(Table1[[Number of Trips]:[Number of Trips]],Table1[Vehicle License Number],'Summary Transport'!$A225,Table1[Month],MONTH('Summary Transport'!L$224))</f>
        <v>0</v>
      </c>
      <c r="M225">
        <f>SUMIFS(Table1[[Number of Trips]:[Number of Trips]],Table1[Vehicle License Number],'Summary Transport'!$A225,Table1[Month],MONTH('Summary Transport'!M$224))</f>
        <v>0</v>
      </c>
      <c r="N225">
        <f t="shared" ref="N225:N244" si="51">SUM(B225:M225)</f>
        <v>0</v>
      </c>
      <c r="Q225" t="str">
        <f>CONCATENATE(Q224, CHAR(10),N245)</f>
        <v>Total Number of Trips
277</v>
      </c>
    </row>
    <row r="226" spans="1:17">
      <c r="A226" s="145" t="str">
        <f t="shared" ref="A226:A244" si="52">IF(A34&lt;&gt;"", A34,"")</f>
        <v>OD1235</v>
      </c>
      <c r="B226">
        <f>SUMIFS(Table1[[Number of Trips]:[Number of Trips]],Table1[Vehicle License Number],'Summary Transport'!$A226,Table1[Month],MONTH('Summary Transport'!B$224))</f>
        <v>79</v>
      </c>
      <c r="C226">
        <f>SUMIFS(Table1[[Number of Trips]:[Number of Trips]],Table1[Vehicle License Number],'Summary Transport'!$A226,Table1[Month],MONTH('Summary Transport'!C$224))</f>
        <v>50</v>
      </c>
      <c r="D226">
        <f>SUMIFS(Table1[[Number of Trips]:[Number of Trips]],Table1[Vehicle License Number],'Summary Transport'!$A226,Table1[Month],MONTH('Summary Transport'!D$224))</f>
        <v>0</v>
      </c>
      <c r="E226">
        <f>SUMIFS(Table1[[Number of Trips]:[Number of Trips]],Table1[Vehicle License Number],'Summary Transport'!$A226,Table1[Month],MONTH('Summary Transport'!E$224))</f>
        <v>0</v>
      </c>
      <c r="F226">
        <f>SUMIFS(Table1[[Number of Trips]:[Number of Trips]],Table1[Vehicle License Number],'Summary Transport'!$A226,Table1[Month],MONTH('Summary Transport'!F$224))</f>
        <v>0</v>
      </c>
      <c r="G226">
        <f>SUMIFS(Table1[[Number of Trips]:[Number of Trips]],Table1[Vehicle License Number],'Summary Transport'!$A226,Table1[Month],MONTH('Summary Transport'!G$224))</f>
        <v>0</v>
      </c>
      <c r="H226">
        <f>SUMIFS(Table1[[Number of Trips]:[Number of Trips]],Table1[Vehicle License Number],'Summary Transport'!$A226,Table1[Month],MONTH('Summary Transport'!H$224))</f>
        <v>0</v>
      </c>
      <c r="I226">
        <f>SUMIFS(Table1[[Number of Trips]:[Number of Trips]],Table1[Vehicle License Number],'Summary Transport'!$A226,Table1[Month],MONTH('Summary Transport'!I$224))</f>
        <v>0</v>
      </c>
      <c r="J226">
        <f>SUMIFS(Table1[[Number of Trips]:[Number of Trips]],Table1[Vehicle License Number],'Summary Transport'!$A226,Table1[Month],MONTH('Summary Transport'!J$224))</f>
        <v>0</v>
      </c>
      <c r="K226">
        <f>SUMIFS(Table1[[Number of Trips]:[Number of Trips]],Table1[Vehicle License Number],'Summary Transport'!$A226,Table1[Month],MONTH('Summary Transport'!K$224))</f>
        <v>0</v>
      </c>
      <c r="L226">
        <f>SUMIFS(Table1[[Number of Trips]:[Number of Trips]],Table1[Vehicle License Number],'Summary Transport'!$A226,Table1[Month],MONTH('Summary Transport'!L$224))</f>
        <v>0</v>
      </c>
      <c r="M226">
        <f>SUMIFS(Table1[[Number of Trips]:[Number of Trips]],Table1[Vehicle License Number],'Summary Transport'!$A226,Table1[Month],MONTH('Summary Transport'!M$224))</f>
        <v>0</v>
      </c>
      <c r="N226">
        <f t="shared" si="51"/>
        <v>129</v>
      </c>
    </row>
    <row r="227" spans="1:17">
      <c r="A227" s="145" t="str">
        <f t="shared" si="52"/>
        <v>OD1236</v>
      </c>
      <c r="B227">
        <f>SUMIFS(Table1[[Number of Trips]:[Number of Trips]],Table1[Vehicle License Number],'Summary Transport'!$A227,Table1[Month],MONTH('Summary Transport'!B$224))</f>
        <v>0</v>
      </c>
      <c r="C227">
        <f>SUMIFS(Table1[[Number of Trips]:[Number of Trips]],Table1[Vehicle License Number],'Summary Transport'!$A227,Table1[Month],MONTH('Summary Transport'!C$224))</f>
        <v>124</v>
      </c>
      <c r="D227">
        <f>SUMIFS(Table1[[Number of Trips]:[Number of Trips]],Table1[Vehicle License Number],'Summary Transport'!$A227,Table1[Month],MONTH('Summary Transport'!D$224))</f>
        <v>3</v>
      </c>
      <c r="E227">
        <f>SUMIFS(Table1[[Number of Trips]:[Number of Trips]],Table1[Vehicle License Number],'Summary Transport'!$A227,Table1[Month],MONTH('Summary Transport'!E$224))</f>
        <v>3</v>
      </c>
      <c r="F227">
        <f>SUMIFS(Table1[[Number of Trips]:[Number of Trips]],Table1[Vehicle License Number],'Summary Transport'!$A227,Table1[Month],MONTH('Summary Transport'!F$224))</f>
        <v>10</v>
      </c>
      <c r="G227">
        <f>SUMIFS(Table1[[Number of Trips]:[Number of Trips]],Table1[Vehicle License Number],'Summary Transport'!$A227,Table1[Month],MONTH('Summary Transport'!G$224))</f>
        <v>0</v>
      </c>
      <c r="H227">
        <f>SUMIFS(Table1[[Number of Trips]:[Number of Trips]],Table1[Vehicle License Number],'Summary Transport'!$A227,Table1[Month],MONTH('Summary Transport'!H$224))</f>
        <v>0</v>
      </c>
      <c r="I227">
        <f>SUMIFS(Table1[[Number of Trips]:[Number of Trips]],Table1[Vehicle License Number],'Summary Transport'!$A227,Table1[Month],MONTH('Summary Transport'!I$224))</f>
        <v>0</v>
      </c>
      <c r="J227">
        <f>SUMIFS(Table1[[Number of Trips]:[Number of Trips]],Table1[Vehicle License Number],'Summary Transport'!$A227,Table1[Month],MONTH('Summary Transport'!J$224))</f>
        <v>0</v>
      </c>
      <c r="K227">
        <f>SUMIFS(Table1[[Number of Trips]:[Number of Trips]],Table1[Vehicle License Number],'Summary Transport'!$A227,Table1[Month],MONTH('Summary Transport'!K$224))</f>
        <v>0</v>
      </c>
      <c r="L227">
        <f>SUMIFS(Table1[[Number of Trips]:[Number of Trips]],Table1[Vehicle License Number],'Summary Transport'!$A227,Table1[Month],MONTH('Summary Transport'!L$224))</f>
        <v>0</v>
      </c>
      <c r="M227">
        <f>SUMIFS(Table1[[Number of Trips]:[Number of Trips]],Table1[Vehicle License Number],'Summary Transport'!$A227,Table1[Month],MONTH('Summary Transport'!M$224))</f>
        <v>0</v>
      </c>
      <c r="N227">
        <f t="shared" si="51"/>
        <v>140</v>
      </c>
    </row>
    <row r="228" spans="1:17">
      <c r="A228" s="145" t="str">
        <f t="shared" si="52"/>
        <v>OD1237</v>
      </c>
      <c r="B228">
        <f>SUMIFS(Table1[[Number of Trips]:[Number of Trips]],Table1[Vehicle License Number],'Summary Transport'!$A228,Table1[Month],MONTH('Summary Transport'!B$224))</f>
        <v>0</v>
      </c>
      <c r="C228">
        <f>SUMIFS(Table1[[Number of Trips]:[Number of Trips]],Table1[Vehicle License Number],'Summary Transport'!$A228,Table1[Month],MONTH('Summary Transport'!C$224))</f>
        <v>0</v>
      </c>
      <c r="D228">
        <f>SUMIFS(Table1[[Number of Trips]:[Number of Trips]],Table1[Vehicle License Number],'Summary Transport'!$A228,Table1[Month],MONTH('Summary Transport'!D$224))</f>
        <v>0</v>
      </c>
      <c r="E228">
        <f>SUMIFS(Table1[[Number of Trips]:[Number of Trips]],Table1[Vehicle License Number],'Summary Transport'!$A228,Table1[Month],MONTH('Summary Transport'!E$224))</f>
        <v>0</v>
      </c>
      <c r="F228">
        <f>SUMIFS(Table1[[Number of Trips]:[Number of Trips]],Table1[Vehicle License Number],'Summary Transport'!$A228,Table1[Month],MONTH('Summary Transport'!F$224))</f>
        <v>0</v>
      </c>
      <c r="G228">
        <f>SUMIFS(Table1[[Number of Trips]:[Number of Trips]],Table1[Vehicle License Number],'Summary Transport'!$A228,Table1[Month],MONTH('Summary Transport'!G$224))</f>
        <v>8</v>
      </c>
      <c r="H228">
        <f>SUMIFS(Table1[[Number of Trips]:[Number of Trips]],Table1[Vehicle License Number],'Summary Transport'!$A228,Table1[Month],MONTH('Summary Transport'!H$224))</f>
        <v>0</v>
      </c>
      <c r="I228">
        <f>SUMIFS(Table1[[Number of Trips]:[Number of Trips]],Table1[Vehicle License Number],'Summary Transport'!$A228,Table1[Month],MONTH('Summary Transport'!I$224))</f>
        <v>0</v>
      </c>
      <c r="J228">
        <f>SUMIFS(Table1[[Number of Trips]:[Number of Trips]],Table1[Vehicle License Number],'Summary Transport'!$A228,Table1[Month],MONTH('Summary Transport'!J$224))</f>
        <v>0</v>
      </c>
      <c r="K228">
        <f>SUMIFS(Table1[[Number of Trips]:[Number of Trips]],Table1[Vehicle License Number],'Summary Transport'!$A228,Table1[Month],MONTH('Summary Transport'!K$224))</f>
        <v>0</v>
      </c>
      <c r="L228">
        <f>SUMIFS(Table1[[Number of Trips]:[Number of Trips]],Table1[Vehicle License Number],'Summary Transport'!$A228,Table1[Month],MONTH('Summary Transport'!L$224))</f>
        <v>0</v>
      </c>
      <c r="M228">
        <f>SUMIFS(Table1[[Number of Trips]:[Number of Trips]],Table1[Vehicle License Number],'Summary Transport'!$A228,Table1[Month],MONTH('Summary Transport'!M$224))</f>
        <v>0</v>
      </c>
      <c r="N228">
        <f t="shared" si="51"/>
        <v>8</v>
      </c>
      <c r="Q228" s="159"/>
    </row>
    <row r="229" spans="1:17">
      <c r="A229" s="145" t="str">
        <f t="shared" si="52"/>
        <v>OD1238</v>
      </c>
      <c r="B229">
        <f>SUMIFS(Table1[[Number of Trips]:[Number of Trips]],Table1[Vehicle License Number],'Summary Transport'!$A229,Table1[Month],MONTH('Summary Transport'!B$224))</f>
        <v>0</v>
      </c>
      <c r="C229">
        <f>SUMIFS(Table1[[Number of Trips]:[Number of Trips]],Table1[Vehicle License Number],'Summary Transport'!$A229,Table1[Month],MONTH('Summary Transport'!C$224))</f>
        <v>0</v>
      </c>
      <c r="D229">
        <f>SUMIFS(Table1[[Number of Trips]:[Number of Trips]],Table1[Vehicle License Number],'Summary Transport'!$A229,Table1[Month],MONTH('Summary Transport'!D$224))</f>
        <v>0</v>
      </c>
      <c r="E229">
        <f>SUMIFS(Table1[[Number of Trips]:[Number of Trips]],Table1[Vehicle License Number],'Summary Transport'!$A229,Table1[Month],MONTH('Summary Transport'!E$224))</f>
        <v>0</v>
      </c>
      <c r="F229">
        <f>SUMIFS(Table1[[Number of Trips]:[Number of Trips]],Table1[Vehicle License Number],'Summary Transport'!$A229,Table1[Month],MONTH('Summary Transport'!F$224))</f>
        <v>0</v>
      </c>
      <c r="G229">
        <f>SUMIFS(Table1[[Number of Trips]:[Number of Trips]],Table1[Vehicle License Number],'Summary Transport'!$A229,Table1[Month],MONTH('Summary Transport'!G$224))</f>
        <v>0</v>
      </c>
      <c r="H229">
        <f>SUMIFS(Table1[[Number of Trips]:[Number of Trips]],Table1[Vehicle License Number],'Summary Transport'!$A229,Table1[Month],MONTH('Summary Transport'!H$224))</f>
        <v>0</v>
      </c>
      <c r="I229">
        <f>SUMIFS(Table1[[Number of Trips]:[Number of Trips]],Table1[Vehicle License Number],'Summary Transport'!$A229,Table1[Month],MONTH('Summary Transport'!I$224))</f>
        <v>0</v>
      </c>
      <c r="J229">
        <f>SUMIFS(Table1[[Number of Trips]:[Number of Trips]],Table1[Vehicle License Number],'Summary Transport'!$A229,Table1[Month],MONTH('Summary Transport'!J$224))</f>
        <v>0</v>
      </c>
      <c r="K229">
        <f>SUMIFS(Table1[[Number of Trips]:[Number of Trips]],Table1[Vehicle License Number],'Summary Transport'!$A229,Table1[Month],MONTH('Summary Transport'!K$224))</f>
        <v>0</v>
      </c>
      <c r="L229">
        <f>SUMIFS(Table1[[Number of Trips]:[Number of Trips]],Table1[Vehicle License Number],'Summary Transport'!$A229,Table1[Month],MONTH('Summary Transport'!L$224))</f>
        <v>0</v>
      </c>
      <c r="M229">
        <f>SUMIFS(Table1[[Number of Trips]:[Number of Trips]],Table1[Vehicle License Number],'Summary Transport'!$A229,Table1[Month],MONTH('Summary Transport'!M$224))</f>
        <v>0</v>
      </c>
      <c r="N229">
        <f t="shared" si="51"/>
        <v>0</v>
      </c>
    </row>
    <row r="230" spans="1:17">
      <c r="A230" s="145" t="str">
        <f t="shared" si="52"/>
        <v>OD1239</v>
      </c>
      <c r="B230">
        <f>SUMIFS(Table1[[Number of Trips]:[Number of Trips]],Table1[Vehicle License Number],'Summary Transport'!$A230,Table1[Month],MONTH('Summary Transport'!B$224))</f>
        <v>0</v>
      </c>
      <c r="C230">
        <f>SUMIFS(Table1[[Number of Trips]:[Number of Trips]],Table1[Vehicle License Number],'Summary Transport'!$A230,Table1[Month],MONTH('Summary Transport'!C$224))</f>
        <v>0</v>
      </c>
      <c r="D230">
        <f>SUMIFS(Table1[[Number of Trips]:[Number of Trips]],Table1[Vehicle License Number],'Summary Transport'!$A230,Table1[Month],MONTH('Summary Transport'!D$224))</f>
        <v>0</v>
      </c>
      <c r="E230">
        <f>SUMIFS(Table1[[Number of Trips]:[Number of Trips]],Table1[Vehicle License Number],'Summary Transport'!$A230,Table1[Month],MONTH('Summary Transport'!E$224))</f>
        <v>0</v>
      </c>
      <c r="F230">
        <f>SUMIFS(Table1[[Number of Trips]:[Number of Trips]],Table1[Vehicle License Number],'Summary Transport'!$A230,Table1[Month],MONTH('Summary Transport'!F$224))</f>
        <v>0</v>
      </c>
      <c r="G230">
        <f>SUMIFS(Table1[[Number of Trips]:[Number of Trips]],Table1[Vehicle License Number],'Summary Transport'!$A230,Table1[Month],MONTH('Summary Transport'!G$224))</f>
        <v>0</v>
      </c>
      <c r="H230">
        <f>SUMIFS(Table1[[Number of Trips]:[Number of Trips]],Table1[Vehicle License Number],'Summary Transport'!$A230,Table1[Month],MONTH('Summary Transport'!H$224))</f>
        <v>0</v>
      </c>
      <c r="I230">
        <f>SUMIFS(Table1[[Number of Trips]:[Number of Trips]],Table1[Vehicle License Number],'Summary Transport'!$A230,Table1[Month],MONTH('Summary Transport'!I$224))</f>
        <v>0</v>
      </c>
      <c r="J230">
        <f>SUMIFS(Table1[[Number of Trips]:[Number of Trips]],Table1[Vehicle License Number],'Summary Transport'!$A230,Table1[Month],MONTH('Summary Transport'!J$224))</f>
        <v>0</v>
      </c>
      <c r="K230">
        <f>SUMIFS(Table1[[Number of Trips]:[Number of Trips]],Table1[Vehicle License Number],'Summary Transport'!$A230,Table1[Month],MONTH('Summary Transport'!K$224))</f>
        <v>0</v>
      </c>
      <c r="L230">
        <f>SUMIFS(Table1[[Number of Trips]:[Number of Trips]],Table1[Vehicle License Number],'Summary Transport'!$A230,Table1[Month],MONTH('Summary Transport'!L$224))</f>
        <v>0</v>
      </c>
      <c r="M230">
        <f>SUMIFS(Table1[[Number of Trips]:[Number of Trips]],Table1[Vehicle License Number],'Summary Transport'!$A230,Table1[Month],MONTH('Summary Transport'!M$224))</f>
        <v>0</v>
      </c>
      <c r="N230">
        <f t="shared" si="51"/>
        <v>0</v>
      </c>
    </row>
    <row r="231" spans="1:17">
      <c r="A231" s="145" t="str">
        <f t="shared" si="52"/>
        <v>OD1240</v>
      </c>
      <c r="B231">
        <f>SUMIFS(Table1[[Number of Trips]:[Number of Trips]],Table1[Vehicle License Number],'Summary Transport'!$A231,Table1[Month],MONTH('Summary Transport'!B$224))</f>
        <v>0</v>
      </c>
      <c r="C231">
        <f>SUMIFS(Table1[[Number of Trips]:[Number of Trips]],Table1[Vehicle License Number],'Summary Transport'!$A231,Table1[Month],MONTH('Summary Transport'!C$224))</f>
        <v>0</v>
      </c>
      <c r="D231">
        <f>SUMIFS(Table1[[Number of Trips]:[Number of Trips]],Table1[Vehicle License Number],'Summary Transport'!$A231,Table1[Month],MONTH('Summary Transport'!D$224))</f>
        <v>0</v>
      </c>
      <c r="E231">
        <f>SUMIFS(Table1[[Number of Trips]:[Number of Trips]],Table1[Vehicle License Number],'Summary Transport'!$A231,Table1[Month],MONTH('Summary Transport'!E$224))</f>
        <v>0</v>
      </c>
      <c r="F231">
        <f>SUMIFS(Table1[[Number of Trips]:[Number of Trips]],Table1[Vehicle License Number],'Summary Transport'!$A231,Table1[Month],MONTH('Summary Transport'!F$224))</f>
        <v>0</v>
      </c>
      <c r="G231">
        <f>SUMIFS(Table1[[Number of Trips]:[Number of Trips]],Table1[Vehicle License Number],'Summary Transport'!$A231,Table1[Month],MONTH('Summary Transport'!G$224))</f>
        <v>0</v>
      </c>
      <c r="H231">
        <f>SUMIFS(Table1[[Number of Trips]:[Number of Trips]],Table1[Vehicle License Number],'Summary Transport'!$A231,Table1[Month],MONTH('Summary Transport'!H$224))</f>
        <v>0</v>
      </c>
      <c r="I231">
        <f>SUMIFS(Table1[[Number of Trips]:[Number of Trips]],Table1[Vehicle License Number],'Summary Transport'!$A231,Table1[Month],MONTH('Summary Transport'!I$224))</f>
        <v>0</v>
      </c>
      <c r="J231">
        <f>SUMIFS(Table1[[Number of Trips]:[Number of Trips]],Table1[Vehicle License Number],'Summary Transport'!$A231,Table1[Month],MONTH('Summary Transport'!J$224))</f>
        <v>0</v>
      </c>
      <c r="K231">
        <f>SUMIFS(Table1[[Number of Trips]:[Number of Trips]],Table1[Vehicle License Number],'Summary Transport'!$A231,Table1[Month],MONTH('Summary Transport'!K$224))</f>
        <v>0</v>
      </c>
      <c r="L231">
        <f>SUMIFS(Table1[[Number of Trips]:[Number of Trips]],Table1[Vehicle License Number],'Summary Transport'!$A231,Table1[Month],MONTH('Summary Transport'!L$224))</f>
        <v>0</v>
      </c>
      <c r="M231">
        <f>SUMIFS(Table1[[Number of Trips]:[Number of Trips]],Table1[Vehicle License Number],'Summary Transport'!$A231,Table1[Month],MONTH('Summary Transport'!M$224))</f>
        <v>0</v>
      </c>
      <c r="N231">
        <f t="shared" si="51"/>
        <v>0</v>
      </c>
    </row>
    <row r="232" spans="1:17">
      <c r="A232" s="145" t="str">
        <f t="shared" si="52"/>
        <v/>
      </c>
      <c r="B232">
        <f>SUMIFS(Table1[[Number of Trips]:[Number of Trips]],Table1[Vehicle License Number],'Summary Transport'!$A232,Table1[Month],MONTH('Summary Transport'!B$224))</f>
        <v>0</v>
      </c>
      <c r="C232">
        <f>SUMIFS(Table1[[Number of Trips]:[Number of Trips]],Table1[Vehicle License Number],'Summary Transport'!$A232,Table1[Month],MONTH('Summary Transport'!C$224))</f>
        <v>0</v>
      </c>
      <c r="D232">
        <f>SUMIFS(Table1[[Number of Trips]:[Number of Trips]],Table1[Vehicle License Number],'Summary Transport'!$A232,Table1[Month],MONTH('Summary Transport'!D$224))</f>
        <v>0</v>
      </c>
      <c r="E232">
        <f>SUMIFS(Table1[[Number of Trips]:[Number of Trips]],Table1[Vehicle License Number],'Summary Transport'!$A232,Table1[Month],MONTH('Summary Transport'!E$224))</f>
        <v>0</v>
      </c>
      <c r="F232">
        <f>SUMIFS(Table1[[Number of Trips]:[Number of Trips]],Table1[Vehicle License Number],'Summary Transport'!$A232,Table1[Month],MONTH('Summary Transport'!F$224))</f>
        <v>0</v>
      </c>
      <c r="G232">
        <f>SUMIFS(Table1[[Number of Trips]:[Number of Trips]],Table1[Vehicle License Number],'Summary Transport'!$A232,Table1[Month],MONTH('Summary Transport'!G$224))</f>
        <v>0</v>
      </c>
      <c r="H232">
        <f>SUMIFS(Table1[[Number of Trips]:[Number of Trips]],Table1[Vehicle License Number],'Summary Transport'!$A232,Table1[Month],MONTH('Summary Transport'!H$224))</f>
        <v>0</v>
      </c>
      <c r="I232">
        <f>SUMIFS(Table1[[Number of Trips]:[Number of Trips]],Table1[Vehicle License Number],'Summary Transport'!$A232,Table1[Month],MONTH('Summary Transport'!I$224))</f>
        <v>0</v>
      </c>
      <c r="J232">
        <f>SUMIFS(Table1[[Number of Trips]:[Number of Trips]],Table1[Vehicle License Number],'Summary Transport'!$A232,Table1[Month],MONTH('Summary Transport'!J$224))</f>
        <v>0</v>
      </c>
      <c r="K232">
        <f>SUMIFS(Table1[[Number of Trips]:[Number of Trips]],Table1[Vehicle License Number],'Summary Transport'!$A232,Table1[Month],MONTH('Summary Transport'!K$224))</f>
        <v>0</v>
      </c>
      <c r="L232">
        <f>SUMIFS(Table1[[Number of Trips]:[Number of Trips]],Table1[Vehicle License Number],'Summary Transport'!$A232,Table1[Month],MONTH('Summary Transport'!L$224))</f>
        <v>0</v>
      </c>
      <c r="M232">
        <f>SUMIFS(Table1[[Number of Trips]:[Number of Trips]],Table1[Vehicle License Number],'Summary Transport'!$A232,Table1[Month],MONTH('Summary Transport'!M$224))</f>
        <v>0</v>
      </c>
      <c r="N232">
        <f t="shared" si="51"/>
        <v>0</v>
      </c>
    </row>
    <row r="233" spans="1:17">
      <c r="A233" s="145" t="str">
        <f t="shared" si="52"/>
        <v/>
      </c>
      <c r="B233">
        <f>SUMIFS(Table1[[Number of Trips]:[Number of Trips]],Table1[Vehicle License Number],'Summary Transport'!$A233,Table1[Month],MONTH('Summary Transport'!B$224))</f>
        <v>0</v>
      </c>
      <c r="C233">
        <f>SUMIFS(Table1[[Number of Trips]:[Number of Trips]],Table1[Vehicle License Number],'Summary Transport'!$A233,Table1[Month],MONTH('Summary Transport'!C$224))</f>
        <v>0</v>
      </c>
      <c r="D233">
        <f>SUMIFS(Table1[[Number of Trips]:[Number of Trips]],Table1[Vehicle License Number],'Summary Transport'!$A233,Table1[Month],MONTH('Summary Transport'!D$224))</f>
        <v>0</v>
      </c>
      <c r="E233">
        <f>SUMIFS(Table1[[Number of Trips]:[Number of Trips]],Table1[Vehicle License Number],'Summary Transport'!$A233,Table1[Month],MONTH('Summary Transport'!E$224))</f>
        <v>0</v>
      </c>
      <c r="F233">
        <f>SUMIFS(Table1[[Number of Trips]:[Number of Trips]],Table1[Vehicle License Number],'Summary Transport'!$A233,Table1[Month],MONTH('Summary Transport'!F$224))</f>
        <v>0</v>
      </c>
      <c r="G233">
        <f>SUMIFS(Table1[[Number of Trips]:[Number of Trips]],Table1[Vehicle License Number],'Summary Transport'!$A233,Table1[Month],MONTH('Summary Transport'!G$224))</f>
        <v>0</v>
      </c>
      <c r="H233">
        <f>SUMIFS(Table1[[Number of Trips]:[Number of Trips]],Table1[Vehicle License Number],'Summary Transport'!$A233,Table1[Month],MONTH('Summary Transport'!H$224))</f>
        <v>0</v>
      </c>
      <c r="I233">
        <f>SUMIFS(Table1[[Number of Trips]:[Number of Trips]],Table1[Vehicle License Number],'Summary Transport'!$A233,Table1[Month],MONTH('Summary Transport'!I$224))</f>
        <v>0</v>
      </c>
      <c r="J233">
        <f>SUMIFS(Table1[[Number of Trips]:[Number of Trips]],Table1[Vehicle License Number],'Summary Transport'!$A233,Table1[Month],MONTH('Summary Transport'!J$224))</f>
        <v>0</v>
      </c>
      <c r="K233">
        <f>SUMIFS(Table1[[Number of Trips]:[Number of Trips]],Table1[Vehicle License Number],'Summary Transport'!$A233,Table1[Month],MONTH('Summary Transport'!K$224))</f>
        <v>0</v>
      </c>
      <c r="L233">
        <f>SUMIFS(Table1[[Number of Trips]:[Number of Trips]],Table1[Vehicle License Number],'Summary Transport'!$A233,Table1[Month],MONTH('Summary Transport'!L$224))</f>
        <v>0</v>
      </c>
      <c r="M233">
        <f>SUMIFS(Table1[[Number of Trips]:[Number of Trips]],Table1[Vehicle License Number],'Summary Transport'!$A233,Table1[Month],MONTH('Summary Transport'!M$224))</f>
        <v>0</v>
      </c>
      <c r="N233">
        <f t="shared" si="51"/>
        <v>0</v>
      </c>
    </row>
    <row r="234" spans="1:17">
      <c r="A234" s="145" t="str">
        <f t="shared" si="52"/>
        <v/>
      </c>
      <c r="B234">
        <f>SUMIFS(Table1[[Number of Trips]:[Number of Trips]],Table1[Vehicle License Number],'Summary Transport'!$A234,Table1[Month],MONTH('Summary Transport'!B$224))</f>
        <v>0</v>
      </c>
      <c r="C234">
        <f>SUMIFS(Table1[[Number of Trips]:[Number of Trips]],Table1[Vehicle License Number],'Summary Transport'!$A234,Table1[Month],MONTH('Summary Transport'!C$224))</f>
        <v>0</v>
      </c>
      <c r="D234">
        <f>SUMIFS(Table1[[Number of Trips]:[Number of Trips]],Table1[Vehicle License Number],'Summary Transport'!$A234,Table1[Month],MONTH('Summary Transport'!D$224))</f>
        <v>0</v>
      </c>
      <c r="E234">
        <f>SUMIFS(Table1[[Number of Trips]:[Number of Trips]],Table1[Vehicle License Number],'Summary Transport'!$A234,Table1[Month],MONTH('Summary Transport'!E$224))</f>
        <v>0</v>
      </c>
      <c r="F234">
        <f>SUMIFS(Table1[[Number of Trips]:[Number of Trips]],Table1[Vehicle License Number],'Summary Transport'!$A234,Table1[Month],MONTH('Summary Transport'!F$224))</f>
        <v>0</v>
      </c>
      <c r="G234">
        <f>SUMIFS(Table1[[Number of Trips]:[Number of Trips]],Table1[Vehicle License Number],'Summary Transport'!$A234,Table1[Month],MONTH('Summary Transport'!G$224))</f>
        <v>0</v>
      </c>
      <c r="H234">
        <f>SUMIFS(Table1[[Number of Trips]:[Number of Trips]],Table1[Vehicle License Number],'Summary Transport'!$A234,Table1[Month],MONTH('Summary Transport'!H$224))</f>
        <v>0</v>
      </c>
      <c r="I234">
        <f>SUMIFS(Table1[[Number of Trips]:[Number of Trips]],Table1[Vehicle License Number],'Summary Transport'!$A234,Table1[Month],MONTH('Summary Transport'!I$224))</f>
        <v>0</v>
      </c>
      <c r="J234">
        <f>SUMIFS(Table1[[Number of Trips]:[Number of Trips]],Table1[Vehicle License Number],'Summary Transport'!$A234,Table1[Month],MONTH('Summary Transport'!J$224))</f>
        <v>0</v>
      </c>
      <c r="K234">
        <f>SUMIFS(Table1[[Number of Trips]:[Number of Trips]],Table1[Vehicle License Number],'Summary Transport'!$A234,Table1[Month],MONTH('Summary Transport'!K$224))</f>
        <v>0</v>
      </c>
      <c r="L234">
        <f>SUMIFS(Table1[[Number of Trips]:[Number of Trips]],Table1[Vehicle License Number],'Summary Transport'!$A234,Table1[Month],MONTH('Summary Transport'!L$224))</f>
        <v>0</v>
      </c>
      <c r="M234">
        <f>SUMIFS(Table1[[Number of Trips]:[Number of Trips]],Table1[Vehicle License Number],'Summary Transport'!$A234,Table1[Month],MONTH('Summary Transport'!M$224))</f>
        <v>0</v>
      </c>
      <c r="N234">
        <f t="shared" si="51"/>
        <v>0</v>
      </c>
    </row>
    <row r="235" spans="1:17">
      <c r="A235" s="145" t="str">
        <f t="shared" si="52"/>
        <v/>
      </c>
      <c r="B235">
        <f>SUMIFS(Table1[[Number of Trips]:[Number of Trips]],Table1[Vehicle License Number],'Summary Transport'!$A235,Table1[Month],MONTH('Summary Transport'!B$224))</f>
        <v>0</v>
      </c>
      <c r="C235">
        <f>SUMIFS(Table1[[Number of Trips]:[Number of Trips]],Table1[Vehicle License Number],'Summary Transport'!$A235,Table1[Month],MONTH('Summary Transport'!C$224))</f>
        <v>0</v>
      </c>
      <c r="D235">
        <f>SUMIFS(Table1[[Number of Trips]:[Number of Trips]],Table1[Vehicle License Number],'Summary Transport'!$A235,Table1[Month],MONTH('Summary Transport'!D$224))</f>
        <v>0</v>
      </c>
      <c r="E235">
        <f>SUMIFS(Table1[[Number of Trips]:[Number of Trips]],Table1[Vehicle License Number],'Summary Transport'!$A235,Table1[Month],MONTH('Summary Transport'!E$224))</f>
        <v>0</v>
      </c>
      <c r="F235">
        <f>SUMIFS(Table1[[Number of Trips]:[Number of Trips]],Table1[Vehicle License Number],'Summary Transport'!$A235,Table1[Month],MONTH('Summary Transport'!F$224))</f>
        <v>0</v>
      </c>
      <c r="G235">
        <f>SUMIFS(Table1[[Number of Trips]:[Number of Trips]],Table1[Vehicle License Number],'Summary Transport'!$A235,Table1[Month],MONTH('Summary Transport'!G$224))</f>
        <v>0</v>
      </c>
      <c r="H235">
        <f>SUMIFS(Table1[[Number of Trips]:[Number of Trips]],Table1[Vehicle License Number],'Summary Transport'!$A235,Table1[Month],MONTH('Summary Transport'!H$224))</f>
        <v>0</v>
      </c>
      <c r="I235">
        <f>SUMIFS(Table1[[Number of Trips]:[Number of Trips]],Table1[Vehicle License Number],'Summary Transport'!$A235,Table1[Month],MONTH('Summary Transport'!I$224))</f>
        <v>0</v>
      </c>
      <c r="J235">
        <f>SUMIFS(Table1[[Number of Trips]:[Number of Trips]],Table1[Vehicle License Number],'Summary Transport'!$A235,Table1[Month],MONTH('Summary Transport'!J$224))</f>
        <v>0</v>
      </c>
      <c r="K235">
        <f>SUMIFS(Table1[[Number of Trips]:[Number of Trips]],Table1[Vehicle License Number],'Summary Transport'!$A235,Table1[Month],MONTH('Summary Transport'!K$224))</f>
        <v>0</v>
      </c>
      <c r="L235">
        <f>SUMIFS(Table1[[Number of Trips]:[Number of Trips]],Table1[Vehicle License Number],'Summary Transport'!$A235,Table1[Month],MONTH('Summary Transport'!L$224))</f>
        <v>0</v>
      </c>
      <c r="M235">
        <f>SUMIFS(Table1[[Number of Trips]:[Number of Trips]],Table1[Vehicle License Number],'Summary Transport'!$A235,Table1[Month],MONTH('Summary Transport'!M$224))</f>
        <v>0</v>
      </c>
      <c r="N235">
        <f t="shared" si="51"/>
        <v>0</v>
      </c>
    </row>
    <row r="236" spans="1:17">
      <c r="A236" s="145" t="str">
        <f t="shared" si="52"/>
        <v/>
      </c>
      <c r="B236">
        <f>SUMIFS(Table1[[Number of Trips]:[Number of Trips]],Table1[Vehicle License Number],'Summary Transport'!$A236,Table1[Month],MONTH('Summary Transport'!B$224))</f>
        <v>0</v>
      </c>
      <c r="C236">
        <f>SUMIFS(Table1[[Number of Trips]:[Number of Trips]],Table1[Vehicle License Number],'Summary Transport'!$A236,Table1[Month],MONTH('Summary Transport'!C$224))</f>
        <v>0</v>
      </c>
      <c r="D236">
        <f>SUMIFS(Table1[[Number of Trips]:[Number of Trips]],Table1[Vehicle License Number],'Summary Transport'!$A236,Table1[Month],MONTH('Summary Transport'!D$224))</f>
        <v>0</v>
      </c>
      <c r="E236">
        <f>SUMIFS(Table1[[Number of Trips]:[Number of Trips]],Table1[Vehicle License Number],'Summary Transport'!$A236,Table1[Month],MONTH('Summary Transport'!E$224))</f>
        <v>0</v>
      </c>
      <c r="F236">
        <f>SUMIFS(Table1[[Number of Trips]:[Number of Trips]],Table1[Vehicle License Number],'Summary Transport'!$A236,Table1[Month],MONTH('Summary Transport'!F$224))</f>
        <v>0</v>
      </c>
      <c r="G236">
        <f>SUMIFS(Table1[[Number of Trips]:[Number of Trips]],Table1[Vehicle License Number],'Summary Transport'!$A236,Table1[Month],MONTH('Summary Transport'!G$224))</f>
        <v>0</v>
      </c>
      <c r="H236">
        <f>SUMIFS(Table1[[Number of Trips]:[Number of Trips]],Table1[Vehicle License Number],'Summary Transport'!$A236,Table1[Month],MONTH('Summary Transport'!H$224))</f>
        <v>0</v>
      </c>
      <c r="I236">
        <f>SUMIFS(Table1[[Number of Trips]:[Number of Trips]],Table1[Vehicle License Number],'Summary Transport'!$A236,Table1[Month],MONTH('Summary Transport'!I$224))</f>
        <v>0</v>
      </c>
      <c r="J236">
        <f>SUMIFS(Table1[[Number of Trips]:[Number of Trips]],Table1[Vehicle License Number],'Summary Transport'!$A236,Table1[Month],MONTH('Summary Transport'!J$224))</f>
        <v>0</v>
      </c>
      <c r="K236">
        <f>SUMIFS(Table1[[Number of Trips]:[Number of Trips]],Table1[Vehicle License Number],'Summary Transport'!$A236,Table1[Month],MONTH('Summary Transport'!K$224))</f>
        <v>0</v>
      </c>
      <c r="L236">
        <f>SUMIFS(Table1[[Number of Trips]:[Number of Trips]],Table1[Vehicle License Number],'Summary Transport'!$A236,Table1[Month],MONTH('Summary Transport'!L$224))</f>
        <v>0</v>
      </c>
      <c r="M236">
        <f>SUMIFS(Table1[[Number of Trips]:[Number of Trips]],Table1[Vehicle License Number],'Summary Transport'!$A236,Table1[Month],MONTH('Summary Transport'!M$224))</f>
        <v>0</v>
      </c>
      <c r="N236">
        <f t="shared" si="51"/>
        <v>0</v>
      </c>
    </row>
    <row r="237" spans="1:17">
      <c r="A237" s="145" t="str">
        <f t="shared" si="52"/>
        <v/>
      </c>
      <c r="B237">
        <f>SUMIFS(Table1[[Number of Trips]:[Number of Trips]],Table1[Vehicle License Number],'Summary Transport'!$A237,Table1[Month],MONTH('Summary Transport'!B$224))</f>
        <v>0</v>
      </c>
      <c r="C237">
        <f>SUMIFS(Table1[[Number of Trips]:[Number of Trips]],Table1[Vehicle License Number],'Summary Transport'!$A237,Table1[Month],MONTH('Summary Transport'!C$224))</f>
        <v>0</v>
      </c>
      <c r="D237">
        <f>SUMIFS(Table1[[Number of Trips]:[Number of Trips]],Table1[Vehicle License Number],'Summary Transport'!$A237,Table1[Month],MONTH('Summary Transport'!D$224))</f>
        <v>0</v>
      </c>
      <c r="E237">
        <f>SUMIFS(Table1[[Number of Trips]:[Number of Trips]],Table1[Vehicle License Number],'Summary Transport'!$A237,Table1[Month],MONTH('Summary Transport'!E$224))</f>
        <v>0</v>
      </c>
      <c r="F237">
        <f>SUMIFS(Table1[[Number of Trips]:[Number of Trips]],Table1[Vehicle License Number],'Summary Transport'!$A237,Table1[Month],MONTH('Summary Transport'!F$224))</f>
        <v>0</v>
      </c>
      <c r="G237">
        <f>SUMIFS(Table1[[Number of Trips]:[Number of Trips]],Table1[Vehicle License Number],'Summary Transport'!$A237,Table1[Month],MONTH('Summary Transport'!G$224))</f>
        <v>0</v>
      </c>
      <c r="H237">
        <f>SUMIFS(Table1[[Number of Trips]:[Number of Trips]],Table1[Vehicle License Number],'Summary Transport'!$A237,Table1[Month],MONTH('Summary Transport'!H$224))</f>
        <v>0</v>
      </c>
      <c r="I237">
        <f>SUMIFS(Table1[[Number of Trips]:[Number of Trips]],Table1[Vehicle License Number],'Summary Transport'!$A237,Table1[Month],MONTH('Summary Transport'!I$224))</f>
        <v>0</v>
      </c>
      <c r="J237">
        <f>SUMIFS(Table1[[Number of Trips]:[Number of Trips]],Table1[Vehicle License Number],'Summary Transport'!$A237,Table1[Month],MONTH('Summary Transport'!J$224))</f>
        <v>0</v>
      </c>
      <c r="K237">
        <f>SUMIFS(Table1[[Number of Trips]:[Number of Trips]],Table1[Vehicle License Number],'Summary Transport'!$A237,Table1[Month],MONTH('Summary Transport'!K$224))</f>
        <v>0</v>
      </c>
      <c r="L237">
        <f>SUMIFS(Table1[[Number of Trips]:[Number of Trips]],Table1[Vehicle License Number],'Summary Transport'!$A237,Table1[Month],MONTH('Summary Transport'!L$224))</f>
        <v>0</v>
      </c>
      <c r="M237">
        <f>SUMIFS(Table1[[Number of Trips]:[Number of Trips]],Table1[Vehicle License Number],'Summary Transport'!$A237,Table1[Month],MONTH('Summary Transport'!M$224))</f>
        <v>0</v>
      </c>
      <c r="N237">
        <f t="shared" si="51"/>
        <v>0</v>
      </c>
    </row>
    <row r="238" spans="1:17">
      <c r="A238" s="145" t="str">
        <f t="shared" si="52"/>
        <v/>
      </c>
      <c r="B238">
        <f>SUMIFS(Table1[[Number of Trips]:[Number of Trips]],Table1[Vehicle License Number],'Summary Transport'!$A238,Table1[Month],MONTH('Summary Transport'!B$224))</f>
        <v>0</v>
      </c>
      <c r="C238">
        <f>SUMIFS(Table1[[Number of Trips]:[Number of Trips]],Table1[Vehicle License Number],'Summary Transport'!$A238,Table1[Month],MONTH('Summary Transport'!C$224))</f>
        <v>0</v>
      </c>
      <c r="D238">
        <f>SUMIFS(Table1[[Number of Trips]:[Number of Trips]],Table1[Vehicle License Number],'Summary Transport'!$A238,Table1[Month],MONTH('Summary Transport'!D$224))</f>
        <v>0</v>
      </c>
      <c r="E238">
        <f>SUMIFS(Table1[[Number of Trips]:[Number of Trips]],Table1[Vehicle License Number],'Summary Transport'!$A238,Table1[Month],MONTH('Summary Transport'!E$224))</f>
        <v>0</v>
      </c>
      <c r="F238">
        <f>SUMIFS(Table1[[Number of Trips]:[Number of Trips]],Table1[Vehicle License Number],'Summary Transport'!$A238,Table1[Month],MONTH('Summary Transport'!F$224))</f>
        <v>0</v>
      </c>
      <c r="G238">
        <f>SUMIFS(Table1[[Number of Trips]:[Number of Trips]],Table1[Vehicle License Number],'Summary Transport'!$A238,Table1[Month],MONTH('Summary Transport'!G$224))</f>
        <v>0</v>
      </c>
      <c r="H238">
        <f>SUMIFS(Table1[[Number of Trips]:[Number of Trips]],Table1[Vehicle License Number],'Summary Transport'!$A238,Table1[Month],MONTH('Summary Transport'!H$224))</f>
        <v>0</v>
      </c>
      <c r="I238">
        <f>SUMIFS(Table1[[Number of Trips]:[Number of Trips]],Table1[Vehicle License Number],'Summary Transport'!$A238,Table1[Month],MONTH('Summary Transport'!I$224))</f>
        <v>0</v>
      </c>
      <c r="J238">
        <f>SUMIFS(Table1[[Number of Trips]:[Number of Trips]],Table1[Vehicle License Number],'Summary Transport'!$A238,Table1[Month],MONTH('Summary Transport'!J$224))</f>
        <v>0</v>
      </c>
      <c r="K238">
        <f>SUMIFS(Table1[[Number of Trips]:[Number of Trips]],Table1[Vehicle License Number],'Summary Transport'!$A238,Table1[Month],MONTH('Summary Transport'!K$224))</f>
        <v>0</v>
      </c>
      <c r="L238">
        <f>SUMIFS(Table1[[Number of Trips]:[Number of Trips]],Table1[Vehicle License Number],'Summary Transport'!$A238,Table1[Month],MONTH('Summary Transport'!L$224))</f>
        <v>0</v>
      </c>
      <c r="M238">
        <f>SUMIFS(Table1[[Number of Trips]:[Number of Trips]],Table1[Vehicle License Number],'Summary Transport'!$A238,Table1[Month],MONTH('Summary Transport'!M$224))</f>
        <v>0</v>
      </c>
      <c r="N238">
        <f t="shared" si="51"/>
        <v>0</v>
      </c>
    </row>
    <row r="239" spans="1:17">
      <c r="A239" s="145" t="str">
        <f t="shared" si="52"/>
        <v/>
      </c>
      <c r="B239">
        <f>SUMIFS(Table1[[Number of Trips]:[Number of Trips]],Table1[Vehicle License Number],'Summary Transport'!$A239,Table1[Month],MONTH('Summary Transport'!B$224))</f>
        <v>0</v>
      </c>
      <c r="C239">
        <f>SUMIFS(Table1[[Number of Trips]:[Number of Trips]],Table1[Vehicle License Number],'Summary Transport'!$A239,Table1[Month],MONTH('Summary Transport'!C$224))</f>
        <v>0</v>
      </c>
      <c r="D239">
        <f>SUMIFS(Table1[[Number of Trips]:[Number of Trips]],Table1[Vehicle License Number],'Summary Transport'!$A239,Table1[Month],MONTH('Summary Transport'!D$224))</f>
        <v>0</v>
      </c>
      <c r="E239">
        <f>SUMIFS(Table1[[Number of Trips]:[Number of Trips]],Table1[Vehicle License Number],'Summary Transport'!$A239,Table1[Month],MONTH('Summary Transport'!E$224))</f>
        <v>0</v>
      </c>
      <c r="F239">
        <f>SUMIFS(Table1[[Number of Trips]:[Number of Trips]],Table1[Vehicle License Number],'Summary Transport'!$A239,Table1[Month],MONTH('Summary Transport'!F$224))</f>
        <v>0</v>
      </c>
      <c r="G239">
        <f>SUMIFS(Table1[[Number of Trips]:[Number of Trips]],Table1[Vehicle License Number],'Summary Transport'!$A239,Table1[Month],MONTH('Summary Transport'!G$224))</f>
        <v>0</v>
      </c>
      <c r="H239">
        <f>SUMIFS(Table1[[Number of Trips]:[Number of Trips]],Table1[Vehicle License Number],'Summary Transport'!$A239,Table1[Month],MONTH('Summary Transport'!H$224))</f>
        <v>0</v>
      </c>
      <c r="I239">
        <f>SUMIFS(Table1[[Number of Trips]:[Number of Trips]],Table1[Vehicle License Number],'Summary Transport'!$A239,Table1[Month],MONTH('Summary Transport'!I$224))</f>
        <v>0</v>
      </c>
      <c r="J239">
        <f>SUMIFS(Table1[[Number of Trips]:[Number of Trips]],Table1[Vehicle License Number],'Summary Transport'!$A239,Table1[Month],MONTH('Summary Transport'!J$224))</f>
        <v>0</v>
      </c>
      <c r="K239">
        <f>SUMIFS(Table1[[Number of Trips]:[Number of Trips]],Table1[Vehicle License Number],'Summary Transport'!$A239,Table1[Month],MONTH('Summary Transport'!K$224))</f>
        <v>0</v>
      </c>
      <c r="L239">
        <f>SUMIFS(Table1[[Number of Trips]:[Number of Trips]],Table1[Vehicle License Number],'Summary Transport'!$A239,Table1[Month],MONTH('Summary Transport'!L$224))</f>
        <v>0</v>
      </c>
      <c r="M239">
        <f>SUMIFS(Table1[[Number of Trips]:[Number of Trips]],Table1[Vehicle License Number],'Summary Transport'!$A239,Table1[Month],MONTH('Summary Transport'!M$224))</f>
        <v>0</v>
      </c>
      <c r="N239">
        <f t="shared" si="51"/>
        <v>0</v>
      </c>
    </row>
    <row r="240" spans="1:17">
      <c r="A240" s="145" t="str">
        <f t="shared" si="52"/>
        <v/>
      </c>
      <c r="B240">
        <f>SUMIFS(Table1[[Number of Trips]:[Number of Trips]],Table1[Vehicle License Number],'Summary Transport'!$A240,Table1[Month],MONTH('Summary Transport'!B$224))</f>
        <v>0</v>
      </c>
      <c r="C240">
        <f>SUMIFS(Table1[[Number of Trips]:[Number of Trips]],Table1[Vehicle License Number],'Summary Transport'!$A240,Table1[Month],MONTH('Summary Transport'!C$224))</f>
        <v>0</v>
      </c>
      <c r="D240">
        <f>SUMIFS(Table1[[Number of Trips]:[Number of Trips]],Table1[Vehicle License Number],'Summary Transport'!$A240,Table1[Month],MONTH('Summary Transport'!D$224))</f>
        <v>0</v>
      </c>
      <c r="E240">
        <f>SUMIFS(Table1[[Number of Trips]:[Number of Trips]],Table1[Vehicle License Number],'Summary Transport'!$A240,Table1[Month],MONTH('Summary Transport'!E$224))</f>
        <v>0</v>
      </c>
      <c r="F240">
        <f>SUMIFS(Table1[[Number of Trips]:[Number of Trips]],Table1[Vehicle License Number],'Summary Transport'!$A240,Table1[Month],MONTH('Summary Transport'!F$224))</f>
        <v>0</v>
      </c>
      <c r="G240">
        <f>SUMIFS(Table1[[Number of Trips]:[Number of Trips]],Table1[Vehicle License Number],'Summary Transport'!$A240,Table1[Month],MONTH('Summary Transport'!G$224))</f>
        <v>0</v>
      </c>
      <c r="H240">
        <f>SUMIFS(Table1[[Number of Trips]:[Number of Trips]],Table1[Vehicle License Number],'Summary Transport'!$A240,Table1[Month],MONTH('Summary Transport'!H$224))</f>
        <v>0</v>
      </c>
      <c r="I240">
        <f>SUMIFS(Table1[[Number of Trips]:[Number of Trips]],Table1[Vehicle License Number],'Summary Transport'!$A240,Table1[Month],MONTH('Summary Transport'!I$224))</f>
        <v>0</v>
      </c>
      <c r="J240">
        <f>SUMIFS(Table1[[Number of Trips]:[Number of Trips]],Table1[Vehicle License Number],'Summary Transport'!$A240,Table1[Month],MONTH('Summary Transport'!J$224))</f>
        <v>0</v>
      </c>
      <c r="K240">
        <f>SUMIFS(Table1[[Number of Trips]:[Number of Trips]],Table1[Vehicle License Number],'Summary Transport'!$A240,Table1[Month],MONTH('Summary Transport'!K$224))</f>
        <v>0</v>
      </c>
      <c r="L240">
        <f>SUMIFS(Table1[[Number of Trips]:[Number of Trips]],Table1[Vehicle License Number],'Summary Transport'!$A240,Table1[Month],MONTH('Summary Transport'!L$224))</f>
        <v>0</v>
      </c>
      <c r="M240">
        <f>SUMIFS(Table1[[Number of Trips]:[Number of Trips]],Table1[Vehicle License Number],'Summary Transport'!$A240,Table1[Month],MONTH('Summary Transport'!M$224))</f>
        <v>0</v>
      </c>
      <c r="N240">
        <f t="shared" si="51"/>
        <v>0</v>
      </c>
    </row>
    <row r="241" spans="1:14">
      <c r="A241" s="145" t="str">
        <f t="shared" si="52"/>
        <v/>
      </c>
      <c r="B241">
        <f>SUMIFS(Table1[[Number of Trips]:[Number of Trips]],Table1[Vehicle License Number],'Summary Transport'!$A241,Table1[Month],MONTH('Summary Transport'!B$224))</f>
        <v>0</v>
      </c>
      <c r="C241">
        <f>SUMIFS(Table1[[Number of Trips]:[Number of Trips]],Table1[Vehicle License Number],'Summary Transport'!$A241,Table1[Month],MONTH('Summary Transport'!C$224))</f>
        <v>0</v>
      </c>
      <c r="D241">
        <f>SUMIFS(Table1[[Number of Trips]:[Number of Trips]],Table1[Vehicle License Number],'Summary Transport'!$A241,Table1[Month],MONTH('Summary Transport'!D$224))</f>
        <v>0</v>
      </c>
      <c r="E241">
        <f>SUMIFS(Table1[[Number of Trips]:[Number of Trips]],Table1[Vehicle License Number],'Summary Transport'!$A241,Table1[Month],MONTH('Summary Transport'!E$224))</f>
        <v>0</v>
      </c>
      <c r="F241">
        <f>SUMIFS(Table1[[Number of Trips]:[Number of Trips]],Table1[Vehicle License Number],'Summary Transport'!$A241,Table1[Month],MONTH('Summary Transport'!F$224))</f>
        <v>0</v>
      </c>
      <c r="G241">
        <f>SUMIFS(Table1[[Number of Trips]:[Number of Trips]],Table1[Vehicle License Number],'Summary Transport'!$A241,Table1[Month],MONTH('Summary Transport'!G$224))</f>
        <v>0</v>
      </c>
      <c r="H241">
        <f>SUMIFS(Table1[[Number of Trips]:[Number of Trips]],Table1[Vehicle License Number],'Summary Transport'!$A241,Table1[Month],MONTH('Summary Transport'!H$224))</f>
        <v>0</v>
      </c>
      <c r="I241">
        <f>SUMIFS(Table1[[Number of Trips]:[Number of Trips]],Table1[Vehicle License Number],'Summary Transport'!$A241,Table1[Month],MONTH('Summary Transport'!I$224))</f>
        <v>0</v>
      </c>
      <c r="J241">
        <f>SUMIFS(Table1[[Number of Trips]:[Number of Trips]],Table1[Vehicle License Number],'Summary Transport'!$A241,Table1[Month],MONTH('Summary Transport'!J$224))</f>
        <v>0</v>
      </c>
      <c r="K241">
        <f>SUMIFS(Table1[[Number of Trips]:[Number of Trips]],Table1[Vehicle License Number],'Summary Transport'!$A241,Table1[Month],MONTH('Summary Transport'!K$224))</f>
        <v>0</v>
      </c>
      <c r="L241">
        <f>SUMIFS(Table1[[Number of Trips]:[Number of Trips]],Table1[Vehicle License Number],'Summary Transport'!$A241,Table1[Month],MONTH('Summary Transport'!L$224))</f>
        <v>0</v>
      </c>
      <c r="M241">
        <f>SUMIFS(Table1[[Number of Trips]:[Number of Trips]],Table1[Vehicle License Number],'Summary Transport'!$A241,Table1[Month],MONTH('Summary Transport'!M$224))</f>
        <v>0</v>
      </c>
      <c r="N241">
        <f t="shared" si="51"/>
        <v>0</v>
      </c>
    </row>
    <row r="242" spans="1:14">
      <c r="A242" s="145" t="str">
        <f t="shared" si="52"/>
        <v/>
      </c>
      <c r="B242">
        <f>SUMIFS(Table1[[Number of Trips]:[Number of Trips]],Table1[Vehicle License Number],'Summary Transport'!$A242,Table1[Month],MONTH('Summary Transport'!B$224))</f>
        <v>0</v>
      </c>
      <c r="C242">
        <f>SUMIFS(Table1[[Number of Trips]:[Number of Trips]],Table1[Vehicle License Number],'Summary Transport'!$A242,Table1[Month],MONTH('Summary Transport'!C$224))</f>
        <v>0</v>
      </c>
      <c r="D242">
        <f>SUMIFS(Table1[[Number of Trips]:[Number of Trips]],Table1[Vehicle License Number],'Summary Transport'!$A242,Table1[Month],MONTH('Summary Transport'!D$224))</f>
        <v>0</v>
      </c>
      <c r="E242">
        <f>SUMIFS(Table1[[Number of Trips]:[Number of Trips]],Table1[Vehicle License Number],'Summary Transport'!$A242,Table1[Month],MONTH('Summary Transport'!E$224))</f>
        <v>0</v>
      </c>
      <c r="F242">
        <f>SUMIFS(Table1[[Number of Trips]:[Number of Trips]],Table1[Vehicle License Number],'Summary Transport'!$A242,Table1[Month],MONTH('Summary Transport'!F$224))</f>
        <v>0</v>
      </c>
      <c r="G242">
        <f>SUMIFS(Table1[[Number of Trips]:[Number of Trips]],Table1[Vehicle License Number],'Summary Transport'!$A242,Table1[Month],MONTH('Summary Transport'!G$224))</f>
        <v>0</v>
      </c>
      <c r="H242">
        <f>SUMIFS(Table1[[Number of Trips]:[Number of Trips]],Table1[Vehicle License Number],'Summary Transport'!$A242,Table1[Month],MONTH('Summary Transport'!H$224))</f>
        <v>0</v>
      </c>
      <c r="I242">
        <f>SUMIFS(Table1[[Number of Trips]:[Number of Trips]],Table1[Vehicle License Number],'Summary Transport'!$A242,Table1[Month],MONTH('Summary Transport'!I$224))</f>
        <v>0</v>
      </c>
      <c r="J242">
        <f>SUMIFS(Table1[[Number of Trips]:[Number of Trips]],Table1[Vehicle License Number],'Summary Transport'!$A242,Table1[Month],MONTH('Summary Transport'!J$224))</f>
        <v>0</v>
      </c>
      <c r="K242">
        <f>SUMIFS(Table1[[Number of Trips]:[Number of Trips]],Table1[Vehicle License Number],'Summary Transport'!$A242,Table1[Month],MONTH('Summary Transport'!K$224))</f>
        <v>0</v>
      </c>
      <c r="L242">
        <f>SUMIFS(Table1[[Number of Trips]:[Number of Trips]],Table1[Vehicle License Number],'Summary Transport'!$A242,Table1[Month],MONTH('Summary Transport'!L$224))</f>
        <v>0</v>
      </c>
      <c r="M242">
        <f>SUMIFS(Table1[[Number of Trips]:[Number of Trips]],Table1[Vehicle License Number],'Summary Transport'!$A242,Table1[Month],MONTH('Summary Transport'!M$224))</f>
        <v>0</v>
      </c>
      <c r="N242">
        <f t="shared" si="51"/>
        <v>0</v>
      </c>
    </row>
    <row r="243" spans="1:14">
      <c r="A243" s="145" t="str">
        <f t="shared" si="52"/>
        <v/>
      </c>
      <c r="B243">
        <f>SUMIFS(Table1[[Number of Trips]:[Number of Trips]],Table1[Vehicle License Number],'Summary Transport'!$A243,Table1[Month],MONTH('Summary Transport'!B$224))</f>
        <v>0</v>
      </c>
      <c r="C243">
        <f>SUMIFS(Table1[[Number of Trips]:[Number of Trips]],Table1[Vehicle License Number],'Summary Transport'!$A243,Table1[Month],MONTH('Summary Transport'!C$224))</f>
        <v>0</v>
      </c>
      <c r="D243">
        <f>SUMIFS(Table1[[Number of Trips]:[Number of Trips]],Table1[Vehicle License Number],'Summary Transport'!$A243,Table1[Month],MONTH('Summary Transport'!D$224))</f>
        <v>0</v>
      </c>
      <c r="E243">
        <f>SUMIFS(Table1[[Number of Trips]:[Number of Trips]],Table1[Vehicle License Number],'Summary Transport'!$A243,Table1[Month],MONTH('Summary Transport'!E$224))</f>
        <v>0</v>
      </c>
      <c r="F243">
        <f>SUMIFS(Table1[[Number of Trips]:[Number of Trips]],Table1[Vehicle License Number],'Summary Transport'!$A243,Table1[Month],MONTH('Summary Transport'!F$224))</f>
        <v>0</v>
      </c>
      <c r="G243">
        <f>SUMIFS(Table1[[Number of Trips]:[Number of Trips]],Table1[Vehicle License Number],'Summary Transport'!$A243,Table1[Month],MONTH('Summary Transport'!G$224))</f>
        <v>0</v>
      </c>
      <c r="H243">
        <f>SUMIFS(Table1[[Number of Trips]:[Number of Trips]],Table1[Vehicle License Number],'Summary Transport'!$A243,Table1[Month],MONTH('Summary Transport'!H$224))</f>
        <v>0</v>
      </c>
      <c r="I243">
        <f>SUMIFS(Table1[[Number of Trips]:[Number of Trips]],Table1[Vehicle License Number],'Summary Transport'!$A243,Table1[Month],MONTH('Summary Transport'!I$224))</f>
        <v>0</v>
      </c>
      <c r="J243">
        <f>SUMIFS(Table1[[Number of Trips]:[Number of Trips]],Table1[Vehicle License Number],'Summary Transport'!$A243,Table1[Month],MONTH('Summary Transport'!J$224))</f>
        <v>0</v>
      </c>
      <c r="K243">
        <f>SUMIFS(Table1[[Number of Trips]:[Number of Trips]],Table1[Vehicle License Number],'Summary Transport'!$A243,Table1[Month],MONTH('Summary Transport'!K$224))</f>
        <v>0</v>
      </c>
      <c r="L243">
        <f>SUMIFS(Table1[[Number of Trips]:[Number of Trips]],Table1[Vehicle License Number],'Summary Transport'!$A243,Table1[Month],MONTH('Summary Transport'!L$224))</f>
        <v>0</v>
      </c>
      <c r="M243">
        <f>SUMIFS(Table1[[Number of Trips]:[Number of Trips]],Table1[Vehicle License Number],'Summary Transport'!$A243,Table1[Month],MONTH('Summary Transport'!M$224))</f>
        <v>0</v>
      </c>
      <c r="N243">
        <f t="shared" si="51"/>
        <v>0</v>
      </c>
    </row>
    <row r="244" spans="1:14" ht="17" thickBot="1">
      <c r="A244" s="145" t="str">
        <f t="shared" si="52"/>
        <v/>
      </c>
      <c r="B244">
        <f>SUMIFS(Table1[[Number of Trips]:[Number of Trips]],Table1[Vehicle License Number],'Summary Transport'!$A244,Table1[Month],MONTH('Summary Transport'!B$224))</f>
        <v>0</v>
      </c>
      <c r="C244">
        <f>SUMIFS(Table1[[Number of Trips]:[Number of Trips]],Table1[Vehicle License Number],'Summary Transport'!$A244,Table1[Month],MONTH('Summary Transport'!C$224))</f>
        <v>0</v>
      </c>
      <c r="D244">
        <f>SUMIFS(Table1[[Number of Trips]:[Number of Trips]],Table1[Vehicle License Number],'Summary Transport'!$A244,Table1[Month],MONTH('Summary Transport'!D$224))</f>
        <v>0</v>
      </c>
      <c r="E244">
        <f>SUMIFS(Table1[[Number of Trips]:[Number of Trips]],Table1[Vehicle License Number],'Summary Transport'!$A244,Table1[Month],MONTH('Summary Transport'!E$224))</f>
        <v>0</v>
      </c>
      <c r="F244">
        <f>SUMIFS(Table1[[Number of Trips]:[Number of Trips]],Table1[Vehicle License Number],'Summary Transport'!$A244,Table1[Month],MONTH('Summary Transport'!F$224))</f>
        <v>0</v>
      </c>
      <c r="G244">
        <f>SUMIFS(Table1[[Number of Trips]:[Number of Trips]],Table1[Vehicle License Number],'Summary Transport'!$A244,Table1[Month],MONTH('Summary Transport'!G$224))</f>
        <v>0</v>
      </c>
      <c r="H244">
        <f>SUMIFS(Table1[[Number of Trips]:[Number of Trips]],Table1[Vehicle License Number],'Summary Transport'!$A244,Table1[Month],MONTH('Summary Transport'!H$224))</f>
        <v>0</v>
      </c>
      <c r="I244">
        <f>SUMIFS(Table1[[Number of Trips]:[Number of Trips]],Table1[Vehicle License Number],'Summary Transport'!$A244,Table1[Month],MONTH('Summary Transport'!I$224))</f>
        <v>0</v>
      </c>
      <c r="J244">
        <f>SUMIFS(Table1[[Number of Trips]:[Number of Trips]],Table1[Vehicle License Number],'Summary Transport'!$A244,Table1[Month],MONTH('Summary Transport'!J$224))</f>
        <v>0</v>
      </c>
      <c r="K244">
        <f>SUMIFS(Table1[[Number of Trips]:[Number of Trips]],Table1[Vehicle License Number],'Summary Transport'!$A244,Table1[Month],MONTH('Summary Transport'!K$224))</f>
        <v>0</v>
      </c>
      <c r="L244">
        <f>SUMIFS(Table1[[Number of Trips]:[Number of Trips]],Table1[Vehicle License Number],'Summary Transport'!$A244,Table1[Month],MONTH('Summary Transport'!L$224))</f>
        <v>0</v>
      </c>
      <c r="M244">
        <f>SUMIFS(Table1[[Number of Trips]:[Number of Trips]],Table1[Vehicle License Number],'Summary Transport'!$A244,Table1[Month],MONTH('Summary Transport'!M$224))</f>
        <v>0</v>
      </c>
      <c r="N244">
        <f t="shared" si="51"/>
        <v>0</v>
      </c>
    </row>
    <row r="245" spans="1:14" ht="17" thickTop="1">
      <c r="A245" s="16" t="s">
        <v>119</v>
      </c>
      <c r="B245" s="17">
        <f>SUM(B225:B244)</f>
        <v>79</v>
      </c>
      <c r="C245" s="17">
        <f t="shared" ref="C245:M245" si="53">SUM(C225:C244)</f>
        <v>174</v>
      </c>
      <c r="D245" s="17">
        <f t="shared" si="53"/>
        <v>3</v>
      </c>
      <c r="E245" s="17">
        <f t="shared" si="53"/>
        <v>3</v>
      </c>
      <c r="F245" s="17">
        <f t="shared" si="53"/>
        <v>10</v>
      </c>
      <c r="G245" s="17">
        <f t="shared" si="53"/>
        <v>8</v>
      </c>
      <c r="H245" s="17">
        <f t="shared" si="53"/>
        <v>0</v>
      </c>
      <c r="I245" s="17">
        <f t="shared" si="53"/>
        <v>0</v>
      </c>
      <c r="J245" s="17">
        <f t="shared" si="53"/>
        <v>0</v>
      </c>
      <c r="K245" s="17">
        <f t="shared" si="53"/>
        <v>0</v>
      </c>
      <c r="L245" s="17">
        <f t="shared" si="53"/>
        <v>0</v>
      </c>
      <c r="M245" s="17">
        <f t="shared" si="53"/>
        <v>0</v>
      </c>
      <c r="N245" s="18">
        <f>SUM(N225:N244)</f>
        <v>277</v>
      </c>
    </row>
    <row r="246" spans="1:14">
      <c r="A246" s="19"/>
      <c r="B246" s="20">
        <f>SUM($B$245:B245)</f>
        <v>79</v>
      </c>
      <c r="C246" s="20">
        <f>SUM($B$245:C245)</f>
        <v>253</v>
      </c>
      <c r="D246" s="20">
        <f>SUM($B$245:D245)</f>
        <v>256</v>
      </c>
      <c r="E246" s="20">
        <f>SUM($B$245:E245)</f>
        <v>259</v>
      </c>
      <c r="F246" s="20">
        <f>SUM($B$245:F245)</f>
        <v>269</v>
      </c>
      <c r="G246" s="20">
        <f>SUM($B$245:G245)</f>
        <v>277</v>
      </c>
      <c r="H246" s="20">
        <f>SUM($B$245:H245)</f>
        <v>277</v>
      </c>
      <c r="I246" s="20">
        <f>SUM($B$245:I245)</f>
        <v>277</v>
      </c>
      <c r="J246" s="20">
        <f>SUM($B$245:J245)</f>
        <v>277</v>
      </c>
      <c r="K246" s="20">
        <f>SUM($B$245:K245)</f>
        <v>277</v>
      </c>
      <c r="L246" s="20">
        <f>SUM($B$245:L245)</f>
        <v>277</v>
      </c>
      <c r="M246" s="20">
        <f>SUM($B$245:M245)</f>
        <v>277</v>
      </c>
      <c r="N246" s="19"/>
    </row>
    <row r="248" spans="1:14" ht="17" thickBot="1">
      <c r="A248" t="s">
        <v>81</v>
      </c>
      <c r="B248" t="s">
        <v>510</v>
      </c>
      <c r="C248" t="s">
        <v>509</v>
      </c>
      <c r="D248" t="s">
        <v>511</v>
      </c>
      <c r="E248" t="s">
        <v>385</v>
      </c>
      <c r="F248" t="s">
        <v>386</v>
      </c>
      <c r="G248" t="s">
        <v>512</v>
      </c>
      <c r="H248" t="s">
        <v>518</v>
      </c>
      <c r="I248" t="s">
        <v>519</v>
      </c>
      <c r="J248" t="s">
        <v>515</v>
      </c>
      <c r="K248" t="s">
        <v>516</v>
      </c>
      <c r="L248" t="s">
        <v>517</v>
      </c>
    </row>
    <row r="249" spans="1:14" ht="17" thickBot="1">
      <c r="A249" s="8" t="s">
        <v>94</v>
      </c>
      <c r="B249" cm="1">
        <f t="array" ref="B249">_xlfn.XLOOKUP($A249,Table1914222363[[#Headers],[Apr-20]:[Mar-21]],$B$221:$M$221)</f>
        <v>8</v>
      </c>
      <c r="C249" cm="1">
        <f t="array" ref="C249">_xlfn.XLOOKUP($A249,Table1914222363[[#Headers],[Apr-20]:[Mar-21]],$B$245:$M$245)</f>
        <v>79</v>
      </c>
      <c r="D249" cm="1">
        <f t="array" ref="D249">_xlfn.XLOOKUP($A249,Table1914222363[[#Headers],[Apr-20]:[Mar-21]],$B$77:$M$77)</f>
        <v>591</v>
      </c>
      <c r="E249" s="56">
        <f>IF($B249&lt;&gt;0, C249/$B249, "")</f>
        <v>9.875</v>
      </c>
      <c r="F249" s="56">
        <f>IF($C249&lt;&gt;0, D249/$C249, "")</f>
        <v>7.481012658227848</v>
      </c>
    </row>
    <row r="250" spans="1:14" ht="17" thickBot="1">
      <c r="A250" s="8" t="s">
        <v>95</v>
      </c>
      <c r="B250" cm="1">
        <f t="array" ref="B250">_xlfn.XLOOKUP($A250,Table1914222363[[#Headers],[Apr-20]:[Mar-21]],$B$221:$M$221)</f>
        <v>22</v>
      </c>
      <c r="C250" cm="1">
        <f t="array" ref="C250">_xlfn.XLOOKUP($A250,Table1914222363[[#Headers],[Apr-20]:[Mar-21]],$B$245:$M$245)</f>
        <v>174</v>
      </c>
      <c r="D250" cm="1">
        <f t="array" ref="D250">_xlfn.XLOOKUP($A250,Table1914222363[[#Headers],[Apr-20]:[Mar-21]],$B$77:$M$77)</f>
        <v>1821</v>
      </c>
      <c r="E250" s="56">
        <f t="shared" ref="E250:E260" si="54">IF($B250&lt;&gt;0, C250/$B250, "")</f>
        <v>7.9090909090909092</v>
      </c>
      <c r="F250" s="56">
        <f t="shared" ref="F250:F260" si="55">IF($C250&lt;&gt;0, D250/$C250, "")</f>
        <v>10.46551724137931</v>
      </c>
    </row>
    <row r="251" spans="1:14" ht="17" thickBot="1">
      <c r="A251" s="8" t="s">
        <v>96</v>
      </c>
      <c r="B251" cm="1">
        <f t="array" ref="B251">_xlfn.XLOOKUP($A251,Table1914222363[[#Headers],[Apr-20]:[Mar-21]],$B$221:$M$221)</f>
        <v>1</v>
      </c>
      <c r="C251" cm="1">
        <f t="array" ref="C251">_xlfn.XLOOKUP($A251,Table1914222363[[#Headers],[Apr-20]:[Mar-21]],$B$245:$M$245)</f>
        <v>3</v>
      </c>
      <c r="D251" cm="1">
        <f t="array" ref="D251">_xlfn.XLOOKUP($A251,Table1914222363[[#Headers],[Apr-20]:[Mar-21]],$B$77:$M$77)</f>
        <v>120</v>
      </c>
      <c r="E251" s="56">
        <f t="shared" si="54"/>
        <v>3</v>
      </c>
      <c r="F251" s="56">
        <f t="shared" si="55"/>
        <v>40</v>
      </c>
    </row>
    <row r="252" spans="1:14" ht="17" thickBot="1">
      <c r="A252" s="8" t="s">
        <v>97</v>
      </c>
      <c r="B252" cm="1">
        <f t="array" ref="B252">_xlfn.XLOOKUP($A252,Table1914222363[[#Headers],[Apr-20]:[Mar-21]],$B$221:$M$221)</f>
        <v>1</v>
      </c>
      <c r="C252" cm="1">
        <f t="array" ref="C252">_xlfn.XLOOKUP($A252,Table1914222363[[#Headers],[Apr-20]:[Mar-21]],$B$245:$M$245)</f>
        <v>3</v>
      </c>
      <c r="D252" cm="1">
        <f t="array" ref="D252">_xlfn.XLOOKUP($A252,Table1914222363[[#Headers],[Apr-20]:[Mar-21]],$B$77:$M$77)</f>
        <v>20</v>
      </c>
      <c r="E252" s="56">
        <f t="shared" si="54"/>
        <v>3</v>
      </c>
      <c r="F252" s="56">
        <f t="shared" si="55"/>
        <v>6.666666666666667</v>
      </c>
    </row>
    <row r="253" spans="1:14" ht="17" thickBot="1">
      <c r="A253" s="8" t="s">
        <v>98</v>
      </c>
      <c r="B253" cm="1">
        <f t="array" ref="B253">_xlfn.XLOOKUP($A253,Table1914222363[[#Headers],[Apr-20]:[Mar-21]],$B$221:$M$221)</f>
        <v>1</v>
      </c>
      <c r="C253" cm="1">
        <f t="array" ref="C253">_xlfn.XLOOKUP($A253,Table1914222363[[#Headers],[Apr-20]:[Mar-21]],$B$245:$M$245)</f>
        <v>10</v>
      </c>
      <c r="D253" cm="1">
        <f t="array" ref="D253">_xlfn.XLOOKUP($A253,Table1914222363[[#Headers],[Apr-20]:[Mar-21]],$B$77:$M$77)</f>
        <v>60</v>
      </c>
      <c r="E253" s="56">
        <f t="shared" si="54"/>
        <v>10</v>
      </c>
      <c r="F253" s="56">
        <f t="shared" si="55"/>
        <v>6</v>
      </c>
    </row>
    <row r="254" spans="1:14" ht="17" thickBot="1">
      <c r="A254" s="8" t="s">
        <v>99</v>
      </c>
      <c r="B254" cm="1">
        <f t="array" ref="B254">_xlfn.XLOOKUP($A254,Table1914222363[[#Headers],[Apr-20]:[Mar-21]],$B$221:$M$221)</f>
        <v>1</v>
      </c>
      <c r="C254" cm="1">
        <f t="array" ref="C254">_xlfn.XLOOKUP($A254,Table1914222363[[#Headers],[Apr-20]:[Mar-21]],$B$245:$M$245)</f>
        <v>8</v>
      </c>
      <c r="D254" cm="1">
        <f t="array" ref="D254">_xlfn.XLOOKUP($A254,Table1914222363[[#Headers],[Apr-20]:[Mar-21]],$B$77:$M$77)</f>
        <v>310</v>
      </c>
      <c r="E254" s="56">
        <f t="shared" si="54"/>
        <v>8</v>
      </c>
      <c r="F254" s="56">
        <f t="shared" si="55"/>
        <v>38.75</v>
      </c>
    </row>
    <row r="255" spans="1:14" ht="17" thickBot="1">
      <c r="A255" s="8" t="s">
        <v>100</v>
      </c>
      <c r="B255" cm="1">
        <f t="array" ref="B255">_xlfn.XLOOKUP($A255,Table1914222363[[#Headers],[Apr-20]:[Mar-21]],$B$221:$M$221)</f>
        <v>0</v>
      </c>
      <c r="C255" cm="1">
        <f t="array" ref="C255">_xlfn.XLOOKUP($A255,Table1914222363[[#Headers],[Apr-20]:[Mar-21]],$B$245:$M$245)</f>
        <v>0</v>
      </c>
      <c r="D255" cm="1">
        <f t="array" ref="D255">_xlfn.XLOOKUP($A255,Table1914222363[[#Headers],[Apr-20]:[Mar-21]],$B$77:$M$77)</f>
        <v>0</v>
      </c>
      <c r="E255" s="56" t="str">
        <f t="shared" si="54"/>
        <v/>
      </c>
      <c r="F255" s="56" t="str">
        <f t="shared" si="55"/>
        <v/>
      </c>
    </row>
    <row r="256" spans="1:14" ht="17" thickBot="1">
      <c r="A256" s="8" t="s">
        <v>101</v>
      </c>
      <c r="B256" cm="1">
        <f t="array" ref="B256">_xlfn.XLOOKUP($A256,Table1914222363[[#Headers],[Apr-20]:[Mar-21]],$B$221:$M$221)</f>
        <v>0</v>
      </c>
      <c r="C256" cm="1">
        <f t="array" ref="C256">_xlfn.XLOOKUP($A256,Table1914222363[[#Headers],[Apr-20]:[Mar-21]],$B$245:$M$245)</f>
        <v>0</v>
      </c>
      <c r="D256" cm="1">
        <f t="array" ref="D256">_xlfn.XLOOKUP($A256,Table1914222363[[#Headers],[Apr-20]:[Mar-21]],$B$77:$M$77)</f>
        <v>0</v>
      </c>
      <c r="E256" s="56" t="str">
        <f t="shared" si="54"/>
        <v/>
      </c>
      <c r="F256" s="56" t="str">
        <f t="shared" si="55"/>
        <v/>
      </c>
    </row>
    <row r="257" spans="1:11" ht="17" thickBot="1">
      <c r="A257" s="8" t="s">
        <v>102</v>
      </c>
      <c r="B257" cm="1">
        <f t="array" ref="B257">_xlfn.XLOOKUP($A257,Table1914222363[[#Headers],[Apr-20]:[Mar-21]],$B$221:$M$221)</f>
        <v>0</v>
      </c>
      <c r="C257" cm="1">
        <f t="array" ref="C257">_xlfn.XLOOKUP($A257,Table1914222363[[#Headers],[Apr-20]:[Mar-21]],$B$245:$M$245)</f>
        <v>0</v>
      </c>
      <c r="D257" cm="1">
        <f t="array" ref="D257">_xlfn.XLOOKUP($A257,Table1914222363[[#Headers],[Apr-20]:[Mar-21]],$B$77:$M$77)</f>
        <v>0</v>
      </c>
      <c r="E257" s="56" t="str">
        <f t="shared" si="54"/>
        <v/>
      </c>
      <c r="F257" s="56" t="str">
        <f t="shared" si="55"/>
        <v/>
      </c>
    </row>
    <row r="258" spans="1:11" ht="17" thickBot="1">
      <c r="A258" s="8" t="s">
        <v>103</v>
      </c>
      <c r="B258" cm="1">
        <f t="array" ref="B258">_xlfn.XLOOKUP($A258,Table1914222363[[#Headers],[Apr-20]:[Mar-21]],$B$221:$M$221)</f>
        <v>0</v>
      </c>
      <c r="C258" cm="1">
        <f t="array" ref="C258">_xlfn.XLOOKUP($A258,Table1914222363[[#Headers],[Apr-20]:[Mar-21]],$B$245:$M$245)</f>
        <v>0</v>
      </c>
      <c r="D258" cm="1">
        <f t="array" ref="D258">_xlfn.XLOOKUP($A258,Table1914222363[[#Headers],[Apr-20]:[Mar-21]],$B$77:$M$77)</f>
        <v>0</v>
      </c>
      <c r="E258" s="56" t="str">
        <f t="shared" si="54"/>
        <v/>
      </c>
      <c r="F258" s="56" t="str">
        <f t="shared" si="55"/>
        <v/>
      </c>
    </row>
    <row r="259" spans="1:11" ht="17" thickBot="1">
      <c r="A259" s="8" t="s">
        <v>104</v>
      </c>
      <c r="B259" cm="1">
        <f t="array" ref="B259">_xlfn.XLOOKUP($A259,Table1914222363[[#Headers],[Apr-20]:[Mar-21]],$B$221:$M$221)</f>
        <v>0</v>
      </c>
      <c r="C259" cm="1">
        <f t="array" ref="C259">_xlfn.XLOOKUP($A259,Table1914222363[[#Headers],[Apr-20]:[Mar-21]],$B$245:$M$245)</f>
        <v>0</v>
      </c>
      <c r="D259" cm="1">
        <f t="array" ref="D259">_xlfn.XLOOKUP($A259,Table1914222363[[#Headers],[Apr-20]:[Mar-21]],$B$77:$M$77)</f>
        <v>0</v>
      </c>
      <c r="E259" s="56" t="str">
        <f t="shared" si="54"/>
        <v/>
      </c>
      <c r="F259" s="56" t="str">
        <f t="shared" si="55"/>
        <v/>
      </c>
    </row>
    <row r="260" spans="1:11" ht="17" thickBot="1">
      <c r="A260" s="8" t="s">
        <v>105</v>
      </c>
      <c r="B260" cm="1">
        <f t="array" ref="B260">_xlfn.XLOOKUP($A260,Table1914222363[[#Headers],[Apr-20]:[Mar-21]],$B$221:$M$221)</f>
        <v>0</v>
      </c>
      <c r="C260" cm="1">
        <f t="array" ref="C260">_xlfn.XLOOKUP($A260,Table1914222363[[#Headers],[Apr-20]:[Mar-21]],$B$245:$M$245)</f>
        <v>0</v>
      </c>
      <c r="D260" cm="1">
        <f t="array" ref="D260">_xlfn.XLOOKUP($A260,Table1914222363[[#Headers],[Apr-20]:[Mar-21]],$B$77:$M$77)</f>
        <v>0</v>
      </c>
      <c r="E260" s="56" t="str">
        <f t="shared" si="54"/>
        <v/>
      </c>
      <c r="F260" s="56" t="str">
        <f t="shared" si="55"/>
        <v/>
      </c>
    </row>
    <row r="261" spans="1:11">
      <c r="A261" s="8"/>
      <c r="C261" s="160">
        <f>SUM(Table63[Total Trips])/SUM(Table63[Available Days])</f>
        <v>8.1470588235294112</v>
      </c>
      <c r="E261" s="56"/>
      <c r="F261" s="56"/>
    </row>
    <row r="262" spans="1:11" ht="17" thickBot="1"/>
    <row r="263" spans="1:11" ht="22" thickBot="1">
      <c r="A263" s="128" t="s">
        <v>112</v>
      </c>
      <c r="B263" s="6" t="s">
        <v>522</v>
      </c>
      <c r="C263" t="s">
        <v>480</v>
      </c>
      <c r="D263" t="s">
        <v>119</v>
      </c>
      <c r="E263" t="s">
        <v>481</v>
      </c>
      <c r="F263" t="s">
        <v>520</v>
      </c>
      <c r="G263" t="s">
        <v>521</v>
      </c>
      <c r="H263" t="s">
        <v>523</v>
      </c>
      <c r="J263" s="143" t="s">
        <v>525</v>
      </c>
      <c r="K263" s="121">
        <f>SUM(Table64[Total])/COUNTIF(Table64[Total],"&gt;0")</f>
        <v>4060</v>
      </c>
    </row>
    <row r="264" spans="1:11" ht="17" thickBot="1">
      <c r="A264" s="8" t="s">
        <v>94</v>
      </c>
      <c r="B264" s="56">
        <f>SUMIF(Table6[[Month ]],MONTH(Table64[[#This Row],[Expense Category]]),Table6[Expenditure (in INR)])</f>
        <v>2700</v>
      </c>
      <c r="C264" s="56" cm="1">
        <f t="array" ref="C264">_xlfn.XLOOKUP(Table64[[#This Row],[Expense Category]],Table15[[#Headers],[Apr-20]:[Mar-21]],Table15[[#Totals],[Apr-20]:[Mar-21]])</f>
        <v>1000</v>
      </c>
      <c r="D264" s="56">
        <f>SUM(B264,C264)</f>
        <v>3700</v>
      </c>
      <c r="E264">
        <f>SUMIF(Table1[Month], MONTH('Summary Transport'!A264), Table1[Distance Travelled (km)])</f>
        <v>591</v>
      </c>
      <c r="F264" s="121">
        <f>IF($E264&lt;&gt;0, D264/$E264, "")</f>
        <v>6.260575296108291</v>
      </c>
      <c r="G264" s="121">
        <f>IF($C249&lt;&gt;0, Table64[[#This Row],[Total]]/$C249, "")</f>
        <v>46.835443037974684</v>
      </c>
      <c r="H264" s="142">
        <f>IF($E264&lt;&gt;0, B264/$E264, "")</f>
        <v>4.5685279187817258</v>
      </c>
      <c r="J264" s="26" t="str">
        <f>CONCATENATE(J263, CHAR(10),"₹", TEXT(K263, "#,###"))</f>
        <v>Avg Monthly Transport Costs
₹4,060</v>
      </c>
    </row>
    <row r="265" spans="1:11" ht="17" thickBot="1">
      <c r="A265" s="8" t="s">
        <v>95</v>
      </c>
      <c r="B265" s="56">
        <f>SUMIF(Table6[[Month ]],MONTH(Table64[[#This Row],[Expense Category]]),Table6[Expenditure (in INR)])</f>
        <v>2600</v>
      </c>
      <c r="C265" s="56" cm="1">
        <f t="array" ref="C265">_xlfn.XLOOKUP(Table64[[#This Row],[Expense Category]],Table15[[#Headers],[Apr-20]:[Mar-21]],Table15[[#Totals],[Apr-20]:[Mar-21]])</f>
        <v>3000</v>
      </c>
      <c r="D265" s="56">
        <f t="shared" ref="D265:D275" si="56">SUM(B265,C265)</f>
        <v>5600</v>
      </c>
      <c r="E265">
        <f>SUMIF(Table1[Month], MONTH('Summary Transport'!A265), Table1[Distance Travelled (km)])</f>
        <v>1821</v>
      </c>
      <c r="F265" s="121">
        <f t="shared" ref="F265:F275" si="57">IF($E265&lt;&gt;0, D265/$E265, "")</f>
        <v>3.0752333882482152</v>
      </c>
      <c r="G265" s="26">
        <f>IF($C250&lt;&gt;0, Table64[[#This Row],[Total]]/$C250, "")</f>
        <v>32.183908045977013</v>
      </c>
      <c r="H265" s="142">
        <f t="shared" ref="H265:H275" si="58">IF($E265&lt;&gt;0, B265/$E265, "")</f>
        <v>1.4277869302580999</v>
      </c>
    </row>
    <row r="266" spans="1:11" ht="17" thickBot="1">
      <c r="A266" s="8" t="s">
        <v>96</v>
      </c>
      <c r="B266" s="56">
        <f>SUMIF(Table6[[Month ]],MONTH(Table64[[#This Row],[Expense Category]]),Table6[Expenditure (in INR)])</f>
        <v>400</v>
      </c>
      <c r="C266" s="56" cm="1">
        <f t="array" ref="C266">_xlfn.XLOOKUP(Table64[[#This Row],[Expense Category]],Table15[[#Headers],[Apr-20]:[Mar-21]],Table15[[#Totals],[Apr-20]:[Mar-21]])</f>
        <v>3000</v>
      </c>
      <c r="D266" s="56">
        <f t="shared" si="56"/>
        <v>3400</v>
      </c>
      <c r="E266">
        <f>SUMIF(Table1[Month], MONTH('Summary Transport'!A266), Table1[Distance Travelled (km)])</f>
        <v>120</v>
      </c>
      <c r="F266" s="121">
        <f t="shared" si="57"/>
        <v>28.333333333333332</v>
      </c>
      <c r="G266" s="26">
        <f>IF($C251&lt;&gt;0, Table64[[#This Row],[Total]]/$C251, "")</f>
        <v>1133.3333333333333</v>
      </c>
      <c r="H266" s="142">
        <f t="shared" si="58"/>
        <v>3.3333333333333335</v>
      </c>
    </row>
    <row r="267" spans="1:11" ht="17" thickBot="1">
      <c r="A267" s="8" t="s">
        <v>97</v>
      </c>
      <c r="B267" s="56">
        <f>SUMIF(Table6[[Month ]],MONTH(Table64[[#This Row],[Expense Category]]),Table6[Expenditure (in INR)])</f>
        <v>400</v>
      </c>
      <c r="C267" s="56" cm="1">
        <f t="array" ref="C267">_xlfn.XLOOKUP(Table64[[#This Row],[Expense Category]],Table15[[#Headers],[Apr-20]:[Mar-21]],Table15[[#Totals],[Apr-20]:[Mar-21]])</f>
        <v>3000</v>
      </c>
      <c r="D267" s="56">
        <f t="shared" si="56"/>
        <v>3400</v>
      </c>
      <c r="E267">
        <f>SUMIF(Table1[Month], MONTH('Summary Transport'!A267), Table1[Distance Travelled (km)])</f>
        <v>20</v>
      </c>
      <c r="F267" s="121">
        <f t="shared" si="57"/>
        <v>170</v>
      </c>
      <c r="G267" s="26">
        <f>IF($C252&lt;&gt;0, Table64[[#This Row],[Total]]/$C252, "")</f>
        <v>1133.3333333333333</v>
      </c>
      <c r="H267" s="142">
        <f t="shared" si="58"/>
        <v>20</v>
      </c>
    </row>
    <row r="268" spans="1:11" ht="17" thickBot="1">
      <c r="A268" s="8" t="s">
        <v>98</v>
      </c>
      <c r="B268" s="56">
        <f>SUMIF(Table6[[Month ]],MONTH(Table64[[#This Row],[Expense Category]]),Table6[Expenditure (in INR)])</f>
        <v>1200</v>
      </c>
      <c r="C268" s="56" cm="1">
        <f t="array" ref="C268">_xlfn.XLOOKUP(Table64[[#This Row],[Expense Category]],Table15[[#Headers],[Apr-20]:[Mar-21]],Table15[[#Totals],[Apr-20]:[Mar-21]])</f>
        <v>3000</v>
      </c>
      <c r="D268" s="56">
        <f t="shared" si="56"/>
        <v>4200</v>
      </c>
      <c r="E268">
        <f>SUMIF(Table1[Month], MONTH('Summary Transport'!A268), Table1[Distance Travelled (km)])</f>
        <v>60</v>
      </c>
      <c r="F268" s="121">
        <f t="shared" si="57"/>
        <v>70</v>
      </c>
      <c r="G268" s="26">
        <f>IF($C253&lt;&gt;0, Table64[[#This Row],[Total]]/$C253, "")</f>
        <v>420</v>
      </c>
      <c r="H268" s="142">
        <f t="shared" si="58"/>
        <v>20</v>
      </c>
    </row>
    <row r="269" spans="1:11" ht="17" thickBot="1">
      <c r="A269" s="8" t="s">
        <v>99</v>
      </c>
      <c r="B269" s="56">
        <f>SUMIF(Table6[[Month ]],MONTH(Table64[[#This Row],[Expense Category]]),Table6[Expenditure (in INR)])</f>
        <v>0</v>
      </c>
      <c r="C269" s="56" cm="1">
        <f t="array" ref="C269">_xlfn.XLOOKUP(Table64[[#This Row],[Expense Category]],Table15[[#Headers],[Apr-20]:[Mar-21]],Table15[[#Totals],[Apr-20]:[Mar-21]])</f>
        <v>0</v>
      </c>
      <c r="D269" s="56">
        <f t="shared" si="56"/>
        <v>0</v>
      </c>
      <c r="E269">
        <f>SUMIF(Table1[Month], MONTH('Summary Transport'!A269), Table1[Distance Travelled (km)])</f>
        <v>310</v>
      </c>
      <c r="F269" s="121">
        <f t="shared" si="57"/>
        <v>0</v>
      </c>
      <c r="G269" s="26">
        <f>IF($C254&lt;&gt;0, Table64[[#This Row],[Total]]/$C254, "")</f>
        <v>0</v>
      </c>
      <c r="H269" s="142">
        <f t="shared" si="58"/>
        <v>0</v>
      </c>
    </row>
    <row r="270" spans="1:11" ht="17" thickBot="1">
      <c r="A270" s="8" t="s">
        <v>100</v>
      </c>
      <c r="B270" s="56">
        <f>SUMIF(Table6[[Month ]],MONTH(Table64[[#This Row],[Expense Category]]),Table6[Expenditure (in INR)])</f>
        <v>0</v>
      </c>
      <c r="C270" s="56" cm="1">
        <f t="array" ref="C270">_xlfn.XLOOKUP(Table64[[#This Row],[Expense Category]],Table15[[#Headers],[Apr-20]:[Mar-21]],Table15[[#Totals],[Apr-20]:[Mar-21]])</f>
        <v>0</v>
      </c>
      <c r="D270" s="56">
        <f t="shared" si="56"/>
        <v>0</v>
      </c>
      <c r="E270">
        <f>SUMIF(Table1[Month], MONTH('Summary Transport'!A270), Table1[Distance Travelled (km)])</f>
        <v>0</v>
      </c>
      <c r="F270" s="121" t="str">
        <f t="shared" si="57"/>
        <v/>
      </c>
      <c r="G270" s="26" t="str">
        <f>IF($C255&lt;&gt;0, Table64[[#This Row],[Total]]/$C255, "")</f>
        <v/>
      </c>
      <c r="H270" s="142" t="str">
        <f t="shared" si="58"/>
        <v/>
      </c>
    </row>
    <row r="271" spans="1:11" ht="17" thickBot="1">
      <c r="A271" s="8" t="s">
        <v>101</v>
      </c>
      <c r="B271" s="56">
        <f>SUMIF(Table6[[Month ]],MONTH(Table64[[#This Row],[Expense Category]]),Table6[Expenditure (in INR)])</f>
        <v>0</v>
      </c>
      <c r="C271" s="56" cm="1">
        <f t="array" ref="C271">_xlfn.XLOOKUP(Table64[[#This Row],[Expense Category]],Table15[[#Headers],[Apr-20]:[Mar-21]],Table15[[#Totals],[Apr-20]:[Mar-21]])</f>
        <v>0</v>
      </c>
      <c r="D271" s="56">
        <f t="shared" si="56"/>
        <v>0</v>
      </c>
      <c r="E271">
        <f>SUMIF(Table1[Month], MONTH('Summary Transport'!A271), Table1[Distance Travelled (km)])</f>
        <v>0</v>
      </c>
      <c r="F271" s="121" t="str">
        <f t="shared" si="57"/>
        <v/>
      </c>
      <c r="G271" s="26" t="str">
        <f>IF($C256&lt;&gt;0, Table64[[#This Row],[Total]]/$C256, "")</f>
        <v/>
      </c>
      <c r="H271" s="142" t="str">
        <f t="shared" si="58"/>
        <v/>
      </c>
    </row>
    <row r="272" spans="1:11" ht="17" thickBot="1">
      <c r="A272" s="8" t="s">
        <v>102</v>
      </c>
      <c r="B272" s="56">
        <f>SUMIF(Table6[[Month ]],MONTH(Table64[[#This Row],[Expense Category]]),Table6[Expenditure (in INR)])</f>
        <v>0</v>
      </c>
      <c r="C272" s="56" cm="1">
        <f t="array" ref="C272">_xlfn.XLOOKUP(Table64[[#This Row],[Expense Category]],Table15[[#Headers],[Apr-20]:[Mar-21]],Table15[[#Totals],[Apr-20]:[Mar-21]])</f>
        <v>0</v>
      </c>
      <c r="D272" s="56">
        <f t="shared" si="56"/>
        <v>0</v>
      </c>
      <c r="E272">
        <f>SUMIF(Table1[Month], MONTH('Summary Transport'!A272), Table1[Distance Travelled (km)])</f>
        <v>0</v>
      </c>
      <c r="F272" s="121" t="str">
        <f t="shared" si="57"/>
        <v/>
      </c>
      <c r="G272" s="26" t="str">
        <f>IF($C257&lt;&gt;0, Table64[[#This Row],[Total]]/$C257, "")</f>
        <v/>
      </c>
      <c r="H272" s="142" t="str">
        <f t="shared" si="58"/>
        <v/>
      </c>
    </row>
    <row r="273" spans="1:9" ht="17" thickBot="1">
      <c r="A273" s="8" t="s">
        <v>103</v>
      </c>
      <c r="B273" s="56">
        <f>SUMIF(Table6[[Month ]],MONTH(Table64[[#This Row],[Expense Category]]),Table6[Expenditure (in INR)])</f>
        <v>0</v>
      </c>
      <c r="C273" s="56" cm="1">
        <f t="array" ref="C273">_xlfn.XLOOKUP(Table64[[#This Row],[Expense Category]],Table15[[#Headers],[Apr-20]:[Mar-21]],Table15[[#Totals],[Apr-20]:[Mar-21]])</f>
        <v>0</v>
      </c>
      <c r="D273" s="56">
        <f t="shared" si="56"/>
        <v>0</v>
      </c>
      <c r="E273">
        <f>SUMIF(Table1[Month], MONTH('Summary Transport'!A273), Table1[Distance Travelled (km)])</f>
        <v>0</v>
      </c>
      <c r="F273" s="121" t="str">
        <f t="shared" si="57"/>
        <v/>
      </c>
      <c r="G273" s="26" t="str">
        <f>IF($C258&lt;&gt;0, Table64[[#This Row],[Total]]/$C258, "")</f>
        <v/>
      </c>
      <c r="H273" s="142" t="str">
        <f t="shared" si="58"/>
        <v/>
      </c>
    </row>
    <row r="274" spans="1:9" ht="17" thickBot="1">
      <c r="A274" s="8" t="s">
        <v>104</v>
      </c>
      <c r="B274" s="56">
        <f>SUMIF(Table6[[Month ]],MONTH(Table64[[#This Row],[Expense Category]]),Table6[Expenditure (in INR)])</f>
        <v>0</v>
      </c>
      <c r="C274" s="56" cm="1">
        <f t="array" ref="C274">_xlfn.XLOOKUP(Table64[[#This Row],[Expense Category]],Table15[[#Headers],[Apr-20]:[Mar-21]],Table15[[#Totals],[Apr-20]:[Mar-21]])</f>
        <v>0</v>
      </c>
      <c r="D274" s="56">
        <f t="shared" si="56"/>
        <v>0</v>
      </c>
      <c r="E274">
        <f>SUMIF(Table1[Month], MONTH('Summary Transport'!A274), Table1[Distance Travelled (km)])</f>
        <v>0</v>
      </c>
      <c r="F274" s="121" t="str">
        <f t="shared" si="57"/>
        <v/>
      </c>
      <c r="G274" s="26" t="str">
        <f>IF($C259&lt;&gt;0, Table64[[#This Row],[Total]]/$C259, "")</f>
        <v/>
      </c>
      <c r="H274" s="142" t="str">
        <f t="shared" si="58"/>
        <v/>
      </c>
    </row>
    <row r="275" spans="1:9">
      <c r="A275" s="8" t="s">
        <v>105</v>
      </c>
      <c r="B275" s="56">
        <f>SUMIF(Table6[[Month ]],MONTH(Table64[[#This Row],[Expense Category]]),Table6[Expenditure (in INR)])</f>
        <v>0</v>
      </c>
      <c r="C275" s="56" cm="1">
        <f t="array" ref="C275">_xlfn.XLOOKUP(Table64[[#This Row],[Expense Category]],Table15[[#Headers],[Apr-20]:[Mar-21]],Table15[[#Totals],[Apr-20]:[Mar-21]])</f>
        <v>0</v>
      </c>
      <c r="D275" s="56">
        <f t="shared" si="56"/>
        <v>0</v>
      </c>
      <c r="E275">
        <f>SUMIF(Table1[Month], MONTH('Summary Transport'!A275), Table1[Distance Travelled (km)])</f>
        <v>0</v>
      </c>
      <c r="F275" s="121" t="str">
        <f t="shared" si="57"/>
        <v/>
      </c>
      <c r="G275" s="26" t="str">
        <f>IF($C260&lt;&gt;0, Table64[[#This Row],[Total]]/$C260, "")</f>
        <v/>
      </c>
      <c r="H275" s="142" t="str">
        <f t="shared" si="58"/>
        <v/>
      </c>
    </row>
    <row r="276" spans="1:9">
      <c r="H276" s="26"/>
    </row>
    <row r="277" spans="1:9">
      <c r="A277" s="21" t="s">
        <v>167</v>
      </c>
      <c r="B277" t="s">
        <v>366</v>
      </c>
      <c r="C277" t="s">
        <v>375</v>
      </c>
      <c r="E277" s="21" t="s">
        <v>167</v>
      </c>
      <c r="F277" s="122" t="s">
        <v>376</v>
      </c>
      <c r="H277" t="s">
        <v>466</v>
      </c>
      <c r="I277" s="80">
        <f>GETPIVOTDATA("Sum of Expenditure (in INR)",$A$277)</f>
        <v>12000</v>
      </c>
    </row>
    <row r="278" spans="1:9">
      <c r="A278" s="177" t="s">
        <v>459</v>
      </c>
      <c r="B278" s="80"/>
      <c r="C278" s="61">
        <v>0</v>
      </c>
      <c r="E278" s="177" t="s">
        <v>107</v>
      </c>
      <c r="F278" s="80">
        <v>15000</v>
      </c>
      <c r="H278" t="s">
        <v>368</v>
      </c>
      <c r="I278" s="80">
        <f>GETPIVOTDATA("Total Wages",$E$277)</f>
        <v>15000</v>
      </c>
    </row>
    <row r="279" spans="1:9">
      <c r="A279" s="177" t="s">
        <v>184</v>
      </c>
      <c r="B279" s="80">
        <v>200</v>
      </c>
      <c r="C279" s="61">
        <v>1.6666666666666666E-2</v>
      </c>
      <c r="E279" s="177" t="s">
        <v>108</v>
      </c>
      <c r="F279" s="80">
        <v>0</v>
      </c>
    </row>
    <row r="280" spans="1:9">
      <c r="A280" s="177" t="s">
        <v>186</v>
      </c>
      <c r="B280" s="80">
        <v>900</v>
      </c>
      <c r="C280" s="61">
        <v>7.4999999999999997E-2</v>
      </c>
      <c r="E280" s="177" t="s">
        <v>166</v>
      </c>
      <c r="F280" s="80">
        <v>15000</v>
      </c>
    </row>
    <row r="281" spans="1:9">
      <c r="A281" s="177" t="s">
        <v>185</v>
      </c>
      <c r="B281" s="80">
        <v>1300</v>
      </c>
      <c r="C281" s="61">
        <v>0.10833333333333334</v>
      </c>
    </row>
    <row r="282" spans="1:9">
      <c r="A282" s="177" t="s">
        <v>243</v>
      </c>
      <c r="B282" s="80">
        <v>2000</v>
      </c>
      <c r="C282" s="61">
        <v>0.16666666666666666</v>
      </c>
    </row>
    <row r="283" spans="1:9">
      <c r="A283" s="177" t="s">
        <v>183</v>
      </c>
      <c r="B283" s="80">
        <v>3100</v>
      </c>
      <c r="C283" s="61">
        <v>0.25833333333333336</v>
      </c>
    </row>
    <row r="284" spans="1:9">
      <c r="A284" s="177" t="s">
        <v>118</v>
      </c>
      <c r="B284" s="80">
        <v>4500</v>
      </c>
      <c r="C284" s="61">
        <v>0.375</v>
      </c>
    </row>
    <row r="285" spans="1:9">
      <c r="A285" s="177" t="s">
        <v>166</v>
      </c>
      <c r="B285" s="80">
        <v>12000</v>
      </c>
      <c r="C285" s="61">
        <v>1</v>
      </c>
    </row>
  </sheetData>
  <mergeCells count="34">
    <mergeCell ref="A2:AO2"/>
    <mergeCell ref="B4:D4"/>
    <mergeCell ref="E4:G4"/>
    <mergeCell ref="H4:J4"/>
    <mergeCell ref="K4:M4"/>
    <mergeCell ref="N4:Q4"/>
    <mergeCell ref="R4:T4"/>
    <mergeCell ref="U4:W4"/>
    <mergeCell ref="X4:Z4"/>
    <mergeCell ref="AA4:AC4"/>
    <mergeCell ref="AJ4:AL4"/>
    <mergeCell ref="AG4:AI4"/>
    <mergeCell ref="AM4:AO4"/>
    <mergeCell ref="AD4:AF4"/>
    <mergeCell ref="A30:AO30"/>
    <mergeCell ref="AG31:AI31"/>
    <mergeCell ref="AJ31:AL31"/>
    <mergeCell ref="AM31:AO31"/>
    <mergeCell ref="X31:Z31"/>
    <mergeCell ref="AA31:AC31"/>
    <mergeCell ref="AD31:AF31"/>
    <mergeCell ref="B31:D31"/>
    <mergeCell ref="E31:G31"/>
    <mergeCell ref="H31:J31"/>
    <mergeCell ref="K31:M31"/>
    <mergeCell ref="N31:Q31"/>
    <mergeCell ref="R31:T31"/>
    <mergeCell ref="A55:N55"/>
    <mergeCell ref="A79:N79"/>
    <mergeCell ref="A103:N103"/>
    <mergeCell ref="U31:W31"/>
    <mergeCell ref="A223:N223"/>
    <mergeCell ref="A199:N199"/>
    <mergeCell ref="B168:O168"/>
  </mergeCells>
  <phoneticPr fontId="1" type="noConversion"/>
  <conditionalFormatting sqref="B33:B52">
    <cfRule type="top10" dxfId="271" priority="77" percent="1" bottom="1" rank="10"/>
  </conditionalFormatting>
  <conditionalFormatting sqref="E33:E52">
    <cfRule type="top10" dxfId="270" priority="76" percent="1" bottom="1" rank="10"/>
  </conditionalFormatting>
  <conditionalFormatting sqref="H33:H52">
    <cfRule type="top10" dxfId="269" priority="75" percent="1" bottom="1" rank="10"/>
  </conditionalFormatting>
  <conditionalFormatting sqref="K33:K52">
    <cfRule type="top10" dxfId="268" priority="74" percent="1" bottom="1" rank="10"/>
  </conditionalFormatting>
  <conditionalFormatting sqref="N33:N52">
    <cfRule type="top10" dxfId="267" priority="73" percent="1" bottom="1" rank="10"/>
  </conditionalFormatting>
  <conditionalFormatting sqref="R33:R52">
    <cfRule type="top10" dxfId="266" priority="72" percent="1" bottom="1" rank="10"/>
  </conditionalFormatting>
  <conditionalFormatting sqref="U33:U52">
    <cfRule type="top10" dxfId="265" priority="71" percent="1" bottom="1" rank="10"/>
  </conditionalFormatting>
  <conditionalFormatting sqref="X33:X52">
    <cfRule type="top10" dxfId="264" priority="70" percent="1" bottom="1" rank="10"/>
  </conditionalFormatting>
  <conditionalFormatting sqref="AA33:AA52">
    <cfRule type="top10" dxfId="263" priority="69" percent="1" bottom="1" rank="10"/>
  </conditionalFormatting>
  <conditionalFormatting sqref="AD33:AD52">
    <cfRule type="top10" dxfId="262" priority="68" percent="1" bottom="1" rank="10"/>
  </conditionalFormatting>
  <conditionalFormatting sqref="AG33:AG52">
    <cfRule type="top10" dxfId="261" priority="67" percent="1" bottom="1" rank="10"/>
  </conditionalFormatting>
  <conditionalFormatting sqref="AJ33:AJ52">
    <cfRule type="top10" dxfId="260" priority="66" percent="1" bottom="1" rank="10"/>
  </conditionalFormatting>
  <conditionalFormatting sqref="AM33:AM52">
    <cfRule type="top10" dxfId="259" priority="65" percent="1" bottom="1" rank="10"/>
  </conditionalFormatting>
  <conditionalFormatting sqref="N225:N244">
    <cfRule type="dataBar" priority="6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{4A505F39-811F-E343-BD38-7C800D660228}</x14:id>
        </ext>
      </extLst>
    </cfRule>
  </conditionalFormatting>
  <conditionalFormatting sqref="N57:N76">
    <cfRule type="dataBar" priority="6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{0A868AD1-4DBE-5547-AE8C-01D8D32CBF17}</x14:id>
        </ext>
      </extLst>
    </cfRule>
  </conditionalFormatting>
  <conditionalFormatting sqref="N81:N100">
    <cfRule type="dataBar" priority="6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{A9C41CC5-540B-F141-9E6E-D23CC49A0B0C}</x14:id>
        </ext>
      </extLst>
    </cfRule>
  </conditionalFormatting>
  <conditionalFormatting sqref="N105:N124">
    <cfRule type="dataBar" priority="5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{216580D1-FD32-AF4D-8290-9DB2A2C05E06}</x14:id>
        </ext>
      </extLst>
    </cfRule>
  </conditionalFormatting>
  <conditionalFormatting sqref="O129:P148">
    <cfRule type="dataBar" priority="5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{51F3306D-73F7-5244-B499-C4C357E4ED22}</x14:id>
        </ext>
      </extLst>
    </cfRule>
  </conditionalFormatting>
  <conditionalFormatting sqref="B157:M159">
    <cfRule type="top10" dxfId="258" priority="54" percent="1" bottom="1" rank="10"/>
    <cfRule type="top10" dxfId="257" priority="55" percent="1" rank="10"/>
  </conditionalFormatting>
  <conditionalFormatting sqref="E159:M159">
    <cfRule type="top10" dxfId="256" priority="52" percent="1" bottom="1" rank="10"/>
    <cfRule type="top10" dxfId="255" priority="53" percent="1" rank="10"/>
  </conditionalFormatting>
  <conditionalFormatting sqref="E158:M158">
    <cfRule type="top10" dxfId="254" priority="50" percent="1" bottom="1" rank="10"/>
    <cfRule type="top10" dxfId="253" priority="51" percent="1" rank="10"/>
  </conditionalFormatting>
  <conditionalFormatting sqref="N157:N159">
    <cfRule type="dataBar" priority="4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{E7258397-1B7B-9E4B-A6F6-C36F8F9DC67D}</x14:id>
        </ext>
      </extLst>
    </cfRule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{5D62F9FA-DAAC-5B44-9EE0-653BE6FDBE63}</x14:id>
        </ext>
      </extLst>
    </cfRule>
  </conditionalFormatting>
  <conditionalFormatting sqref="C159">
    <cfRule type="top10" dxfId="252" priority="46" percent="1" bottom="1" rank="10"/>
    <cfRule type="top10" dxfId="251" priority="47" percent="1" rank="10"/>
  </conditionalFormatting>
  <conditionalFormatting sqref="C158">
    <cfRule type="top10" dxfId="250" priority="44" percent="1" bottom="1" rank="10"/>
    <cfRule type="top10" dxfId="249" priority="45" percent="1" rank="10"/>
  </conditionalFormatting>
  <conditionalFormatting sqref="D159">
    <cfRule type="top10" dxfId="248" priority="42" percent="1" bottom="1" rank="10"/>
    <cfRule type="top10" dxfId="247" priority="43" percent="1" rank="10"/>
  </conditionalFormatting>
  <conditionalFormatting sqref="D158">
    <cfRule type="top10" dxfId="246" priority="40" percent="1" bottom="1" rank="10"/>
    <cfRule type="top10" dxfId="245" priority="41" percent="1" rank="10"/>
  </conditionalFormatting>
  <conditionalFormatting sqref="B163:M163">
    <cfRule type="top10" dxfId="244" priority="38" percent="1" bottom="1" rank="10"/>
    <cfRule type="top10" dxfId="243" priority="39" percent="1" rank="10"/>
  </conditionalFormatting>
  <conditionalFormatting sqref="B164:M164">
    <cfRule type="top10" dxfId="242" priority="36" percent="1" bottom="1" rank="10"/>
    <cfRule type="top10" dxfId="241" priority="37" percent="1" rank="10"/>
  </conditionalFormatting>
  <conditionalFormatting sqref="N163:N164">
    <cfRule type="dataBar" priority="3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{44C7678C-2750-3F48-8863-5B9FBD7DE13A}</x14:id>
        </ext>
      </extLst>
    </cfRule>
  </conditionalFormatting>
  <conditionalFormatting sqref="N201:N221">
    <cfRule type="dataBar" priority="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{4C89AF69-BFDD-2B45-BE04-8421F17EB00E}</x14:id>
        </ext>
      </extLst>
    </cfRule>
  </conditionalFormatting>
  <conditionalFormatting sqref="B221:M221">
    <cfRule type="dataBar" priority="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{C2F6E1CF-D251-A940-8BB0-6A1DB2C93A0E}</x14:id>
        </ext>
      </extLst>
    </cfRule>
  </conditionalFormatting>
  <conditionalFormatting sqref="B160:M160">
    <cfRule type="top10" dxfId="240" priority="5" percent="1" bottom="1" rank="10"/>
    <cfRule type="top10" dxfId="239" priority="6" percent="1" rank="10"/>
  </conditionalFormatting>
  <conditionalFormatting sqref="B165:M165">
    <cfRule type="top10" dxfId="238" priority="1" percent="1" bottom="1" rank="10"/>
    <cfRule type="top10" dxfId="237" priority="2" percent="1" rank="10"/>
  </conditionalFormatting>
  <pageMargins left="0.7" right="0.7" top="0.75" bottom="0.75" header="0.3" footer="0.3"/>
  <tableParts count="12"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A505F39-811F-E343-BD38-7C800D660228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N225:N244</xm:sqref>
        </x14:conditionalFormatting>
        <x14:conditionalFormatting xmlns:xm="http://schemas.microsoft.com/office/excel/2006/main">
          <x14:cfRule type="dataBar" id="{0A868AD1-4DBE-5547-AE8C-01D8D32CBF17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N57:N76</xm:sqref>
        </x14:conditionalFormatting>
        <x14:conditionalFormatting xmlns:xm="http://schemas.microsoft.com/office/excel/2006/main">
          <x14:cfRule type="dataBar" id="{A9C41CC5-540B-F141-9E6E-D23CC49A0B0C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N81:N100</xm:sqref>
        </x14:conditionalFormatting>
        <x14:conditionalFormatting xmlns:xm="http://schemas.microsoft.com/office/excel/2006/main">
          <x14:cfRule type="dataBar" id="{216580D1-FD32-AF4D-8290-9DB2A2C05E06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N105:N124</xm:sqref>
        </x14:conditionalFormatting>
        <x14:conditionalFormatting xmlns:xm="http://schemas.microsoft.com/office/excel/2006/main">
          <x14:cfRule type="dataBar" id="{51F3306D-73F7-5244-B499-C4C357E4ED22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O129:P148</xm:sqref>
        </x14:conditionalFormatting>
        <x14:conditionalFormatting xmlns:xm="http://schemas.microsoft.com/office/excel/2006/main">
          <x14:cfRule type="dataBar" id="{E7258397-1B7B-9E4B-A6F6-C36F8F9DC67D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14:cfRule type="dataBar" id="{5D62F9FA-DAAC-5B44-9EE0-653BE6FDBE6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N157:N159</xm:sqref>
        </x14:conditionalFormatting>
        <x14:conditionalFormatting xmlns:xm="http://schemas.microsoft.com/office/excel/2006/main">
          <x14:cfRule type="dataBar" id="{44C7678C-2750-3F48-8863-5B9FBD7DE13A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N163:N164</xm:sqref>
        </x14:conditionalFormatting>
        <x14:conditionalFormatting xmlns:xm="http://schemas.microsoft.com/office/excel/2006/main">
          <x14:cfRule type="dataBar" id="{4C89AF69-BFDD-2B45-BE04-8421F17EB00E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N201:N221</xm:sqref>
        </x14:conditionalFormatting>
        <x14:conditionalFormatting xmlns:xm="http://schemas.microsoft.com/office/excel/2006/main">
          <x14:cfRule type="dataBar" id="{C2F6E1CF-D251-A940-8BB0-6A1DB2C93A0E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B221:M221</xm:sqref>
        </x14:conditionalFormatting>
        <x14:conditionalFormatting xmlns:xm="http://schemas.microsoft.com/office/excel/2006/main">
          <x14:cfRule type="expression" priority="33" id="{DC1A6576-19AF-124B-8513-E6F24712AB5F}">
            <xm:f>AND(C170&lt;='Data Registry'!$Y$4*0.9)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expression" priority="34" id="{4B2B1F46-4E56-8149-823C-891781BEA18F}">
            <xm:f>C170&gt;='Data Registry'!$Y$4*1.1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C170:P189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DB639-6331-E244-A6AA-B960815DF10C}">
  <sheetPr>
    <tabColor theme="0"/>
  </sheetPr>
  <dimension ref="B2:G55"/>
  <sheetViews>
    <sheetView showGridLines="0" zoomScale="137" zoomScaleNormal="55" workbookViewId="0"/>
  </sheetViews>
  <sheetFormatPr baseColWidth="10" defaultColWidth="10.6640625" defaultRowHeight="16"/>
  <cols>
    <col min="2" max="2" width="36" customWidth="1"/>
    <col min="3" max="3" width="15.1640625" customWidth="1"/>
    <col min="4" max="4" width="16.6640625" customWidth="1"/>
    <col min="5" max="5" width="17.6640625" customWidth="1"/>
    <col min="6" max="6" width="17.5" customWidth="1"/>
    <col min="7" max="7" width="23" customWidth="1"/>
  </cols>
  <sheetData>
    <row r="2" spans="2:7">
      <c r="B2" s="96" t="s">
        <v>409</v>
      </c>
    </row>
    <row r="3" spans="2:7">
      <c r="B3" s="95" t="s">
        <v>403</v>
      </c>
      <c r="C3" s="185"/>
      <c r="D3" s="185"/>
      <c r="E3" s="185"/>
      <c r="F3" s="185"/>
      <c r="G3" s="185"/>
    </row>
    <row r="4" spans="2:7">
      <c r="B4" s="95" t="s">
        <v>404</v>
      </c>
      <c r="C4" s="185"/>
      <c r="D4" s="185"/>
      <c r="E4" s="185"/>
      <c r="F4" s="185"/>
      <c r="G4" s="185"/>
    </row>
    <row r="5" spans="2:7">
      <c r="B5" s="95" t="s">
        <v>405</v>
      </c>
      <c r="C5" s="185"/>
      <c r="D5" s="185"/>
      <c r="E5" s="185"/>
      <c r="F5" s="185"/>
      <c r="G5" s="185"/>
    </row>
    <row r="6" spans="2:7">
      <c r="B6" s="95" t="s">
        <v>406</v>
      </c>
      <c r="C6" s="185"/>
      <c r="D6" s="185"/>
      <c r="E6" s="185"/>
      <c r="F6" s="185"/>
      <c r="G6" s="185"/>
    </row>
    <row r="7" spans="2:7">
      <c r="B7" s="95" t="s">
        <v>407</v>
      </c>
      <c r="C7" s="185"/>
      <c r="D7" s="185"/>
      <c r="E7" s="185"/>
      <c r="F7" s="185"/>
      <c r="G7" s="185"/>
    </row>
    <row r="8" spans="2:7">
      <c r="B8" s="95" t="s">
        <v>408</v>
      </c>
      <c r="C8" s="185"/>
      <c r="D8" s="185"/>
      <c r="E8" s="185"/>
      <c r="F8" s="185"/>
      <c r="G8" s="185"/>
    </row>
    <row r="9" spans="2:7">
      <c r="B9" s="95" t="s">
        <v>418</v>
      </c>
      <c r="C9" s="185"/>
      <c r="D9" s="185"/>
      <c r="E9" s="185"/>
      <c r="F9" s="185"/>
      <c r="G9" s="185"/>
    </row>
    <row r="11" spans="2:7">
      <c r="B11" s="96" t="s">
        <v>410</v>
      </c>
    </row>
    <row r="12" spans="2:7">
      <c r="B12" s="95" t="s">
        <v>411</v>
      </c>
      <c r="C12" s="185"/>
      <c r="D12" s="185"/>
      <c r="E12" s="185"/>
      <c r="F12" s="185"/>
      <c r="G12" s="185"/>
    </row>
    <row r="13" spans="2:7">
      <c r="B13" s="95" t="s">
        <v>412</v>
      </c>
      <c r="C13" s="185"/>
      <c r="D13" s="185"/>
      <c r="E13" s="185"/>
      <c r="F13" s="185"/>
      <c r="G13" s="185"/>
    </row>
    <row r="14" spans="2:7">
      <c r="B14" s="95" t="s">
        <v>415</v>
      </c>
      <c r="C14" s="185"/>
      <c r="D14" s="185"/>
      <c r="E14" s="185"/>
      <c r="F14" s="185"/>
      <c r="G14" s="185"/>
    </row>
    <row r="15" spans="2:7">
      <c r="B15" s="95" t="s">
        <v>416</v>
      </c>
      <c r="C15" s="185"/>
      <c r="D15" s="185"/>
      <c r="E15" s="185"/>
      <c r="F15" s="185"/>
      <c r="G15" s="185"/>
    </row>
    <row r="16" spans="2:7">
      <c r="B16" s="95" t="s">
        <v>413</v>
      </c>
      <c r="C16" s="185"/>
      <c r="D16" s="185"/>
      <c r="E16" s="185"/>
      <c r="F16" s="185"/>
      <c r="G16" s="185"/>
    </row>
    <row r="17" spans="2:7">
      <c r="B17" s="95" t="s">
        <v>414</v>
      </c>
      <c r="C17" s="185"/>
      <c r="D17" s="185"/>
      <c r="E17" s="185"/>
      <c r="F17" s="185"/>
      <c r="G17" s="185"/>
    </row>
    <row r="18" spans="2:7">
      <c r="B18" s="95" t="s">
        <v>417</v>
      </c>
      <c r="C18" s="185"/>
      <c r="D18" s="185"/>
      <c r="E18" s="185"/>
      <c r="F18" s="185"/>
      <c r="G18" s="185"/>
    </row>
    <row r="20" spans="2:7">
      <c r="B20" s="97" t="s">
        <v>419</v>
      </c>
    </row>
    <row r="21" spans="2:7" s="1" customFormat="1" ht="17">
      <c r="B21" s="98" t="s">
        <v>420</v>
      </c>
      <c r="C21" s="98" t="s">
        <v>431</v>
      </c>
      <c r="D21" s="98" t="s">
        <v>421</v>
      </c>
      <c r="E21" s="98" t="s">
        <v>432</v>
      </c>
      <c r="F21" s="98" t="s">
        <v>422</v>
      </c>
      <c r="G21" s="98" t="s">
        <v>423</v>
      </c>
    </row>
    <row r="22" spans="2:7">
      <c r="B22" s="107" t="s">
        <v>424</v>
      </c>
      <c r="C22" s="95"/>
      <c r="D22" s="95"/>
      <c r="E22" s="95"/>
      <c r="F22" s="95"/>
      <c r="G22" s="95"/>
    </row>
    <row r="23" spans="2:7">
      <c r="B23" s="108" t="s">
        <v>425</v>
      </c>
      <c r="C23" s="95"/>
      <c r="D23" s="95"/>
      <c r="E23" s="95"/>
      <c r="F23" s="95"/>
      <c r="G23" s="95"/>
    </row>
    <row r="24" spans="2:7">
      <c r="B24" s="108" t="s">
        <v>429</v>
      </c>
      <c r="C24" s="95"/>
      <c r="D24" s="95"/>
      <c r="E24" s="95"/>
      <c r="F24" s="95"/>
      <c r="G24" s="95"/>
    </row>
    <row r="25" spans="2:7">
      <c r="B25" s="108" t="s">
        <v>430</v>
      </c>
      <c r="C25" s="95"/>
      <c r="D25" s="95"/>
      <c r="E25" s="95"/>
      <c r="F25" s="95"/>
      <c r="G25" s="95"/>
    </row>
    <row r="26" spans="2:7">
      <c r="B26" s="109" t="s">
        <v>426</v>
      </c>
      <c r="C26" s="95"/>
      <c r="D26" s="95"/>
      <c r="E26" s="95"/>
      <c r="F26" s="95"/>
      <c r="G26" s="95"/>
    </row>
    <row r="27" spans="2:7">
      <c r="B27" s="109" t="s">
        <v>428</v>
      </c>
      <c r="C27" s="95"/>
      <c r="D27" s="95"/>
      <c r="E27" s="95"/>
      <c r="F27" s="95"/>
      <c r="G27" s="95"/>
    </row>
    <row r="28" spans="2:7">
      <c r="B28" s="109" t="s">
        <v>427</v>
      </c>
      <c r="C28" s="95"/>
      <c r="D28" s="95"/>
      <c r="E28" s="95"/>
      <c r="F28" s="95"/>
      <c r="G28" s="95"/>
    </row>
    <row r="30" spans="2:7">
      <c r="B30" s="97" t="s">
        <v>433</v>
      </c>
    </row>
    <row r="31" spans="2:7">
      <c r="B31" s="99"/>
      <c r="C31" s="100"/>
      <c r="D31" s="100"/>
      <c r="E31" s="100"/>
      <c r="F31" s="100"/>
      <c r="G31" s="101"/>
    </row>
    <row r="32" spans="2:7">
      <c r="B32" s="102"/>
      <c r="G32" s="103"/>
    </row>
    <row r="33" spans="2:7">
      <c r="B33" s="102"/>
      <c r="G33" s="103"/>
    </row>
    <row r="34" spans="2:7">
      <c r="B34" s="102"/>
      <c r="G34" s="103"/>
    </row>
    <row r="35" spans="2:7">
      <c r="B35" s="102"/>
      <c r="G35" s="103"/>
    </row>
    <row r="36" spans="2:7">
      <c r="B36" s="102"/>
      <c r="G36" s="103"/>
    </row>
    <row r="37" spans="2:7">
      <c r="B37" s="102"/>
      <c r="G37" s="103"/>
    </row>
    <row r="38" spans="2:7">
      <c r="B38" s="102"/>
      <c r="G38" s="103"/>
    </row>
    <row r="39" spans="2:7">
      <c r="B39" s="102"/>
      <c r="G39" s="103"/>
    </row>
    <row r="40" spans="2:7">
      <c r="B40" s="102"/>
      <c r="G40" s="103"/>
    </row>
    <row r="41" spans="2:7">
      <c r="B41" s="102"/>
      <c r="G41" s="103"/>
    </row>
    <row r="42" spans="2:7">
      <c r="B42" s="102"/>
      <c r="G42" s="103"/>
    </row>
    <row r="43" spans="2:7">
      <c r="B43" s="102"/>
      <c r="G43" s="103"/>
    </row>
    <row r="44" spans="2:7">
      <c r="B44" s="102"/>
      <c r="G44" s="103"/>
    </row>
    <row r="45" spans="2:7">
      <c r="B45" s="102"/>
      <c r="G45" s="103"/>
    </row>
    <row r="46" spans="2:7">
      <c r="B46" s="102"/>
      <c r="G46" s="103"/>
    </row>
    <row r="47" spans="2:7">
      <c r="B47" s="102"/>
      <c r="G47" s="103"/>
    </row>
    <row r="48" spans="2:7">
      <c r="B48" s="102"/>
      <c r="G48" s="103"/>
    </row>
    <row r="49" spans="2:7">
      <c r="B49" s="102"/>
      <c r="G49" s="103"/>
    </row>
    <row r="50" spans="2:7">
      <c r="B50" s="102"/>
      <c r="G50" s="103"/>
    </row>
    <row r="51" spans="2:7">
      <c r="B51" s="102"/>
      <c r="G51" s="103"/>
    </row>
    <row r="52" spans="2:7">
      <c r="B52" s="102"/>
      <c r="G52" s="103"/>
    </row>
    <row r="53" spans="2:7">
      <c r="B53" s="102"/>
      <c r="G53" s="103"/>
    </row>
    <row r="54" spans="2:7">
      <c r="B54" s="102"/>
      <c r="G54" s="103"/>
    </row>
    <row r="55" spans="2:7">
      <c r="B55" s="104"/>
      <c r="C55" s="105"/>
      <c r="D55" s="105"/>
      <c r="E55" s="105"/>
      <c r="F55" s="105"/>
      <c r="G55" s="106"/>
    </row>
  </sheetData>
  <mergeCells count="14">
    <mergeCell ref="C15:G15"/>
    <mergeCell ref="C16:G16"/>
    <mergeCell ref="C17:G17"/>
    <mergeCell ref="C18:G18"/>
    <mergeCell ref="C8:G8"/>
    <mergeCell ref="C9:G9"/>
    <mergeCell ref="C12:G12"/>
    <mergeCell ref="C13:G13"/>
    <mergeCell ref="C14:G14"/>
    <mergeCell ref="C3:G3"/>
    <mergeCell ref="C4:G4"/>
    <mergeCell ref="C6:G6"/>
    <mergeCell ref="C5:G5"/>
    <mergeCell ref="C7:G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8678D-EF7B-1541-B360-00302C431813}">
  <sheetPr>
    <tabColor theme="4"/>
  </sheetPr>
  <dimension ref="A1:BD367"/>
  <sheetViews>
    <sheetView showGridLines="0" topLeftCell="Q1" zoomScale="106" workbookViewId="0">
      <selection activeCell="M29" sqref="M29"/>
    </sheetView>
  </sheetViews>
  <sheetFormatPr baseColWidth="10" defaultColWidth="10.6640625" defaultRowHeight="16"/>
  <cols>
    <col min="2" max="2" width="12.1640625" customWidth="1"/>
    <col min="3" max="3" width="16.1640625" customWidth="1"/>
    <col min="4" max="4" width="25.83203125" bestFit="1" customWidth="1"/>
    <col min="5" max="5" width="29.33203125" bestFit="1" customWidth="1"/>
    <col min="6" max="6" width="30" bestFit="1" customWidth="1"/>
    <col min="7" max="7" width="4.83203125" customWidth="1"/>
    <col min="8" max="8" width="24.6640625" bestFit="1" customWidth="1"/>
    <col min="9" max="9" width="27.6640625" customWidth="1"/>
    <col min="10" max="10" width="24.5" customWidth="1"/>
    <col min="11" max="11" width="18.83203125" customWidth="1"/>
    <col min="12" max="12" width="18.33203125" customWidth="1"/>
    <col min="13" max="13" width="36.6640625" customWidth="1"/>
    <col min="14" max="14" width="23.6640625" bestFit="1" customWidth="1"/>
    <col min="15" max="15" width="25.83203125" bestFit="1" customWidth="1"/>
    <col min="17" max="17" width="21.5" bestFit="1" customWidth="1"/>
    <col min="18" max="18" width="25.1640625" bestFit="1" customWidth="1"/>
    <col min="19" max="19" width="26.33203125" bestFit="1" customWidth="1"/>
    <col min="21" max="21" width="20.83203125" bestFit="1" customWidth="1"/>
    <col min="22" max="22" width="13" bestFit="1" customWidth="1"/>
    <col min="23" max="23" width="18.1640625" bestFit="1" customWidth="1"/>
    <col min="24" max="24" width="19.1640625" bestFit="1" customWidth="1"/>
    <col min="26" max="26" width="14.33203125" bestFit="1" customWidth="1"/>
    <col min="27" max="27" width="25.83203125" bestFit="1" customWidth="1"/>
    <col min="29" max="29" width="19.1640625" bestFit="1" customWidth="1"/>
    <col min="30" max="30" width="27.1640625" bestFit="1" customWidth="1"/>
    <col min="34" max="34" width="16.1640625" customWidth="1"/>
    <col min="35" max="35" width="12.6640625" customWidth="1"/>
    <col min="37" max="37" width="19.5" customWidth="1"/>
    <col min="39" max="39" width="5.33203125" customWidth="1"/>
    <col min="40" max="40" width="27.5" customWidth="1"/>
    <col min="41" max="41" width="22" customWidth="1"/>
    <col min="42" max="42" width="31.6640625" customWidth="1"/>
    <col min="43" max="43" width="36.33203125" customWidth="1"/>
    <col min="44" max="44" width="31.83203125" customWidth="1"/>
    <col min="45" max="45" width="33.6640625" customWidth="1"/>
  </cols>
  <sheetData>
    <row r="1" spans="1:56" ht="17" thickBot="1"/>
    <row r="2" spans="1:56" s="1" customFormat="1" ht="15" customHeight="1">
      <c r="A2" s="135" t="s">
        <v>81</v>
      </c>
      <c r="B2" s="1" t="s">
        <v>204</v>
      </c>
      <c r="C2" s="1" t="s">
        <v>461</v>
      </c>
      <c r="D2" s="1" t="s">
        <v>462</v>
      </c>
      <c r="E2" s="1" t="s">
        <v>463</v>
      </c>
      <c r="F2" s="1" t="s">
        <v>464</v>
      </c>
      <c r="AF2" s="1" t="s">
        <v>80</v>
      </c>
      <c r="AG2" s="1" t="s">
        <v>81</v>
      </c>
      <c r="AH2" s="1" t="s">
        <v>461</v>
      </c>
      <c r="AI2" s="1" t="s">
        <v>465</v>
      </c>
      <c r="AK2" s="1" t="s">
        <v>446</v>
      </c>
      <c r="AL2" s="1" t="s">
        <v>119</v>
      </c>
      <c r="AN2" t="s">
        <v>81</v>
      </c>
      <c r="AO2" t="s">
        <v>487</v>
      </c>
      <c r="AP2" t="s">
        <v>488</v>
      </c>
      <c r="AQ2" t="s">
        <v>489</v>
      </c>
      <c r="AR2" t="s">
        <v>490</v>
      </c>
      <c r="AS2" s="136" t="s">
        <v>499</v>
      </c>
      <c r="AT2" s="136"/>
      <c r="AU2" s="136"/>
      <c r="AV2" s="136"/>
      <c r="AW2" s="136"/>
      <c r="AX2" s="136"/>
      <c r="AY2" s="136"/>
      <c r="AZ2" s="136"/>
      <c r="BA2" s="136"/>
      <c r="BB2" s="136"/>
      <c r="BC2" s="137"/>
    </row>
    <row r="3" spans="1:56" ht="21">
      <c r="A3" s="82" t="s">
        <v>94</v>
      </c>
      <c r="B3">
        <f>COUNTIF(Table36[[Month ]],MONTH('Summary Treatment'!$A3))</f>
        <v>18</v>
      </c>
      <c r="C3">
        <f>SUMIF(Table36[[Month ]],MONTH('Summary Treatment'!$A3), Table36[Volume (in kiloliters)])</f>
        <v>135</v>
      </c>
      <c r="D3">
        <f t="shared" ref="D3:D14" si="0">IFERROR(C3/B3,"")</f>
        <v>7.5</v>
      </c>
      <c r="E3">
        <f>'Data Registry'!$V$4</f>
        <v>27</v>
      </c>
      <c r="F3">
        <f>SUMIF(Table48[Month],MONTH(Table53[[#This Row],[Month]]), Table48[Exceeding?])</f>
        <v>2</v>
      </c>
      <c r="H3" t="s">
        <v>81</v>
      </c>
      <c r="I3" s="72" t="s">
        <v>367</v>
      </c>
      <c r="J3" s="72" t="s">
        <v>368</v>
      </c>
      <c r="K3" s="72" t="s">
        <v>369</v>
      </c>
      <c r="L3" s="72" t="s">
        <v>371</v>
      </c>
      <c r="M3" t="s">
        <v>372</v>
      </c>
      <c r="N3" t="s">
        <v>373</v>
      </c>
      <c r="O3" t="s">
        <v>374</v>
      </c>
      <c r="Q3" s="21" t="s">
        <v>167</v>
      </c>
      <c r="R3" t="s">
        <v>366</v>
      </c>
      <c r="S3" t="s">
        <v>375</v>
      </c>
      <c r="U3" s="51"/>
      <c r="V3" s="21" t="s">
        <v>167</v>
      </c>
      <c r="W3" t="s">
        <v>376</v>
      </c>
      <c r="X3" t="s">
        <v>377</v>
      </c>
      <c r="Z3" s="21" t="s">
        <v>167</v>
      </c>
      <c r="AA3" t="s">
        <v>364</v>
      </c>
      <c r="AC3" s="21" t="s">
        <v>167</v>
      </c>
      <c r="AD3" t="s">
        <v>460</v>
      </c>
      <c r="AF3" s="2">
        <v>43922</v>
      </c>
      <c r="AG3">
        <f>MONTH(AF3)</f>
        <v>4</v>
      </c>
      <c r="AH3">
        <f>SUMIF(Table36[[Day ]],AF3, Table36[Volume (in kiloliters)])</f>
        <v>0</v>
      </c>
      <c r="AI3" cm="1">
        <f t="array" ref="AI3">IF(AH3&gt;Table18[Plant Capacity], 1,0)</f>
        <v>0</v>
      </c>
      <c r="AK3" s="133" t="s">
        <v>497</v>
      </c>
      <c r="AL3">
        <f>COUNTIF(Table55[Overall Compliance],'Summary Treatment'!AK3)</f>
        <v>256</v>
      </c>
      <c r="AN3" t="s">
        <v>94</v>
      </c>
      <c r="AO3">
        <f>COUNTIFS(Table55[Operation Status],Table60[[#Headers],[Operational]],Table55[[Month ]], MONTH(Table60[[#This Row],[Month]]))</f>
        <v>26</v>
      </c>
      <c r="AP3">
        <f>COUNTIFS(Table55[Operation Status],Table60[[#Headers],[Non-Operational - Holiday]],Table55[[Month ]], MONTH(Table60[[#This Row],[Month]]))</f>
        <v>0</v>
      </c>
      <c r="AQ3">
        <f>COUNTIFS(Table55[Operation Status],Table60[[#Headers],[Non-Operational - Under Maintenance]],Table55[[Month ]], MONTH(Table60[[#This Row],[Month]]))</f>
        <v>4</v>
      </c>
      <c r="AR3">
        <f>COUNTIFS(Table55[Operation Status],Table60[[#Headers],[Non-Operational - Other]],Table55[[Month ]], MONTH(Table60[[#This Row],[Month]]))</f>
        <v>0</v>
      </c>
      <c r="AS3">
        <f t="shared" ref="AS3:AS14" si="1">SUM(AQ3:AR3)</f>
        <v>4</v>
      </c>
      <c r="AT3" s="26"/>
      <c r="AU3" s="26"/>
      <c r="AV3" s="26"/>
      <c r="AW3" s="26"/>
      <c r="AX3" s="26"/>
      <c r="AY3" s="26"/>
      <c r="AZ3" s="26"/>
      <c r="BA3" s="26"/>
      <c r="BB3" s="26"/>
      <c r="BC3" s="73"/>
      <c r="BD3" s="74"/>
    </row>
    <row r="4" spans="1:56">
      <c r="A4" s="83" t="s">
        <v>95</v>
      </c>
      <c r="B4">
        <f>COUNTIF(Table36[[Month ]],MONTH('Summary Treatment'!$A4))</f>
        <v>3</v>
      </c>
      <c r="C4">
        <f>SUMIF(Table36[[Month ]],MONTH('Summary Treatment'!$A4), Table36[Volume (in kiloliters)])</f>
        <v>40</v>
      </c>
      <c r="D4">
        <f t="shared" si="0"/>
        <v>13.333333333333334</v>
      </c>
      <c r="E4">
        <f>'Data Registry'!$V$4</f>
        <v>27</v>
      </c>
      <c r="F4">
        <f>SUMIF(Table48[Month],MONTH(Table53[[#This Row],[Month]]), Table48[Exceeding?])</f>
        <v>0</v>
      </c>
      <c r="H4" s="70" t="s">
        <v>94</v>
      </c>
      <c r="I4" s="138">
        <f>SUMIF(Table6[[Month ]],MONTH($H4),Table6[Expenditure (in INR)])</f>
        <v>2700</v>
      </c>
      <c r="J4" s="138">
        <f>SUM(Table226[Apr-20])</f>
        <v>1000</v>
      </c>
      <c r="K4" s="139">
        <f>IF(OR(Table49[[#This Row],[Expenses]]&lt;&gt;"",Table49[[#This Row],[Wages]]&lt;&gt;""),SUM(I4:J4),"")</f>
        <v>3700</v>
      </c>
      <c r="L4" s="139">
        <f>_xlfn.LET(_xlpm.tol_sl,SUMIF(Table36[[Month ]],MONTH('Summary Treatment'!$H4),Table36[Volume (in liters)]), IF(_xlpm.tol_sl=0, "", _xlpm.tol_sl))</f>
        <v>135000</v>
      </c>
      <c r="M4" s="71">
        <f>IFERROR(Table49[[#This Row],[Total Cost]]/Table49[[#This Row],[Total Sludge Treated (in liters)]],"")</f>
        <v>2.7407407407407408E-2</v>
      </c>
      <c r="N4" s="71">
        <f>IFERROR(Table49[[#This Row],[Wages]]/Table49[[#This Row],[Total Sludge Treated (in liters)]],"")</f>
        <v>7.4074074074074077E-3</v>
      </c>
      <c r="O4" s="71">
        <f>IFERROR(Table49[[#This Row],[Expenses]]/Table49[[#This Row],[Total Sludge Treated (in liters)]],"")</f>
        <v>0.02</v>
      </c>
      <c r="Q4" s="177" t="s">
        <v>459</v>
      </c>
      <c r="S4" s="60">
        <v>0</v>
      </c>
      <c r="U4" s="52"/>
      <c r="V4" s="177" t="s">
        <v>204</v>
      </c>
      <c r="W4" s="80">
        <v>0</v>
      </c>
      <c r="X4" s="60">
        <v>0</v>
      </c>
      <c r="Z4" s="177" t="s">
        <v>222</v>
      </c>
      <c r="AA4" s="196">
        <v>30</v>
      </c>
      <c r="AC4" s="177" t="s">
        <v>459</v>
      </c>
      <c r="AD4" s="196">
        <v>226</v>
      </c>
      <c r="AF4" s="2">
        <v>43923</v>
      </c>
      <c r="AG4">
        <f t="shared" ref="AG4:AG67" si="2">MONTH(AF4)</f>
        <v>4</v>
      </c>
      <c r="AH4">
        <f>SUMIF(Table36[[Day ]],AF4, Table36[Volume (in kiloliters)])</f>
        <v>0</v>
      </c>
      <c r="AI4" cm="1">
        <f t="array" ref="AI4">IF(AH4&gt;Table18[Plant Capacity], 1,0)</f>
        <v>0</v>
      </c>
      <c r="AK4" s="134" t="s">
        <v>498</v>
      </c>
      <c r="AL4">
        <f>COUNTIF(Table55[Overall Compliance],'Summary Treatment'!AK4)</f>
        <v>95</v>
      </c>
      <c r="AN4" t="s">
        <v>95</v>
      </c>
      <c r="AO4">
        <f>COUNTIFS(Table55[Operation Status],Table60[[#Headers],[Operational]],Table55[[Month ]], MONTH(Table60[[#This Row],[Month]]))</f>
        <v>28</v>
      </c>
      <c r="AP4">
        <f>COUNTIFS(Table55[Operation Status],Table60[[#Headers],[Non-Operational - Holiday]],Table55[[Month ]], MONTH(Table60[[#This Row],[Month]]))</f>
        <v>0</v>
      </c>
      <c r="AQ4">
        <f>COUNTIFS(Table55[Operation Status],Table60[[#Headers],[Non-Operational - Under Maintenance]],Table55[[Month ]], MONTH(Table60[[#This Row],[Month]]))</f>
        <v>3</v>
      </c>
      <c r="AR4">
        <f>COUNTIFS(Table55[Operation Status],Table60[[#Headers],[Non-Operational - Other]],Table55[[Month ]], MONTH(Table60[[#This Row],[Month]]))</f>
        <v>0</v>
      </c>
      <c r="AS4">
        <f t="shared" si="1"/>
        <v>3</v>
      </c>
      <c r="AT4" s="26"/>
      <c r="AU4" s="26"/>
      <c r="AV4" s="26"/>
      <c r="AW4" s="26"/>
      <c r="AX4" s="26"/>
      <c r="AY4" s="26"/>
      <c r="AZ4" s="26"/>
      <c r="BA4" s="26"/>
      <c r="BB4" s="26"/>
      <c r="BC4" s="27"/>
      <c r="BD4" s="23"/>
    </row>
    <row r="5" spans="1:56">
      <c r="A5" s="82" t="s">
        <v>96</v>
      </c>
      <c r="B5">
        <f>COUNTIF(Table36[[Month ]],MONTH('Summary Treatment'!$A5))</f>
        <v>7</v>
      </c>
      <c r="C5">
        <f>SUMIF(Table36[[Month ]],MONTH('Summary Treatment'!$A5), Table36[Volume (in kiloliters)])</f>
        <v>75</v>
      </c>
      <c r="D5">
        <f t="shared" si="0"/>
        <v>10.714285714285714</v>
      </c>
      <c r="E5">
        <f>'Data Registry'!$V$4</f>
        <v>27</v>
      </c>
      <c r="F5">
        <f>SUMIF(Table48[Month],MONTH(Table53[[#This Row],[Month]]), Table48[Exceeding?])</f>
        <v>0</v>
      </c>
      <c r="H5" s="70" t="s">
        <v>95</v>
      </c>
      <c r="I5" s="138">
        <f>SUMIF(Table6[[Month ]],MONTH($H5),Table6[Expenditure (in INR)])</f>
        <v>2600</v>
      </c>
      <c r="J5" s="138">
        <f>SUM(Table226[May-20])</f>
        <v>1000</v>
      </c>
      <c r="K5" s="139">
        <f>IF(OR(Table49[[#This Row],[Expenses]]&lt;&gt;"",Table49[[#This Row],[Wages]]&lt;&gt;""),SUM(I5:J5),"")</f>
        <v>3600</v>
      </c>
      <c r="L5" s="139">
        <f>_xlfn.LET(_xlpm.tol_sl,SUMIF(Table36[[Month ]],MONTH('Summary Treatment'!$H5),Table36[Volume (in liters)]), IF(_xlpm.tol_sl=0, "", _xlpm.tol_sl))</f>
        <v>40000</v>
      </c>
      <c r="M5" s="71">
        <f>IFERROR(Table49[[#This Row],[Total Cost]]/Table49[[#This Row],[Total Sludge Treated (in liters)]],"")</f>
        <v>0.09</v>
      </c>
      <c r="N5" s="76">
        <f>IFERROR(Table49[[#This Row],[Wages]]/Table49[[#This Row],[Total Sludge Treated (in liters)]],"")</f>
        <v>2.5000000000000001E-2</v>
      </c>
      <c r="O5" s="77">
        <f>IFERROR(Table49[[#This Row],[Expenses]]/Table49[[#This Row],[Total Sludge Treated (in liters)]],"")</f>
        <v>6.5000000000000002E-2</v>
      </c>
      <c r="Q5" s="177" t="s">
        <v>243</v>
      </c>
      <c r="R5">
        <v>100</v>
      </c>
      <c r="S5" s="60">
        <v>0.05</v>
      </c>
      <c r="V5" s="177" t="s">
        <v>201</v>
      </c>
      <c r="W5" s="80">
        <v>5000</v>
      </c>
      <c r="X5" s="60">
        <v>1</v>
      </c>
      <c r="Z5" s="177" t="s">
        <v>240</v>
      </c>
      <c r="AA5" s="196">
        <v>9</v>
      </c>
      <c r="AC5" s="177" t="s">
        <v>318</v>
      </c>
      <c r="AD5" s="196">
        <v>3</v>
      </c>
      <c r="AF5" s="2">
        <v>43924</v>
      </c>
      <c r="AG5">
        <f t="shared" si="2"/>
        <v>4</v>
      </c>
      <c r="AH5">
        <f>SUMIF(Table36[[Day ]],AF5, Table36[Volume (in kiloliters)])</f>
        <v>0</v>
      </c>
      <c r="AI5" cm="1">
        <f t="array" ref="AI5">IF(AH5&gt;Table18[Plant Capacity], 1,0)</f>
        <v>0</v>
      </c>
      <c r="AK5" s="133" t="s">
        <v>526</v>
      </c>
      <c r="AL5">
        <f>COUNTIF(Table55[Overall Compliance],'Summary Treatment'!AK5)</f>
        <v>14</v>
      </c>
      <c r="AN5" t="s">
        <v>96</v>
      </c>
      <c r="AO5">
        <f>COUNTIFS(Table55[Operation Status],Table60[[#Headers],[Operational]],Table55[[Month ]], MONTH(Table60[[#This Row],[Month]]))</f>
        <v>28</v>
      </c>
      <c r="AP5">
        <f>COUNTIFS(Table55[Operation Status],Table60[[#Headers],[Non-Operational - Holiday]],Table55[[Month ]], MONTH(Table60[[#This Row],[Month]]))</f>
        <v>0</v>
      </c>
      <c r="AQ5">
        <f>COUNTIFS(Table55[Operation Status],Table60[[#Headers],[Non-Operational - Under Maintenance]],Table55[[Month ]], MONTH(Table60[[#This Row],[Month]]))</f>
        <v>2</v>
      </c>
      <c r="AR5">
        <f>COUNTIFS(Table55[Operation Status],Table60[[#Headers],[Non-Operational - Other]],Table55[[Month ]], MONTH(Table60[[#This Row],[Month]]))</f>
        <v>0</v>
      </c>
      <c r="AS5">
        <f t="shared" si="1"/>
        <v>2</v>
      </c>
      <c r="AT5" s="26"/>
      <c r="AU5" s="26"/>
      <c r="AV5" s="26"/>
      <c r="AW5" s="26"/>
      <c r="AX5" s="26"/>
      <c r="AY5" s="26"/>
      <c r="AZ5" s="26"/>
      <c r="BA5" s="26"/>
      <c r="BB5" s="26"/>
      <c r="BC5" s="27"/>
      <c r="BD5" s="23"/>
    </row>
    <row r="6" spans="1:56">
      <c r="A6" s="83" t="s">
        <v>97</v>
      </c>
      <c r="B6">
        <f>COUNTIF(Table36[[Month ]],MONTH('Summary Treatment'!$A6))</f>
        <v>0</v>
      </c>
      <c r="C6">
        <f>SUMIF(Table36[[Month ]],MONTH('Summary Treatment'!$A6), Table36[Volume (in kiloliters)])</f>
        <v>0</v>
      </c>
      <c r="D6" t="str">
        <f t="shared" si="0"/>
        <v/>
      </c>
      <c r="E6">
        <f>'Data Registry'!$V$4</f>
        <v>27</v>
      </c>
      <c r="F6">
        <f>SUMIF(Table48[Month],MONTH(Table53[[#This Row],[Month]]), Table48[Exceeding?])</f>
        <v>0</v>
      </c>
      <c r="H6" s="70" t="s">
        <v>96</v>
      </c>
      <c r="I6" s="138">
        <f>SUMIF(Table6[[Month ]],MONTH($H6),Table6[Expenditure (in INR)])</f>
        <v>400</v>
      </c>
      <c r="J6" s="138">
        <f>SUM(Table226[Jun-20])</f>
        <v>1000</v>
      </c>
      <c r="K6" s="139">
        <f>IF(OR(Table49[[#This Row],[Expenses]]&lt;&gt;"",Table49[[#This Row],[Wages]]&lt;&gt;""),SUM(I6:J6),"")</f>
        <v>1400</v>
      </c>
      <c r="L6" s="139">
        <f>_xlfn.LET(_xlpm.tol_sl,SUMIF(Table36[[Month ]],MONTH('Summary Treatment'!$H6),Table36[Volume (in liters)]), IF(_xlpm.tol_sl=0, "", _xlpm.tol_sl))</f>
        <v>75000</v>
      </c>
      <c r="M6" s="71">
        <f>IFERROR(Table49[[#This Row],[Total Cost]]/Table49[[#This Row],[Total Sludge Treated (in liters)]],"")</f>
        <v>1.8666666666666668E-2</v>
      </c>
      <c r="N6" s="76">
        <f>IFERROR(Table49[[#This Row],[Wages]]/Table49[[#This Row],[Total Sludge Treated (in liters)]],"")</f>
        <v>1.3333333333333334E-2</v>
      </c>
      <c r="O6" s="77">
        <f>IFERROR(Table49[[#This Row],[Expenses]]/Table49[[#This Row],[Total Sludge Treated (in liters)]],"")</f>
        <v>5.3333333333333332E-3</v>
      </c>
      <c r="Q6" s="177" t="s">
        <v>214</v>
      </c>
      <c r="R6">
        <v>100</v>
      </c>
      <c r="S6" s="60">
        <v>0.05</v>
      </c>
      <c r="V6" s="177" t="s">
        <v>166</v>
      </c>
      <c r="W6">
        <v>5000</v>
      </c>
      <c r="X6" s="61">
        <v>1</v>
      </c>
      <c r="Z6" s="177" t="s">
        <v>221</v>
      </c>
      <c r="AA6" s="196">
        <v>211</v>
      </c>
      <c r="AC6" s="177" t="s">
        <v>253</v>
      </c>
      <c r="AD6" s="196">
        <v>19</v>
      </c>
      <c r="AF6" s="2">
        <v>43925</v>
      </c>
      <c r="AG6">
        <f t="shared" si="2"/>
        <v>4</v>
      </c>
      <c r="AH6">
        <f>SUMIF(Table36[[Day ]],AF6, Table36[Volume (in kiloliters)])</f>
        <v>0</v>
      </c>
      <c r="AI6" cm="1">
        <f t="array" ref="AI6">IF(AH6&gt;Table18[Plant Capacity], 1,0)</f>
        <v>0</v>
      </c>
      <c r="AN6" t="s">
        <v>97</v>
      </c>
      <c r="AO6">
        <f>COUNTIFS(Table55[Operation Status],Table60[[#Headers],[Operational]],Table55[[Month ]], MONTH(Table60[[#This Row],[Month]]))</f>
        <v>28</v>
      </c>
      <c r="AP6">
        <f>COUNTIFS(Table55[Operation Status],Table60[[#Headers],[Non-Operational - Holiday]],Table55[[Month ]], MONTH(Table60[[#This Row],[Month]]))</f>
        <v>0</v>
      </c>
      <c r="AQ6">
        <f>COUNTIFS(Table55[Operation Status],Table60[[#Headers],[Non-Operational - Under Maintenance]],Table55[[Month ]], MONTH(Table60[[#This Row],[Month]]))</f>
        <v>3</v>
      </c>
      <c r="AR6">
        <f>COUNTIFS(Table55[Operation Status],Table60[[#Headers],[Non-Operational - Other]],Table55[[Month ]], MONTH(Table60[[#This Row],[Month]]))</f>
        <v>0</v>
      </c>
      <c r="AS6">
        <f t="shared" si="1"/>
        <v>3</v>
      </c>
    </row>
    <row r="7" spans="1:56">
      <c r="A7" s="82" t="s">
        <v>98</v>
      </c>
      <c r="B7">
        <f>COUNTIF(Table36[[Month ]],MONTH('Summary Treatment'!$A7))</f>
        <v>0</v>
      </c>
      <c r="C7">
        <f>SUMIF(Table36[[Month ]],MONTH('Summary Treatment'!$A7), Table36[Volume (in kiloliters)])</f>
        <v>0</v>
      </c>
      <c r="D7" t="str">
        <f t="shared" si="0"/>
        <v/>
      </c>
      <c r="E7">
        <f>'Data Registry'!$V$4</f>
        <v>27</v>
      </c>
      <c r="F7">
        <f>SUMIF(Table48[Month],MONTH(Table53[[#This Row],[Month]]), Table48[Exceeding?])</f>
        <v>0</v>
      </c>
      <c r="H7" s="70" t="s">
        <v>97</v>
      </c>
      <c r="I7" s="138">
        <f>SUMIF(Table6[[Month ]],MONTH($H7),Table6[Expenditure (in INR)])</f>
        <v>400</v>
      </c>
      <c r="J7" s="138">
        <f>SUM(Table226[Jul-20])</f>
        <v>1000</v>
      </c>
      <c r="K7" s="139">
        <f>IF(OR(Table49[[#This Row],[Expenses]]&lt;&gt;"",Table49[[#This Row],[Wages]]&lt;&gt;""),SUM(I7:J7),"")</f>
        <v>1400</v>
      </c>
      <c r="L7" s="139" t="str">
        <f>_xlfn.LET(_xlpm.tol_sl,SUMIF(Table36[[Month ]],MONTH('Summary Treatment'!$H7),Table36[Volume (in liters)]), IF(_xlpm.tol_sl=0, "", _xlpm.tol_sl))</f>
        <v/>
      </c>
      <c r="M7" s="71" t="str">
        <f>IFERROR(Table49[[#This Row],[Total Cost]]/Table49[[#This Row],[Total Sludge Treated (in liters)]],"")</f>
        <v/>
      </c>
      <c r="N7" s="75" t="str">
        <f>IFERROR(Table49[[#This Row],[Wages]]/Table49[[#This Row],[Total Sludge Treated (in liters)]],"")</f>
        <v/>
      </c>
      <c r="O7" s="77" t="str">
        <f>IFERROR(Table49[[#This Row],[Expenses]]/Table49[[#This Row],[Total Sludge Treated (in liters)]],"")</f>
        <v/>
      </c>
      <c r="Q7" s="177" t="s">
        <v>213</v>
      </c>
      <c r="R7">
        <v>100</v>
      </c>
      <c r="S7" s="60">
        <v>0.05</v>
      </c>
      <c r="Z7" s="177" t="s">
        <v>166</v>
      </c>
      <c r="AA7" s="196">
        <v>250</v>
      </c>
      <c r="AC7" s="177" t="s">
        <v>319</v>
      </c>
      <c r="AD7" s="196">
        <v>6</v>
      </c>
      <c r="AF7" s="2">
        <v>43926</v>
      </c>
      <c r="AG7">
        <f t="shared" si="2"/>
        <v>4</v>
      </c>
      <c r="AH7">
        <f>SUMIF(Table36[[Day ]],AF7, Table36[Volume (in kiloliters)])</f>
        <v>0</v>
      </c>
      <c r="AI7" cm="1">
        <f t="array" ref="AI7">IF(AH7&gt;Table18[Plant Capacity], 1,0)</f>
        <v>0</v>
      </c>
      <c r="AN7" t="s">
        <v>98</v>
      </c>
      <c r="AO7">
        <f>COUNTIFS(Table55[Operation Status],Table60[[#Headers],[Operational]],Table55[[Month ]], MONTH(Table60[[#This Row],[Month]]))</f>
        <v>31</v>
      </c>
      <c r="AP7">
        <f>COUNTIFS(Table55[Operation Status],Table60[[#Headers],[Non-Operational - Holiday]],Table55[[Month ]], MONTH(Table60[[#This Row],[Month]]))</f>
        <v>0</v>
      </c>
      <c r="AQ7">
        <f>COUNTIFS(Table55[Operation Status],Table60[[#Headers],[Non-Operational - Under Maintenance]],Table55[[Month ]], MONTH(Table60[[#This Row],[Month]]))</f>
        <v>0</v>
      </c>
      <c r="AR7">
        <f>COUNTIFS(Table55[Operation Status],Table60[[#Headers],[Non-Operational - Other]],Table55[[Month ]], MONTH(Table60[[#This Row],[Month]]))</f>
        <v>0</v>
      </c>
      <c r="AS7">
        <f t="shared" si="1"/>
        <v>0</v>
      </c>
    </row>
    <row r="8" spans="1:56">
      <c r="A8" s="83" t="s">
        <v>99</v>
      </c>
      <c r="B8">
        <f>COUNTIF(Table36[[Month ]],MONTH('Summary Treatment'!$A8))</f>
        <v>0</v>
      </c>
      <c r="C8">
        <f>SUMIF(Table36[[Month ]],MONTH('Summary Treatment'!$A8), Table36[Volume (in kiloliters)])</f>
        <v>0</v>
      </c>
      <c r="D8" t="str">
        <f t="shared" si="0"/>
        <v/>
      </c>
      <c r="E8">
        <f>'Data Registry'!$V$4</f>
        <v>27</v>
      </c>
      <c r="F8">
        <f>SUMIF(Table48[Month],MONTH(Table53[[#This Row],[Month]]), Table48[Exceeding?])</f>
        <v>0</v>
      </c>
      <c r="H8" s="70" t="s">
        <v>98</v>
      </c>
      <c r="I8" s="138">
        <f>SUMIF(Table6[[Month ]],MONTH($H8),Table6[Expenditure (in INR)])</f>
        <v>1200</v>
      </c>
      <c r="J8" s="138">
        <f>SUM(Table226[Aug-20])</f>
        <v>1000</v>
      </c>
      <c r="K8" s="139">
        <f>IF(OR(Table49[[#This Row],[Expenses]]&lt;&gt;"",Table49[[#This Row],[Wages]]&lt;&gt;""),SUM(I8:J8),"")</f>
        <v>2200</v>
      </c>
      <c r="L8" s="139" t="str">
        <f>_xlfn.LET(_xlpm.tol_sl,SUMIF(Table36[[Month ]],MONTH('Summary Treatment'!$H8),Table36[Volume (in liters)]), IF(_xlpm.tol_sl=0, "", _xlpm.tol_sl))</f>
        <v/>
      </c>
      <c r="M8" s="71" t="str">
        <f>IFERROR(Table49[[#This Row],[Total Cost]]/Table49[[#This Row],[Total Sludge Treated (in liters)]],"")</f>
        <v/>
      </c>
      <c r="N8" s="75" t="str">
        <f>IFERROR(Table49[[#This Row],[Wages]]/Table49[[#This Row],[Total Sludge Treated (in liters)]],"")</f>
        <v/>
      </c>
      <c r="O8" s="77" t="str">
        <f>IFERROR(Table49[[#This Row],[Expenses]]/Table49[[#This Row],[Total Sludge Treated (in liters)]],"")</f>
        <v/>
      </c>
      <c r="Q8" s="177" t="s">
        <v>211</v>
      </c>
      <c r="R8">
        <v>500</v>
      </c>
      <c r="S8" s="60">
        <v>0.25</v>
      </c>
      <c r="AC8" s="177" t="s">
        <v>166</v>
      </c>
      <c r="AD8" s="196">
        <v>254</v>
      </c>
      <c r="AF8" s="2">
        <v>43927</v>
      </c>
      <c r="AG8">
        <f t="shared" si="2"/>
        <v>4</v>
      </c>
      <c r="AH8">
        <f>SUMIF(Table36[[Day ]],AF8, Table36[Volume (in kiloliters)])</f>
        <v>0</v>
      </c>
      <c r="AI8" cm="1">
        <f t="array" ref="AI8">IF(AH8&gt;Table18[Plant Capacity], 1,0)</f>
        <v>0</v>
      </c>
      <c r="AN8" t="s">
        <v>99</v>
      </c>
      <c r="AO8">
        <f>COUNTIFS(Table55[Operation Status],Table60[[#Headers],[Operational]],Table55[[Month ]], MONTH(Table60[[#This Row],[Month]]))</f>
        <v>26</v>
      </c>
      <c r="AP8">
        <f>COUNTIFS(Table55[Operation Status],Table60[[#Headers],[Non-Operational - Holiday]],Table55[[Month ]], MONTH(Table60[[#This Row],[Month]]))</f>
        <v>0</v>
      </c>
      <c r="AQ8">
        <f>COUNTIFS(Table55[Operation Status],Table60[[#Headers],[Non-Operational - Under Maintenance]],Table55[[Month ]], MONTH(Table60[[#This Row],[Month]]))</f>
        <v>4</v>
      </c>
      <c r="AR8">
        <f>COUNTIFS(Table55[Operation Status],Table60[[#Headers],[Non-Operational - Other]],Table55[[Month ]], MONTH(Table60[[#This Row],[Month]]))</f>
        <v>0</v>
      </c>
      <c r="AS8">
        <f t="shared" si="1"/>
        <v>4</v>
      </c>
    </row>
    <row r="9" spans="1:56">
      <c r="A9" s="82" t="s">
        <v>100</v>
      </c>
      <c r="B9">
        <f>COUNTIF(Table36[[Month ]],MONTH('Summary Treatment'!$A9))</f>
        <v>0</v>
      </c>
      <c r="C9">
        <f>SUMIF(Table36[[Month ]],MONTH('Summary Treatment'!$A9), Table36[Volume (in kiloliters)])</f>
        <v>0</v>
      </c>
      <c r="D9" t="str">
        <f t="shared" si="0"/>
        <v/>
      </c>
      <c r="E9">
        <f>'Data Registry'!$V$4</f>
        <v>27</v>
      </c>
      <c r="F9">
        <f>SUMIF(Table48[Month],MONTH(Table53[[#This Row],[Month]]), Table48[Exceeding?])</f>
        <v>0</v>
      </c>
      <c r="H9" s="70" t="s">
        <v>99</v>
      </c>
      <c r="I9" s="138">
        <f>SUMIF(Table6[[Month ]],MONTH($H9),Table6[Expenditure (in INR)])</f>
        <v>0</v>
      </c>
      <c r="J9" s="138">
        <f>SUM(Table226[Sep-20])</f>
        <v>0</v>
      </c>
      <c r="K9" s="139">
        <f>IF(OR(Table49[[#This Row],[Expenses]]&lt;&gt;"",Table49[[#This Row],[Wages]]&lt;&gt;""),SUM(I9:J9),"")</f>
        <v>0</v>
      </c>
      <c r="L9" s="139" t="str">
        <f>_xlfn.LET(_xlpm.tol_sl,SUMIF(Table36[[Month ]],MONTH('Summary Treatment'!$H9),Table36[Volume (in liters)]), IF(_xlpm.tol_sl=0, "", _xlpm.tol_sl))</f>
        <v/>
      </c>
      <c r="M9" s="71" t="str">
        <f>IFERROR(Table49[[#This Row],[Total Cost]]/Table49[[#This Row],[Total Sludge Treated (in liters)]],"")</f>
        <v/>
      </c>
      <c r="N9" s="75" t="str">
        <f>IFERROR(Table49[[#This Row],[Wages]]/Table49[[#This Row],[Total Sludge Treated (in liters)]],"")</f>
        <v/>
      </c>
      <c r="O9" s="77" t="str">
        <f>IFERROR(Table49[[#This Row],[Expenses]]/Table49[[#This Row],[Total Sludge Treated (in liters)]],"")</f>
        <v/>
      </c>
      <c r="Q9" s="177" t="s">
        <v>210</v>
      </c>
      <c r="R9">
        <v>500</v>
      </c>
      <c r="S9" s="60">
        <v>0.25</v>
      </c>
      <c r="AF9" s="2">
        <v>43928</v>
      </c>
      <c r="AG9">
        <f t="shared" si="2"/>
        <v>4</v>
      </c>
      <c r="AH9">
        <f>SUMIF(Table36[[Day ]],AF9, Table36[Volume (in kiloliters)])</f>
        <v>0</v>
      </c>
      <c r="AI9" cm="1">
        <f t="array" ref="AI9">IF(AH9&gt;Table18[Plant Capacity], 1,0)</f>
        <v>0</v>
      </c>
      <c r="AN9" t="s">
        <v>100</v>
      </c>
      <c r="AO9">
        <f>COUNTIFS(Table55[Operation Status],Table60[[#Headers],[Operational]],Table55[[Month ]], MONTH(Table60[[#This Row],[Month]]))</f>
        <v>27</v>
      </c>
      <c r="AP9">
        <f>COUNTIFS(Table55[Operation Status],Table60[[#Headers],[Non-Operational - Holiday]],Table55[[Month ]], MONTH(Table60[[#This Row],[Month]]))</f>
        <v>0</v>
      </c>
      <c r="AQ9">
        <f>COUNTIFS(Table55[Operation Status],Table60[[#Headers],[Non-Operational - Under Maintenance]],Table55[[Month ]], MONTH(Table60[[#This Row],[Month]]))</f>
        <v>4</v>
      </c>
      <c r="AR9">
        <f>COUNTIFS(Table55[Operation Status],Table60[[#Headers],[Non-Operational - Other]],Table55[[Month ]], MONTH(Table60[[#This Row],[Month]]))</f>
        <v>0</v>
      </c>
      <c r="AS9">
        <f t="shared" si="1"/>
        <v>4</v>
      </c>
    </row>
    <row r="10" spans="1:56">
      <c r="A10" s="83" t="s">
        <v>101</v>
      </c>
      <c r="B10">
        <f>COUNTIF(Table36[[Month ]],MONTH('Summary Treatment'!$A10))</f>
        <v>0</v>
      </c>
      <c r="C10">
        <f>SUMIF(Table36[[Month ]],MONTH('Summary Treatment'!$A10), Table36[Volume (in kiloliters)])</f>
        <v>0</v>
      </c>
      <c r="D10" t="str">
        <f t="shared" si="0"/>
        <v/>
      </c>
      <c r="E10">
        <f>'Data Registry'!$V$4</f>
        <v>27</v>
      </c>
      <c r="F10">
        <f>SUMIF(Table48[Month],MONTH(Table53[[#This Row],[Month]]), Table48[Exceeding?])</f>
        <v>0</v>
      </c>
      <c r="H10" s="70" t="s">
        <v>100</v>
      </c>
      <c r="I10" s="138">
        <f>SUMIF(Table6[[Month ]],MONTH($H10),Table6[Expenditure (in INR)])</f>
        <v>0</v>
      </c>
      <c r="J10" s="138">
        <f>SUM(Table226[Oct-20])</f>
        <v>0</v>
      </c>
      <c r="K10" s="139">
        <f>IF(OR(Table49[[#This Row],[Expenses]]&lt;&gt;"",Table49[[#This Row],[Wages]]&lt;&gt;""),SUM(I10:J10),"")</f>
        <v>0</v>
      </c>
      <c r="L10" s="139" t="str">
        <f>_xlfn.LET(_xlpm.tol_sl,SUMIF(Table36[[Month ]],MONTH('Summary Treatment'!$H10),Table36[Volume (in liters)]), IF(_xlpm.tol_sl=0, "", _xlpm.tol_sl))</f>
        <v/>
      </c>
      <c r="M10" s="71" t="str">
        <f>IFERROR(Table49[[#This Row],[Total Cost]]/Table49[[#This Row],[Total Sludge Treated (in liters)]],"")</f>
        <v/>
      </c>
      <c r="N10" s="75" t="str">
        <f>IFERROR(Table49[[#This Row],[Wages]]/Table49[[#This Row],[Total Sludge Treated (in liters)]],"")</f>
        <v/>
      </c>
      <c r="O10" s="77" t="str">
        <f>IFERROR(Table49[[#This Row],[Expenses]]/Table49[[#This Row],[Total Sludge Treated (in liters)]],"")</f>
        <v/>
      </c>
      <c r="Q10" s="177" t="s">
        <v>209</v>
      </c>
      <c r="R10">
        <v>700</v>
      </c>
      <c r="S10" s="60">
        <v>0.35</v>
      </c>
      <c r="AF10" s="2">
        <v>43929</v>
      </c>
      <c r="AG10">
        <f t="shared" si="2"/>
        <v>4</v>
      </c>
      <c r="AH10">
        <f>SUMIF(Table36[[Day ]],AF10, Table36[Volume (in kiloliters)])</f>
        <v>0</v>
      </c>
      <c r="AI10" cm="1">
        <f t="array" ref="AI10">IF(AH10&gt;Table18[Plant Capacity], 1,0)</f>
        <v>0</v>
      </c>
      <c r="AN10" t="s">
        <v>101</v>
      </c>
      <c r="AO10">
        <f>COUNTIFS(Table55[Operation Status],Table60[[#Headers],[Operational]],Table55[[Month ]], MONTH(Table60[[#This Row],[Month]]))</f>
        <v>29</v>
      </c>
      <c r="AP10">
        <f>COUNTIFS(Table55[Operation Status],Table60[[#Headers],[Non-Operational - Holiday]],Table55[[Month ]], MONTH(Table60[[#This Row],[Month]]))</f>
        <v>0</v>
      </c>
      <c r="AQ10">
        <f>COUNTIFS(Table55[Operation Status],Table60[[#Headers],[Non-Operational - Under Maintenance]],Table55[[Month ]], MONTH(Table60[[#This Row],[Month]]))</f>
        <v>1</v>
      </c>
      <c r="AR10">
        <f>COUNTIFS(Table55[Operation Status],Table60[[#Headers],[Non-Operational - Other]],Table55[[Month ]], MONTH(Table60[[#This Row],[Month]]))</f>
        <v>0</v>
      </c>
      <c r="AS10">
        <f t="shared" si="1"/>
        <v>1</v>
      </c>
    </row>
    <row r="11" spans="1:56">
      <c r="A11" s="82" t="s">
        <v>102</v>
      </c>
      <c r="B11">
        <f>COUNTIF(Table36[[Month ]],MONTH('Summary Treatment'!$A11))</f>
        <v>0</v>
      </c>
      <c r="C11">
        <f>SUMIF(Table36[[Month ]],MONTH('Summary Treatment'!$A11), Table36[Volume (in kiloliters)])</f>
        <v>0</v>
      </c>
      <c r="D11" t="str">
        <f t="shared" si="0"/>
        <v/>
      </c>
      <c r="E11">
        <f>'Data Registry'!$V$4</f>
        <v>27</v>
      </c>
      <c r="F11">
        <f>SUMIF(Table48[Month],MONTH(Table53[[#This Row],[Month]]), Table48[Exceeding?])</f>
        <v>0</v>
      </c>
      <c r="H11" s="70" t="s">
        <v>101</v>
      </c>
      <c r="I11" s="138">
        <f>SUMIF(Table6[[Month ]],MONTH($H11),Table6[Expenditure (in INR)])</f>
        <v>0</v>
      </c>
      <c r="J11" s="138">
        <f>SUM(Table226[Nov-20])</f>
        <v>0</v>
      </c>
      <c r="K11" s="139">
        <f>IF(OR(Table49[[#This Row],[Expenses]]&lt;&gt;"",Table49[[#This Row],[Wages]]&lt;&gt;""),SUM(I11:J11),"")</f>
        <v>0</v>
      </c>
      <c r="L11" s="139" t="str">
        <f>_xlfn.LET(_xlpm.tol_sl,SUMIF(Table36[[Month ]],MONTH('Summary Treatment'!$H11),Table36[Volume (in liters)]), IF(_xlpm.tol_sl=0, "", _xlpm.tol_sl))</f>
        <v/>
      </c>
      <c r="M11" s="71" t="str">
        <f>IFERROR(Table49[[#This Row],[Total Cost]]/Table49[[#This Row],[Total Sludge Treated (in liters)]],"")</f>
        <v/>
      </c>
      <c r="N11" s="75" t="str">
        <f>IFERROR(Table49[[#This Row],[Wages]]/Table49[[#This Row],[Total Sludge Treated (in liters)]],"")</f>
        <v/>
      </c>
      <c r="O11" s="77" t="str">
        <f>IFERROR(Table49[[#This Row],[Expenses]]/Table49[[#This Row],[Total Sludge Treated (in liters)]],"")</f>
        <v/>
      </c>
      <c r="Q11" s="177" t="s">
        <v>166</v>
      </c>
      <c r="R11">
        <v>2000</v>
      </c>
      <c r="S11" s="60">
        <v>1</v>
      </c>
      <c r="AF11" s="2">
        <v>43930</v>
      </c>
      <c r="AG11">
        <f t="shared" si="2"/>
        <v>4</v>
      </c>
      <c r="AH11">
        <f>SUMIF(Table36[[Day ]],AF11, Table36[Volume (in kiloliters)])</f>
        <v>0</v>
      </c>
      <c r="AI11" cm="1">
        <f t="array" ref="AI11">IF(AH11&gt;Table18[Plant Capacity], 1,0)</f>
        <v>0</v>
      </c>
      <c r="AN11" t="s">
        <v>102</v>
      </c>
      <c r="AO11">
        <f>COUNTIFS(Table55[Operation Status],Table60[[#Headers],[Operational]],Table55[[Month ]], MONTH(Table60[[#This Row],[Month]]))</f>
        <v>29</v>
      </c>
      <c r="AP11">
        <f>COUNTIFS(Table55[Operation Status],Table60[[#Headers],[Non-Operational - Holiday]],Table55[[Month ]], MONTH(Table60[[#This Row],[Month]]))</f>
        <v>0</v>
      </c>
      <c r="AQ11">
        <f>COUNTIFS(Table55[Operation Status],Table60[[#Headers],[Non-Operational - Under Maintenance]],Table55[[Month ]], MONTH(Table60[[#This Row],[Month]]))</f>
        <v>2</v>
      </c>
      <c r="AR11">
        <f>COUNTIFS(Table55[Operation Status],Table60[[#Headers],[Non-Operational - Other]],Table55[[Month ]], MONTH(Table60[[#This Row],[Month]]))</f>
        <v>0</v>
      </c>
      <c r="AS11">
        <f t="shared" si="1"/>
        <v>2</v>
      </c>
    </row>
    <row r="12" spans="1:56">
      <c r="A12" s="83" t="s">
        <v>103</v>
      </c>
      <c r="B12">
        <f>COUNTIF(Table36[[Month ]],MONTH('Summary Treatment'!$A12))</f>
        <v>0</v>
      </c>
      <c r="C12">
        <f>SUMIF(Table36[[Month ]],MONTH('Summary Treatment'!$A12), Table36[Volume (in kiloliters)])</f>
        <v>0</v>
      </c>
      <c r="D12" t="str">
        <f t="shared" si="0"/>
        <v/>
      </c>
      <c r="E12">
        <f>'Data Registry'!$V$4</f>
        <v>27</v>
      </c>
      <c r="F12">
        <f>SUMIF(Table48[Month],MONTH(Table53[[#This Row],[Month]]), Table48[Exceeding?])</f>
        <v>0</v>
      </c>
      <c r="H12" s="70" t="s">
        <v>102</v>
      </c>
      <c r="I12" s="138">
        <f>SUMIF(Table6[[Month ]],MONTH($H12),Table6[Expenditure (in INR)])</f>
        <v>0</v>
      </c>
      <c r="J12" s="138">
        <f>SUM(Table226[Dec-20])</f>
        <v>0</v>
      </c>
      <c r="K12" s="139">
        <f>IF(OR(Table49[[#This Row],[Expenses]]&lt;&gt;"",Table49[[#This Row],[Wages]]&lt;&gt;""),SUM(I12:J12),"")</f>
        <v>0</v>
      </c>
      <c r="L12" s="139" t="str">
        <f>_xlfn.LET(_xlpm.tol_sl,SUMIF(Table36[[Month ]],MONTH('Summary Treatment'!$H12),Table36[Volume (in liters)]), IF(_xlpm.tol_sl=0, "", _xlpm.tol_sl))</f>
        <v/>
      </c>
      <c r="M12" s="71" t="str">
        <f>IFERROR(Table49[[#This Row],[Total Cost]]/Table49[[#This Row],[Total Sludge Treated (in liters)]],"")</f>
        <v/>
      </c>
      <c r="N12" s="75" t="str">
        <f>IFERROR(Table49[[#This Row],[Wages]]/Table49[[#This Row],[Total Sludge Treated (in liters)]],"")</f>
        <v/>
      </c>
      <c r="O12" s="77" t="str">
        <f>IFERROR(Table49[[#This Row],[Expenses]]/Table49[[#This Row],[Total Sludge Treated (in liters)]],"")</f>
        <v/>
      </c>
      <c r="AF12" s="2">
        <v>43931</v>
      </c>
      <c r="AG12">
        <f t="shared" si="2"/>
        <v>4</v>
      </c>
      <c r="AH12">
        <f>SUMIF(Table36[[Day ]],AF12, Table36[Volume (in kiloliters)])</f>
        <v>0</v>
      </c>
      <c r="AI12" cm="1">
        <f t="array" ref="AI12">IF(AH12&gt;Table18[Plant Capacity], 1,0)</f>
        <v>0</v>
      </c>
      <c r="AN12" t="s">
        <v>103</v>
      </c>
      <c r="AO12">
        <f>COUNTIFS(Table55[Operation Status],Table60[[#Headers],[Operational]],Table55[[Month ]], MONTH(Table60[[#This Row],[Month]]))</f>
        <v>31</v>
      </c>
      <c r="AP12">
        <f>COUNTIFS(Table55[Operation Status],Table60[[#Headers],[Non-Operational - Holiday]],Table55[[Month ]], MONTH(Table60[[#This Row],[Month]]))</f>
        <v>0</v>
      </c>
      <c r="AQ12">
        <f>COUNTIFS(Table55[Operation Status],Table60[[#Headers],[Non-Operational - Under Maintenance]],Table55[[Month ]], MONTH(Table60[[#This Row],[Month]]))</f>
        <v>0</v>
      </c>
      <c r="AR12">
        <f>COUNTIFS(Table55[Operation Status],Table60[[#Headers],[Non-Operational - Other]],Table55[[Month ]], MONTH(Table60[[#This Row],[Month]]))</f>
        <v>0</v>
      </c>
      <c r="AS12">
        <f t="shared" si="1"/>
        <v>0</v>
      </c>
    </row>
    <row r="13" spans="1:56">
      <c r="A13" s="82" t="s">
        <v>104</v>
      </c>
      <c r="B13">
        <f>COUNTIF(Table36[[Month ]],MONTH('Summary Treatment'!$A13))</f>
        <v>0</v>
      </c>
      <c r="C13">
        <f>SUMIF(Table36[[Month ]],MONTH('Summary Treatment'!$A13), Table36[Volume (in kiloliters)])</f>
        <v>0</v>
      </c>
      <c r="D13" t="str">
        <f t="shared" si="0"/>
        <v/>
      </c>
      <c r="E13">
        <f>'Data Registry'!$V$4</f>
        <v>27</v>
      </c>
      <c r="F13">
        <f>SUMIF(Table48[Month],MONTH(Table53[[#This Row],[Month]]), Table48[Exceeding?])</f>
        <v>0</v>
      </c>
      <c r="H13" s="70" t="s">
        <v>103</v>
      </c>
      <c r="I13" s="138">
        <f>SUMIF(Table6[[Month ]],MONTH($H13),Table6[Expenditure (in INR)])</f>
        <v>0</v>
      </c>
      <c r="J13" s="138">
        <f>SUM(Table226[Jan-21])</f>
        <v>0</v>
      </c>
      <c r="K13" s="139">
        <f>IF(OR(Table49[[#This Row],[Expenses]]&lt;&gt;"",Table49[[#This Row],[Wages]]&lt;&gt;""),SUM(I13:J13),"")</f>
        <v>0</v>
      </c>
      <c r="L13" s="139" t="str">
        <f>_xlfn.LET(_xlpm.tol_sl,SUMIF(Table36[[Month ]],MONTH('Summary Treatment'!$H13),Table36[Volume (in liters)]), IF(_xlpm.tol_sl=0, "", _xlpm.tol_sl))</f>
        <v/>
      </c>
      <c r="M13" s="71" t="str">
        <f>IFERROR(Table49[[#This Row],[Total Cost]]/Table49[[#This Row],[Total Sludge Treated (in liters)]],"")</f>
        <v/>
      </c>
      <c r="N13" s="75" t="str">
        <f>IFERROR(Table49[[#This Row],[Wages]]/Table49[[#This Row],[Total Sludge Treated (in liters)]],"")</f>
        <v/>
      </c>
      <c r="O13" s="77" t="str">
        <f>IFERROR(Table49[[#This Row],[Expenses]]/Table49[[#This Row],[Total Sludge Treated (in liters)]],"")</f>
        <v/>
      </c>
      <c r="AF13" s="2">
        <v>43932</v>
      </c>
      <c r="AG13">
        <f t="shared" si="2"/>
        <v>4</v>
      </c>
      <c r="AH13">
        <f>SUMIF(Table36[[Day ]],AF13, Table36[Volume (in kiloliters)])</f>
        <v>0</v>
      </c>
      <c r="AI13" cm="1">
        <f t="array" ref="AI13">IF(AH13&gt;Table18[Plant Capacity], 1,0)</f>
        <v>0</v>
      </c>
      <c r="AN13" t="s">
        <v>104</v>
      </c>
      <c r="AO13">
        <f>COUNTIFS(Table55[Operation Status],Table60[[#Headers],[Operational]],Table55[[Month ]], MONTH(Table60[[#This Row],[Month]]))</f>
        <v>28</v>
      </c>
      <c r="AP13">
        <f>COUNTIFS(Table55[Operation Status],Table60[[#Headers],[Non-Operational - Holiday]],Table55[[Month ]], MONTH(Table60[[#This Row],[Month]]))</f>
        <v>0</v>
      </c>
      <c r="AQ13">
        <f>COUNTIFS(Table55[Operation Status],Table60[[#Headers],[Non-Operational - Under Maintenance]],Table55[[Month ]], MONTH(Table60[[#This Row],[Month]]))</f>
        <v>0</v>
      </c>
      <c r="AR13">
        <f>COUNTIFS(Table55[Operation Status],Table60[[#Headers],[Non-Operational - Other]],Table55[[Month ]], MONTH(Table60[[#This Row],[Month]]))</f>
        <v>0</v>
      </c>
      <c r="AS13">
        <f t="shared" si="1"/>
        <v>0</v>
      </c>
    </row>
    <row r="14" spans="1:56">
      <c r="A14" s="83" t="s">
        <v>105</v>
      </c>
      <c r="B14">
        <f>COUNTIF(Table36[[Month ]],MONTH('Summary Treatment'!$A14))</f>
        <v>0</v>
      </c>
      <c r="C14">
        <f>SUMIF(Table36[[Month ]],MONTH('Summary Treatment'!$A14), Table36[Volume (in kiloliters)])</f>
        <v>0</v>
      </c>
      <c r="D14" t="str">
        <f t="shared" si="0"/>
        <v/>
      </c>
      <c r="E14">
        <f>'Data Registry'!$V$4</f>
        <v>27</v>
      </c>
      <c r="F14">
        <f>SUMIF(Table48[Month],MONTH(Table53[[#This Row],[Month]]), Table48[Exceeding?])</f>
        <v>0</v>
      </c>
      <c r="H14" s="70" t="s">
        <v>104</v>
      </c>
      <c r="I14" s="138">
        <f>SUMIF(Table6[[Month ]],MONTH($H14),Table6[Expenditure (in INR)])</f>
        <v>0</v>
      </c>
      <c r="J14" s="138">
        <f>SUM(Table226[Feb-21])</f>
        <v>0</v>
      </c>
      <c r="K14" s="139">
        <f>IF(OR(Table49[[#This Row],[Expenses]]&lt;&gt;"",Table49[[#This Row],[Wages]]&lt;&gt;""),SUM(I14:J14),"")</f>
        <v>0</v>
      </c>
      <c r="L14" s="139" t="str">
        <f>_xlfn.LET(_xlpm.tol_sl,SUMIF(Table36[[Month ]],MONTH('Summary Treatment'!$H14),Table36[Volume (in liters)]), IF(_xlpm.tol_sl=0, "", _xlpm.tol_sl))</f>
        <v/>
      </c>
      <c r="M14" s="71" t="str">
        <f>IFERROR(Table49[[#This Row],[Total Cost]]/Table49[[#This Row],[Total Sludge Treated (in liters)]],"")</f>
        <v/>
      </c>
      <c r="N14" s="75" t="str">
        <f>IFERROR(Table49[[#This Row],[Wages]]/Table49[[#This Row],[Total Sludge Treated (in liters)]],"")</f>
        <v/>
      </c>
      <c r="O14" s="77" t="str">
        <f>IFERROR(Table49[[#This Row],[Expenses]]/Table49[[#This Row],[Total Sludge Treated (in liters)]],"")</f>
        <v/>
      </c>
      <c r="AF14" s="2">
        <v>43933</v>
      </c>
      <c r="AG14">
        <f t="shared" si="2"/>
        <v>4</v>
      </c>
      <c r="AH14">
        <f>SUMIF(Table36[[Day ]],AF14, Table36[Volume (in kiloliters)])</f>
        <v>0</v>
      </c>
      <c r="AI14" cm="1">
        <f t="array" ref="AI14">IF(AH14&gt;Table18[Plant Capacity], 1,0)</f>
        <v>0</v>
      </c>
      <c r="AN14" t="s">
        <v>105</v>
      </c>
      <c r="AO14">
        <f>COUNTIFS(Table55[Operation Status],Table60[[#Headers],[Operational]],Table55[[Month ]], MONTH(Table60[[#This Row],[Month]]))</f>
        <v>31</v>
      </c>
      <c r="AP14">
        <f>COUNTIFS(Table55[Operation Status],Table60[[#Headers],[Non-Operational - Holiday]],Table55[[Month ]], MONTH(Table60[[#This Row],[Month]]))</f>
        <v>0</v>
      </c>
      <c r="AQ14">
        <f>COUNTIFS(Table55[Operation Status],Table60[[#Headers],[Non-Operational - Under Maintenance]],Table55[[Month ]], MONTH(Table60[[#This Row],[Month]]))</f>
        <v>0</v>
      </c>
      <c r="AR14">
        <f>COUNTIFS(Table55[Operation Status],Table60[[#Headers],[Non-Operational - Other]],Table55[[Month ]], MONTH(Table60[[#This Row],[Month]]))</f>
        <v>0</v>
      </c>
      <c r="AS14">
        <f t="shared" si="1"/>
        <v>0</v>
      </c>
    </row>
    <row r="15" spans="1:56">
      <c r="A15" s="19" t="s">
        <v>119</v>
      </c>
      <c r="B15">
        <f>SUM(Table53[Operation])</f>
        <v>28</v>
      </c>
      <c r="C15">
        <f>SUM(Table53[Sludge Treated])</f>
        <v>250</v>
      </c>
      <c r="D15">
        <f>Table53[[#Totals],[Sludge Treated]]/Table53[[#Totals],[Operation]]</f>
        <v>8.9285714285714288</v>
      </c>
      <c r="F15">
        <f>SUM(Table53[Days Exceeding Capacity])</f>
        <v>2</v>
      </c>
      <c r="H15" s="70" t="s">
        <v>105</v>
      </c>
      <c r="I15" s="138">
        <f>SUMIF(Table6[[Month ]],MONTH($H15),Table6[Expenditure (in INR)])</f>
        <v>0</v>
      </c>
      <c r="J15" s="138">
        <f>SUM(Table226[Mar-21])</f>
        <v>0</v>
      </c>
      <c r="K15" s="139">
        <f>IF(OR(Table49[[#This Row],[Expenses]]&lt;&gt;"",Table49[[#This Row],[Wages]]&lt;&gt;""),SUM(I15:J15),"")</f>
        <v>0</v>
      </c>
      <c r="L15" s="139" t="str">
        <f>_xlfn.LET(_xlpm.tol_sl,SUMIF(Table36[[Month ]],MONTH('Summary Treatment'!$H15),Table36[Volume (in liters)]), IF(_xlpm.tol_sl=0, "", _xlpm.tol_sl))</f>
        <v/>
      </c>
      <c r="M15" s="71" t="str">
        <f>IFERROR(Table49[[#This Row],[Total Cost]]/Table49[[#This Row],[Total Sludge Treated (in liters)]],"")</f>
        <v/>
      </c>
      <c r="N15" s="75" t="str">
        <f>IFERROR(Table49[[#This Row],[Wages]]/Table49[[#This Row],[Total Sludge Treated (in liters)]],"")</f>
        <v/>
      </c>
      <c r="O15" s="77" t="str">
        <f>IFERROR(Table49[[#This Row],[Expenses]]/Table49[[#This Row],[Total Sludge Treated (in liters)]],"")</f>
        <v/>
      </c>
      <c r="AF15" s="2">
        <v>43934</v>
      </c>
      <c r="AG15">
        <f t="shared" si="2"/>
        <v>4</v>
      </c>
      <c r="AH15">
        <f>SUMIF(Table36[[Day ]],AF15, Table36[Volume (in kiloliters)])</f>
        <v>0</v>
      </c>
      <c r="AI15" cm="1">
        <f t="array" ref="AI15">IF(AH15&gt;Table18[Plant Capacity], 1,0)</f>
        <v>0</v>
      </c>
      <c r="AN15" t="s">
        <v>119</v>
      </c>
      <c r="AO15">
        <f>SUM(Table60[Operational])</f>
        <v>342</v>
      </c>
      <c r="AS15">
        <f>SUBTOTAL(109,Table60[Total Non-Holiday Non-Operational])</f>
        <v>23</v>
      </c>
    </row>
    <row r="16" spans="1:56">
      <c r="D16" s="42">
        <f>Table53[[#Totals],[Average]]/E14</f>
        <v>0.3306878306878307</v>
      </c>
      <c r="AF16" s="2">
        <v>43935</v>
      </c>
      <c r="AG16">
        <f t="shared" si="2"/>
        <v>4</v>
      </c>
      <c r="AH16">
        <f>SUMIF(Table36[[Day ]],AF16, Table36[Volume (in kiloliters)])</f>
        <v>0</v>
      </c>
      <c r="AI16" cm="1">
        <f t="array" ref="AI16">IF(AH16&gt;Table18[Plant Capacity], 1,0)</f>
        <v>0</v>
      </c>
    </row>
    <row r="17" spans="32:46">
      <c r="AF17" s="2">
        <v>43936</v>
      </c>
      <c r="AG17">
        <f t="shared" si="2"/>
        <v>4</v>
      </c>
      <c r="AH17">
        <f>SUMIF(Table36[[Day ]],AF17, Table36[Volume (in kiloliters)])</f>
        <v>0</v>
      </c>
      <c r="AI17" cm="1">
        <f t="array" ref="AI17">IF(AH17&gt;Table18[Plant Capacity], 1,0)</f>
        <v>0</v>
      </c>
      <c r="AR17" t="s">
        <v>500</v>
      </c>
      <c r="AS17" s="42" cm="1">
        <f t="array" ref="AS17">Table60[[#Totals],[Total Non-Holiday Non-Operational]]/Table18[Operation Days (Annual)]</f>
        <v>7.6666666666666661E-2</v>
      </c>
    </row>
    <row r="18" spans="32:46">
      <c r="AF18" s="2">
        <v>43937</v>
      </c>
      <c r="AG18">
        <f t="shared" si="2"/>
        <v>4</v>
      </c>
      <c r="AH18">
        <f>SUMIF(Table36[[Day ]],AF18, Table36[Volume (in kiloliters)])</f>
        <v>0</v>
      </c>
      <c r="AI18" cm="1">
        <f t="array" ref="AI18">IF(AH18&gt;Table18[Plant Capacity], 1,0)</f>
        <v>0</v>
      </c>
      <c r="AR18" t="s">
        <v>501</v>
      </c>
      <c r="AS18" t="str" cm="1">
        <f t="array" ref="AS18:AS20">_xlfn._xlws.FILTER(Table60[Month],Table60[Total Non-Holiday Non-Operational]=MAX(Table60[Total Non-Holiday Non-Operational]))</f>
        <v>Apr-20</v>
      </c>
    </row>
    <row r="19" spans="32:46">
      <c r="AF19" s="2">
        <v>43938</v>
      </c>
      <c r="AG19">
        <f t="shared" si="2"/>
        <v>4</v>
      </c>
      <c r="AH19">
        <f>SUMIF(Table36[[Day ]],AF19, Table36[Volume (in kiloliters)])</f>
        <v>0</v>
      </c>
      <c r="AI19" cm="1">
        <f t="array" ref="AI19">IF(AH19&gt;Table18[Plant Capacity], 1,0)</f>
        <v>0</v>
      </c>
      <c r="AS19" t="str">
        <v>Sep-20</v>
      </c>
    </row>
    <row r="20" spans="32:46">
      <c r="AF20" s="2">
        <v>43939</v>
      </c>
      <c r="AG20">
        <f t="shared" si="2"/>
        <v>4</v>
      </c>
      <c r="AH20">
        <f>SUMIF(Table36[[Day ]],AF20, Table36[Volume (in kiloliters)])</f>
        <v>0</v>
      </c>
      <c r="AI20" cm="1">
        <f t="array" ref="AI20">IF(AH20&gt;Table18[Plant Capacity], 1,0)</f>
        <v>0</v>
      </c>
      <c r="AS20" t="str">
        <v>Oct-20</v>
      </c>
    </row>
    <row r="21" spans="32:46">
      <c r="AF21" s="2">
        <v>43940</v>
      </c>
      <c r="AG21">
        <f t="shared" si="2"/>
        <v>4</v>
      </c>
      <c r="AH21">
        <f>SUMIF(Table36[[Day ]],AF21, Table36[Volume (in kiloliters)])</f>
        <v>0</v>
      </c>
      <c r="AI21" cm="1">
        <f t="array" ref="AI21">IF(AH21&gt;Table18[Plant Capacity], 1,0)</f>
        <v>0</v>
      </c>
    </row>
    <row r="22" spans="32:46">
      <c r="AF22" s="2">
        <v>43941</v>
      </c>
      <c r="AG22">
        <f t="shared" si="2"/>
        <v>4</v>
      </c>
      <c r="AH22">
        <f>SUMIF(Table36[[Day ]],AF22, Table36[Volume (in kiloliters)])</f>
        <v>0</v>
      </c>
      <c r="AI22" cm="1">
        <f t="array" ref="AI22">IF(AH22&gt;Table18[Plant Capacity], 1,0)</f>
        <v>0</v>
      </c>
      <c r="AT22" t="str">
        <f t="shared" ref="AT22:AT29" si="3">IF(AS22&lt;&gt;"",CONCATENATE(AS22," "),"")</f>
        <v/>
      </c>
    </row>
    <row r="23" spans="32:46" ht="34">
      <c r="AF23" s="2">
        <v>43942</v>
      </c>
      <c r="AG23">
        <f t="shared" si="2"/>
        <v>4</v>
      </c>
      <c r="AH23">
        <f>SUMIF(Table36[[Day ]],AF23, Table36[Volume (in kiloliters)])</f>
        <v>33</v>
      </c>
      <c r="AI23" cm="1">
        <f t="array" ref="AI23">IF(AH23&gt;Table18[Plant Capacity], 1,0)</f>
        <v>1</v>
      </c>
      <c r="AR23" s="1" t="str">
        <f>CONCATENATE(AR17," ",TEXT(AS17,"#%"),CHAR(10),AR18," ",AS18," ",AS19," ",AS20)</f>
        <v>Downtime Days 8%
Most in Apr-20 Sep-20 Oct-20</v>
      </c>
      <c r="AT23" t="str">
        <f t="shared" si="3"/>
        <v/>
      </c>
    </row>
    <row r="24" spans="32:46">
      <c r="AF24" s="2">
        <v>43943</v>
      </c>
      <c r="AG24">
        <f t="shared" si="2"/>
        <v>4</v>
      </c>
      <c r="AH24">
        <f>SUMIF(Table36[[Day ]],AF24, Table36[Volume (in kiloliters)])</f>
        <v>6</v>
      </c>
      <c r="AI24" cm="1">
        <f t="array" ref="AI24">IF(AH24&gt;Table18[Plant Capacity], 1,0)</f>
        <v>0</v>
      </c>
      <c r="AT24" t="str">
        <f t="shared" si="3"/>
        <v/>
      </c>
    </row>
    <row r="25" spans="32:46">
      <c r="AF25" s="2">
        <v>43944</v>
      </c>
      <c r="AG25">
        <f t="shared" si="2"/>
        <v>4</v>
      </c>
      <c r="AH25">
        <f>SUMIF(Table36[[Day ]],AF25, Table36[Volume (in kiloliters)])</f>
        <v>6</v>
      </c>
      <c r="AI25" cm="1">
        <f t="array" ref="AI25">IF(AH25&gt;Table18[Plant Capacity], 1,0)</f>
        <v>0</v>
      </c>
      <c r="AT25" t="str">
        <f t="shared" si="3"/>
        <v/>
      </c>
    </row>
    <row r="26" spans="32:46">
      <c r="AF26" s="2">
        <v>43945</v>
      </c>
      <c r="AG26">
        <f t="shared" si="2"/>
        <v>4</v>
      </c>
      <c r="AH26">
        <f>SUMIF(Table36[[Day ]],AF26, Table36[Volume (in kiloliters)])</f>
        <v>36</v>
      </c>
      <c r="AI26" cm="1">
        <f t="array" ref="AI26">IF(AH26&gt;Table18[Plant Capacity], 1,0)</f>
        <v>1</v>
      </c>
      <c r="AT26" t="str">
        <f t="shared" si="3"/>
        <v/>
      </c>
    </row>
    <row r="27" spans="32:46">
      <c r="AF27" s="2">
        <v>43946</v>
      </c>
      <c r="AG27">
        <f t="shared" si="2"/>
        <v>4</v>
      </c>
      <c r="AH27">
        <f>SUMIF(Table36[[Day ]],AF27, Table36[Volume (in kiloliters)])</f>
        <v>9</v>
      </c>
      <c r="AI27" cm="1">
        <f t="array" ref="AI27">IF(AH27&gt;Table18[Plant Capacity], 1,0)</f>
        <v>0</v>
      </c>
      <c r="AT27" t="str">
        <f t="shared" si="3"/>
        <v/>
      </c>
    </row>
    <row r="28" spans="32:46">
      <c r="AF28" s="2">
        <v>43947</v>
      </c>
      <c r="AG28">
        <f t="shared" si="2"/>
        <v>4</v>
      </c>
      <c r="AH28">
        <f>SUMIF(Table36[[Day ]],AF28, Table36[Volume (in kiloliters)])</f>
        <v>9</v>
      </c>
      <c r="AI28" cm="1">
        <f t="array" ref="AI28">IF(AH28&gt;Table18[Plant Capacity], 1,0)</f>
        <v>0</v>
      </c>
      <c r="AT28" t="str">
        <f t="shared" si="3"/>
        <v/>
      </c>
    </row>
    <row r="29" spans="32:46">
      <c r="AF29" s="2">
        <v>43948</v>
      </c>
      <c r="AG29">
        <f t="shared" si="2"/>
        <v>4</v>
      </c>
      <c r="AH29">
        <f>SUMIF(Table36[[Day ]],AF29, Table36[Volume (in kiloliters)])</f>
        <v>9</v>
      </c>
      <c r="AI29" cm="1">
        <f t="array" ref="AI29">IF(AH29&gt;Table18[Plant Capacity], 1,0)</f>
        <v>0</v>
      </c>
      <c r="AT29" t="str">
        <f t="shared" si="3"/>
        <v/>
      </c>
    </row>
    <row r="30" spans="32:46">
      <c r="AF30" s="2">
        <v>43949</v>
      </c>
      <c r="AG30">
        <f t="shared" si="2"/>
        <v>4</v>
      </c>
      <c r="AH30">
        <f>SUMIF(Table36[[Day ]],AF30, Table36[Volume (in kiloliters)])</f>
        <v>9</v>
      </c>
      <c r="AI30" cm="1">
        <f t="array" ref="AI30">IF(AH30&gt;Table18[Plant Capacity], 1,0)</f>
        <v>0</v>
      </c>
    </row>
    <row r="31" spans="32:46">
      <c r="AF31" s="2">
        <v>43950</v>
      </c>
      <c r="AG31">
        <f t="shared" si="2"/>
        <v>4</v>
      </c>
      <c r="AH31">
        <f>SUMIF(Table36[[Day ]],AF31, Table36[Volume (in kiloliters)])</f>
        <v>9</v>
      </c>
      <c r="AI31" cm="1">
        <f t="array" ref="AI31">IF(AH31&gt;Table18[Plant Capacity], 1,0)</f>
        <v>0</v>
      </c>
    </row>
    <row r="32" spans="32:46">
      <c r="AF32" s="2">
        <v>43951</v>
      </c>
      <c r="AG32">
        <f t="shared" si="2"/>
        <v>4</v>
      </c>
      <c r="AH32">
        <f>SUMIF(Table36[[Day ]],AF32, Table36[Volume (in kiloliters)])</f>
        <v>9</v>
      </c>
      <c r="AI32" cm="1">
        <f t="array" ref="AI32">IF(AH32&gt;Table18[Plant Capacity], 1,0)</f>
        <v>0</v>
      </c>
    </row>
    <row r="33" spans="32:35">
      <c r="AF33" s="2">
        <v>43952</v>
      </c>
      <c r="AG33">
        <f t="shared" si="2"/>
        <v>5</v>
      </c>
      <c r="AH33">
        <f>SUMIF(Table36[[Day ]],AF33, Table36[Volume (in kiloliters)])</f>
        <v>15</v>
      </c>
      <c r="AI33" cm="1">
        <f t="array" ref="AI33">IF(AH33&gt;Table18[Plant Capacity], 1,0)</f>
        <v>0</v>
      </c>
    </row>
    <row r="34" spans="32:35">
      <c r="AF34" s="2">
        <v>43953</v>
      </c>
      <c r="AG34">
        <f t="shared" si="2"/>
        <v>5</v>
      </c>
      <c r="AH34">
        <f>SUMIF(Table36[[Day ]],AF34, Table36[Volume (in kiloliters)])</f>
        <v>15</v>
      </c>
      <c r="AI34" cm="1">
        <f t="array" ref="AI34">IF(AH34&gt;Table18[Plant Capacity], 1,0)</f>
        <v>0</v>
      </c>
    </row>
    <row r="35" spans="32:35">
      <c r="AF35" s="2">
        <v>43954</v>
      </c>
      <c r="AG35">
        <f t="shared" si="2"/>
        <v>5</v>
      </c>
      <c r="AH35">
        <f>SUMIF(Table36[[Day ]],AF35, Table36[Volume (in kiloliters)])</f>
        <v>10</v>
      </c>
      <c r="AI35" cm="1">
        <f t="array" ref="AI35">IF(AH35&gt;Table18[Plant Capacity], 1,0)</f>
        <v>0</v>
      </c>
    </row>
    <row r="36" spans="32:35">
      <c r="AF36" s="2">
        <v>43955</v>
      </c>
      <c r="AG36">
        <f t="shared" si="2"/>
        <v>5</v>
      </c>
      <c r="AH36">
        <f>SUMIF(Table36[[Day ]],AF36, Table36[Volume (in kiloliters)])</f>
        <v>0</v>
      </c>
      <c r="AI36" cm="1">
        <f t="array" ref="AI36">IF(AH36&gt;Table18[Plant Capacity], 1,0)</f>
        <v>0</v>
      </c>
    </row>
    <row r="37" spans="32:35">
      <c r="AF37" s="2">
        <v>43956</v>
      </c>
      <c r="AG37">
        <f t="shared" si="2"/>
        <v>5</v>
      </c>
      <c r="AH37">
        <f>SUMIF(Table36[[Day ]],AF37, Table36[Volume (in kiloliters)])</f>
        <v>0</v>
      </c>
      <c r="AI37" cm="1">
        <f t="array" ref="AI37">IF(AH37&gt;Table18[Plant Capacity], 1,0)</f>
        <v>0</v>
      </c>
    </row>
    <row r="38" spans="32:35">
      <c r="AF38" s="2">
        <v>43957</v>
      </c>
      <c r="AG38">
        <f t="shared" si="2"/>
        <v>5</v>
      </c>
      <c r="AH38">
        <f>SUMIF(Table36[[Day ]],AF38, Table36[Volume (in kiloliters)])</f>
        <v>0</v>
      </c>
      <c r="AI38" cm="1">
        <f t="array" ref="AI38">IF(AH38&gt;Table18[Plant Capacity], 1,0)</f>
        <v>0</v>
      </c>
    </row>
    <row r="39" spans="32:35">
      <c r="AF39" s="2">
        <v>43958</v>
      </c>
      <c r="AG39">
        <f t="shared" si="2"/>
        <v>5</v>
      </c>
      <c r="AH39">
        <f>SUMIF(Table36[[Day ]],AF39, Table36[Volume (in kiloliters)])</f>
        <v>0</v>
      </c>
      <c r="AI39" cm="1">
        <f t="array" ref="AI39">IF(AH39&gt;Table18[Plant Capacity], 1,0)</f>
        <v>0</v>
      </c>
    </row>
    <row r="40" spans="32:35">
      <c r="AF40" s="2">
        <v>43959</v>
      </c>
      <c r="AG40">
        <f t="shared" si="2"/>
        <v>5</v>
      </c>
      <c r="AH40">
        <f>SUMIF(Table36[[Day ]],AF40, Table36[Volume (in kiloliters)])</f>
        <v>0</v>
      </c>
      <c r="AI40" cm="1">
        <f t="array" ref="AI40">IF(AH40&gt;Table18[Plant Capacity], 1,0)</f>
        <v>0</v>
      </c>
    </row>
    <row r="41" spans="32:35">
      <c r="AF41" s="2">
        <v>43960</v>
      </c>
      <c r="AG41">
        <f t="shared" si="2"/>
        <v>5</v>
      </c>
      <c r="AH41">
        <f>SUMIF(Table36[[Day ]],AF41, Table36[Volume (in kiloliters)])</f>
        <v>0</v>
      </c>
      <c r="AI41" cm="1">
        <f t="array" ref="AI41">IF(AH41&gt;Table18[Plant Capacity], 1,0)</f>
        <v>0</v>
      </c>
    </row>
    <row r="42" spans="32:35">
      <c r="AF42" s="2">
        <v>43961</v>
      </c>
      <c r="AG42">
        <f t="shared" si="2"/>
        <v>5</v>
      </c>
      <c r="AH42">
        <f>SUMIF(Table36[[Day ]],AF42, Table36[Volume (in kiloliters)])</f>
        <v>0</v>
      </c>
      <c r="AI42" cm="1">
        <f t="array" ref="AI42">IF(AH42&gt;Table18[Plant Capacity], 1,0)</f>
        <v>0</v>
      </c>
    </row>
    <row r="43" spans="32:35">
      <c r="AF43" s="2">
        <v>43962</v>
      </c>
      <c r="AG43">
        <f t="shared" si="2"/>
        <v>5</v>
      </c>
      <c r="AH43">
        <f>SUMIF(Table36[[Day ]],AF43, Table36[Volume (in kiloliters)])</f>
        <v>0</v>
      </c>
      <c r="AI43" cm="1">
        <f t="array" ref="AI43">IF(AH43&gt;Table18[Plant Capacity], 1,0)</f>
        <v>0</v>
      </c>
    </row>
    <row r="44" spans="32:35">
      <c r="AF44" s="2">
        <v>43963</v>
      </c>
      <c r="AG44">
        <f t="shared" si="2"/>
        <v>5</v>
      </c>
      <c r="AH44">
        <f>SUMIF(Table36[[Day ]],AF44, Table36[Volume (in kiloliters)])</f>
        <v>0</v>
      </c>
      <c r="AI44" cm="1">
        <f t="array" ref="AI44">IF(AH44&gt;Table18[Plant Capacity], 1,0)</f>
        <v>0</v>
      </c>
    </row>
    <row r="45" spans="32:35">
      <c r="AF45" s="2">
        <v>43964</v>
      </c>
      <c r="AG45">
        <f t="shared" si="2"/>
        <v>5</v>
      </c>
      <c r="AH45">
        <f>SUMIF(Table36[[Day ]],AF45, Table36[Volume (in kiloliters)])</f>
        <v>0</v>
      </c>
      <c r="AI45" cm="1">
        <f t="array" ref="AI45">IF(AH45&gt;Table18[Plant Capacity], 1,0)</f>
        <v>0</v>
      </c>
    </row>
    <row r="46" spans="32:35">
      <c r="AF46" s="2">
        <v>43965</v>
      </c>
      <c r="AG46">
        <f t="shared" si="2"/>
        <v>5</v>
      </c>
      <c r="AH46">
        <f>SUMIF(Table36[[Day ]],AF46, Table36[Volume (in kiloliters)])</f>
        <v>0</v>
      </c>
      <c r="AI46" cm="1">
        <f t="array" ref="AI46">IF(AH46&gt;Table18[Plant Capacity], 1,0)</f>
        <v>0</v>
      </c>
    </row>
    <row r="47" spans="32:35">
      <c r="AF47" s="2">
        <v>43966</v>
      </c>
      <c r="AG47">
        <f t="shared" si="2"/>
        <v>5</v>
      </c>
      <c r="AH47">
        <f>SUMIF(Table36[[Day ]],AF47, Table36[Volume (in kiloliters)])</f>
        <v>0</v>
      </c>
      <c r="AI47" cm="1">
        <f t="array" ref="AI47">IF(AH47&gt;Table18[Plant Capacity], 1,0)</f>
        <v>0</v>
      </c>
    </row>
    <row r="48" spans="32:35">
      <c r="AF48" s="2">
        <v>43967</v>
      </c>
      <c r="AG48">
        <f t="shared" si="2"/>
        <v>5</v>
      </c>
      <c r="AH48">
        <f>SUMIF(Table36[[Day ]],AF48, Table36[Volume (in kiloliters)])</f>
        <v>0</v>
      </c>
      <c r="AI48" cm="1">
        <f t="array" ref="AI48">IF(AH48&gt;Table18[Plant Capacity], 1,0)</f>
        <v>0</v>
      </c>
    </row>
    <row r="49" spans="32:35">
      <c r="AF49" s="2">
        <v>43968</v>
      </c>
      <c r="AG49">
        <f t="shared" si="2"/>
        <v>5</v>
      </c>
      <c r="AH49">
        <f>SUMIF(Table36[[Day ]],AF49, Table36[Volume (in kiloliters)])</f>
        <v>0</v>
      </c>
      <c r="AI49" cm="1">
        <f t="array" ref="AI49">IF(AH49&gt;Table18[Plant Capacity], 1,0)</f>
        <v>0</v>
      </c>
    </row>
    <row r="50" spans="32:35">
      <c r="AF50" s="2">
        <v>43969</v>
      </c>
      <c r="AG50">
        <f t="shared" si="2"/>
        <v>5</v>
      </c>
      <c r="AH50">
        <f>SUMIF(Table36[[Day ]],AF50, Table36[Volume (in kiloliters)])</f>
        <v>0</v>
      </c>
      <c r="AI50" cm="1">
        <f t="array" ref="AI50">IF(AH50&gt;Table18[Plant Capacity], 1,0)</f>
        <v>0</v>
      </c>
    </row>
    <row r="51" spans="32:35">
      <c r="AF51" s="2">
        <v>43970</v>
      </c>
      <c r="AG51">
        <f t="shared" si="2"/>
        <v>5</v>
      </c>
      <c r="AH51">
        <f>SUMIF(Table36[[Day ]],AF51, Table36[Volume (in kiloliters)])</f>
        <v>0</v>
      </c>
      <c r="AI51" cm="1">
        <f t="array" ref="AI51">IF(AH51&gt;Table18[Plant Capacity], 1,0)</f>
        <v>0</v>
      </c>
    </row>
    <row r="52" spans="32:35">
      <c r="AF52" s="2">
        <v>43971</v>
      </c>
      <c r="AG52">
        <f t="shared" si="2"/>
        <v>5</v>
      </c>
      <c r="AH52">
        <f>SUMIF(Table36[[Day ]],AF52, Table36[Volume (in kiloliters)])</f>
        <v>0</v>
      </c>
      <c r="AI52" cm="1">
        <f t="array" ref="AI52">IF(AH52&gt;Table18[Plant Capacity], 1,0)</f>
        <v>0</v>
      </c>
    </row>
    <row r="53" spans="32:35">
      <c r="AF53" s="2">
        <v>43972</v>
      </c>
      <c r="AG53">
        <f t="shared" si="2"/>
        <v>5</v>
      </c>
      <c r="AH53">
        <f>SUMIF(Table36[[Day ]],AF53, Table36[Volume (in kiloliters)])</f>
        <v>0</v>
      </c>
      <c r="AI53" cm="1">
        <f t="array" ref="AI53">IF(AH53&gt;Table18[Plant Capacity], 1,0)</f>
        <v>0</v>
      </c>
    </row>
    <row r="54" spans="32:35">
      <c r="AF54" s="2">
        <v>43973</v>
      </c>
      <c r="AG54">
        <f t="shared" si="2"/>
        <v>5</v>
      </c>
      <c r="AH54">
        <f>SUMIF(Table36[[Day ]],AF54, Table36[Volume (in kiloliters)])</f>
        <v>0</v>
      </c>
      <c r="AI54" cm="1">
        <f t="array" ref="AI54">IF(AH54&gt;Table18[Plant Capacity], 1,0)</f>
        <v>0</v>
      </c>
    </row>
    <row r="55" spans="32:35">
      <c r="AF55" s="2">
        <v>43974</v>
      </c>
      <c r="AG55">
        <f t="shared" si="2"/>
        <v>5</v>
      </c>
      <c r="AH55">
        <f>SUMIF(Table36[[Day ]],AF55, Table36[Volume (in kiloliters)])</f>
        <v>0</v>
      </c>
      <c r="AI55" cm="1">
        <f t="array" ref="AI55">IF(AH55&gt;Table18[Plant Capacity], 1,0)</f>
        <v>0</v>
      </c>
    </row>
    <row r="56" spans="32:35">
      <c r="AF56" s="2">
        <v>43975</v>
      </c>
      <c r="AG56">
        <f t="shared" si="2"/>
        <v>5</v>
      </c>
      <c r="AH56">
        <f>SUMIF(Table36[[Day ]],AF56, Table36[Volume (in kiloliters)])</f>
        <v>0</v>
      </c>
      <c r="AI56" cm="1">
        <f t="array" ref="AI56">IF(AH56&gt;Table18[Plant Capacity], 1,0)</f>
        <v>0</v>
      </c>
    </row>
    <row r="57" spans="32:35">
      <c r="AF57" s="2">
        <v>43976</v>
      </c>
      <c r="AG57">
        <f t="shared" si="2"/>
        <v>5</v>
      </c>
      <c r="AH57">
        <f>SUMIF(Table36[[Day ]],AF57, Table36[Volume (in kiloliters)])</f>
        <v>0</v>
      </c>
      <c r="AI57" cm="1">
        <f t="array" ref="AI57">IF(AH57&gt;Table18[Plant Capacity], 1,0)</f>
        <v>0</v>
      </c>
    </row>
    <row r="58" spans="32:35">
      <c r="AF58" s="2">
        <v>43977</v>
      </c>
      <c r="AG58">
        <f t="shared" si="2"/>
        <v>5</v>
      </c>
      <c r="AH58">
        <f>SUMIF(Table36[[Day ]],AF58, Table36[Volume (in kiloliters)])</f>
        <v>0</v>
      </c>
      <c r="AI58" cm="1">
        <f t="array" ref="AI58">IF(AH58&gt;Table18[Plant Capacity], 1,0)</f>
        <v>0</v>
      </c>
    </row>
    <row r="59" spans="32:35">
      <c r="AF59" s="2">
        <v>43978</v>
      </c>
      <c r="AG59">
        <f t="shared" si="2"/>
        <v>5</v>
      </c>
      <c r="AH59">
        <f>SUMIF(Table36[[Day ]],AF59, Table36[Volume (in kiloliters)])</f>
        <v>0</v>
      </c>
      <c r="AI59" cm="1">
        <f t="array" ref="AI59">IF(AH59&gt;Table18[Plant Capacity], 1,0)</f>
        <v>0</v>
      </c>
    </row>
    <row r="60" spans="32:35">
      <c r="AF60" s="2">
        <v>43979</v>
      </c>
      <c r="AG60">
        <f t="shared" si="2"/>
        <v>5</v>
      </c>
      <c r="AH60">
        <f>SUMIF(Table36[[Day ]],AF60, Table36[Volume (in kiloliters)])</f>
        <v>0</v>
      </c>
      <c r="AI60" cm="1">
        <f t="array" ref="AI60">IF(AH60&gt;Table18[Plant Capacity], 1,0)</f>
        <v>0</v>
      </c>
    </row>
    <row r="61" spans="32:35">
      <c r="AF61" s="2">
        <v>43980</v>
      </c>
      <c r="AG61">
        <f t="shared" si="2"/>
        <v>5</v>
      </c>
      <c r="AH61">
        <f>SUMIF(Table36[[Day ]],AF61, Table36[Volume (in kiloliters)])</f>
        <v>0</v>
      </c>
      <c r="AI61" cm="1">
        <f t="array" ref="AI61">IF(AH61&gt;Table18[Plant Capacity], 1,0)</f>
        <v>0</v>
      </c>
    </row>
    <row r="62" spans="32:35">
      <c r="AF62" s="2">
        <v>43981</v>
      </c>
      <c r="AG62">
        <f t="shared" si="2"/>
        <v>5</v>
      </c>
      <c r="AH62">
        <f>SUMIF(Table36[[Day ]],AF62, Table36[Volume (in kiloliters)])</f>
        <v>0</v>
      </c>
      <c r="AI62" cm="1">
        <f t="array" ref="AI62">IF(AH62&gt;Table18[Plant Capacity], 1,0)</f>
        <v>0</v>
      </c>
    </row>
    <row r="63" spans="32:35">
      <c r="AF63" s="2">
        <v>43982</v>
      </c>
      <c r="AG63">
        <f t="shared" si="2"/>
        <v>5</v>
      </c>
      <c r="AH63">
        <f>SUMIF(Table36[[Day ]],AF63, Table36[Volume (in kiloliters)])</f>
        <v>0</v>
      </c>
      <c r="AI63" cm="1">
        <f t="array" ref="AI63">IF(AH63&gt;Table18[Plant Capacity], 1,0)</f>
        <v>0</v>
      </c>
    </row>
    <row r="64" spans="32:35">
      <c r="AF64" s="2">
        <v>43983</v>
      </c>
      <c r="AG64">
        <f t="shared" si="2"/>
        <v>6</v>
      </c>
      <c r="AH64">
        <f>SUMIF(Table36[[Day ]],AF64, Table36[Volume (in kiloliters)])</f>
        <v>0</v>
      </c>
      <c r="AI64" cm="1">
        <f t="array" ref="AI64">IF(AH64&gt;Table18[Plant Capacity], 1,0)</f>
        <v>0</v>
      </c>
    </row>
    <row r="65" spans="32:35">
      <c r="AF65" s="2">
        <v>43984</v>
      </c>
      <c r="AG65">
        <f t="shared" si="2"/>
        <v>6</v>
      </c>
      <c r="AH65">
        <f>SUMIF(Table36[[Day ]],AF65, Table36[Volume (in kiloliters)])</f>
        <v>0</v>
      </c>
      <c r="AI65" cm="1">
        <f t="array" ref="AI65">IF(AH65&gt;Table18[Plant Capacity], 1,0)</f>
        <v>0</v>
      </c>
    </row>
    <row r="66" spans="32:35">
      <c r="AF66" s="2">
        <v>43985</v>
      </c>
      <c r="AG66">
        <f t="shared" si="2"/>
        <v>6</v>
      </c>
      <c r="AH66">
        <f>SUMIF(Table36[[Day ]],AF66, Table36[Volume (in kiloliters)])</f>
        <v>15</v>
      </c>
      <c r="AI66" cm="1">
        <f t="array" ref="AI66">IF(AH66&gt;Table18[Plant Capacity], 1,0)</f>
        <v>0</v>
      </c>
    </row>
    <row r="67" spans="32:35">
      <c r="AF67" s="2">
        <v>43986</v>
      </c>
      <c r="AG67">
        <f t="shared" si="2"/>
        <v>6</v>
      </c>
      <c r="AH67">
        <f>SUMIF(Table36[[Day ]],AF67, Table36[Volume (in kiloliters)])</f>
        <v>9</v>
      </c>
      <c r="AI67" cm="1">
        <f t="array" ref="AI67">IF(AH67&gt;Table18[Plant Capacity], 1,0)</f>
        <v>0</v>
      </c>
    </row>
    <row r="68" spans="32:35">
      <c r="AF68" s="2">
        <v>43987</v>
      </c>
      <c r="AG68">
        <f t="shared" ref="AG68:AG131" si="4">MONTH(AF68)</f>
        <v>6</v>
      </c>
      <c r="AH68">
        <f>SUMIF(Table36[[Day ]],AF68, Table36[Volume (in kiloliters)])</f>
        <v>15</v>
      </c>
      <c r="AI68" cm="1">
        <f t="array" ref="AI68">IF(AH68&gt;Table18[Plant Capacity], 1,0)</f>
        <v>0</v>
      </c>
    </row>
    <row r="69" spans="32:35">
      <c r="AF69" s="2">
        <v>43988</v>
      </c>
      <c r="AG69">
        <f t="shared" si="4"/>
        <v>6</v>
      </c>
      <c r="AH69">
        <f>SUMIF(Table36[[Day ]],AF69, Table36[Volume (in kiloliters)])</f>
        <v>9</v>
      </c>
      <c r="AI69" cm="1">
        <f t="array" ref="AI69">IF(AH69&gt;Table18[Plant Capacity], 1,0)</f>
        <v>0</v>
      </c>
    </row>
    <row r="70" spans="32:35">
      <c r="AF70" s="2">
        <v>43989</v>
      </c>
      <c r="AG70">
        <f t="shared" si="4"/>
        <v>6</v>
      </c>
      <c r="AH70">
        <f>SUMIF(Table36[[Day ]],AF70, Table36[Volume (in kiloliters)])</f>
        <v>9</v>
      </c>
      <c r="AI70" cm="1">
        <f t="array" ref="AI70">IF(AH70&gt;Table18[Plant Capacity], 1,0)</f>
        <v>0</v>
      </c>
    </row>
    <row r="71" spans="32:35">
      <c r="AF71" s="2">
        <v>43990</v>
      </c>
      <c r="AG71">
        <f t="shared" si="4"/>
        <v>6</v>
      </c>
      <c r="AH71">
        <f>SUMIF(Table36[[Day ]],AF71, Table36[Volume (in kiloliters)])</f>
        <v>9</v>
      </c>
      <c r="AI71" cm="1">
        <f t="array" ref="AI71">IF(AH71&gt;Table18[Plant Capacity], 1,0)</f>
        <v>0</v>
      </c>
    </row>
    <row r="72" spans="32:35">
      <c r="AF72" s="2">
        <v>43991</v>
      </c>
      <c r="AG72">
        <f t="shared" si="4"/>
        <v>6</v>
      </c>
      <c r="AH72">
        <f>SUMIF(Table36[[Day ]],AF72, Table36[Volume (in kiloliters)])</f>
        <v>9</v>
      </c>
      <c r="AI72" cm="1">
        <f t="array" ref="AI72">IF(AH72&gt;Table18[Plant Capacity], 1,0)</f>
        <v>0</v>
      </c>
    </row>
    <row r="73" spans="32:35">
      <c r="AF73" s="2">
        <v>43992</v>
      </c>
      <c r="AG73">
        <f t="shared" si="4"/>
        <v>6</v>
      </c>
      <c r="AH73">
        <f>SUMIF(Table36[[Day ]],AF73, Table36[Volume (in kiloliters)])</f>
        <v>0</v>
      </c>
      <c r="AI73" cm="1">
        <f t="array" ref="AI73">IF(AH73&gt;Table18[Plant Capacity], 1,0)</f>
        <v>0</v>
      </c>
    </row>
    <row r="74" spans="32:35">
      <c r="AF74" s="2">
        <v>43993</v>
      </c>
      <c r="AG74">
        <f t="shared" si="4"/>
        <v>6</v>
      </c>
      <c r="AH74">
        <f>SUMIF(Table36[[Day ]],AF74, Table36[Volume (in kiloliters)])</f>
        <v>0</v>
      </c>
      <c r="AI74" cm="1">
        <f t="array" ref="AI74">IF(AH74&gt;Table18[Plant Capacity], 1,0)</f>
        <v>0</v>
      </c>
    </row>
    <row r="75" spans="32:35">
      <c r="AF75" s="2">
        <v>43994</v>
      </c>
      <c r="AG75">
        <f t="shared" si="4"/>
        <v>6</v>
      </c>
      <c r="AH75">
        <f>SUMIF(Table36[[Day ]],AF75, Table36[Volume (in kiloliters)])</f>
        <v>0</v>
      </c>
      <c r="AI75" cm="1">
        <f t="array" ref="AI75">IF(AH75&gt;Table18[Plant Capacity], 1,0)</f>
        <v>0</v>
      </c>
    </row>
    <row r="76" spans="32:35">
      <c r="AF76" s="2">
        <v>43995</v>
      </c>
      <c r="AG76">
        <f t="shared" si="4"/>
        <v>6</v>
      </c>
      <c r="AH76">
        <f>SUMIF(Table36[[Day ]],AF76, Table36[Volume (in kiloliters)])</f>
        <v>0</v>
      </c>
      <c r="AI76" cm="1">
        <f t="array" ref="AI76">IF(AH76&gt;Table18[Plant Capacity], 1,0)</f>
        <v>0</v>
      </c>
    </row>
    <row r="77" spans="32:35">
      <c r="AF77" s="2">
        <v>43996</v>
      </c>
      <c r="AG77">
        <f t="shared" si="4"/>
        <v>6</v>
      </c>
      <c r="AH77">
        <f>SUMIF(Table36[[Day ]],AF77, Table36[Volume (in kiloliters)])</f>
        <v>0</v>
      </c>
      <c r="AI77" cm="1">
        <f t="array" ref="AI77">IF(AH77&gt;Table18[Plant Capacity], 1,0)</f>
        <v>0</v>
      </c>
    </row>
    <row r="78" spans="32:35">
      <c r="AF78" s="2">
        <v>43997</v>
      </c>
      <c r="AG78">
        <f t="shared" si="4"/>
        <v>6</v>
      </c>
      <c r="AH78">
        <f>SUMIF(Table36[[Day ]],AF78, Table36[Volume (in kiloliters)])</f>
        <v>0</v>
      </c>
      <c r="AI78" cm="1">
        <f t="array" ref="AI78">IF(AH78&gt;Table18[Plant Capacity], 1,0)</f>
        <v>0</v>
      </c>
    </row>
    <row r="79" spans="32:35">
      <c r="AF79" s="2">
        <v>43998</v>
      </c>
      <c r="AG79">
        <f t="shared" si="4"/>
        <v>6</v>
      </c>
      <c r="AH79">
        <f>SUMIF(Table36[[Day ]],AF79, Table36[Volume (in kiloliters)])</f>
        <v>0</v>
      </c>
      <c r="AI79" cm="1">
        <f t="array" ref="AI79">IF(AH79&gt;Table18[Plant Capacity], 1,0)</f>
        <v>0</v>
      </c>
    </row>
    <row r="80" spans="32:35">
      <c r="AF80" s="2">
        <v>43999</v>
      </c>
      <c r="AG80">
        <f t="shared" si="4"/>
        <v>6</v>
      </c>
      <c r="AH80">
        <f>SUMIF(Table36[[Day ]],AF80, Table36[Volume (in kiloliters)])</f>
        <v>0</v>
      </c>
      <c r="AI80" cm="1">
        <f t="array" ref="AI80">IF(AH80&gt;Table18[Plant Capacity], 1,0)</f>
        <v>0</v>
      </c>
    </row>
    <row r="81" spans="32:35">
      <c r="AF81" s="2">
        <v>44000</v>
      </c>
      <c r="AG81">
        <f t="shared" si="4"/>
        <v>6</v>
      </c>
      <c r="AH81">
        <f>SUMIF(Table36[[Day ]],AF81, Table36[Volume (in kiloliters)])</f>
        <v>0</v>
      </c>
      <c r="AI81" cm="1">
        <f t="array" ref="AI81">IF(AH81&gt;Table18[Plant Capacity], 1,0)</f>
        <v>0</v>
      </c>
    </row>
    <row r="82" spans="32:35">
      <c r="AF82" s="2">
        <v>44001</v>
      </c>
      <c r="AG82">
        <f t="shared" si="4"/>
        <v>6</v>
      </c>
      <c r="AH82">
        <f>SUMIF(Table36[[Day ]],AF82, Table36[Volume (in kiloliters)])</f>
        <v>0</v>
      </c>
      <c r="AI82" cm="1">
        <f t="array" ref="AI82">IF(AH82&gt;Table18[Plant Capacity], 1,0)</f>
        <v>0</v>
      </c>
    </row>
    <row r="83" spans="32:35">
      <c r="AF83" s="2">
        <v>44002</v>
      </c>
      <c r="AG83">
        <f t="shared" si="4"/>
        <v>6</v>
      </c>
      <c r="AH83">
        <f>SUMIF(Table36[[Day ]],AF83, Table36[Volume (in kiloliters)])</f>
        <v>0</v>
      </c>
      <c r="AI83" cm="1">
        <f t="array" ref="AI83">IF(AH83&gt;Table18[Plant Capacity], 1,0)</f>
        <v>0</v>
      </c>
    </row>
    <row r="84" spans="32:35">
      <c r="AF84" s="2">
        <v>44003</v>
      </c>
      <c r="AG84">
        <f t="shared" si="4"/>
        <v>6</v>
      </c>
      <c r="AH84">
        <f>SUMIF(Table36[[Day ]],AF84, Table36[Volume (in kiloliters)])</f>
        <v>0</v>
      </c>
      <c r="AI84" cm="1">
        <f t="array" ref="AI84">IF(AH84&gt;Table18[Plant Capacity], 1,0)</f>
        <v>0</v>
      </c>
    </row>
    <row r="85" spans="32:35">
      <c r="AF85" s="2">
        <v>44004</v>
      </c>
      <c r="AG85">
        <f t="shared" si="4"/>
        <v>6</v>
      </c>
      <c r="AH85">
        <f>SUMIF(Table36[[Day ]],AF85, Table36[Volume (in kiloliters)])</f>
        <v>0</v>
      </c>
      <c r="AI85" cm="1">
        <f t="array" ref="AI85">IF(AH85&gt;Table18[Plant Capacity], 1,0)</f>
        <v>0</v>
      </c>
    </row>
    <row r="86" spans="32:35">
      <c r="AF86" s="2">
        <v>44005</v>
      </c>
      <c r="AG86">
        <f t="shared" si="4"/>
        <v>6</v>
      </c>
      <c r="AH86">
        <f>SUMIF(Table36[[Day ]],AF86, Table36[Volume (in kiloliters)])</f>
        <v>0</v>
      </c>
      <c r="AI86" cm="1">
        <f t="array" ref="AI86">IF(AH86&gt;Table18[Plant Capacity], 1,0)</f>
        <v>0</v>
      </c>
    </row>
    <row r="87" spans="32:35">
      <c r="AF87" s="2">
        <v>44006</v>
      </c>
      <c r="AG87">
        <f t="shared" si="4"/>
        <v>6</v>
      </c>
      <c r="AH87">
        <f>SUMIF(Table36[[Day ]],AF87, Table36[Volume (in kiloliters)])</f>
        <v>0</v>
      </c>
      <c r="AI87" cm="1">
        <f t="array" ref="AI87">IF(AH87&gt;Table18[Plant Capacity], 1,0)</f>
        <v>0</v>
      </c>
    </row>
    <row r="88" spans="32:35">
      <c r="AF88" s="2">
        <v>44007</v>
      </c>
      <c r="AG88">
        <f t="shared" si="4"/>
        <v>6</v>
      </c>
      <c r="AH88">
        <f>SUMIF(Table36[[Day ]],AF88, Table36[Volume (in kiloliters)])</f>
        <v>0</v>
      </c>
      <c r="AI88" cm="1">
        <f t="array" ref="AI88">IF(AH88&gt;Table18[Plant Capacity], 1,0)</f>
        <v>0</v>
      </c>
    </row>
    <row r="89" spans="32:35">
      <c r="AF89" s="2">
        <v>44008</v>
      </c>
      <c r="AG89">
        <f t="shared" si="4"/>
        <v>6</v>
      </c>
      <c r="AH89">
        <f>SUMIF(Table36[[Day ]],AF89, Table36[Volume (in kiloliters)])</f>
        <v>0</v>
      </c>
      <c r="AI89" cm="1">
        <f t="array" ref="AI89">IF(AH89&gt;Table18[Plant Capacity], 1,0)</f>
        <v>0</v>
      </c>
    </row>
    <row r="90" spans="32:35">
      <c r="AF90" s="2">
        <v>44009</v>
      </c>
      <c r="AG90">
        <f t="shared" si="4"/>
        <v>6</v>
      </c>
      <c r="AH90">
        <f>SUMIF(Table36[[Day ]],AF90, Table36[Volume (in kiloliters)])</f>
        <v>0</v>
      </c>
      <c r="AI90" cm="1">
        <f t="array" ref="AI90">IF(AH90&gt;Table18[Plant Capacity], 1,0)</f>
        <v>0</v>
      </c>
    </row>
    <row r="91" spans="32:35">
      <c r="AF91" s="2">
        <v>44010</v>
      </c>
      <c r="AG91">
        <f t="shared" si="4"/>
        <v>6</v>
      </c>
      <c r="AH91">
        <f>SUMIF(Table36[[Day ]],AF91, Table36[Volume (in kiloliters)])</f>
        <v>0</v>
      </c>
      <c r="AI91" cm="1">
        <f t="array" ref="AI91">IF(AH91&gt;Table18[Plant Capacity], 1,0)</f>
        <v>0</v>
      </c>
    </row>
    <row r="92" spans="32:35">
      <c r="AF92" s="2">
        <v>44011</v>
      </c>
      <c r="AG92">
        <f t="shared" si="4"/>
        <v>6</v>
      </c>
      <c r="AH92">
        <f>SUMIF(Table36[[Day ]],AF92, Table36[Volume (in kiloliters)])</f>
        <v>0</v>
      </c>
      <c r="AI92" cm="1">
        <f t="array" ref="AI92">IF(AH92&gt;Table18[Plant Capacity], 1,0)</f>
        <v>0</v>
      </c>
    </row>
    <row r="93" spans="32:35">
      <c r="AF93" s="2">
        <v>44012</v>
      </c>
      <c r="AG93">
        <f t="shared" si="4"/>
        <v>6</v>
      </c>
      <c r="AH93">
        <f>SUMIF(Table36[[Day ]],AF93, Table36[Volume (in kiloliters)])</f>
        <v>0</v>
      </c>
      <c r="AI93" cm="1">
        <f t="array" ref="AI93">IF(AH93&gt;Table18[Plant Capacity], 1,0)</f>
        <v>0</v>
      </c>
    </row>
    <row r="94" spans="32:35">
      <c r="AF94" s="2">
        <v>44013</v>
      </c>
      <c r="AG94">
        <f t="shared" si="4"/>
        <v>7</v>
      </c>
      <c r="AH94">
        <f>SUMIF(Table36[[Day ]],AF94, Table36[Volume (in kiloliters)])</f>
        <v>0</v>
      </c>
      <c r="AI94" cm="1">
        <f t="array" ref="AI94">IF(AH94&gt;Table18[Plant Capacity], 1,0)</f>
        <v>0</v>
      </c>
    </row>
    <row r="95" spans="32:35">
      <c r="AF95" s="2">
        <v>44014</v>
      </c>
      <c r="AG95">
        <f t="shared" si="4"/>
        <v>7</v>
      </c>
      <c r="AH95">
        <f>SUMIF(Table36[[Day ]],AF95, Table36[Volume (in kiloliters)])</f>
        <v>0</v>
      </c>
      <c r="AI95" cm="1">
        <f t="array" ref="AI95">IF(AH95&gt;Table18[Plant Capacity], 1,0)</f>
        <v>0</v>
      </c>
    </row>
    <row r="96" spans="32:35">
      <c r="AF96" s="2">
        <v>44015</v>
      </c>
      <c r="AG96">
        <f t="shared" si="4"/>
        <v>7</v>
      </c>
      <c r="AH96">
        <f>SUMIF(Table36[[Day ]],AF96, Table36[Volume (in kiloliters)])</f>
        <v>0</v>
      </c>
      <c r="AI96" cm="1">
        <f t="array" ref="AI96">IF(AH96&gt;Table18[Plant Capacity], 1,0)</f>
        <v>0</v>
      </c>
    </row>
    <row r="97" spans="32:35">
      <c r="AF97" s="2">
        <v>44016</v>
      </c>
      <c r="AG97">
        <f t="shared" si="4"/>
        <v>7</v>
      </c>
      <c r="AH97">
        <f>SUMIF(Table36[[Day ]],AF97, Table36[Volume (in kiloliters)])</f>
        <v>0</v>
      </c>
      <c r="AI97" cm="1">
        <f t="array" ref="AI97">IF(AH97&gt;Table18[Plant Capacity], 1,0)</f>
        <v>0</v>
      </c>
    </row>
    <row r="98" spans="32:35">
      <c r="AF98" s="2">
        <v>44017</v>
      </c>
      <c r="AG98">
        <f t="shared" si="4"/>
        <v>7</v>
      </c>
      <c r="AH98">
        <f>SUMIF(Table36[[Day ]],AF98, Table36[Volume (in kiloliters)])</f>
        <v>0</v>
      </c>
      <c r="AI98" cm="1">
        <f t="array" ref="AI98">IF(AH98&gt;Table18[Plant Capacity], 1,0)</f>
        <v>0</v>
      </c>
    </row>
    <row r="99" spans="32:35">
      <c r="AF99" s="2">
        <v>44018</v>
      </c>
      <c r="AG99">
        <f t="shared" si="4"/>
        <v>7</v>
      </c>
      <c r="AH99">
        <f>SUMIF(Table36[[Day ]],AF99, Table36[Volume (in kiloliters)])</f>
        <v>0</v>
      </c>
      <c r="AI99" cm="1">
        <f t="array" ref="AI99">IF(AH99&gt;Table18[Plant Capacity], 1,0)</f>
        <v>0</v>
      </c>
    </row>
    <row r="100" spans="32:35">
      <c r="AF100" s="2">
        <v>44019</v>
      </c>
      <c r="AG100">
        <f t="shared" si="4"/>
        <v>7</v>
      </c>
      <c r="AH100">
        <f>SUMIF(Table36[[Day ]],AF100, Table36[Volume (in kiloliters)])</f>
        <v>0</v>
      </c>
      <c r="AI100" cm="1">
        <f t="array" ref="AI100">IF(AH100&gt;Table18[Plant Capacity], 1,0)</f>
        <v>0</v>
      </c>
    </row>
    <row r="101" spans="32:35">
      <c r="AF101" s="2">
        <v>44020</v>
      </c>
      <c r="AG101">
        <f t="shared" si="4"/>
        <v>7</v>
      </c>
      <c r="AH101">
        <f>SUMIF(Table36[[Day ]],AF101, Table36[Volume (in kiloliters)])</f>
        <v>0</v>
      </c>
      <c r="AI101" cm="1">
        <f t="array" ref="AI101">IF(AH101&gt;Table18[Plant Capacity], 1,0)</f>
        <v>0</v>
      </c>
    </row>
    <row r="102" spans="32:35">
      <c r="AF102" s="2">
        <v>44021</v>
      </c>
      <c r="AG102">
        <f t="shared" si="4"/>
        <v>7</v>
      </c>
      <c r="AH102">
        <f>SUMIF(Table36[[Day ]],AF102, Table36[Volume (in kiloliters)])</f>
        <v>0</v>
      </c>
      <c r="AI102" cm="1">
        <f t="array" ref="AI102">IF(AH102&gt;Table18[Plant Capacity], 1,0)</f>
        <v>0</v>
      </c>
    </row>
    <row r="103" spans="32:35">
      <c r="AF103" s="2">
        <v>44022</v>
      </c>
      <c r="AG103">
        <f t="shared" si="4"/>
        <v>7</v>
      </c>
      <c r="AH103">
        <f>SUMIF(Table36[[Day ]],AF103, Table36[Volume (in kiloliters)])</f>
        <v>0</v>
      </c>
      <c r="AI103" cm="1">
        <f t="array" ref="AI103">IF(AH103&gt;Table18[Plant Capacity], 1,0)</f>
        <v>0</v>
      </c>
    </row>
    <row r="104" spans="32:35">
      <c r="AF104" s="2">
        <v>44023</v>
      </c>
      <c r="AG104">
        <f t="shared" si="4"/>
        <v>7</v>
      </c>
      <c r="AH104">
        <f>SUMIF(Table36[[Day ]],AF104, Table36[Volume (in kiloliters)])</f>
        <v>0</v>
      </c>
      <c r="AI104" cm="1">
        <f t="array" ref="AI104">IF(AH104&gt;Table18[Plant Capacity], 1,0)</f>
        <v>0</v>
      </c>
    </row>
    <row r="105" spans="32:35">
      <c r="AF105" s="2">
        <v>44024</v>
      </c>
      <c r="AG105">
        <f t="shared" si="4"/>
        <v>7</v>
      </c>
      <c r="AH105">
        <f>SUMIF(Table36[[Day ]],AF105, Table36[Volume (in kiloliters)])</f>
        <v>0</v>
      </c>
      <c r="AI105" cm="1">
        <f t="array" ref="AI105">IF(AH105&gt;Table18[Plant Capacity], 1,0)</f>
        <v>0</v>
      </c>
    </row>
    <row r="106" spans="32:35">
      <c r="AF106" s="2">
        <v>44025</v>
      </c>
      <c r="AG106">
        <f t="shared" si="4"/>
        <v>7</v>
      </c>
      <c r="AH106">
        <f>SUMIF(Table36[[Day ]],AF106, Table36[Volume (in kiloliters)])</f>
        <v>0</v>
      </c>
      <c r="AI106" cm="1">
        <f t="array" ref="AI106">IF(AH106&gt;Table18[Plant Capacity], 1,0)</f>
        <v>0</v>
      </c>
    </row>
    <row r="107" spans="32:35">
      <c r="AF107" s="2">
        <v>44026</v>
      </c>
      <c r="AG107">
        <f t="shared" si="4"/>
        <v>7</v>
      </c>
      <c r="AH107">
        <f>SUMIF(Table36[[Day ]],AF107, Table36[Volume (in kiloliters)])</f>
        <v>0</v>
      </c>
      <c r="AI107" cm="1">
        <f t="array" ref="AI107">IF(AH107&gt;Table18[Plant Capacity], 1,0)</f>
        <v>0</v>
      </c>
    </row>
    <row r="108" spans="32:35">
      <c r="AF108" s="2">
        <v>44027</v>
      </c>
      <c r="AG108">
        <f t="shared" si="4"/>
        <v>7</v>
      </c>
      <c r="AH108">
        <f>SUMIF(Table36[[Day ]],AF108, Table36[Volume (in kiloliters)])</f>
        <v>0</v>
      </c>
      <c r="AI108" cm="1">
        <f t="array" ref="AI108">IF(AH108&gt;Table18[Plant Capacity], 1,0)</f>
        <v>0</v>
      </c>
    </row>
    <row r="109" spans="32:35">
      <c r="AF109" s="2">
        <v>44028</v>
      </c>
      <c r="AG109">
        <f t="shared" si="4"/>
        <v>7</v>
      </c>
      <c r="AH109">
        <f>SUMIF(Table36[[Day ]],AF109, Table36[Volume (in kiloliters)])</f>
        <v>0</v>
      </c>
      <c r="AI109" cm="1">
        <f t="array" ref="AI109">IF(AH109&gt;Table18[Plant Capacity], 1,0)</f>
        <v>0</v>
      </c>
    </row>
    <row r="110" spans="32:35">
      <c r="AF110" s="2">
        <v>44029</v>
      </c>
      <c r="AG110">
        <f t="shared" si="4"/>
        <v>7</v>
      </c>
      <c r="AH110">
        <f>SUMIF(Table36[[Day ]],AF110, Table36[Volume (in kiloliters)])</f>
        <v>0</v>
      </c>
      <c r="AI110" cm="1">
        <f t="array" ref="AI110">IF(AH110&gt;Table18[Plant Capacity], 1,0)</f>
        <v>0</v>
      </c>
    </row>
    <row r="111" spans="32:35">
      <c r="AF111" s="2">
        <v>44030</v>
      </c>
      <c r="AG111">
        <f t="shared" si="4"/>
        <v>7</v>
      </c>
      <c r="AH111">
        <f>SUMIF(Table36[[Day ]],AF111, Table36[Volume (in kiloliters)])</f>
        <v>0</v>
      </c>
      <c r="AI111" cm="1">
        <f t="array" ref="AI111">IF(AH111&gt;Table18[Plant Capacity], 1,0)</f>
        <v>0</v>
      </c>
    </row>
    <row r="112" spans="32:35">
      <c r="AF112" s="2">
        <v>44031</v>
      </c>
      <c r="AG112">
        <f t="shared" si="4"/>
        <v>7</v>
      </c>
      <c r="AH112">
        <f>SUMIF(Table36[[Day ]],AF112, Table36[Volume (in kiloliters)])</f>
        <v>0</v>
      </c>
      <c r="AI112" cm="1">
        <f t="array" ref="AI112">IF(AH112&gt;Table18[Plant Capacity], 1,0)</f>
        <v>0</v>
      </c>
    </row>
    <row r="113" spans="32:35">
      <c r="AF113" s="2">
        <v>44032</v>
      </c>
      <c r="AG113">
        <f t="shared" si="4"/>
        <v>7</v>
      </c>
      <c r="AH113">
        <f>SUMIF(Table36[[Day ]],AF113, Table36[Volume (in kiloliters)])</f>
        <v>0</v>
      </c>
      <c r="AI113" cm="1">
        <f t="array" ref="AI113">IF(AH113&gt;Table18[Plant Capacity], 1,0)</f>
        <v>0</v>
      </c>
    </row>
    <row r="114" spans="32:35">
      <c r="AF114" s="2">
        <v>44033</v>
      </c>
      <c r="AG114">
        <f t="shared" si="4"/>
        <v>7</v>
      </c>
      <c r="AH114">
        <f>SUMIF(Table36[[Day ]],AF114, Table36[Volume (in kiloliters)])</f>
        <v>0</v>
      </c>
      <c r="AI114" cm="1">
        <f t="array" ref="AI114">IF(AH114&gt;Table18[Plant Capacity], 1,0)</f>
        <v>0</v>
      </c>
    </row>
    <row r="115" spans="32:35">
      <c r="AF115" s="2">
        <v>44034</v>
      </c>
      <c r="AG115">
        <f t="shared" si="4"/>
        <v>7</v>
      </c>
      <c r="AH115">
        <f>SUMIF(Table36[[Day ]],AF115, Table36[Volume (in kiloliters)])</f>
        <v>0</v>
      </c>
      <c r="AI115" cm="1">
        <f t="array" ref="AI115">IF(AH115&gt;Table18[Plant Capacity], 1,0)</f>
        <v>0</v>
      </c>
    </row>
    <row r="116" spans="32:35">
      <c r="AF116" s="2">
        <v>44035</v>
      </c>
      <c r="AG116">
        <f t="shared" si="4"/>
        <v>7</v>
      </c>
      <c r="AH116">
        <f>SUMIF(Table36[[Day ]],AF116, Table36[Volume (in kiloliters)])</f>
        <v>0</v>
      </c>
      <c r="AI116" cm="1">
        <f t="array" ref="AI116">IF(AH116&gt;Table18[Plant Capacity], 1,0)</f>
        <v>0</v>
      </c>
    </row>
    <row r="117" spans="32:35">
      <c r="AF117" s="2">
        <v>44036</v>
      </c>
      <c r="AG117">
        <f t="shared" si="4"/>
        <v>7</v>
      </c>
      <c r="AH117">
        <f>SUMIF(Table36[[Day ]],AF117, Table36[Volume (in kiloliters)])</f>
        <v>0</v>
      </c>
      <c r="AI117" cm="1">
        <f t="array" ref="AI117">IF(AH117&gt;Table18[Plant Capacity], 1,0)</f>
        <v>0</v>
      </c>
    </row>
    <row r="118" spans="32:35">
      <c r="AF118" s="2">
        <v>44037</v>
      </c>
      <c r="AG118">
        <f t="shared" si="4"/>
        <v>7</v>
      </c>
      <c r="AH118">
        <f>SUMIF(Table36[[Day ]],AF118, Table36[Volume (in kiloliters)])</f>
        <v>0</v>
      </c>
      <c r="AI118" cm="1">
        <f t="array" ref="AI118">IF(AH118&gt;Table18[Plant Capacity], 1,0)</f>
        <v>0</v>
      </c>
    </row>
    <row r="119" spans="32:35">
      <c r="AF119" s="2">
        <v>44038</v>
      </c>
      <c r="AG119">
        <f t="shared" si="4"/>
        <v>7</v>
      </c>
      <c r="AH119">
        <f>SUMIF(Table36[[Day ]],AF119, Table36[Volume (in kiloliters)])</f>
        <v>0</v>
      </c>
      <c r="AI119" cm="1">
        <f t="array" ref="AI119">IF(AH119&gt;Table18[Plant Capacity], 1,0)</f>
        <v>0</v>
      </c>
    </row>
    <row r="120" spans="32:35">
      <c r="AF120" s="2">
        <v>44039</v>
      </c>
      <c r="AG120">
        <f t="shared" si="4"/>
        <v>7</v>
      </c>
      <c r="AH120">
        <f>SUMIF(Table36[[Day ]],AF120, Table36[Volume (in kiloliters)])</f>
        <v>0</v>
      </c>
      <c r="AI120" cm="1">
        <f t="array" ref="AI120">IF(AH120&gt;Table18[Plant Capacity], 1,0)</f>
        <v>0</v>
      </c>
    </row>
    <row r="121" spans="32:35">
      <c r="AF121" s="2">
        <v>44040</v>
      </c>
      <c r="AG121">
        <f t="shared" si="4"/>
        <v>7</v>
      </c>
      <c r="AH121">
        <f>SUMIF(Table36[[Day ]],AF121, Table36[Volume (in kiloliters)])</f>
        <v>0</v>
      </c>
      <c r="AI121" cm="1">
        <f t="array" ref="AI121">IF(AH121&gt;Table18[Plant Capacity], 1,0)</f>
        <v>0</v>
      </c>
    </row>
    <row r="122" spans="32:35">
      <c r="AF122" s="2">
        <v>44041</v>
      </c>
      <c r="AG122">
        <f t="shared" si="4"/>
        <v>7</v>
      </c>
      <c r="AH122">
        <f>SUMIF(Table36[[Day ]],AF122, Table36[Volume (in kiloliters)])</f>
        <v>0</v>
      </c>
      <c r="AI122" cm="1">
        <f t="array" ref="AI122">IF(AH122&gt;Table18[Plant Capacity], 1,0)</f>
        <v>0</v>
      </c>
    </row>
    <row r="123" spans="32:35">
      <c r="AF123" s="2">
        <v>44042</v>
      </c>
      <c r="AG123">
        <f t="shared" si="4"/>
        <v>7</v>
      </c>
      <c r="AH123">
        <f>SUMIF(Table36[[Day ]],AF123, Table36[Volume (in kiloliters)])</f>
        <v>0</v>
      </c>
      <c r="AI123" cm="1">
        <f t="array" ref="AI123">IF(AH123&gt;Table18[Plant Capacity], 1,0)</f>
        <v>0</v>
      </c>
    </row>
    <row r="124" spans="32:35">
      <c r="AF124" s="2">
        <v>44043</v>
      </c>
      <c r="AG124">
        <f t="shared" si="4"/>
        <v>7</v>
      </c>
      <c r="AH124">
        <f>SUMIF(Table36[[Day ]],AF124, Table36[Volume (in kiloliters)])</f>
        <v>0</v>
      </c>
      <c r="AI124" cm="1">
        <f t="array" ref="AI124">IF(AH124&gt;Table18[Plant Capacity], 1,0)</f>
        <v>0</v>
      </c>
    </row>
    <row r="125" spans="32:35">
      <c r="AF125" s="2">
        <v>44044</v>
      </c>
      <c r="AG125">
        <f t="shared" si="4"/>
        <v>8</v>
      </c>
      <c r="AH125">
        <f>SUMIF(Table36[[Day ]],AF125, Table36[Volume (in kiloliters)])</f>
        <v>0</v>
      </c>
      <c r="AI125" cm="1">
        <f t="array" ref="AI125">IF(AH125&gt;Table18[Plant Capacity], 1,0)</f>
        <v>0</v>
      </c>
    </row>
    <row r="126" spans="32:35">
      <c r="AF126" s="2">
        <v>44045</v>
      </c>
      <c r="AG126">
        <f t="shared" si="4"/>
        <v>8</v>
      </c>
      <c r="AH126">
        <f>SUMIF(Table36[[Day ]],AF126, Table36[Volume (in kiloliters)])</f>
        <v>0</v>
      </c>
      <c r="AI126" cm="1">
        <f t="array" ref="AI126">IF(AH126&gt;Table18[Plant Capacity], 1,0)</f>
        <v>0</v>
      </c>
    </row>
    <row r="127" spans="32:35">
      <c r="AF127" s="2">
        <v>44046</v>
      </c>
      <c r="AG127">
        <f t="shared" si="4"/>
        <v>8</v>
      </c>
      <c r="AH127">
        <f>SUMIF(Table36[[Day ]],AF127, Table36[Volume (in kiloliters)])</f>
        <v>0</v>
      </c>
      <c r="AI127" cm="1">
        <f t="array" ref="AI127">IF(AH127&gt;Table18[Plant Capacity], 1,0)</f>
        <v>0</v>
      </c>
    </row>
    <row r="128" spans="32:35">
      <c r="AF128" s="2">
        <v>44047</v>
      </c>
      <c r="AG128">
        <f t="shared" si="4"/>
        <v>8</v>
      </c>
      <c r="AH128">
        <f>SUMIF(Table36[[Day ]],AF128, Table36[Volume (in kiloliters)])</f>
        <v>0</v>
      </c>
      <c r="AI128" cm="1">
        <f t="array" ref="AI128">IF(AH128&gt;Table18[Plant Capacity], 1,0)</f>
        <v>0</v>
      </c>
    </row>
    <row r="129" spans="32:35">
      <c r="AF129" s="2">
        <v>44048</v>
      </c>
      <c r="AG129">
        <f t="shared" si="4"/>
        <v>8</v>
      </c>
      <c r="AH129">
        <f>SUMIF(Table36[[Day ]],AF129, Table36[Volume (in kiloliters)])</f>
        <v>0</v>
      </c>
      <c r="AI129" cm="1">
        <f t="array" ref="AI129">IF(AH129&gt;Table18[Plant Capacity], 1,0)</f>
        <v>0</v>
      </c>
    </row>
    <row r="130" spans="32:35">
      <c r="AF130" s="2">
        <v>44049</v>
      </c>
      <c r="AG130">
        <f t="shared" si="4"/>
        <v>8</v>
      </c>
      <c r="AH130">
        <f>SUMIF(Table36[[Day ]],AF130, Table36[Volume (in kiloliters)])</f>
        <v>0</v>
      </c>
      <c r="AI130" cm="1">
        <f t="array" ref="AI130">IF(AH130&gt;Table18[Plant Capacity], 1,0)</f>
        <v>0</v>
      </c>
    </row>
    <row r="131" spans="32:35">
      <c r="AF131" s="2">
        <v>44050</v>
      </c>
      <c r="AG131">
        <f t="shared" si="4"/>
        <v>8</v>
      </c>
      <c r="AH131">
        <f>SUMIF(Table36[[Day ]],AF131, Table36[Volume (in kiloliters)])</f>
        <v>0</v>
      </c>
      <c r="AI131" cm="1">
        <f t="array" ref="AI131">IF(AH131&gt;Table18[Plant Capacity], 1,0)</f>
        <v>0</v>
      </c>
    </row>
    <row r="132" spans="32:35">
      <c r="AF132" s="2">
        <v>44051</v>
      </c>
      <c r="AG132">
        <f t="shared" ref="AG132:AG195" si="5">MONTH(AF132)</f>
        <v>8</v>
      </c>
      <c r="AH132">
        <f>SUMIF(Table36[[Day ]],AF132, Table36[Volume (in kiloliters)])</f>
        <v>0</v>
      </c>
      <c r="AI132" cm="1">
        <f t="array" ref="AI132">IF(AH132&gt;Table18[Plant Capacity], 1,0)</f>
        <v>0</v>
      </c>
    </row>
    <row r="133" spans="32:35">
      <c r="AF133" s="2">
        <v>44052</v>
      </c>
      <c r="AG133">
        <f t="shared" si="5"/>
        <v>8</v>
      </c>
      <c r="AH133">
        <f>SUMIF(Table36[[Day ]],AF133, Table36[Volume (in kiloliters)])</f>
        <v>0</v>
      </c>
      <c r="AI133" cm="1">
        <f t="array" ref="AI133">IF(AH133&gt;Table18[Plant Capacity], 1,0)</f>
        <v>0</v>
      </c>
    </row>
    <row r="134" spans="32:35">
      <c r="AF134" s="2">
        <v>44053</v>
      </c>
      <c r="AG134">
        <f t="shared" si="5"/>
        <v>8</v>
      </c>
      <c r="AH134">
        <f>SUMIF(Table36[[Day ]],AF134, Table36[Volume (in kiloliters)])</f>
        <v>0</v>
      </c>
      <c r="AI134" cm="1">
        <f t="array" ref="AI134">IF(AH134&gt;Table18[Plant Capacity], 1,0)</f>
        <v>0</v>
      </c>
    </row>
    <row r="135" spans="32:35">
      <c r="AF135" s="2">
        <v>44054</v>
      </c>
      <c r="AG135">
        <f t="shared" si="5"/>
        <v>8</v>
      </c>
      <c r="AH135">
        <f>SUMIF(Table36[[Day ]],AF135, Table36[Volume (in kiloliters)])</f>
        <v>0</v>
      </c>
      <c r="AI135" cm="1">
        <f t="array" ref="AI135">IF(AH135&gt;Table18[Plant Capacity], 1,0)</f>
        <v>0</v>
      </c>
    </row>
    <row r="136" spans="32:35">
      <c r="AF136" s="2">
        <v>44055</v>
      </c>
      <c r="AG136">
        <f t="shared" si="5"/>
        <v>8</v>
      </c>
      <c r="AH136">
        <f>SUMIF(Table36[[Day ]],AF136, Table36[Volume (in kiloliters)])</f>
        <v>0</v>
      </c>
      <c r="AI136" cm="1">
        <f t="array" ref="AI136">IF(AH136&gt;Table18[Plant Capacity], 1,0)</f>
        <v>0</v>
      </c>
    </row>
    <row r="137" spans="32:35">
      <c r="AF137" s="2">
        <v>44056</v>
      </c>
      <c r="AG137">
        <f t="shared" si="5"/>
        <v>8</v>
      </c>
      <c r="AH137">
        <f>SUMIF(Table36[[Day ]],AF137, Table36[Volume (in kiloliters)])</f>
        <v>0</v>
      </c>
      <c r="AI137" cm="1">
        <f t="array" ref="AI137">IF(AH137&gt;Table18[Plant Capacity], 1,0)</f>
        <v>0</v>
      </c>
    </row>
    <row r="138" spans="32:35">
      <c r="AF138" s="2">
        <v>44057</v>
      </c>
      <c r="AG138">
        <f t="shared" si="5"/>
        <v>8</v>
      </c>
      <c r="AH138">
        <f>SUMIF(Table36[[Day ]],AF138, Table36[Volume (in kiloliters)])</f>
        <v>0</v>
      </c>
      <c r="AI138" cm="1">
        <f t="array" ref="AI138">IF(AH138&gt;Table18[Plant Capacity], 1,0)</f>
        <v>0</v>
      </c>
    </row>
    <row r="139" spans="32:35">
      <c r="AF139" s="2">
        <v>44058</v>
      </c>
      <c r="AG139">
        <f t="shared" si="5"/>
        <v>8</v>
      </c>
      <c r="AH139">
        <f>SUMIF(Table36[[Day ]],AF139, Table36[Volume (in kiloliters)])</f>
        <v>0</v>
      </c>
      <c r="AI139" cm="1">
        <f t="array" ref="AI139">IF(AH139&gt;Table18[Plant Capacity], 1,0)</f>
        <v>0</v>
      </c>
    </row>
    <row r="140" spans="32:35">
      <c r="AF140" s="2">
        <v>44059</v>
      </c>
      <c r="AG140">
        <f t="shared" si="5"/>
        <v>8</v>
      </c>
      <c r="AH140">
        <f>SUMIF(Table36[[Day ]],AF140, Table36[Volume (in kiloliters)])</f>
        <v>0</v>
      </c>
      <c r="AI140" cm="1">
        <f t="array" ref="AI140">IF(AH140&gt;Table18[Plant Capacity], 1,0)</f>
        <v>0</v>
      </c>
    </row>
    <row r="141" spans="32:35">
      <c r="AF141" s="2">
        <v>44060</v>
      </c>
      <c r="AG141">
        <f t="shared" si="5"/>
        <v>8</v>
      </c>
      <c r="AH141">
        <f>SUMIF(Table36[[Day ]],AF141, Table36[Volume (in kiloliters)])</f>
        <v>0</v>
      </c>
      <c r="AI141" cm="1">
        <f t="array" ref="AI141">IF(AH141&gt;Table18[Plant Capacity], 1,0)</f>
        <v>0</v>
      </c>
    </row>
    <row r="142" spans="32:35">
      <c r="AF142" s="2">
        <v>44061</v>
      </c>
      <c r="AG142">
        <f t="shared" si="5"/>
        <v>8</v>
      </c>
      <c r="AH142">
        <f>SUMIF(Table36[[Day ]],AF142, Table36[Volume (in kiloliters)])</f>
        <v>0</v>
      </c>
      <c r="AI142" cm="1">
        <f t="array" ref="AI142">IF(AH142&gt;Table18[Plant Capacity], 1,0)</f>
        <v>0</v>
      </c>
    </row>
    <row r="143" spans="32:35">
      <c r="AF143" s="2">
        <v>44062</v>
      </c>
      <c r="AG143">
        <f t="shared" si="5"/>
        <v>8</v>
      </c>
      <c r="AH143">
        <f>SUMIF(Table36[[Day ]],AF143, Table36[Volume (in kiloliters)])</f>
        <v>0</v>
      </c>
      <c r="AI143" cm="1">
        <f t="array" ref="AI143">IF(AH143&gt;Table18[Plant Capacity], 1,0)</f>
        <v>0</v>
      </c>
    </row>
    <row r="144" spans="32:35">
      <c r="AF144" s="2">
        <v>44063</v>
      </c>
      <c r="AG144">
        <f t="shared" si="5"/>
        <v>8</v>
      </c>
      <c r="AH144">
        <f>SUMIF(Table36[[Day ]],AF144, Table36[Volume (in kiloliters)])</f>
        <v>0</v>
      </c>
      <c r="AI144" cm="1">
        <f t="array" ref="AI144">IF(AH144&gt;Table18[Plant Capacity], 1,0)</f>
        <v>0</v>
      </c>
    </row>
    <row r="145" spans="32:35">
      <c r="AF145" s="2">
        <v>44064</v>
      </c>
      <c r="AG145">
        <f t="shared" si="5"/>
        <v>8</v>
      </c>
      <c r="AH145">
        <f>SUMIF(Table36[[Day ]],AF145, Table36[Volume (in kiloliters)])</f>
        <v>0</v>
      </c>
      <c r="AI145" cm="1">
        <f t="array" ref="AI145">IF(AH145&gt;Table18[Plant Capacity], 1,0)</f>
        <v>0</v>
      </c>
    </row>
    <row r="146" spans="32:35">
      <c r="AF146" s="2">
        <v>44065</v>
      </c>
      <c r="AG146">
        <f t="shared" si="5"/>
        <v>8</v>
      </c>
      <c r="AH146">
        <f>SUMIF(Table36[[Day ]],AF146, Table36[Volume (in kiloliters)])</f>
        <v>0</v>
      </c>
      <c r="AI146" cm="1">
        <f t="array" ref="AI146">IF(AH146&gt;Table18[Plant Capacity], 1,0)</f>
        <v>0</v>
      </c>
    </row>
    <row r="147" spans="32:35">
      <c r="AF147" s="2">
        <v>44066</v>
      </c>
      <c r="AG147">
        <f t="shared" si="5"/>
        <v>8</v>
      </c>
      <c r="AH147">
        <f>SUMIF(Table36[[Day ]],AF147, Table36[Volume (in kiloliters)])</f>
        <v>0</v>
      </c>
      <c r="AI147" cm="1">
        <f t="array" ref="AI147">IF(AH147&gt;Table18[Plant Capacity], 1,0)</f>
        <v>0</v>
      </c>
    </row>
    <row r="148" spans="32:35">
      <c r="AF148" s="2">
        <v>44067</v>
      </c>
      <c r="AG148">
        <f t="shared" si="5"/>
        <v>8</v>
      </c>
      <c r="AH148">
        <f>SUMIF(Table36[[Day ]],AF148, Table36[Volume (in kiloliters)])</f>
        <v>0</v>
      </c>
      <c r="AI148" cm="1">
        <f t="array" ref="AI148">IF(AH148&gt;Table18[Plant Capacity], 1,0)</f>
        <v>0</v>
      </c>
    </row>
    <row r="149" spans="32:35">
      <c r="AF149" s="2">
        <v>44068</v>
      </c>
      <c r="AG149">
        <f t="shared" si="5"/>
        <v>8</v>
      </c>
      <c r="AH149">
        <f>SUMIF(Table36[[Day ]],AF149, Table36[Volume (in kiloliters)])</f>
        <v>0</v>
      </c>
      <c r="AI149" cm="1">
        <f t="array" ref="AI149">IF(AH149&gt;Table18[Plant Capacity], 1,0)</f>
        <v>0</v>
      </c>
    </row>
    <row r="150" spans="32:35">
      <c r="AF150" s="2">
        <v>44069</v>
      </c>
      <c r="AG150">
        <f t="shared" si="5"/>
        <v>8</v>
      </c>
      <c r="AH150">
        <f>SUMIF(Table36[[Day ]],AF150, Table36[Volume (in kiloliters)])</f>
        <v>0</v>
      </c>
      <c r="AI150" cm="1">
        <f t="array" ref="AI150">IF(AH150&gt;Table18[Plant Capacity], 1,0)</f>
        <v>0</v>
      </c>
    </row>
    <row r="151" spans="32:35">
      <c r="AF151" s="2">
        <v>44070</v>
      </c>
      <c r="AG151">
        <f t="shared" si="5"/>
        <v>8</v>
      </c>
      <c r="AH151">
        <f>SUMIF(Table36[[Day ]],AF151, Table36[Volume (in kiloliters)])</f>
        <v>0</v>
      </c>
      <c r="AI151" cm="1">
        <f t="array" ref="AI151">IF(AH151&gt;Table18[Plant Capacity], 1,0)</f>
        <v>0</v>
      </c>
    </row>
    <row r="152" spans="32:35">
      <c r="AF152" s="2">
        <v>44071</v>
      </c>
      <c r="AG152">
        <f t="shared" si="5"/>
        <v>8</v>
      </c>
      <c r="AH152">
        <f>SUMIF(Table36[[Day ]],AF152, Table36[Volume (in kiloliters)])</f>
        <v>0</v>
      </c>
      <c r="AI152" cm="1">
        <f t="array" ref="AI152">IF(AH152&gt;Table18[Plant Capacity], 1,0)</f>
        <v>0</v>
      </c>
    </row>
    <row r="153" spans="32:35">
      <c r="AF153" s="2">
        <v>44072</v>
      </c>
      <c r="AG153">
        <f t="shared" si="5"/>
        <v>8</v>
      </c>
      <c r="AH153">
        <f>SUMIF(Table36[[Day ]],AF153, Table36[Volume (in kiloliters)])</f>
        <v>0</v>
      </c>
      <c r="AI153" cm="1">
        <f t="array" ref="AI153">IF(AH153&gt;Table18[Plant Capacity], 1,0)</f>
        <v>0</v>
      </c>
    </row>
    <row r="154" spans="32:35">
      <c r="AF154" s="2">
        <v>44073</v>
      </c>
      <c r="AG154">
        <f t="shared" si="5"/>
        <v>8</v>
      </c>
      <c r="AH154">
        <f>SUMIF(Table36[[Day ]],AF154, Table36[Volume (in kiloliters)])</f>
        <v>0</v>
      </c>
      <c r="AI154" cm="1">
        <f t="array" ref="AI154">IF(AH154&gt;Table18[Plant Capacity], 1,0)</f>
        <v>0</v>
      </c>
    </row>
    <row r="155" spans="32:35">
      <c r="AF155" s="2">
        <v>44074</v>
      </c>
      <c r="AG155">
        <f t="shared" si="5"/>
        <v>8</v>
      </c>
      <c r="AH155">
        <f>SUMIF(Table36[[Day ]],AF155, Table36[Volume (in kiloliters)])</f>
        <v>0</v>
      </c>
      <c r="AI155" cm="1">
        <f t="array" ref="AI155">IF(AH155&gt;Table18[Plant Capacity], 1,0)</f>
        <v>0</v>
      </c>
    </row>
    <row r="156" spans="32:35">
      <c r="AF156" s="2">
        <v>44075</v>
      </c>
      <c r="AG156">
        <f t="shared" si="5"/>
        <v>9</v>
      </c>
      <c r="AH156">
        <f>SUMIF(Table36[[Day ]],AF156, Table36[Volume (in kiloliters)])</f>
        <v>0</v>
      </c>
      <c r="AI156" cm="1">
        <f t="array" ref="AI156">IF(AH156&gt;Table18[Plant Capacity], 1,0)</f>
        <v>0</v>
      </c>
    </row>
    <row r="157" spans="32:35">
      <c r="AF157" s="2">
        <v>44076</v>
      </c>
      <c r="AG157">
        <f t="shared" si="5"/>
        <v>9</v>
      </c>
      <c r="AH157">
        <f>SUMIF(Table36[[Day ]],AF157, Table36[Volume (in kiloliters)])</f>
        <v>0</v>
      </c>
      <c r="AI157" cm="1">
        <f t="array" ref="AI157">IF(AH157&gt;Table18[Plant Capacity], 1,0)</f>
        <v>0</v>
      </c>
    </row>
    <row r="158" spans="32:35">
      <c r="AF158" s="2">
        <v>44077</v>
      </c>
      <c r="AG158">
        <f t="shared" si="5"/>
        <v>9</v>
      </c>
      <c r="AH158">
        <f>SUMIF(Table36[[Day ]],AF158, Table36[Volume (in kiloliters)])</f>
        <v>0</v>
      </c>
      <c r="AI158" cm="1">
        <f t="array" ref="AI158">IF(AH158&gt;Table18[Plant Capacity], 1,0)</f>
        <v>0</v>
      </c>
    </row>
    <row r="159" spans="32:35">
      <c r="AF159" s="2">
        <v>44078</v>
      </c>
      <c r="AG159">
        <f t="shared" si="5"/>
        <v>9</v>
      </c>
      <c r="AH159">
        <f>SUMIF(Table36[[Day ]],AF159, Table36[Volume (in kiloliters)])</f>
        <v>0</v>
      </c>
      <c r="AI159" cm="1">
        <f t="array" ref="AI159">IF(AH159&gt;Table18[Plant Capacity], 1,0)</f>
        <v>0</v>
      </c>
    </row>
    <row r="160" spans="32:35">
      <c r="AF160" s="2">
        <v>44079</v>
      </c>
      <c r="AG160">
        <f t="shared" si="5"/>
        <v>9</v>
      </c>
      <c r="AH160">
        <f>SUMIF(Table36[[Day ]],AF160, Table36[Volume (in kiloliters)])</f>
        <v>0</v>
      </c>
      <c r="AI160" cm="1">
        <f t="array" ref="AI160">IF(AH160&gt;Table18[Plant Capacity], 1,0)</f>
        <v>0</v>
      </c>
    </row>
    <row r="161" spans="32:35">
      <c r="AF161" s="2">
        <v>44080</v>
      </c>
      <c r="AG161">
        <f t="shared" si="5"/>
        <v>9</v>
      </c>
      <c r="AH161">
        <f>SUMIF(Table36[[Day ]],AF161, Table36[Volume (in kiloliters)])</f>
        <v>0</v>
      </c>
      <c r="AI161" cm="1">
        <f t="array" ref="AI161">IF(AH161&gt;Table18[Plant Capacity], 1,0)</f>
        <v>0</v>
      </c>
    </row>
    <row r="162" spans="32:35">
      <c r="AF162" s="2">
        <v>44081</v>
      </c>
      <c r="AG162">
        <f t="shared" si="5"/>
        <v>9</v>
      </c>
      <c r="AH162">
        <f>SUMIF(Table36[[Day ]],AF162, Table36[Volume (in kiloliters)])</f>
        <v>0</v>
      </c>
      <c r="AI162" cm="1">
        <f t="array" ref="AI162">IF(AH162&gt;Table18[Plant Capacity], 1,0)</f>
        <v>0</v>
      </c>
    </row>
    <row r="163" spans="32:35">
      <c r="AF163" s="2">
        <v>44082</v>
      </c>
      <c r="AG163">
        <f t="shared" si="5"/>
        <v>9</v>
      </c>
      <c r="AH163">
        <f>SUMIF(Table36[[Day ]],AF163, Table36[Volume (in kiloliters)])</f>
        <v>0</v>
      </c>
      <c r="AI163" cm="1">
        <f t="array" ref="AI163">IF(AH163&gt;Table18[Plant Capacity], 1,0)</f>
        <v>0</v>
      </c>
    </row>
    <row r="164" spans="32:35">
      <c r="AF164" s="2">
        <v>44083</v>
      </c>
      <c r="AG164">
        <f t="shared" si="5"/>
        <v>9</v>
      </c>
      <c r="AH164">
        <f>SUMIF(Table36[[Day ]],AF164, Table36[Volume (in kiloliters)])</f>
        <v>0</v>
      </c>
      <c r="AI164" cm="1">
        <f t="array" ref="AI164">IF(AH164&gt;Table18[Plant Capacity], 1,0)</f>
        <v>0</v>
      </c>
    </row>
    <row r="165" spans="32:35">
      <c r="AF165" s="2">
        <v>44084</v>
      </c>
      <c r="AG165">
        <f t="shared" si="5"/>
        <v>9</v>
      </c>
      <c r="AH165">
        <f>SUMIF(Table36[[Day ]],AF165, Table36[Volume (in kiloliters)])</f>
        <v>0</v>
      </c>
      <c r="AI165" cm="1">
        <f t="array" ref="AI165">IF(AH165&gt;Table18[Plant Capacity], 1,0)</f>
        <v>0</v>
      </c>
    </row>
    <row r="166" spans="32:35">
      <c r="AF166" s="2">
        <v>44085</v>
      </c>
      <c r="AG166">
        <f t="shared" si="5"/>
        <v>9</v>
      </c>
      <c r="AH166">
        <f>SUMIF(Table36[[Day ]],AF166, Table36[Volume (in kiloliters)])</f>
        <v>0</v>
      </c>
      <c r="AI166" cm="1">
        <f t="array" ref="AI166">IF(AH166&gt;Table18[Plant Capacity], 1,0)</f>
        <v>0</v>
      </c>
    </row>
    <row r="167" spans="32:35">
      <c r="AF167" s="2">
        <v>44086</v>
      </c>
      <c r="AG167">
        <f t="shared" si="5"/>
        <v>9</v>
      </c>
      <c r="AH167">
        <f>SUMIF(Table36[[Day ]],AF167, Table36[Volume (in kiloliters)])</f>
        <v>0</v>
      </c>
      <c r="AI167" cm="1">
        <f t="array" ref="AI167">IF(AH167&gt;Table18[Plant Capacity], 1,0)</f>
        <v>0</v>
      </c>
    </row>
    <row r="168" spans="32:35">
      <c r="AF168" s="2">
        <v>44087</v>
      </c>
      <c r="AG168">
        <f t="shared" si="5"/>
        <v>9</v>
      </c>
      <c r="AH168">
        <f>SUMIF(Table36[[Day ]],AF168, Table36[Volume (in kiloliters)])</f>
        <v>0</v>
      </c>
      <c r="AI168" cm="1">
        <f t="array" ref="AI168">IF(AH168&gt;Table18[Plant Capacity], 1,0)</f>
        <v>0</v>
      </c>
    </row>
    <row r="169" spans="32:35">
      <c r="AF169" s="2">
        <v>44088</v>
      </c>
      <c r="AG169">
        <f t="shared" si="5"/>
        <v>9</v>
      </c>
      <c r="AH169">
        <f>SUMIF(Table36[[Day ]],AF169, Table36[Volume (in kiloliters)])</f>
        <v>0</v>
      </c>
      <c r="AI169" cm="1">
        <f t="array" ref="AI169">IF(AH169&gt;Table18[Plant Capacity], 1,0)</f>
        <v>0</v>
      </c>
    </row>
    <row r="170" spans="32:35">
      <c r="AF170" s="2">
        <v>44089</v>
      </c>
      <c r="AG170">
        <f t="shared" si="5"/>
        <v>9</v>
      </c>
      <c r="AH170">
        <f>SUMIF(Table36[[Day ]],AF170, Table36[Volume (in kiloliters)])</f>
        <v>0</v>
      </c>
      <c r="AI170" cm="1">
        <f t="array" ref="AI170">IF(AH170&gt;Table18[Plant Capacity], 1,0)</f>
        <v>0</v>
      </c>
    </row>
    <row r="171" spans="32:35">
      <c r="AF171" s="2">
        <v>44090</v>
      </c>
      <c r="AG171">
        <f t="shared" si="5"/>
        <v>9</v>
      </c>
      <c r="AH171">
        <f>SUMIF(Table36[[Day ]],AF171, Table36[Volume (in kiloliters)])</f>
        <v>0</v>
      </c>
      <c r="AI171" cm="1">
        <f t="array" ref="AI171">IF(AH171&gt;Table18[Plant Capacity], 1,0)</f>
        <v>0</v>
      </c>
    </row>
    <row r="172" spans="32:35">
      <c r="AF172" s="2">
        <v>44091</v>
      </c>
      <c r="AG172">
        <f t="shared" si="5"/>
        <v>9</v>
      </c>
      <c r="AH172">
        <f>SUMIF(Table36[[Day ]],AF172, Table36[Volume (in kiloliters)])</f>
        <v>0</v>
      </c>
      <c r="AI172" cm="1">
        <f t="array" ref="AI172">IF(AH172&gt;Table18[Plant Capacity], 1,0)</f>
        <v>0</v>
      </c>
    </row>
    <row r="173" spans="32:35">
      <c r="AF173" s="2">
        <v>44092</v>
      </c>
      <c r="AG173">
        <f t="shared" si="5"/>
        <v>9</v>
      </c>
      <c r="AH173">
        <f>SUMIF(Table36[[Day ]],AF173, Table36[Volume (in kiloliters)])</f>
        <v>0</v>
      </c>
      <c r="AI173" cm="1">
        <f t="array" ref="AI173">IF(AH173&gt;Table18[Plant Capacity], 1,0)</f>
        <v>0</v>
      </c>
    </row>
    <row r="174" spans="32:35">
      <c r="AF174" s="2">
        <v>44093</v>
      </c>
      <c r="AG174">
        <f t="shared" si="5"/>
        <v>9</v>
      </c>
      <c r="AH174">
        <f>SUMIF(Table36[[Day ]],AF174, Table36[Volume (in kiloliters)])</f>
        <v>0</v>
      </c>
      <c r="AI174" cm="1">
        <f t="array" ref="AI174">IF(AH174&gt;Table18[Plant Capacity], 1,0)</f>
        <v>0</v>
      </c>
    </row>
    <row r="175" spans="32:35">
      <c r="AF175" s="2">
        <v>44094</v>
      </c>
      <c r="AG175">
        <f t="shared" si="5"/>
        <v>9</v>
      </c>
      <c r="AH175">
        <f>SUMIF(Table36[[Day ]],AF175, Table36[Volume (in kiloliters)])</f>
        <v>0</v>
      </c>
      <c r="AI175" cm="1">
        <f t="array" ref="AI175">IF(AH175&gt;Table18[Plant Capacity], 1,0)</f>
        <v>0</v>
      </c>
    </row>
    <row r="176" spans="32:35">
      <c r="AF176" s="2">
        <v>44095</v>
      </c>
      <c r="AG176">
        <f t="shared" si="5"/>
        <v>9</v>
      </c>
      <c r="AH176">
        <f>SUMIF(Table36[[Day ]],AF176, Table36[Volume (in kiloliters)])</f>
        <v>0</v>
      </c>
      <c r="AI176" cm="1">
        <f t="array" ref="AI176">IF(AH176&gt;Table18[Plant Capacity], 1,0)</f>
        <v>0</v>
      </c>
    </row>
    <row r="177" spans="32:35">
      <c r="AF177" s="2">
        <v>44096</v>
      </c>
      <c r="AG177">
        <f t="shared" si="5"/>
        <v>9</v>
      </c>
      <c r="AH177">
        <f>SUMIF(Table36[[Day ]],AF177, Table36[Volume (in kiloliters)])</f>
        <v>0</v>
      </c>
      <c r="AI177" cm="1">
        <f t="array" ref="AI177">IF(AH177&gt;Table18[Plant Capacity], 1,0)</f>
        <v>0</v>
      </c>
    </row>
    <row r="178" spans="32:35">
      <c r="AF178" s="2">
        <v>44097</v>
      </c>
      <c r="AG178">
        <f t="shared" si="5"/>
        <v>9</v>
      </c>
      <c r="AH178">
        <f>SUMIF(Table36[[Day ]],AF178, Table36[Volume (in kiloliters)])</f>
        <v>0</v>
      </c>
      <c r="AI178" cm="1">
        <f t="array" ref="AI178">IF(AH178&gt;Table18[Plant Capacity], 1,0)</f>
        <v>0</v>
      </c>
    </row>
    <row r="179" spans="32:35">
      <c r="AF179" s="2">
        <v>44098</v>
      </c>
      <c r="AG179">
        <f t="shared" si="5"/>
        <v>9</v>
      </c>
      <c r="AH179">
        <f>SUMIF(Table36[[Day ]],AF179, Table36[Volume (in kiloliters)])</f>
        <v>0</v>
      </c>
      <c r="AI179" cm="1">
        <f t="array" ref="AI179">IF(AH179&gt;Table18[Plant Capacity], 1,0)</f>
        <v>0</v>
      </c>
    </row>
    <row r="180" spans="32:35">
      <c r="AF180" s="2">
        <v>44099</v>
      </c>
      <c r="AG180">
        <f t="shared" si="5"/>
        <v>9</v>
      </c>
      <c r="AH180">
        <f>SUMIF(Table36[[Day ]],AF180, Table36[Volume (in kiloliters)])</f>
        <v>0</v>
      </c>
      <c r="AI180" cm="1">
        <f t="array" ref="AI180">IF(AH180&gt;Table18[Plant Capacity], 1,0)</f>
        <v>0</v>
      </c>
    </row>
    <row r="181" spans="32:35">
      <c r="AF181" s="2">
        <v>44100</v>
      </c>
      <c r="AG181">
        <f t="shared" si="5"/>
        <v>9</v>
      </c>
      <c r="AH181">
        <f>SUMIF(Table36[[Day ]],AF181, Table36[Volume (in kiloliters)])</f>
        <v>0</v>
      </c>
      <c r="AI181" cm="1">
        <f t="array" ref="AI181">IF(AH181&gt;Table18[Plant Capacity], 1,0)</f>
        <v>0</v>
      </c>
    </row>
    <row r="182" spans="32:35">
      <c r="AF182" s="2">
        <v>44101</v>
      </c>
      <c r="AG182">
        <f t="shared" si="5"/>
        <v>9</v>
      </c>
      <c r="AH182">
        <f>SUMIF(Table36[[Day ]],AF182, Table36[Volume (in kiloliters)])</f>
        <v>0</v>
      </c>
      <c r="AI182" cm="1">
        <f t="array" ref="AI182">IF(AH182&gt;Table18[Plant Capacity], 1,0)</f>
        <v>0</v>
      </c>
    </row>
    <row r="183" spans="32:35">
      <c r="AF183" s="2">
        <v>44102</v>
      </c>
      <c r="AG183">
        <f t="shared" si="5"/>
        <v>9</v>
      </c>
      <c r="AH183">
        <f>SUMIF(Table36[[Day ]],AF183, Table36[Volume (in kiloliters)])</f>
        <v>0</v>
      </c>
      <c r="AI183" cm="1">
        <f t="array" ref="AI183">IF(AH183&gt;Table18[Plant Capacity], 1,0)</f>
        <v>0</v>
      </c>
    </row>
    <row r="184" spans="32:35">
      <c r="AF184" s="2">
        <v>44103</v>
      </c>
      <c r="AG184">
        <f t="shared" si="5"/>
        <v>9</v>
      </c>
      <c r="AH184">
        <f>SUMIF(Table36[[Day ]],AF184, Table36[Volume (in kiloliters)])</f>
        <v>0</v>
      </c>
      <c r="AI184" cm="1">
        <f t="array" ref="AI184">IF(AH184&gt;Table18[Plant Capacity], 1,0)</f>
        <v>0</v>
      </c>
    </row>
    <row r="185" spans="32:35">
      <c r="AF185" s="2">
        <v>44104</v>
      </c>
      <c r="AG185">
        <f t="shared" si="5"/>
        <v>9</v>
      </c>
      <c r="AH185">
        <f>SUMIF(Table36[[Day ]],AF185, Table36[Volume (in kiloliters)])</f>
        <v>0</v>
      </c>
      <c r="AI185" cm="1">
        <f t="array" ref="AI185">IF(AH185&gt;Table18[Plant Capacity], 1,0)</f>
        <v>0</v>
      </c>
    </row>
    <row r="186" spans="32:35">
      <c r="AF186" s="2">
        <v>44105</v>
      </c>
      <c r="AG186">
        <f t="shared" si="5"/>
        <v>10</v>
      </c>
      <c r="AH186">
        <f>SUMIF(Table36[[Day ]],AF186, Table36[Volume (in kiloliters)])</f>
        <v>0</v>
      </c>
      <c r="AI186" cm="1">
        <f t="array" ref="AI186">IF(AH186&gt;Table18[Plant Capacity], 1,0)</f>
        <v>0</v>
      </c>
    </row>
    <row r="187" spans="32:35">
      <c r="AF187" s="2">
        <v>44106</v>
      </c>
      <c r="AG187">
        <f t="shared" si="5"/>
        <v>10</v>
      </c>
      <c r="AH187">
        <f>SUMIF(Table36[[Day ]],AF187, Table36[Volume (in kiloliters)])</f>
        <v>0</v>
      </c>
      <c r="AI187" cm="1">
        <f t="array" ref="AI187">IF(AH187&gt;Table18[Plant Capacity], 1,0)</f>
        <v>0</v>
      </c>
    </row>
    <row r="188" spans="32:35">
      <c r="AF188" s="2">
        <v>44107</v>
      </c>
      <c r="AG188">
        <f t="shared" si="5"/>
        <v>10</v>
      </c>
      <c r="AH188">
        <f>SUMIF(Table36[[Day ]],AF188, Table36[Volume (in kiloliters)])</f>
        <v>0</v>
      </c>
      <c r="AI188" cm="1">
        <f t="array" ref="AI188">IF(AH188&gt;Table18[Plant Capacity], 1,0)</f>
        <v>0</v>
      </c>
    </row>
    <row r="189" spans="32:35">
      <c r="AF189" s="2">
        <v>44108</v>
      </c>
      <c r="AG189">
        <f t="shared" si="5"/>
        <v>10</v>
      </c>
      <c r="AH189">
        <f>SUMIF(Table36[[Day ]],AF189, Table36[Volume (in kiloliters)])</f>
        <v>0</v>
      </c>
      <c r="AI189" cm="1">
        <f t="array" ref="AI189">IF(AH189&gt;Table18[Plant Capacity], 1,0)</f>
        <v>0</v>
      </c>
    </row>
    <row r="190" spans="32:35">
      <c r="AF190" s="2">
        <v>44109</v>
      </c>
      <c r="AG190">
        <f t="shared" si="5"/>
        <v>10</v>
      </c>
      <c r="AH190">
        <f>SUMIF(Table36[[Day ]],AF190, Table36[Volume (in kiloliters)])</f>
        <v>0</v>
      </c>
      <c r="AI190" cm="1">
        <f t="array" ref="AI190">IF(AH190&gt;Table18[Plant Capacity], 1,0)</f>
        <v>0</v>
      </c>
    </row>
    <row r="191" spans="32:35">
      <c r="AF191" s="2">
        <v>44110</v>
      </c>
      <c r="AG191">
        <f t="shared" si="5"/>
        <v>10</v>
      </c>
      <c r="AH191">
        <f>SUMIF(Table36[[Day ]],AF191, Table36[Volume (in kiloliters)])</f>
        <v>0</v>
      </c>
      <c r="AI191" cm="1">
        <f t="array" ref="AI191">IF(AH191&gt;Table18[Plant Capacity], 1,0)</f>
        <v>0</v>
      </c>
    </row>
    <row r="192" spans="32:35">
      <c r="AF192" s="2">
        <v>44111</v>
      </c>
      <c r="AG192">
        <f t="shared" si="5"/>
        <v>10</v>
      </c>
      <c r="AH192">
        <f>SUMIF(Table36[[Day ]],AF192, Table36[Volume (in kiloliters)])</f>
        <v>0</v>
      </c>
      <c r="AI192" cm="1">
        <f t="array" ref="AI192">IF(AH192&gt;Table18[Plant Capacity], 1,0)</f>
        <v>0</v>
      </c>
    </row>
    <row r="193" spans="32:35">
      <c r="AF193" s="2">
        <v>44112</v>
      </c>
      <c r="AG193">
        <f t="shared" si="5"/>
        <v>10</v>
      </c>
      <c r="AH193">
        <f>SUMIF(Table36[[Day ]],AF193, Table36[Volume (in kiloliters)])</f>
        <v>0</v>
      </c>
      <c r="AI193" cm="1">
        <f t="array" ref="AI193">IF(AH193&gt;Table18[Plant Capacity], 1,0)</f>
        <v>0</v>
      </c>
    </row>
    <row r="194" spans="32:35">
      <c r="AF194" s="2">
        <v>44113</v>
      </c>
      <c r="AG194">
        <f t="shared" si="5"/>
        <v>10</v>
      </c>
      <c r="AH194">
        <f>SUMIF(Table36[[Day ]],AF194, Table36[Volume (in kiloliters)])</f>
        <v>0</v>
      </c>
      <c r="AI194" cm="1">
        <f t="array" ref="AI194">IF(AH194&gt;Table18[Plant Capacity], 1,0)</f>
        <v>0</v>
      </c>
    </row>
    <row r="195" spans="32:35">
      <c r="AF195" s="2">
        <v>44114</v>
      </c>
      <c r="AG195">
        <f t="shared" si="5"/>
        <v>10</v>
      </c>
      <c r="AH195">
        <f>SUMIF(Table36[[Day ]],AF195, Table36[Volume (in kiloliters)])</f>
        <v>0</v>
      </c>
      <c r="AI195" cm="1">
        <f t="array" ref="AI195">IF(AH195&gt;Table18[Plant Capacity], 1,0)</f>
        <v>0</v>
      </c>
    </row>
    <row r="196" spans="32:35">
      <c r="AF196" s="2">
        <v>44115</v>
      </c>
      <c r="AG196">
        <f t="shared" ref="AG196:AG259" si="6">MONTH(AF196)</f>
        <v>10</v>
      </c>
      <c r="AH196">
        <f>SUMIF(Table36[[Day ]],AF196, Table36[Volume (in kiloliters)])</f>
        <v>0</v>
      </c>
      <c r="AI196" cm="1">
        <f t="array" ref="AI196">IF(AH196&gt;Table18[Plant Capacity], 1,0)</f>
        <v>0</v>
      </c>
    </row>
    <row r="197" spans="32:35">
      <c r="AF197" s="2">
        <v>44116</v>
      </c>
      <c r="AG197">
        <f t="shared" si="6"/>
        <v>10</v>
      </c>
      <c r="AH197">
        <f>SUMIF(Table36[[Day ]],AF197, Table36[Volume (in kiloliters)])</f>
        <v>0</v>
      </c>
      <c r="AI197" cm="1">
        <f t="array" ref="AI197">IF(AH197&gt;Table18[Plant Capacity], 1,0)</f>
        <v>0</v>
      </c>
    </row>
    <row r="198" spans="32:35">
      <c r="AF198" s="2">
        <v>44117</v>
      </c>
      <c r="AG198">
        <f t="shared" si="6"/>
        <v>10</v>
      </c>
      <c r="AH198">
        <f>SUMIF(Table36[[Day ]],AF198, Table36[Volume (in kiloliters)])</f>
        <v>0</v>
      </c>
      <c r="AI198" cm="1">
        <f t="array" ref="AI198">IF(AH198&gt;Table18[Plant Capacity], 1,0)</f>
        <v>0</v>
      </c>
    </row>
    <row r="199" spans="32:35">
      <c r="AF199" s="2">
        <v>44118</v>
      </c>
      <c r="AG199">
        <f t="shared" si="6"/>
        <v>10</v>
      </c>
      <c r="AH199">
        <f>SUMIF(Table36[[Day ]],AF199, Table36[Volume (in kiloliters)])</f>
        <v>0</v>
      </c>
      <c r="AI199" cm="1">
        <f t="array" ref="AI199">IF(AH199&gt;Table18[Plant Capacity], 1,0)</f>
        <v>0</v>
      </c>
    </row>
    <row r="200" spans="32:35">
      <c r="AF200" s="2">
        <v>44119</v>
      </c>
      <c r="AG200">
        <f t="shared" si="6"/>
        <v>10</v>
      </c>
      <c r="AH200">
        <f>SUMIF(Table36[[Day ]],AF200, Table36[Volume (in kiloliters)])</f>
        <v>0</v>
      </c>
      <c r="AI200" cm="1">
        <f t="array" ref="AI200">IF(AH200&gt;Table18[Plant Capacity], 1,0)</f>
        <v>0</v>
      </c>
    </row>
    <row r="201" spans="32:35">
      <c r="AF201" s="2">
        <v>44120</v>
      </c>
      <c r="AG201">
        <f t="shared" si="6"/>
        <v>10</v>
      </c>
      <c r="AH201">
        <f>SUMIF(Table36[[Day ]],AF201, Table36[Volume (in kiloliters)])</f>
        <v>0</v>
      </c>
      <c r="AI201" cm="1">
        <f t="array" ref="AI201">IF(AH201&gt;Table18[Plant Capacity], 1,0)</f>
        <v>0</v>
      </c>
    </row>
    <row r="202" spans="32:35">
      <c r="AF202" s="2">
        <v>44121</v>
      </c>
      <c r="AG202">
        <f t="shared" si="6"/>
        <v>10</v>
      </c>
      <c r="AH202">
        <f>SUMIF(Table36[[Day ]],AF202, Table36[Volume (in kiloliters)])</f>
        <v>0</v>
      </c>
      <c r="AI202" cm="1">
        <f t="array" ref="AI202">IF(AH202&gt;Table18[Plant Capacity], 1,0)</f>
        <v>0</v>
      </c>
    </row>
    <row r="203" spans="32:35">
      <c r="AF203" s="2">
        <v>44122</v>
      </c>
      <c r="AG203">
        <f t="shared" si="6"/>
        <v>10</v>
      </c>
      <c r="AH203">
        <f>SUMIF(Table36[[Day ]],AF203, Table36[Volume (in kiloliters)])</f>
        <v>0</v>
      </c>
      <c r="AI203" cm="1">
        <f t="array" ref="AI203">IF(AH203&gt;Table18[Plant Capacity], 1,0)</f>
        <v>0</v>
      </c>
    </row>
    <row r="204" spans="32:35">
      <c r="AF204" s="2">
        <v>44123</v>
      </c>
      <c r="AG204">
        <f t="shared" si="6"/>
        <v>10</v>
      </c>
      <c r="AH204">
        <f>SUMIF(Table36[[Day ]],AF204, Table36[Volume (in kiloliters)])</f>
        <v>0</v>
      </c>
      <c r="AI204" cm="1">
        <f t="array" ref="AI204">IF(AH204&gt;Table18[Plant Capacity], 1,0)</f>
        <v>0</v>
      </c>
    </row>
    <row r="205" spans="32:35">
      <c r="AF205" s="2">
        <v>44124</v>
      </c>
      <c r="AG205">
        <f t="shared" si="6"/>
        <v>10</v>
      </c>
      <c r="AH205">
        <f>SUMIF(Table36[[Day ]],AF205, Table36[Volume (in kiloliters)])</f>
        <v>0</v>
      </c>
      <c r="AI205" cm="1">
        <f t="array" ref="AI205">IF(AH205&gt;Table18[Plant Capacity], 1,0)</f>
        <v>0</v>
      </c>
    </row>
    <row r="206" spans="32:35">
      <c r="AF206" s="2">
        <v>44125</v>
      </c>
      <c r="AG206">
        <f t="shared" si="6"/>
        <v>10</v>
      </c>
      <c r="AH206">
        <f>SUMIF(Table36[[Day ]],AF206, Table36[Volume (in kiloliters)])</f>
        <v>0</v>
      </c>
      <c r="AI206" cm="1">
        <f t="array" ref="AI206">IF(AH206&gt;Table18[Plant Capacity], 1,0)</f>
        <v>0</v>
      </c>
    </row>
    <row r="207" spans="32:35">
      <c r="AF207" s="2">
        <v>44126</v>
      </c>
      <c r="AG207">
        <f t="shared" si="6"/>
        <v>10</v>
      </c>
      <c r="AH207">
        <f>SUMIF(Table36[[Day ]],AF207, Table36[Volume (in kiloliters)])</f>
        <v>0</v>
      </c>
      <c r="AI207" cm="1">
        <f t="array" ref="AI207">IF(AH207&gt;Table18[Plant Capacity], 1,0)</f>
        <v>0</v>
      </c>
    </row>
    <row r="208" spans="32:35">
      <c r="AF208" s="2">
        <v>44127</v>
      </c>
      <c r="AG208">
        <f t="shared" si="6"/>
        <v>10</v>
      </c>
      <c r="AH208">
        <f>SUMIF(Table36[[Day ]],AF208, Table36[Volume (in kiloliters)])</f>
        <v>0</v>
      </c>
      <c r="AI208" cm="1">
        <f t="array" ref="AI208">IF(AH208&gt;Table18[Plant Capacity], 1,0)</f>
        <v>0</v>
      </c>
    </row>
    <row r="209" spans="32:35">
      <c r="AF209" s="2">
        <v>44128</v>
      </c>
      <c r="AG209">
        <f t="shared" si="6"/>
        <v>10</v>
      </c>
      <c r="AH209">
        <f>SUMIF(Table36[[Day ]],AF209, Table36[Volume (in kiloliters)])</f>
        <v>0</v>
      </c>
      <c r="AI209" cm="1">
        <f t="array" ref="AI209">IF(AH209&gt;Table18[Plant Capacity], 1,0)</f>
        <v>0</v>
      </c>
    </row>
    <row r="210" spans="32:35">
      <c r="AF210" s="2">
        <v>44129</v>
      </c>
      <c r="AG210">
        <f t="shared" si="6"/>
        <v>10</v>
      </c>
      <c r="AH210">
        <f>SUMIF(Table36[[Day ]],AF210, Table36[Volume (in kiloliters)])</f>
        <v>0</v>
      </c>
      <c r="AI210" cm="1">
        <f t="array" ref="AI210">IF(AH210&gt;Table18[Plant Capacity], 1,0)</f>
        <v>0</v>
      </c>
    </row>
    <row r="211" spans="32:35">
      <c r="AF211" s="2">
        <v>44130</v>
      </c>
      <c r="AG211">
        <f t="shared" si="6"/>
        <v>10</v>
      </c>
      <c r="AH211">
        <f>SUMIF(Table36[[Day ]],AF211, Table36[Volume (in kiloliters)])</f>
        <v>0</v>
      </c>
      <c r="AI211" cm="1">
        <f t="array" ref="AI211">IF(AH211&gt;Table18[Plant Capacity], 1,0)</f>
        <v>0</v>
      </c>
    </row>
    <row r="212" spans="32:35">
      <c r="AF212" s="2">
        <v>44131</v>
      </c>
      <c r="AG212">
        <f t="shared" si="6"/>
        <v>10</v>
      </c>
      <c r="AH212">
        <f>SUMIF(Table36[[Day ]],AF212, Table36[Volume (in kiloliters)])</f>
        <v>0</v>
      </c>
      <c r="AI212" cm="1">
        <f t="array" ref="AI212">IF(AH212&gt;Table18[Plant Capacity], 1,0)</f>
        <v>0</v>
      </c>
    </row>
    <row r="213" spans="32:35">
      <c r="AF213" s="2">
        <v>44132</v>
      </c>
      <c r="AG213">
        <f t="shared" si="6"/>
        <v>10</v>
      </c>
      <c r="AH213">
        <f>SUMIF(Table36[[Day ]],AF213, Table36[Volume (in kiloliters)])</f>
        <v>0</v>
      </c>
      <c r="AI213" cm="1">
        <f t="array" ref="AI213">IF(AH213&gt;Table18[Plant Capacity], 1,0)</f>
        <v>0</v>
      </c>
    </row>
    <row r="214" spans="32:35">
      <c r="AF214" s="2">
        <v>44133</v>
      </c>
      <c r="AG214">
        <f t="shared" si="6"/>
        <v>10</v>
      </c>
      <c r="AH214">
        <f>SUMIF(Table36[[Day ]],AF214, Table36[Volume (in kiloliters)])</f>
        <v>0</v>
      </c>
      <c r="AI214" cm="1">
        <f t="array" ref="AI214">IF(AH214&gt;Table18[Plant Capacity], 1,0)</f>
        <v>0</v>
      </c>
    </row>
    <row r="215" spans="32:35">
      <c r="AF215" s="2">
        <v>44134</v>
      </c>
      <c r="AG215">
        <f t="shared" si="6"/>
        <v>10</v>
      </c>
      <c r="AH215">
        <f>SUMIF(Table36[[Day ]],AF215, Table36[Volume (in kiloliters)])</f>
        <v>0</v>
      </c>
      <c r="AI215" cm="1">
        <f t="array" ref="AI215">IF(AH215&gt;Table18[Plant Capacity], 1,0)</f>
        <v>0</v>
      </c>
    </row>
    <row r="216" spans="32:35">
      <c r="AF216" s="2">
        <v>44135</v>
      </c>
      <c r="AG216">
        <f t="shared" si="6"/>
        <v>10</v>
      </c>
      <c r="AH216">
        <f>SUMIF(Table36[[Day ]],AF216, Table36[Volume (in kiloliters)])</f>
        <v>0</v>
      </c>
      <c r="AI216" cm="1">
        <f t="array" ref="AI216">IF(AH216&gt;Table18[Plant Capacity], 1,0)</f>
        <v>0</v>
      </c>
    </row>
    <row r="217" spans="32:35">
      <c r="AF217" s="2">
        <v>44136</v>
      </c>
      <c r="AG217">
        <f t="shared" si="6"/>
        <v>11</v>
      </c>
      <c r="AH217">
        <f>SUMIF(Table36[[Day ]],AF217, Table36[Volume (in kiloliters)])</f>
        <v>0</v>
      </c>
      <c r="AI217" cm="1">
        <f t="array" ref="AI217">IF(AH217&gt;Table18[Plant Capacity], 1,0)</f>
        <v>0</v>
      </c>
    </row>
    <row r="218" spans="32:35">
      <c r="AF218" s="2">
        <v>44137</v>
      </c>
      <c r="AG218">
        <f t="shared" si="6"/>
        <v>11</v>
      </c>
      <c r="AH218">
        <f>SUMIF(Table36[[Day ]],AF218, Table36[Volume (in kiloliters)])</f>
        <v>0</v>
      </c>
      <c r="AI218" cm="1">
        <f t="array" ref="AI218">IF(AH218&gt;Table18[Plant Capacity], 1,0)</f>
        <v>0</v>
      </c>
    </row>
    <row r="219" spans="32:35">
      <c r="AF219" s="2">
        <v>44138</v>
      </c>
      <c r="AG219">
        <f t="shared" si="6"/>
        <v>11</v>
      </c>
      <c r="AH219">
        <f>SUMIF(Table36[[Day ]],AF219, Table36[Volume (in kiloliters)])</f>
        <v>0</v>
      </c>
      <c r="AI219" cm="1">
        <f t="array" ref="AI219">IF(AH219&gt;Table18[Plant Capacity], 1,0)</f>
        <v>0</v>
      </c>
    </row>
    <row r="220" spans="32:35">
      <c r="AF220" s="2">
        <v>44139</v>
      </c>
      <c r="AG220">
        <f t="shared" si="6"/>
        <v>11</v>
      </c>
      <c r="AH220">
        <f>SUMIF(Table36[[Day ]],AF220, Table36[Volume (in kiloliters)])</f>
        <v>0</v>
      </c>
      <c r="AI220" cm="1">
        <f t="array" ref="AI220">IF(AH220&gt;Table18[Plant Capacity], 1,0)</f>
        <v>0</v>
      </c>
    </row>
    <row r="221" spans="32:35">
      <c r="AF221" s="2">
        <v>44140</v>
      </c>
      <c r="AG221">
        <f t="shared" si="6"/>
        <v>11</v>
      </c>
      <c r="AH221">
        <f>SUMIF(Table36[[Day ]],AF221, Table36[Volume (in kiloliters)])</f>
        <v>0</v>
      </c>
      <c r="AI221" cm="1">
        <f t="array" ref="AI221">IF(AH221&gt;Table18[Plant Capacity], 1,0)</f>
        <v>0</v>
      </c>
    </row>
    <row r="222" spans="32:35">
      <c r="AF222" s="2">
        <v>44141</v>
      </c>
      <c r="AG222">
        <f t="shared" si="6"/>
        <v>11</v>
      </c>
      <c r="AH222">
        <f>SUMIF(Table36[[Day ]],AF222, Table36[Volume (in kiloliters)])</f>
        <v>0</v>
      </c>
      <c r="AI222" cm="1">
        <f t="array" ref="AI222">IF(AH222&gt;Table18[Plant Capacity], 1,0)</f>
        <v>0</v>
      </c>
    </row>
    <row r="223" spans="32:35">
      <c r="AF223" s="2">
        <v>44142</v>
      </c>
      <c r="AG223">
        <f t="shared" si="6"/>
        <v>11</v>
      </c>
      <c r="AH223">
        <f>SUMIF(Table36[[Day ]],AF223, Table36[Volume (in kiloliters)])</f>
        <v>0</v>
      </c>
      <c r="AI223" cm="1">
        <f t="array" ref="AI223">IF(AH223&gt;Table18[Plant Capacity], 1,0)</f>
        <v>0</v>
      </c>
    </row>
    <row r="224" spans="32:35">
      <c r="AF224" s="2">
        <v>44143</v>
      </c>
      <c r="AG224">
        <f t="shared" si="6"/>
        <v>11</v>
      </c>
      <c r="AH224">
        <f>SUMIF(Table36[[Day ]],AF224, Table36[Volume (in kiloliters)])</f>
        <v>0</v>
      </c>
      <c r="AI224" cm="1">
        <f t="array" ref="AI224">IF(AH224&gt;Table18[Plant Capacity], 1,0)</f>
        <v>0</v>
      </c>
    </row>
    <row r="225" spans="32:35">
      <c r="AF225" s="2">
        <v>44144</v>
      </c>
      <c r="AG225">
        <f t="shared" si="6"/>
        <v>11</v>
      </c>
      <c r="AH225">
        <f>SUMIF(Table36[[Day ]],AF225, Table36[Volume (in kiloliters)])</f>
        <v>0</v>
      </c>
      <c r="AI225" cm="1">
        <f t="array" ref="AI225">IF(AH225&gt;Table18[Plant Capacity], 1,0)</f>
        <v>0</v>
      </c>
    </row>
    <row r="226" spans="32:35">
      <c r="AF226" s="2">
        <v>44145</v>
      </c>
      <c r="AG226">
        <f t="shared" si="6"/>
        <v>11</v>
      </c>
      <c r="AH226">
        <f>SUMIF(Table36[[Day ]],AF226, Table36[Volume (in kiloliters)])</f>
        <v>0</v>
      </c>
      <c r="AI226" cm="1">
        <f t="array" ref="AI226">IF(AH226&gt;Table18[Plant Capacity], 1,0)</f>
        <v>0</v>
      </c>
    </row>
    <row r="227" spans="32:35">
      <c r="AF227" s="2">
        <v>44146</v>
      </c>
      <c r="AG227">
        <f t="shared" si="6"/>
        <v>11</v>
      </c>
      <c r="AH227">
        <f>SUMIF(Table36[[Day ]],AF227, Table36[Volume (in kiloliters)])</f>
        <v>0</v>
      </c>
      <c r="AI227" cm="1">
        <f t="array" ref="AI227">IF(AH227&gt;Table18[Plant Capacity], 1,0)</f>
        <v>0</v>
      </c>
    </row>
    <row r="228" spans="32:35">
      <c r="AF228" s="2">
        <v>44147</v>
      </c>
      <c r="AG228">
        <f t="shared" si="6"/>
        <v>11</v>
      </c>
      <c r="AH228">
        <f>SUMIF(Table36[[Day ]],AF228, Table36[Volume (in kiloliters)])</f>
        <v>0</v>
      </c>
      <c r="AI228" cm="1">
        <f t="array" ref="AI228">IF(AH228&gt;Table18[Plant Capacity], 1,0)</f>
        <v>0</v>
      </c>
    </row>
    <row r="229" spans="32:35">
      <c r="AF229" s="2">
        <v>44148</v>
      </c>
      <c r="AG229">
        <f t="shared" si="6"/>
        <v>11</v>
      </c>
      <c r="AH229">
        <f>SUMIF(Table36[[Day ]],AF229, Table36[Volume (in kiloliters)])</f>
        <v>0</v>
      </c>
      <c r="AI229" cm="1">
        <f t="array" ref="AI229">IF(AH229&gt;Table18[Plant Capacity], 1,0)</f>
        <v>0</v>
      </c>
    </row>
    <row r="230" spans="32:35">
      <c r="AF230" s="2">
        <v>44149</v>
      </c>
      <c r="AG230">
        <f t="shared" si="6"/>
        <v>11</v>
      </c>
      <c r="AH230">
        <f>SUMIF(Table36[[Day ]],AF230, Table36[Volume (in kiloliters)])</f>
        <v>0</v>
      </c>
      <c r="AI230" cm="1">
        <f t="array" ref="AI230">IF(AH230&gt;Table18[Plant Capacity], 1,0)</f>
        <v>0</v>
      </c>
    </row>
    <row r="231" spans="32:35">
      <c r="AF231" s="2">
        <v>44150</v>
      </c>
      <c r="AG231">
        <f t="shared" si="6"/>
        <v>11</v>
      </c>
      <c r="AH231">
        <f>SUMIF(Table36[[Day ]],AF231, Table36[Volume (in kiloliters)])</f>
        <v>0</v>
      </c>
      <c r="AI231" cm="1">
        <f t="array" ref="AI231">IF(AH231&gt;Table18[Plant Capacity], 1,0)</f>
        <v>0</v>
      </c>
    </row>
    <row r="232" spans="32:35">
      <c r="AF232" s="2">
        <v>44151</v>
      </c>
      <c r="AG232">
        <f t="shared" si="6"/>
        <v>11</v>
      </c>
      <c r="AH232">
        <f>SUMIF(Table36[[Day ]],AF232, Table36[Volume (in kiloliters)])</f>
        <v>0</v>
      </c>
      <c r="AI232" cm="1">
        <f t="array" ref="AI232">IF(AH232&gt;Table18[Plant Capacity], 1,0)</f>
        <v>0</v>
      </c>
    </row>
    <row r="233" spans="32:35">
      <c r="AF233" s="2">
        <v>44152</v>
      </c>
      <c r="AG233">
        <f t="shared" si="6"/>
        <v>11</v>
      </c>
      <c r="AH233">
        <f>SUMIF(Table36[[Day ]],AF233, Table36[Volume (in kiloliters)])</f>
        <v>0</v>
      </c>
      <c r="AI233" cm="1">
        <f t="array" ref="AI233">IF(AH233&gt;Table18[Plant Capacity], 1,0)</f>
        <v>0</v>
      </c>
    </row>
    <row r="234" spans="32:35">
      <c r="AF234" s="2">
        <v>44153</v>
      </c>
      <c r="AG234">
        <f t="shared" si="6"/>
        <v>11</v>
      </c>
      <c r="AH234">
        <f>SUMIF(Table36[[Day ]],AF234, Table36[Volume (in kiloliters)])</f>
        <v>0</v>
      </c>
      <c r="AI234" cm="1">
        <f t="array" ref="AI234">IF(AH234&gt;Table18[Plant Capacity], 1,0)</f>
        <v>0</v>
      </c>
    </row>
    <row r="235" spans="32:35">
      <c r="AF235" s="2">
        <v>44154</v>
      </c>
      <c r="AG235">
        <f t="shared" si="6"/>
        <v>11</v>
      </c>
      <c r="AH235">
        <f>SUMIF(Table36[[Day ]],AF235, Table36[Volume (in kiloliters)])</f>
        <v>0</v>
      </c>
      <c r="AI235" cm="1">
        <f t="array" ref="AI235">IF(AH235&gt;Table18[Plant Capacity], 1,0)</f>
        <v>0</v>
      </c>
    </row>
    <row r="236" spans="32:35">
      <c r="AF236" s="2">
        <v>44155</v>
      </c>
      <c r="AG236">
        <f t="shared" si="6"/>
        <v>11</v>
      </c>
      <c r="AH236">
        <f>SUMIF(Table36[[Day ]],AF236, Table36[Volume (in kiloliters)])</f>
        <v>0</v>
      </c>
      <c r="AI236" cm="1">
        <f t="array" ref="AI236">IF(AH236&gt;Table18[Plant Capacity], 1,0)</f>
        <v>0</v>
      </c>
    </row>
    <row r="237" spans="32:35">
      <c r="AF237" s="2">
        <v>44156</v>
      </c>
      <c r="AG237">
        <f t="shared" si="6"/>
        <v>11</v>
      </c>
      <c r="AH237">
        <f>SUMIF(Table36[[Day ]],AF237, Table36[Volume (in kiloliters)])</f>
        <v>0</v>
      </c>
      <c r="AI237" cm="1">
        <f t="array" ref="AI237">IF(AH237&gt;Table18[Plant Capacity], 1,0)</f>
        <v>0</v>
      </c>
    </row>
    <row r="238" spans="32:35">
      <c r="AF238" s="2">
        <v>44157</v>
      </c>
      <c r="AG238">
        <f t="shared" si="6"/>
        <v>11</v>
      </c>
      <c r="AH238">
        <f>SUMIF(Table36[[Day ]],AF238, Table36[Volume (in kiloliters)])</f>
        <v>0</v>
      </c>
      <c r="AI238" cm="1">
        <f t="array" ref="AI238">IF(AH238&gt;Table18[Plant Capacity], 1,0)</f>
        <v>0</v>
      </c>
    </row>
    <row r="239" spans="32:35">
      <c r="AF239" s="2">
        <v>44158</v>
      </c>
      <c r="AG239">
        <f t="shared" si="6"/>
        <v>11</v>
      </c>
      <c r="AH239">
        <f>SUMIF(Table36[[Day ]],AF239, Table36[Volume (in kiloliters)])</f>
        <v>0</v>
      </c>
      <c r="AI239" cm="1">
        <f t="array" ref="AI239">IF(AH239&gt;Table18[Plant Capacity], 1,0)</f>
        <v>0</v>
      </c>
    </row>
    <row r="240" spans="32:35">
      <c r="AF240" s="2">
        <v>44159</v>
      </c>
      <c r="AG240">
        <f t="shared" si="6"/>
        <v>11</v>
      </c>
      <c r="AH240">
        <f>SUMIF(Table36[[Day ]],AF240, Table36[Volume (in kiloliters)])</f>
        <v>0</v>
      </c>
      <c r="AI240" cm="1">
        <f t="array" ref="AI240">IF(AH240&gt;Table18[Plant Capacity], 1,0)</f>
        <v>0</v>
      </c>
    </row>
    <row r="241" spans="32:35">
      <c r="AF241" s="2">
        <v>44160</v>
      </c>
      <c r="AG241">
        <f t="shared" si="6"/>
        <v>11</v>
      </c>
      <c r="AH241">
        <f>SUMIF(Table36[[Day ]],AF241, Table36[Volume (in kiloliters)])</f>
        <v>0</v>
      </c>
      <c r="AI241" cm="1">
        <f t="array" ref="AI241">IF(AH241&gt;Table18[Plant Capacity], 1,0)</f>
        <v>0</v>
      </c>
    </row>
    <row r="242" spans="32:35">
      <c r="AF242" s="2">
        <v>44161</v>
      </c>
      <c r="AG242">
        <f t="shared" si="6"/>
        <v>11</v>
      </c>
      <c r="AH242">
        <f>SUMIF(Table36[[Day ]],AF242, Table36[Volume (in kiloliters)])</f>
        <v>0</v>
      </c>
      <c r="AI242" cm="1">
        <f t="array" ref="AI242">IF(AH242&gt;Table18[Plant Capacity], 1,0)</f>
        <v>0</v>
      </c>
    </row>
    <row r="243" spans="32:35">
      <c r="AF243" s="2">
        <v>44162</v>
      </c>
      <c r="AG243">
        <f t="shared" si="6"/>
        <v>11</v>
      </c>
      <c r="AH243">
        <f>SUMIF(Table36[[Day ]],AF243, Table36[Volume (in kiloliters)])</f>
        <v>0</v>
      </c>
      <c r="AI243" cm="1">
        <f t="array" ref="AI243">IF(AH243&gt;Table18[Plant Capacity], 1,0)</f>
        <v>0</v>
      </c>
    </row>
    <row r="244" spans="32:35">
      <c r="AF244" s="2">
        <v>44163</v>
      </c>
      <c r="AG244">
        <f t="shared" si="6"/>
        <v>11</v>
      </c>
      <c r="AH244">
        <f>SUMIF(Table36[[Day ]],AF244, Table36[Volume (in kiloliters)])</f>
        <v>0</v>
      </c>
      <c r="AI244" cm="1">
        <f t="array" ref="AI244">IF(AH244&gt;Table18[Plant Capacity], 1,0)</f>
        <v>0</v>
      </c>
    </row>
    <row r="245" spans="32:35">
      <c r="AF245" s="2">
        <v>44164</v>
      </c>
      <c r="AG245">
        <f t="shared" si="6"/>
        <v>11</v>
      </c>
      <c r="AH245">
        <f>SUMIF(Table36[[Day ]],AF245, Table36[Volume (in kiloliters)])</f>
        <v>0</v>
      </c>
      <c r="AI245" cm="1">
        <f t="array" ref="AI245">IF(AH245&gt;Table18[Plant Capacity], 1,0)</f>
        <v>0</v>
      </c>
    </row>
    <row r="246" spans="32:35">
      <c r="AF246" s="2">
        <v>44165</v>
      </c>
      <c r="AG246">
        <f t="shared" si="6"/>
        <v>11</v>
      </c>
      <c r="AH246">
        <f>SUMIF(Table36[[Day ]],AF246, Table36[Volume (in kiloliters)])</f>
        <v>0</v>
      </c>
      <c r="AI246" cm="1">
        <f t="array" ref="AI246">IF(AH246&gt;Table18[Plant Capacity], 1,0)</f>
        <v>0</v>
      </c>
    </row>
    <row r="247" spans="32:35">
      <c r="AF247" s="2">
        <v>44166</v>
      </c>
      <c r="AG247">
        <f t="shared" si="6"/>
        <v>12</v>
      </c>
      <c r="AH247">
        <f>SUMIF(Table36[[Day ]],AF247, Table36[Volume (in kiloliters)])</f>
        <v>0</v>
      </c>
      <c r="AI247" cm="1">
        <f t="array" ref="AI247">IF(AH247&gt;Table18[Plant Capacity], 1,0)</f>
        <v>0</v>
      </c>
    </row>
    <row r="248" spans="32:35">
      <c r="AF248" s="2">
        <v>44167</v>
      </c>
      <c r="AG248">
        <f t="shared" si="6"/>
        <v>12</v>
      </c>
      <c r="AH248">
        <f>SUMIF(Table36[[Day ]],AF248, Table36[Volume (in kiloliters)])</f>
        <v>0</v>
      </c>
      <c r="AI248" cm="1">
        <f t="array" ref="AI248">IF(AH248&gt;Table18[Plant Capacity], 1,0)</f>
        <v>0</v>
      </c>
    </row>
    <row r="249" spans="32:35">
      <c r="AF249" s="2">
        <v>44168</v>
      </c>
      <c r="AG249">
        <f t="shared" si="6"/>
        <v>12</v>
      </c>
      <c r="AH249">
        <f>SUMIF(Table36[[Day ]],AF249, Table36[Volume (in kiloliters)])</f>
        <v>0</v>
      </c>
      <c r="AI249" cm="1">
        <f t="array" ref="AI249">IF(AH249&gt;Table18[Plant Capacity], 1,0)</f>
        <v>0</v>
      </c>
    </row>
    <row r="250" spans="32:35">
      <c r="AF250" s="2">
        <v>44169</v>
      </c>
      <c r="AG250">
        <f t="shared" si="6"/>
        <v>12</v>
      </c>
      <c r="AH250">
        <f>SUMIF(Table36[[Day ]],AF250, Table36[Volume (in kiloliters)])</f>
        <v>0</v>
      </c>
      <c r="AI250" cm="1">
        <f t="array" ref="AI250">IF(AH250&gt;Table18[Plant Capacity], 1,0)</f>
        <v>0</v>
      </c>
    </row>
    <row r="251" spans="32:35">
      <c r="AF251" s="2">
        <v>44170</v>
      </c>
      <c r="AG251">
        <f t="shared" si="6"/>
        <v>12</v>
      </c>
      <c r="AH251">
        <f>SUMIF(Table36[[Day ]],AF251, Table36[Volume (in kiloliters)])</f>
        <v>0</v>
      </c>
      <c r="AI251" cm="1">
        <f t="array" ref="AI251">IF(AH251&gt;Table18[Plant Capacity], 1,0)</f>
        <v>0</v>
      </c>
    </row>
    <row r="252" spans="32:35">
      <c r="AF252" s="2">
        <v>44171</v>
      </c>
      <c r="AG252">
        <f t="shared" si="6"/>
        <v>12</v>
      </c>
      <c r="AH252">
        <f>SUMIF(Table36[[Day ]],AF252, Table36[Volume (in kiloliters)])</f>
        <v>0</v>
      </c>
      <c r="AI252" cm="1">
        <f t="array" ref="AI252">IF(AH252&gt;Table18[Plant Capacity], 1,0)</f>
        <v>0</v>
      </c>
    </row>
    <row r="253" spans="32:35">
      <c r="AF253" s="2">
        <v>44172</v>
      </c>
      <c r="AG253">
        <f t="shared" si="6"/>
        <v>12</v>
      </c>
      <c r="AH253">
        <f>SUMIF(Table36[[Day ]],AF253, Table36[Volume (in kiloliters)])</f>
        <v>0</v>
      </c>
      <c r="AI253" cm="1">
        <f t="array" ref="AI253">IF(AH253&gt;Table18[Plant Capacity], 1,0)</f>
        <v>0</v>
      </c>
    </row>
    <row r="254" spans="32:35">
      <c r="AF254" s="2">
        <v>44173</v>
      </c>
      <c r="AG254">
        <f t="shared" si="6"/>
        <v>12</v>
      </c>
      <c r="AH254">
        <f>SUMIF(Table36[[Day ]],AF254, Table36[Volume (in kiloliters)])</f>
        <v>0</v>
      </c>
      <c r="AI254" cm="1">
        <f t="array" ref="AI254">IF(AH254&gt;Table18[Plant Capacity], 1,0)</f>
        <v>0</v>
      </c>
    </row>
    <row r="255" spans="32:35">
      <c r="AF255" s="2">
        <v>44174</v>
      </c>
      <c r="AG255">
        <f t="shared" si="6"/>
        <v>12</v>
      </c>
      <c r="AH255">
        <f>SUMIF(Table36[[Day ]],AF255, Table36[Volume (in kiloliters)])</f>
        <v>0</v>
      </c>
      <c r="AI255" cm="1">
        <f t="array" ref="AI255">IF(AH255&gt;Table18[Plant Capacity], 1,0)</f>
        <v>0</v>
      </c>
    </row>
    <row r="256" spans="32:35">
      <c r="AF256" s="2">
        <v>44175</v>
      </c>
      <c r="AG256">
        <f t="shared" si="6"/>
        <v>12</v>
      </c>
      <c r="AH256">
        <f>SUMIF(Table36[[Day ]],AF256, Table36[Volume (in kiloliters)])</f>
        <v>0</v>
      </c>
      <c r="AI256" cm="1">
        <f t="array" ref="AI256">IF(AH256&gt;Table18[Plant Capacity], 1,0)</f>
        <v>0</v>
      </c>
    </row>
    <row r="257" spans="32:35">
      <c r="AF257" s="2">
        <v>44176</v>
      </c>
      <c r="AG257">
        <f t="shared" si="6"/>
        <v>12</v>
      </c>
      <c r="AH257">
        <f>SUMIF(Table36[[Day ]],AF257, Table36[Volume (in kiloliters)])</f>
        <v>0</v>
      </c>
      <c r="AI257" cm="1">
        <f t="array" ref="AI257">IF(AH257&gt;Table18[Plant Capacity], 1,0)</f>
        <v>0</v>
      </c>
    </row>
    <row r="258" spans="32:35">
      <c r="AF258" s="2">
        <v>44177</v>
      </c>
      <c r="AG258">
        <f t="shared" si="6"/>
        <v>12</v>
      </c>
      <c r="AH258">
        <f>SUMIF(Table36[[Day ]],AF258, Table36[Volume (in kiloliters)])</f>
        <v>0</v>
      </c>
      <c r="AI258" cm="1">
        <f t="array" ref="AI258">IF(AH258&gt;Table18[Plant Capacity], 1,0)</f>
        <v>0</v>
      </c>
    </row>
    <row r="259" spans="32:35">
      <c r="AF259" s="2">
        <v>44178</v>
      </c>
      <c r="AG259">
        <f t="shared" si="6"/>
        <v>12</v>
      </c>
      <c r="AH259">
        <f>SUMIF(Table36[[Day ]],AF259, Table36[Volume (in kiloliters)])</f>
        <v>0</v>
      </c>
      <c r="AI259" cm="1">
        <f t="array" ref="AI259">IF(AH259&gt;Table18[Plant Capacity], 1,0)</f>
        <v>0</v>
      </c>
    </row>
    <row r="260" spans="32:35">
      <c r="AF260" s="2">
        <v>44179</v>
      </c>
      <c r="AG260">
        <f t="shared" ref="AG260:AG323" si="7">MONTH(AF260)</f>
        <v>12</v>
      </c>
      <c r="AH260">
        <f>SUMIF(Table36[[Day ]],AF260, Table36[Volume (in kiloliters)])</f>
        <v>0</v>
      </c>
      <c r="AI260" cm="1">
        <f t="array" ref="AI260">IF(AH260&gt;Table18[Plant Capacity], 1,0)</f>
        <v>0</v>
      </c>
    </row>
    <row r="261" spans="32:35">
      <c r="AF261" s="2">
        <v>44180</v>
      </c>
      <c r="AG261">
        <f t="shared" si="7"/>
        <v>12</v>
      </c>
      <c r="AH261">
        <f>SUMIF(Table36[[Day ]],AF261, Table36[Volume (in kiloliters)])</f>
        <v>0</v>
      </c>
      <c r="AI261" cm="1">
        <f t="array" ref="AI261">IF(AH261&gt;Table18[Plant Capacity], 1,0)</f>
        <v>0</v>
      </c>
    </row>
    <row r="262" spans="32:35">
      <c r="AF262" s="2">
        <v>44181</v>
      </c>
      <c r="AG262">
        <f t="shared" si="7"/>
        <v>12</v>
      </c>
      <c r="AH262">
        <f>SUMIF(Table36[[Day ]],AF262, Table36[Volume (in kiloliters)])</f>
        <v>0</v>
      </c>
      <c r="AI262" cm="1">
        <f t="array" ref="AI262">IF(AH262&gt;Table18[Plant Capacity], 1,0)</f>
        <v>0</v>
      </c>
    </row>
    <row r="263" spans="32:35">
      <c r="AF263" s="2">
        <v>44182</v>
      </c>
      <c r="AG263">
        <f t="shared" si="7"/>
        <v>12</v>
      </c>
      <c r="AH263">
        <f>SUMIF(Table36[[Day ]],AF263, Table36[Volume (in kiloliters)])</f>
        <v>0</v>
      </c>
      <c r="AI263" cm="1">
        <f t="array" ref="AI263">IF(AH263&gt;Table18[Plant Capacity], 1,0)</f>
        <v>0</v>
      </c>
    </row>
    <row r="264" spans="32:35">
      <c r="AF264" s="2">
        <v>44183</v>
      </c>
      <c r="AG264">
        <f t="shared" si="7"/>
        <v>12</v>
      </c>
      <c r="AH264">
        <f>SUMIF(Table36[[Day ]],AF264, Table36[Volume (in kiloliters)])</f>
        <v>0</v>
      </c>
      <c r="AI264" cm="1">
        <f t="array" ref="AI264">IF(AH264&gt;Table18[Plant Capacity], 1,0)</f>
        <v>0</v>
      </c>
    </row>
    <row r="265" spans="32:35">
      <c r="AF265" s="2">
        <v>44184</v>
      </c>
      <c r="AG265">
        <f t="shared" si="7"/>
        <v>12</v>
      </c>
      <c r="AH265">
        <f>SUMIF(Table36[[Day ]],AF265, Table36[Volume (in kiloliters)])</f>
        <v>0</v>
      </c>
      <c r="AI265" cm="1">
        <f t="array" ref="AI265">IF(AH265&gt;Table18[Plant Capacity], 1,0)</f>
        <v>0</v>
      </c>
    </row>
    <row r="266" spans="32:35">
      <c r="AF266" s="2">
        <v>44185</v>
      </c>
      <c r="AG266">
        <f t="shared" si="7"/>
        <v>12</v>
      </c>
      <c r="AH266">
        <f>SUMIF(Table36[[Day ]],AF266, Table36[Volume (in kiloliters)])</f>
        <v>0</v>
      </c>
      <c r="AI266" cm="1">
        <f t="array" ref="AI266">IF(AH266&gt;Table18[Plant Capacity], 1,0)</f>
        <v>0</v>
      </c>
    </row>
    <row r="267" spans="32:35">
      <c r="AF267" s="2">
        <v>44186</v>
      </c>
      <c r="AG267">
        <f t="shared" si="7"/>
        <v>12</v>
      </c>
      <c r="AH267">
        <f>SUMIF(Table36[[Day ]],AF267, Table36[Volume (in kiloliters)])</f>
        <v>0</v>
      </c>
      <c r="AI267" cm="1">
        <f t="array" ref="AI267">IF(AH267&gt;Table18[Plant Capacity], 1,0)</f>
        <v>0</v>
      </c>
    </row>
    <row r="268" spans="32:35">
      <c r="AF268" s="2">
        <v>44187</v>
      </c>
      <c r="AG268">
        <f t="shared" si="7"/>
        <v>12</v>
      </c>
      <c r="AH268">
        <f>SUMIF(Table36[[Day ]],AF268, Table36[Volume (in kiloliters)])</f>
        <v>0</v>
      </c>
      <c r="AI268" cm="1">
        <f t="array" ref="AI268">IF(AH268&gt;Table18[Plant Capacity], 1,0)</f>
        <v>0</v>
      </c>
    </row>
    <row r="269" spans="32:35">
      <c r="AF269" s="2">
        <v>44188</v>
      </c>
      <c r="AG269">
        <f t="shared" si="7"/>
        <v>12</v>
      </c>
      <c r="AH269">
        <f>SUMIF(Table36[[Day ]],AF269, Table36[Volume (in kiloliters)])</f>
        <v>0</v>
      </c>
      <c r="AI269" cm="1">
        <f t="array" ref="AI269">IF(AH269&gt;Table18[Plant Capacity], 1,0)</f>
        <v>0</v>
      </c>
    </row>
    <row r="270" spans="32:35">
      <c r="AF270" s="2">
        <v>44189</v>
      </c>
      <c r="AG270">
        <f t="shared" si="7"/>
        <v>12</v>
      </c>
      <c r="AH270">
        <f>SUMIF(Table36[[Day ]],AF270, Table36[Volume (in kiloliters)])</f>
        <v>0</v>
      </c>
      <c r="AI270" cm="1">
        <f t="array" ref="AI270">IF(AH270&gt;Table18[Plant Capacity], 1,0)</f>
        <v>0</v>
      </c>
    </row>
    <row r="271" spans="32:35">
      <c r="AF271" s="2">
        <v>44190</v>
      </c>
      <c r="AG271">
        <f t="shared" si="7"/>
        <v>12</v>
      </c>
      <c r="AH271">
        <f>SUMIF(Table36[[Day ]],AF271, Table36[Volume (in kiloliters)])</f>
        <v>0</v>
      </c>
      <c r="AI271" cm="1">
        <f t="array" ref="AI271">IF(AH271&gt;Table18[Plant Capacity], 1,0)</f>
        <v>0</v>
      </c>
    </row>
    <row r="272" spans="32:35">
      <c r="AF272" s="2">
        <v>44191</v>
      </c>
      <c r="AG272">
        <f t="shared" si="7"/>
        <v>12</v>
      </c>
      <c r="AH272">
        <f>SUMIF(Table36[[Day ]],AF272, Table36[Volume (in kiloliters)])</f>
        <v>0</v>
      </c>
      <c r="AI272" cm="1">
        <f t="array" ref="AI272">IF(AH272&gt;Table18[Plant Capacity], 1,0)</f>
        <v>0</v>
      </c>
    </row>
    <row r="273" spans="32:35">
      <c r="AF273" s="2">
        <v>44192</v>
      </c>
      <c r="AG273">
        <f t="shared" si="7"/>
        <v>12</v>
      </c>
      <c r="AH273">
        <f>SUMIF(Table36[[Day ]],AF273, Table36[Volume (in kiloliters)])</f>
        <v>0</v>
      </c>
      <c r="AI273" cm="1">
        <f t="array" ref="AI273">IF(AH273&gt;Table18[Plant Capacity], 1,0)</f>
        <v>0</v>
      </c>
    </row>
    <row r="274" spans="32:35">
      <c r="AF274" s="2">
        <v>44193</v>
      </c>
      <c r="AG274">
        <f t="shared" si="7"/>
        <v>12</v>
      </c>
      <c r="AH274">
        <f>SUMIF(Table36[[Day ]],AF274, Table36[Volume (in kiloliters)])</f>
        <v>0</v>
      </c>
      <c r="AI274" cm="1">
        <f t="array" ref="AI274">IF(AH274&gt;Table18[Plant Capacity], 1,0)</f>
        <v>0</v>
      </c>
    </row>
    <row r="275" spans="32:35">
      <c r="AF275" s="2">
        <v>44194</v>
      </c>
      <c r="AG275">
        <f t="shared" si="7"/>
        <v>12</v>
      </c>
      <c r="AH275">
        <f>SUMIF(Table36[[Day ]],AF275, Table36[Volume (in kiloliters)])</f>
        <v>0</v>
      </c>
      <c r="AI275" cm="1">
        <f t="array" ref="AI275">IF(AH275&gt;Table18[Plant Capacity], 1,0)</f>
        <v>0</v>
      </c>
    </row>
    <row r="276" spans="32:35">
      <c r="AF276" s="2">
        <v>44195</v>
      </c>
      <c r="AG276">
        <f t="shared" si="7"/>
        <v>12</v>
      </c>
      <c r="AH276">
        <f>SUMIF(Table36[[Day ]],AF276, Table36[Volume (in kiloliters)])</f>
        <v>0</v>
      </c>
      <c r="AI276" cm="1">
        <f t="array" ref="AI276">IF(AH276&gt;Table18[Plant Capacity], 1,0)</f>
        <v>0</v>
      </c>
    </row>
    <row r="277" spans="32:35">
      <c r="AF277" s="2">
        <v>44196</v>
      </c>
      <c r="AG277">
        <f t="shared" si="7"/>
        <v>12</v>
      </c>
      <c r="AH277">
        <f>SUMIF(Table36[[Day ]],AF277, Table36[Volume (in kiloliters)])</f>
        <v>0</v>
      </c>
      <c r="AI277" cm="1">
        <f t="array" ref="AI277">IF(AH277&gt;Table18[Plant Capacity], 1,0)</f>
        <v>0</v>
      </c>
    </row>
    <row r="278" spans="32:35">
      <c r="AF278" s="2">
        <v>44197</v>
      </c>
      <c r="AG278">
        <f t="shared" si="7"/>
        <v>1</v>
      </c>
      <c r="AH278">
        <f>SUMIF(Table36[[Day ]],AF278, Table36[Volume (in kiloliters)])</f>
        <v>0</v>
      </c>
      <c r="AI278" cm="1">
        <f t="array" ref="AI278">IF(AH278&gt;Table18[Plant Capacity], 1,0)</f>
        <v>0</v>
      </c>
    </row>
    <row r="279" spans="32:35">
      <c r="AF279" s="2">
        <v>44198</v>
      </c>
      <c r="AG279">
        <f t="shared" si="7"/>
        <v>1</v>
      </c>
      <c r="AH279">
        <f>SUMIF(Table36[[Day ]],AF279, Table36[Volume (in kiloliters)])</f>
        <v>0</v>
      </c>
      <c r="AI279" cm="1">
        <f t="array" ref="AI279">IF(AH279&gt;Table18[Plant Capacity], 1,0)</f>
        <v>0</v>
      </c>
    </row>
    <row r="280" spans="32:35">
      <c r="AF280" s="2">
        <v>44199</v>
      </c>
      <c r="AG280">
        <f t="shared" si="7"/>
        <v>1</v>
      </c>
      <c r="AH280">
        <f>SUMIF(Table36[[Day ]],AF280, Table36[Volume (in kiloliters)])</f>
        <v>0</v>
      </c>
      <c r="AI280" cm="1">
        <f t="array" ref="AI280">IF(AH280&gt;Table18[Plant Capacity], 1,0)</f>
        <v>0</v>
      </c>
    </row>
    <row r="281" spans="32:35">
      <c r="AF281" s="2">
        <v>44200</v>
      </c>
      <c r="AG281">
        <f t="shared" si="7"/>
        <v>1</v>
      </c>
      <c r="AH281">
        <f>SUMIF(Table36[[Day ]],AF281, Table36[Volume (in kiloliters)])</f>
        <v>0</v>
      </c>
      <c r="AI281" cm="1">
        <f t="array" ref="AI281">IF(AH281&gt;Table18[Plant Capacity], 1,0)</f>
        <v>0</v>
      </c>
    </row>
    <row r="282" spans="32:35">
      <c r="AF282" s="2">
        <v>44201</v>
      </c>
      <c r="AG282">
        <f t="shared" si="7"/>
        <v>1</v>
      </c>
      <c r="AH282">
        <f>SUMIF(Table36[[Day ]],AF282, Table36[Volume (in kiloliters)])</f>
        <v>0</v>
      </c>
      <c r="AI282" cm="1">
        <f t="array" ref="AI282">IF(AH282&gt;Table18[Plant Capacity], 1,0)</f>
        <v>0</v>
      </c>
    </row>
    <row r="283" spans="32:35">
      <c r="AF283" s="2">
        <v>44202</v>
      </c>
      <c r="AG283">
        <f t="shared" si="7"/>
        <v>1</v>
      </c>
      <c r="AH283">
        <f>SUMIF(Table36[[Day ]],AF283, Table36[Volume (in kiloliters)])</f>
        <v>0</v>
      </c>
      <c r="AI283" cm="1">
        <f t="array" ref="AI283">IF(AH283&gt;Table18[Plant Capacity], 1,0)</f>
        <v>0</v>
      </c>
    </row>
    <row r="284" spans="32:35">
      <c r="AF284" s="2">
        <v>44203</v>
      </c>
      <c r="AG284">
        <f t="shared" si="7"/>
        <v>1</v>
      </c>
      <c r="AH284">
        <f>SUMIF(Table36[[Day ]],AF284, Table36[Volume (in kiloliters)])</f>
        <v>0</v>
      </c>
      <c r="AI284" cm="1">
        <f t="array" ref="AI284">IF(AH284&gt;Table18[Plant Capacity], 1,0)</f>
        <v>0</v>
      </c>
    </row>
    <row r="285" spans="32:35">
      <c r="AF285" s="2">
        <v>44204</v>
      </c>
      <c r="AG285">
        <f t="shared" si="7"/>
        <v>1</v>
      </c>
      <c r="AH285">
        <f>SUMIF(Table36[[Day ]],AF285, Table36[Volume (in kiloliters)])</f>
        <v>0</v>
      </c>
      <c r="AI285" cm="1">
        <f t="array" ref="AI285">IF(AH285&gt;Table18[Plant Capacity], 1,0)</f>
        <v>0</v>
      </c>
    </row>
    <row r="286" spans="32:35">
      <c r="AF286" s="2">
        <v>44205</v>
      </c>
      <c r="AG286">
        <f t="shared" si="7"/>
        <v>1</v>
      </c>
      <c r="AH286">
        <f>SUMIF(Table36[[Day ]],AF286, Table36[Volume (in kiloliters)])</f>
        <v>0</v>
      </c>
      <c r="AI286" cm="1">
        <f t="array" ref="AI286">IF(AH286&gt;Table18[Plant Capacity], 1,0)</f>
        <v>0</v>
      </c>
    </row>
    <row r="287" spans="32:35">
      <c r="AF287" s="2">
        <v>44206</v>
      </c>
      <c r="AG287">
        <f t="shared" si="7"/>
        <v>1</v>
      </c>
      <c r="AH287">
        <f>SUMIF(Table36[[Day ]],AF287, Table36[Volume (in kiloliters)])</f>
        <v>0</v>
      </c>
      <c r="AI287" cm="1">
        <f t="array" ref="AI287">IF(AH287&gt;Table18[Plant Capacity], 1,0)</f>
        <v>0</v>
      </c>
    </row>
    <row r="288" spans="32:35">
      <c r="AF288" s="2">
        <v>44207</v>
      </c>
      <c r="AG288">
        <f t="shared" si="7"/>
        <v>1</v>
      </c>
      <c r="AH288">
        <f>SUMIF(Table36[[Day ]],AF288, Table36[Volume (in kiloliters)])</f>
        <v>0</v>
      </c>
      <c r="AI288" cm="1">
        <f t="array" ref="AI288">IF(AH288&gt;Table18[Plant Capacity], 1,0)</f>
        <v>0</v>
      </c>
    </row>
    <row r="289" spans="32:35">
      <c r="AF289" s="2">
        <v>44208</v>
      </c>
      <c r="AG289">
        <f t="shared" si="7"/>
        <v>1</v>
      </c>
      <c r="AH289">
        <f>SUMIF(Table36[[Day ]],AF289, Table36[Volume (in kiloliters)])</f>
        <v>0</v>
      </c>
      <c r="AI289" cm="1">
        <f t="array" ref="AI289">IF(AH289&gt;Table18[Plant Capacity], 1,0)</f>
        <v>0</v>
      </c>
    </row>
    <row r="290" spans="32:35">
      <c r="AF290" s="2">
        <v>44209</v>
      </c>
      <c r="AG290">
        <f t="shared" si="7"/>
        <v>1</v>
      </c>
      <c r="AH290">
        <f>SUMIF(Table36[[Day ]],AF290, Table36[Volume (in kiloliters)])</f>
        <v>0</v>
      </c>
      <c r="AI290" cm="1">
        <f t="array" ref="AI290">IF(AH290&gt;Table18[Plant Capacity], 1,0)</f>
        <v>0</v>
      </c>
    </row>
    <row r="291" spans="32:35">
      <c r="AF291" s="2">
        <v>44210</v>
      </c>
      <c r="AG291">
        <f t="shared" si="7"/>
        <v>1</v>
      </c>
      <c r="AH291">
        <f>SUMIF(Table36[[Day ]],AF291, Table36[Volume (in kiloliters)])</f>
        <v>0</v>
      </c>
      <c r="AI291" cm="1">
        <f t="array" ref="AI291">IF(AH291&gt;Table18[Plant Capacity], 1,0)</f>
        <v>0</v>
      </c>
    </row>
    <row r="292" spans="32:35">
      <c r="AF292" s="2">
        <v>44211</v>
      </c>
      <c r="AG292">
        <f t="shared" si="7"/>
        <v>1</v>
      </c>
      <c r="AH292">
        <f>SUMIF(Table36[[Day ]],AF292, Table36[Volume (in kiloliters)])</f>
        <v>0</v>
      </c>
      <c r="AI292" cm="1">
        <f t="array" ref="AI292">IF(AH292&gt;Table18[Plant Capacity], 1,0)</f>
        <v>0</v>
      </c>
    </row>
    <row r="293" spans="32:35">
      <c r="AF293" s="2">
        <v>44212</v>
      </c>
      <c r="AG293">
        <f t="shared" si="7"/>
        <v>1</v>
      </c>
      <c r="AH293">
        <f>SUMIF(Table36[[Day ]],AF293, Table36[Volume (in kiloliters)])</f>
        <v>0</v>
      </c>
      <c r="AI293" cm="1">
        <f t="array" ref="AI293">IF(AH293&gt;Table18[Plant Capacity], 1,0)</f>
        <v>0</v>
      </c>
    </row>
    <row r="294" spans="32:35">
      <c r="AF294" s="2">
        <v>44213</v>
      </c>
      <c r="AG294">
        <f t="shared" si="7"/>
        <v>1</v>
      </c>
      <c r="AH294">
        <f>SUMIF(Table36[[Day ]],AF294, Table36[Volume (in kiloliters)])</f>
        <v>0</v>
      </c>
      <c r="AI294" cm="1">
        <f t="array" ref="AI294">IF(AH294&gt;Table18[Plant Capacity], 1,0)</f>
        <v>0</v>
      </c>
    </row>
    <row r="295" spans="32:35">
      <c r="AF295" s="2">
        <v>44214</v>
      </c>
      <c r="AG295">
        <f t="shared" si="7"/>
        <v>1</v>
      </c>
      <c r="AH295">
        <f>SUMIF(Table36[[Day ]],AF295, Table36[Volume (in kiloliters)])</f>
        <v>0</v>
      </c>
      <c r="AI295" cm="1">
        <f t="array" ref="AI295">IF(AH295&gt;Table18[Plant Capacity], 1,0)</f>
        <v>0</v>
      </c>
    </row>
    <row r="296" spans="32:35">
      <c r="AF296" s="2">
        <v>44215</v>
      </c>
      <c r="AG296">
        <f t="shared" si="7"/>
        <v>1</v>
      </c>
      <c r="AH296">
        <f>SUMIF(Table36[[Day ]],AF296, Table36[Volume (in kiloliters)])</f>
        <v>0</v>
      </c>
      <c r="AI296" cm="1">
        <f t="array" ref="AI296">IF(AH296&gt;Table18[Plant Capacity], 1,0)</f>
        <v>0</v>
      </c>
    </row>
    <row r="297" spans="32:35">
      <c r="AF297" s="2">
        <v>44216</v>
      </c>
      <c r="AG297">
        <f t="shared" si="7"/>
        <v>1</v>
      </c>
      <c r="AH297">
        <f>SUMIF(Table36[[Day ]],AF297, Table36[Volume (in kiloliters)])</f>
        <v>0</v>
      </c>
      <c r="AI297" cm="1">
        <f t="array" ref="AI297">IF(AH297&gt;Table18[Plant Capacity], 1,0)</f>
        <v>0</v>
      </c>
    </row>
    <row r="298" spans="32:35">
      <c r="AF298" s="2">
        <v>44217</v>
      </c>
      <c r="AG298">
        <f t="shared" si="7"/>
        <v>1</v>
      </c>
      <c r="AH298">
        <f>SUMIF(Table36[[Day ]],AF298, Table36[Volume (in kiloliters)])</f>
        <v>0</v>
      </c>
      <c r="AI298" cm="1">
        <f t="array" ref="AI298">IF(AH298&gt;Table18[Plant Capacity], 1,0)</f>
        <v>0</v>
      </c>
    </row>
    <row r="299" spans="32:35">
      <c r="AF299" s="2">
        <v>44218</v>
      </c>
      <c r="AG299">
        <f t="shared" si="7"/>
        <v>1</v>
      </c>
      <c r="AH299">
        <f>SUMIF(Table36[[Day ]],AF299, Table36[Volume (in kiloliters)])</f>
        <v>0</v>
      </c>
      <c r="AI299" cm="1">
        <f t="array" ref="AI299">IF(AH299&gt;Table18[Plant Capacity], 1,0)</f>
        <v>0</v>
      </c>
    </row>
    <row r="300" spans="32:35">
      <c r="AF300" s="2">
        <v>44219</v>
      </c>
      <c r="AG300">
        <f t="shared" si="7"/>
        <v>1</v>
      </c>
      <c r="AH300">
        <f>SUMIF(Table36[[Day ]],AF300, Table36[Volume (in kiloliters)])</f>
        <v>0</v>
      </c>
      <c r="AI300" cm="1">
        <f t="array" ref="AI300">IF(AH300&gt;Table18[Plant Capacity], 1,0)</f>
        <v>0</v>
      </c>
    </row>
    <row r="301" spans="32:35">
      <c r="AF301" s="2">
        <v>44220</v>
      </c>
      <c r="AG301">
        <f t="shared" si="7"/>
        <v>1</v>
      </c>
      <c r="AH301">
        <f>SUMIF(Table36[[Day ]],AF301, Table36[Volume (in kiloliters)])</f>
        <v>0</v>
      </c>
      <c r="AI301" cm="1">
        <f t="array" ref="AI301">IF(AH301&gt;Table18[Plant Capacity], 1,0)</f>
        <v>0</v>
      </c>
    </row>
    <row r="302" spans="32:35">
      <c r="AF302" s="2">
        <v>44221</v>
      </c>
      <c r="AG302">
        <f t="shared" si="7"/>
        <v>1</v>
      </c>
      <c r="AH302">
        <f>SUMIF(Table36[[Day ]],AF302, Table36[Volume (in kiloliters)])</f>
        <v>0</v>
      </c>
      <c r="AI302" cm="1">
        <f t="array" ref="AI302">IF(AH302&gt;Table18[Plant Capacity], 1,0)</f>
        <v>0</v>
      </c>
    </row>
    <row r="303" spans="32:35">
      <c r="AF303" s="2">
        <v>44222</v>
      </c>
      <c r="AG303">
        <f t="shared" si="7"/>
        <v>1</v>
      </c>
      <c r="AH303">
        <f>SUMIF(Table36[[Day ]],AF303, Table36[Volume (in kiloliters)])</f>
        <v>0</v>
      </c>
      <c r="AI303" cm="1">
        <f t="array" ref="AI303">IF(AH303&gt;Table18[Plant Capacity], 1,0)</f>
        <v>0</v>
      </c>
    </row>
    <row r="304" spans="32:35">
      <c r="AF304" s="2">
        <v>44223</v>
      </c>
      <c r="AG304">
        <f t="shared" si="7"/>
        <v>1</v>
      </c>
      <c r="AH304">
        <f>SUMIF(Table36[[Day ]],AF304, Table36[Volume (in kiloliters)])</f>
        <v>0</v>
      </c>
      <c r="AI304" cm="1">
        <f t="array" ref="AI304">IF(AH304&gt;Table18[Plant Capacity], 1,0)</f>
        <v>0</v>
      </c>
    </row>
    <row r="305" spans="32:35">
      <c r="AF305" s="2">
        <v>44224</v>
      </c>
      <c r="AG305">
        <f t="shared" si="7"/>
        <v>1</v>
      </c>
      <c r="AH305">
        <f>SUMIF(Table36[[Day ]],AF305, Table36[Volume (in kiloliters)])</f>
        <v>0</v>
      </c>
      <c r="AI305" cm="1">
        <f t="array" ref="AI305">IF(AH305&gt;Table18[Plant Capacity], 1,0)</f>
        <v>0</v>
      </c>
    </row>
    <row r="306" spans="32:35">
      <c r="AF306" s="2">
        <v>44225</v>
      </c>
      <c r="AG306">
        <f t="shared" si="7"/>
        <v>1</v>
      </c>
      <c r="AH306">
        <f>SUMIF(Table36[[Day ]],AF306, Table36[Volume (in kiloliters)])</f>
        <v>0</v>
      </c>
      <c r="AI306" cm="1">
        <f t="array" ref="AI306">IF(AH306&gt;Table18[Plant Capacity], 1,0)</f>
        <v>0</v>
      </c>
    </row>
    <row r="307" spans="32:35">
      <c r="AF307" s="2">
        <v>44226</v>
      </c>
      <c r="AG307">
        <f t="shared" si="7"/>
        <v>1</v>
      </c>
      <c r="AH307">
        <f>SUMIF(Table36[[Day ]],AF307, Table36[Volume (in kiloliters)])</f>
        <v>0</v>
      </c>
      <c r="AI307" cm="1">
        <f t="array" ref="AI307">IF(AH307&gt;Table18[Plant Capacity], 1,0)</f>
        <v>0</v>
      </c>
    </row>
    <row r="308" spans="32:35">
      <c r="AF308" s="2">
        <v>44227</v>
      </c>
      <c r="AG308">
        <f t="shared" si="7"/>
        <v>1</v>
      </c>
      <c r="AH308">
        <f>SUMIF(Table36[[Day ]],AF308, Table36[Volume (in kiloliters)])</f>
        <v>0</v>
      </c>
      <c r="AI308" cm="1">
        <f t="array" ref="AI308">IF(AH308&gt;Table18[Plant Capacity], 1,0)</f>
        <v>0</v>
      </c>
    </row>
    <row r="309" spans="32:35">
      <c r="AF309" s="2">
        <v>44228</v>
      </c>
      <c r="AG309">
        <f t="shared" si="7"/>
        <v>2</v>
      </c>
      <c r="AH309">
        <f>SUMIF(Table36[[Day ]],AF309, Table36[Volume (in kiloliters)])</f>
        <v>0</v>
      </c>
      <c r="AI309" cm="1">
        <f t="array" ref="AI309">IF(AH309&gt;Table18[Plant Capacity], 1,0)</f>
        <v>0</v>
      </c>
    </row>
    <row r="310" spans="32:35">
      <c r="AF310" s="2">
        <v>44229</v>
      </c>
      <c r="AG310">
        <f t="shared" si="7"/>
        <v>2</v>
      </c>
      <c r="AH310">
        <f>SUMIF(Table36[[Day ]],AF310, Table36[Volume (in kiloliters)])</f>
        <v>0</v>
      </c>
      <c r="AI310" cm="1">
        <f t="array" ref="AI310">IF(AH310&gt;Table18[Plant Capacity], 1,0)</f>
        <v>0</v>
      </c>
    </row>
    <row r="311" spans="32:35">
      <c r="AF311" s="2">
        <v>44230</v>
      </c>
      <c r="AG311">
        <f t="shared" si="7"/>
        <v>2</v>
      </c>
      <c r="AH311">
        <f>SUMIF(Table36[[Day ]],AF311, Table36[Volume (in kiloliters)])</f>
        <v>0</v>
      </c>
      <c r="AI311" cm="1">
        <f t="array" ref="AI311">IF(AH311&gt;Table18[Plant Capacity], 1,0)</f>
        <v>0</v>
      </c>
    </row>
    <row r="312" spans="32:35">
      <c r="AF312" s="2">
        <v>44231</v>
      </c>
      <c r="AG312">
        <f t="shared" si="7"/>
        <v>2</v>
      </c>
      <c r="AH312">
        <f>SUMIF(Table36[[Day ]],AF312, Table36[Volume (in kiloliters)])</f>
        <v>0</v>
      </c>
      <c r="AI312" cm="1">
        <f t="array" ref="AI312">IF(AH312&gt;Table18[Plant Capacity], 1,0)</f>
        <v>0</v>
      </c>
    </row>
    <row r="313" spans="32:35">
      <c r="AF313" s="2">
        <v>44232</v>
      </c>
      <c r="AG313">
        <f t="shared" si="7"/>
        <v>2</v>
      </c>
      <c r="AH313">
        <f>SUMIF(Table36[[Day ]],AF313, Table36[Volume (in kiloliters)])</f>
        <v>0</v>
      </c>
      <c r="AI313" cm="1">
        <f t="array" ref="AI313">IF(AH313&gt;Table18[Plant Capacity], 1,0)</f>
        <v>0</v>
      </c>
    </row>
    <row r="314" spans="32:35">
      <c r="AF314" s="2">
        <v>44233</v>
      </c>
      <c r="AG314">
        <f t="shared" si="7"/>
        <v>2</v>
      </c>
      <c r="AH314">
        <f>SUMIF(Table36[[Day ]],AF314, Table36[Volume (in kiloliters)])</f>
        <v>0</v>
      </c>
      <c r="AI314" cm="1">
        <f t="array" ref="AI314">IF(AH314&gt;Table18[Plant Capacity], 1,0)</f>
        <v>0</v>
      </c>
    </row>
    <row r="315" spans="32:35">
      <c r="AF315" s="2">
        <v>44234</v>
      </c>
      <c r="AG315">
        <f t="shared" si="7"/>
        <v>2</v>
      </c>
      <c r="AH315">
        <f>SUMIF(Table36[[Day ]],AF315, Table36[Volume (in kiloliters)])</f>
        <v>0</v>
      </c>
      <c r="AI315" cm="1">
        <f t="array" ref="AI315">IF(AH315&gt;Table18[Plant Capacity], 1,0)</f>
        <v>0</v>
      </c>
    </row>
    <row r="316" spans="32:35">
      <c r="AF316" s="2">
        <v>44235</v>
      </c>
      <c r="AG316">
        <f t="shared" si="7"/>
        <v>2</v>
      </c>
      <c r="AH316">
        <f>SUMIF(Table36[[Day ]],AF316, Table36[Volume (in kiloliters)])</f>
        <v>0</v>
      </c>
      <c r="AI316" cm="1">
        <f t="array" ref="AI316">IF(AH316&gt;Table18[Plant Capacity], 1,0)</f>
        <v>0</v>
      </c>
    </row>
    <row r="317" spans="32:35">
      <c r="AF317" s="2">
        <v>44236</v>
      </c>
      <c r="AG317">
        <f t="shared" si="7"/>
        <v>2</v>
      </c>
      <c r="AH317">
        <f>SUMIF(Table36[[Day ]],AF317, Table36[Volume (in kiloliters)])</f>
        <v>0</v>
      </c>
      <c r="AI317" cm="1">
        <f t="array" ref="AI317">IF(AH317&gt;Table18[Plant Capacity], 1,0)</f>
        <v>0</v>
      </c>
    </row>
    <row r="318" spans="32:35">
      <c r="AF318" s="2">
        <v>44237</v>
      </c>
      <c r="AG318">
        <f t="shared" si="7"/>
        <v>2</v>
      </c>
      <c r="AH318">
        <f>SUMIF(Table36[[Day ]],AF318, Table36[Volume (in kiloliters)])</f>
        <v>0</v>
      </c>
      <c r="AI318" cm="1">
        <f t="array" ref="AI318">IF(AH318&gt;Table18[Plant Capacity], 1,0)</f>
        <v>0</v>
      </c>
    </row>
    <row r="319" spans="32:35">
      <c r="AF319" s="2">
        <v>44238</v>
      </c>
      <c r="AG319">
        <f t="shared" si="7"/>
        <v>2</v>
      </c>
      <c r="AH319">
        <f>SUMIF(Table36[[Day ]],AF319, Table36[Volume (in kiloliters)])</f>
        <v>0</v>
      </c>
      <c r="AI319" cm="1">
        <f t="array" ref="AI319">IF(AH319&gt;Table18[Plant Capacity], 1,0)</f>
        <v>0</v>
      </c>
    </row>
    <row r="320" spans="32:35">
      <c r="AF320" s="2">
        <v>44239</v>
      </c>
      <c r="AG320">
        <f t="shared" si="7"/>
        <v>2</v>
      </c>
      <c r="AH320">
        <f>SUMIF(Table36[[Day ]],AF320, Table36[Volume (in kiloliters)])</f>
        <v>0</v>
      </c>
      <c r="AI320" cm="1">
        <f t="array" ref="AI320">IF(AH320&gt;Table18[Plant Capacity], 1,0)</f>
        <v>0</v>
      </c>
    </row>
    <row r="321" spans="32:35">
      <c r="AF321" s="2">
        <v>44240</v>
      </c>
      <c r="AG321">
        <f t="shared" si="7"/>
        <v>2</v>
      </c>
      <c r="AH321">
        <f>SUMIF(Table36[[Day ]],AF321, Table36[Volume (in kiloliters)])</f>
        <v>0</v>
      </c>
      <c r="AI321" cm="1">
        <f t="array" ref="AI321">IF(AH321&gt;Table18[Plant Capacity], 1,0)</f>
        <v>0</v>
      </c>
    </row>
    <row r="322" spans="32:35">
      <c r="AF322" s="2">
        <v>44241</v>
      </c>
      <c r="AG322">
        <f t="shared" si="7"/>
        <v>2</v>
      </c>
      <c r="AH322">
        <f>SUMIF(Table36[[Day ]],AF322, Table36[Volume (in kiloliters)])</f>
        <v>0</v>
      </c>
      <c r="AI322" cm="1">
        <f t="array" ref="AI322">IF(AH322&gt;Table18[Plant Capacity], 1,0)</f>
        <v>0</v>
      </c>
    </row>
    <row r="323" spans="32:35">
      <c r="AF323" s="2">
        <v>44242</v>
      </c>
      <c r="AG323">
        <f t="shared" si="7"/>
        <v>2</v>
      </c>
      <c r="AH323">
        <f>SUMIF(Table36[[Day ]],AF323, Table36[Volume (in kiloliters)])</f>
        <v>0</v>
      </c>
      <c r="AI323" cm="1">
        <f t="array" ref="AI323">IF(AH323&gt;Table18[Plant Capacity], 1,0)</f>
        <v>0</v>
      </c>
    </row>
    <row r="324" spans="32:35">
      <c r="AF324" s="2">
        <v>44243</v>
      </c>
      <c r="AG324">
        <f t="shared" ref="AG324:AG367" si="8">MONTH(AF324)</f>
        <v>2</v>
      </c>
      <c r="AH324">
        <f>SUMIF(Table36[[Day ]],AF324, Table36[Volume (in kiloliters)])</f>
        <v>0</v>
      </c>
      <c r="AI324" cm="1">
        <f t="array" ref="AI324">IF(AH324&gt;Table18[Plant Capacity], 1,0)</f>
        <v>0</v>
      </c>
    </row>
    <row r="325" spans="32:35">
      <c r="AF325" s="2">
        <v>44244</v>
      </c>
      <c r="AG325">
        <f t="shared" si="8"/>
        <v>2</v>
      </c>
      <c r="AH325">
        <f>SUMIF(Table36[[Day ]],AF325, Table36[Volume (in kiloliters)])</f>
        <v>0</v>
      </c>
      <c r="AI325" cm="1">
        <f t="array" ref="AI325">IF(AH325&gt;Table18[Plant Capacity], 1,0)</f>
        <v>0</v>
      </c>
    </row>
    <row r="326" spans="32:35">
      <c r="AF326" s="2">
        <v>44245</v>
      </c>
      <c r="AG326">
        <f t="shared" si="8"/>
        <v>2</v>
      </c>
      <c r="AH326">
        <f>SUMIF(Table36[[Day ]],AF326, Table36[Volume (in kiloliters)])</f>
        <v>0</v>
      </c>
      <c r="AI326" cm="1">
        <f t="array" ref="AI326">IF(AH326&gt;Table18[Plant Capacity], 1,0)</f>
        <v>0</v>
      </c>
    </row>
    <row r="327" spans="32:35">
      <c r="AF327" s="2">
        <v>44246</v>
      </c>
      <c r="AG327">
        <f t="shared" si="8"/>
        <v>2</v>
      </c>
      <c r="AH327">
        <f>SUMIF(Table36[[Day ]],AF327, Table36[Volume (in kiloliters)])</f>
        <v>0</v>
      </c>
      <c r="AI327" cm="1">
        <f t="array" ref="AI327">IF(AH327&gt;Table18[Plant Capacity], 1,0)</f>
        <v>0</v>
      </c>
    </row>
    <row r="328" spans="32:35">
      <c r="AF328" s="2">
        <v>44247</v>
      </c>
      <c r="AG328">
        <f t="shared" si="8"/>
        <v>2</v>
      </c>
      <c r="AH328">
        <f>SUMIF(Table36[[Day ]],AF328, Table36[Volume (in kiloliters)])</f>
        <v>0</v>
      </c>
      <c r="AI328" cm="1">
        <f t="array" ref="AI328">IF(AH328&gt;Table18[Plant Capacity], 1,0)</f>
        <v>0</v>
      </c>
    </row>
    <row r="329" spans="32:35">
      <c r="AF329" s="2">
        <v>44248</v>
      </c>
      <c r="AG329">
        <f t="shared" si="8"/>
        <v>2</v>
      </c>
      <c r="AH329">
        <f>SUMIF(Table36[[Day ]],AF329, Table36[Volume (in kiloliters)])</f>
        <v>0</v>
      </c>
      <c r="AI329" cm="1">
        <f t="array" ref="AI329">IF(AH329&gt;Table18[Plant Capacity], 1,0)</f>
        <v>0</v>
      </c>
    </row>
    <row r="330" spans="32:35">
      <c r="AF330" s="2">
        <v>44249</v>
      </c>
      <c r="AG330">
        <f t="shared" si="8"/>
        <v>2</v>
      </c>
      <c r="AH330">
        <f>SUMIF(Table36[[Day ]],AF330, Table36[Volume (in kiloliters)])</f>
        <v>0</v>
      </c>
      <c r="AI330" cm="1">
        <f t="array" ref="AI330">IF(AH330&gt;Table18[Plant Capacity], 1,0)</f>
        <v>0</v>
      </c>
    </row>
    <row r="331" spans="32:35">
      <c r="AF331" s="2">
        <v>44250</v>
      </c>
      <c r="AG331">
        <f t="shared" si="8"/>
        <v>2</v>
      </c>
      <c r="AH331">
        <f>SUMIF(Table36[[Day ]],AF331, Table36[Volume (in kiloliters)])</f>
        <v>0</v>
      </c>
      <c r="AI331" cm="1">
        <f t="array" ref="AI331">IF(AH331&gt;Table18[Plant Capacity], 1,0)</f>
        <v>0</v>
      </c>
    </row>
    <row r="332" spans="32:35">
      <c r="AF332" s="2">
        <v>44251</v>
      </c>
      <c r="AG332">
        <f t="shared" si="8"/>
        <v>2</v>
      </c>
      <c r="AH332">
        <f>SUMIF(Table36[[Day ]],AF332, Table36[Volume (in kiloliters)])</f>
        <v>0</v>
      </c>
      <c r="AI332" cm="1">
        <f t="array" ref="AI332">IF(AH332&gt;Table18[Plant Capacity], 1,0)</f>
        <v>0</v>
      </c>
    </row>
    <row r="333" spans="32:35">
      <c r="AF333" s="2">
        <v>44252</v>
      </c>
      <c r="AG333">
        <f t="shared" si="8"/>
        <v>2</v>
      </c>
      <c r="AH333">
        <f>SUMIF(Table36[[Day ]],AF333, Table36[Volume (in kiloliters)])</f>
        <v>0</v>
      </c>
      <c r="AI333" cm="1">
        <f t="array" ref="AI333">IF(AH333&gt;Table18[Plant Capacity], 1,0)</f>
        <v>0</v>
      </c>
    </row>
    <row r="334" spans="32:35">
      <c r="AF334" s="2">
        <v>44253</v>
      </c>
      <c r="AG334">
        <f t="shared" si="8"/>
        <v>2</v>
      </c>
      <c r="AH334">
        <f>SUMIF(Table36[[Day ]],AF334, Table36[Volume (in kiloliters)])</f>
        <v>0</v>
      </c>
      <c r="AI334" cm="1">
        <f t="array" ref="AI334">IF(AH334&gt;Table18[Plant Capacity], 1,0)</f>
        <v>0</v>
      </c>
    </row>
    <row r="335" spans="32:35">
      <c r="AF335" s="2">
        <v>44254</v>
      </c>
      <c r="AG335">
        <f t="shared" si="8"/>
        <v>2</v>
      </c>
      <c r="AH335">
        <f>SUMIF(Table36[[Day ]],AF335, Table36[Volume (in kiloliters)])</f>
        <v>0</v>
      </c>
      <c r="AI335" cm="1">
        <f t="array" ref="AI335">IF(AH335&gt;Table18[Plant Capacity], 1,0)</f>
        <v>0</v>
      </c>
    </row>
    <row r="336" spans="32:35">
      <c r="AF336" s="2">
        <v>44255</v>
      </c>
      <c r="AG336">
        <f t="shared" si="8"/>
        <v>2</v>
      </c>
      <c r="AH336">
        <f>SUMIF(Table36[[Day ]],AF336, Table36[Volume (in kiloliters)])</f>
        <v>0</v>
      </c>
      <c r="AI336" cm="1">
        <f t="array" ref="AI336">IF(AH336&gt;Table18[Plant Capacity], 1,0)</f>
        <v>0</v>
      </c>
    </row>
    <row r="337" spans="32:35">
      <c r="AF337" s="2">
        <v>44256</v>
      </c>
      <c r="AG337">
        <f t="shared" si="8"/>
        <v>3</v>
      </c>
      <c r="AH337">
        <f>SUMIF(Table36[[Day ]],AF337, Table36[Volume (in kiloliters)])</f>
        <v>0</v>
      </c>
      <c r="AI337" cm="1">
        <f t="array" ref="AI337">IF(AH337&gt;Table18[Plant Capacity], 1,0)</f>
        <v>0</v>
      </c>
    </row>
    <row r="338" spans="32:35">
      <c r="AF338" s="2">
        <v>44257</v>
      </c>
      <c r="AG338">
        <f t="shared" si="8"/>
        <v>3</v>
      </c>
      <c r="AH338">
        <f>SUMIF(Table36[[Day ]],AF338, Table36[Volume (in kiloliters)])</f>
        <v>0</v>
      </c>
      <c r="AI338" cm="1">
        <f t="array" ref="AI338">IF(AH338&gt;Table18[Plant Capacity], 1,0)</f>
        <v>0</v>
      </c>
    </row>
    <row r="339" spans="32:35">
      <c r="AF339" s="2">
        <v>44258</v>
      </c>
      <c r="AG339">
        <f t="shared" si="8"/>
        <v>3</v>
      </c>
      <c r="AH339">
        <f>SUMIF(Table36[[Day ]],AF339, Table36[Volume (in kiloliters)])</f>
        <v>0</v>
      </c>
      <c r="AI339" cm="1">
        <f t="array" ref="AI339">IF(AH339&gt;Table18[Plant Capacity], 1,0)</f>
        <v>0</v>
      </c>
    </row>
    <row r="340" spans="32:35">
      <c r="AF340" s="2">
        <v>44259</v>
      </c>
      <c r="AG340">
        <f t="shared" si="8"/>
        <v>3</v>
      </c>
      <c r="AH340">
        <f>SUMIF(Table36[[Day ]],AF340, Table36[Volume (in kiloliters)])</f>
        <v>0</v>
      </c>
      <c r="AI340" cm="1">
        <f t="array" ref="AI340">IF(AH340&gt;Table18[Plant Capacity], 1,0)</f>
        <v>0</v>
      </c>
    </row>
    <row r="341" spans="32:35">
      <c r="AF341" s="2">
        <v>44260</v>
      </c>
      <c r="AG341">
        <f t="shared" si="8"/>
        <v>3</v>
      </c>
      <c r="AH341">
        <f>SUMIF(Table36[[Day ]],AF341, Table36[Volume (in kiloliters)])</f>
        <v>0</v>
      </c>
      <c r="AI341" cm="1">
        <f t="array" ref="AI341">IF(AH341&gt;Table18[Plant Capacity], 1,0)</f>
        <v>0</v>
      </c>
    </row>
    <row r="342" spans="32:35">
      <c r="AF342" s="2">
        <v>44261</v>
      </c>
      <c r="AG342">
        <f t="shared" si="8"/>
        <v>3</v>
      </c>
      <c r="AH342">
        <f>SUMIF(Table36[[Day ]],AF342, Table36[Volume (in kiloliters)])</f>
        <v>0</v>
      </c>
      <c r="AI342" cm="1">
        <f t="array" ref="AI342">IF(AH342&gt;Table18[Plant Capacity], 1,0)</f>
        <v>0</v>
      </c>
    </row>
    <row r="343" spans="32:35">
      <c r="AF343" s="2">
        <v>44262</v>
      </c>
      <c r="AG343">
        <f t="shared" si="8"/>
        <v>3</v>
      </c>
      <c r="AH343">
        <f>SUMIF(Table36[[Day ]],AF343, Table36[Volume (in kiloliters)])</f>
        <v>0</v>
      </c>
      <c r="AI343" cm="1">
        <f t="array" ref="AI343">IF(AH343&gt;Table18[Plant Capacity], 1,0)</f>
        <v>0</v>
      </c>
    </row>
    <row r="344" spans="32:35">
      <c r="AF344" s="2">
        <v>44263</v>
      </c>
      <c r="AG344">
        <f t="shared" si="8"/>
        <v>3</v>
      </c>
      <c r="AH344">
        <f>SUMIF(Table36[[Day ]],AF344, Table36[Volume (in kiloliters)])</f>
        <v>0</v>
      </c>
      <c r="AI344" cm="1">
        <f t="array" ref="AI344">IF(AH344&gt;Table18[Plant Capacity], 1,0)</f>
        <v>0</v>
      </c>
    </row>
    <row r="345" spans="32:35">
      <c r="AF345" s="2">
        <v>44264</v>
      </c>
      <c r="AG345">
        <f t="shared" si="8"/>
        <v>3</v>
      </c>
      <c r="AH345">
        <f>SUMIF(Table36[[Day ]],AF345, Table36[Volume (in kiloliters)])</f>
        <v>0</v>
      </c>
      <c r="AI345" cm="1">
        <f t="array" ref="AI345">IF(AH345&gt;Table18[Plant Capacity], 1,0)</f>
        <v>0</v>
      </c>
    </row>
    <row r="346" spans="32:35">
      <c r="AF346" s="2">
        <v>44265</v>
      </c>
      <c r="AG346">
        <f t="shared" si="8"/>
        <v>3</v>
      </c>
      <c r="AH346">
        <f>SUMIF(Table36[[Day ]],AF346, Table36[Volume (in kiloliters)])</f>
        <v>0</v>
      </c>
      <c r="AI346" cm="1">
        <f t="array" ref="AI346">IF(AH346&gt;Table18[Plant Capacity], 1,0)</f>
        <v>0</v>
      </c>
    </row>
    <row r="347" spans="32:35">
      <c r="AF347" s="2">
        <v>44266</v>
      </c>
      <c r="AG347">
        <f t="shared" si="8"/>
        <v>3</v>
      </c>
      <c r="AH347">
        <f>SUMIF(Table36[[Day ]],AF347, Table36[Volume (in kiloliters)])</f>
        <v>0</v>
      </c>
      <c r="AI347" cm="1">
        <f t="array" ref="AI347">IF(AH347&gt;Table18[Plant Capacity], 1,0)</f>
        <v>0</v>
      </c>
    </row>
    <row r="348" spans="32:35">
      <c r="AF348" s="2">
        <v>44267</v>
      </c>
      <c r="AG348">
        <f t="shared" si="8"/>
        <v>3</v>
      </c>
      <c r="AH348">
        <f>SUMIF(Table36[[Day ]],AF348, Table36[Volume (in kiloliters)])</f>
        <v>0</v>
      </c>
      <c r="AI348" cm="1">
        <f t="array" ref="AI348">IF(AH348&gt;Table18[Plant Capacity], 1,0)</f>
        <v>0</v>
      </c>
    </row>
    <row r="349" spans="32:35">
      <c r="AF349" s="2">
        <v>44268</v>
      </c>
      <c r="AG349">
        <f t="shared" si="8"/>
        <v>3</v>
      </c>
      <c r="AH349">
        <f>SUMIF(Table36[[Day ]],AF349, Table36[Volume (in kiloliters)])</f>
        <v>0</v>
      </c>
      <c r="AI349" cm="1">
        <f t="array" ref="AI349">IF(AH349&gt;Table18[Plant Capacity], 1,0)</f>
        <v>0</v>
      </c>
    </row>
    <row r="350" spans="32:35">
      <c r="AF350" s="2">
        <v>44269</v>
      </c>
      <c r="AG350">
        <f t="shared" si="8"/>
        <v>3</v>
      </c>
      <c r="AH350">
        <f>SUMIF(Table36[[Day ]],AF350, Table36[Volume (in kiloliters)])</f>
        <v>0</v>
      </c>
      <c r="AI350" cm="1">
        <f t="array" ref="AI350">IF(AH350&gt;Table18[Plant Capacity], 1,0)</f>
        <v>0</v>
      </c>
    </row>
    <row r="351" spans="32:35">
      <c r="AF351" s="2">
        <v>44270</v>
      </c>
      <c r="AG351">
        <f t="shared" si="8"/>
        <v>3</v>
      </c>
      <c r="AH351">
        <f>SUMIF(Table36[[Day ]],AF351, Table36[Volume (in kiloliters)])</f>
        <v>0</v>
      </c>
      <c r="AI351" cm="1">
        <f t="array" ref="AI351">IF(AH351&gt;Table18[Plant Capacity], 1,0)</f>
        <v>0</v>
      </c>
    </row>
    <row r="352" spans="32:35">
      <c r="AF352" s="2">
        <v>44271</v>
      </c>
      <c r="AG352">
        <f t="shared" si="8"/>
        <v>3</v>
      </c>
      <c r="AH352">
        <f>SUMIF(Table36[[Day ]],AF352, Table36[Volume (in kiloliters)])</f>
        <v>0</v>
      </c>
      <c r="AI352" cm="1">
        <f t="array" ref="AI352">IF(AH352&gt;Table18[Plant Capacity], 1,0)</f>
        <v>0</v>
      </c>
    </row>
    <row r="353" spans="32:35">
      <c r="AF353" s="2">
        <v>44272</v>
      </c>
      <c r="AG353">
        <f t="shared" si="8"/>
        <v>3</v>
      </c>
      <c r="AH353">
        <f>SUMIF(Table36[[Day ]],AF353, Table36[Volume (in kiloliters)])</f>
        <v>0</v>
      </c>
      <c r="AI353" cm="1">
        <f t="array" ref="AI353">IF(AH353&gt;Table18[Plant Capacity], 1,0)</f>
        <v>0</v>
      </c>
    </row>
    <row r="354" spans="32:35">
      <c r="AF354" s="2">
        <v>44273</v>
      </c>
      <c r="AG354">
        <f t="shared" si="8"/>
        <v>3</v>
      </c>
      <c r="AH354">
        <f>SUMIF(Table36[[Day ]],AF354, Table36[Volume (in kiloliters)])</f>
        <v>0</v>
      </c>
      <c r="AI354" cm="1">
        <f t="array" ref="AI354">IF(AH354&gt;Table18[Plant Capacity], 1,0)</f>
        <v>0</v>
      </c>
    </row>
    <row r="355" spans="32:35">
      <c r="AF355" s="2">
        <v>44274</v>
      </c>
      <c r="AG355">
        <f t="shared" si="8"/>
        <v>3</v>
      </c>
      <c r="AH355">
        <f>SUMIF(Table36[[Day ]],AF355, Table36[Volume (in kiloliters)])</f>
        <v>0</v>
      </c>
      <c r="AI355" cm="1">
        <f t="array" ref="AI355">IF(AH355&gt;Table18[Plant Capacity], 1,0)</f>
        <v>0</v>
      </c>
    </row>
    <row r="356" spans="32:35">
      <c r="AF356" s="2">
        <v>44275</v>
      </c>
      <c r="AG356">
        <f t="shared" si="8"/>
        <v>3</v>
      </c>
      <c r="AH356">
        <f>SUMIF(Table36[[Day ]],AF356, Table36[Volume (in kiloliters)])</f>
        <v>0</v>
      </c>
      <c r="AI356" cm="1">
        <f t="array" ref="AI356">IF(AH356&gt;Table18[Plant Capacity], 1,0)</f>
        <v>0</v>
      </c>
    </row>
    <row r="357" spans="32:35">
      <c r="AF357" s="2">
        <v>44276</v>
      </c>
      <c r="AG357">
        <f t="shared" si="8"/>
        <v>3</v>
      </c>
      <c r="AH357">
        <f>SUMIF(Table36[[Day ]],AF357, Table36[Volume (in kiloliters)])</f>
        <v>0</v>
      </c>
      <c r="AI357" cm="1">
        <f t="array" ref="AI357">IF(AH357&gt;Table18[Plant Capacity], 1,0)</f>
        <v>0</v>
      </c>
    </row>
    <row r="358" spans="32:35">
      <c r="AF358" s="2">
        <v>44277</v>
      </c>
      <c r="AG358">
        <f t="shared" si="8"/>
        <v>3</v>
      </c>
      <c r="AH358">
        <f>SUMIF(Table36[[Day ]],AF358, Table36[Volume (in kiloliters)])</f>
        <v>0</v>
      </c>
      <c r="AI358" cm="1">
        <f t="array" ref="AI358">IF(AH358&gt;Table18[Plant Capacity], 1,0)</f>
        <v>0</v>
      </c>
    </row>
    <row r="359" spans="32:35">
      <c r="AF359" s="2">
        <v>44278</v>
      </c>
      <c r="AG359">
        <f t="shared" si="8"/>
        <v>3</v>
      </c>
      <c r="AH359">
        <f>SUMIF(Table36[[Day ]],AF359, Table36[Volume (in kiloliters)])</f>
        <v>0</v>
      </c>
      <c r="AI359" cm="1">
        <f t="array" ref="AI359">IF(AH359&gt;Table18[Plant Capacity], 1,0)</f>
        <v>0</v>
      </c>
    </row>
    <row r="360" spans="32:35">
      <c r="AF360" s="2">
        <v>44279</v>
      </c>
      <c r="AG360">
        <f t="shared" si="8"/>
        <v>3</v>
      </c>
      <c r="AH360">
        <f>SUMIF(Table36[[Day ]],AF360, Table36[Volume (in kiloliters)])</f>
        <v>0</v>
      </c>
      <c r="AI360" cm="1">
        <f t="array" ref="AI360">IF(AH360&gt;Table18[Plant Capacity], 1,0)</f>
        <v>0</v>
      </c>
    </row>
    <row r="361" spans="32:35">
      <c r="AF361" s="2">
        <v>44280</v>
      </c>
      <c r="AG361">
        <f t="shared" si="8"/>
        <v>3</v>
      </c>
      <c r="AH361">
        <f>SUMIF(Table36[[Day ]],AF361, Table36[Volume (in kiloliters)])</f>
        <v>0</v>
      </c>
      <c r="AI361" cm="1">
        <f t="array" ref="AI361">IF(AH361&gt;Table18[Plant Capacity], 1,0)</f>
        <v>0</v>
      </c>
    </row>
    <row r="362" spans="32:35">
      <c r="AF362" s="2">
        <v>44281</v>
      </c>
      <c r="AG362">
        <f t="shared" si="8"/>
        <v>3</v>
      </c>
      <c r="AH362">
        <f>SUMIF(Table36[[Day ]],AF362, Table36[Volume (in kiloliters)])</f>
        <v>0</v>
      </c>
      <c r="AI362" cm="1">
        <f t="array" ref="AI362">IF(AH362&gt;Table18[Plant Capacity], 1,0)</f>
        <v>0</v>
      </c>
    </row>
    <row r="363" spans="32:35">
      <c r="AF363" s="2">
        <v>44282</v>
      </c>
      <c r="AG363">
        <f t="shared" si="8"/>
        <v>3</v>
      </c>
      <c r="AH363">
        <f>SUMIF(Table36[[Day ]],AF363, Table36[Volume (in kiloliters)])</f>
        <v>0</v>
      </c>
      <c r="AI363" cm="1">
        <f t="array" ref="AI363">IF(AH363&gt;Table18[Plant Capacity], 1,0)</f>
        <v>0</v>
      </c>
    </row>
    <row r="364" spans="32:35">
      <c r="AF364" s="2">
        <v>44283</v>
      </c>
      <c r="AG364">
        <f t="shared" si="8"/>
        <v>3</v>
      </c>
      <c r="AH364">
        <f>SUMIF(Table36[[Day ]],AF364, Table36[Volume (in kiloliters)])</f>
        <v>0</v>
      </c>
      <c r="AI364" cm="1">
        <f t="array" ref="AI364">IF(AH364&gt;Table18[Plant Capacity], 1,0)</f>
        <v>0</v>
      </c>
    </row>
    <row r="365" spans="32:35">
      <c r="AF365" s="2">
        <v>44284</v>
      </c>
      <c r="AG365">
        <f t="shared" si="8"/>
        <v>3</v>
      </c>
      <c r="AH365">
        <f>SUMIF(Table36[[Day ]],AF365, Table36[Volume (in kiloliters)])</f>
        <v>0</v>
      </c>
      <c r="AI365" cm="1">
        <f t="array" ref="AI365">IF(AH365&gt;Table18[Plant Capacity], 1,0)</f>
        <v>0</v>
      </c>
    </row>
    <row r="366" spans="32:35">
      <c r="AF366" s="2">
        <v>44285</v>
      </c>
      <c r="AG366">
        <f t="shared" si="8"/>
        <v>3</v>
      </c>
      <c r="AH366">
        <f>SUMIF(Table36[[Day ]],AF366, Table36[Volume (in kiloliters)])</f>
        <v>0</v>
      </c>
      <c r="AI366" cm="1">
        <f t="array" ref="AI366">IF(AH366&gt;Table18[Plant Capacity], 1,0)</f>
        <v>0</v>
      </c>
    </row>
    <row r="367" spans="32:35">
      <c r="AF367" s="2">
        <v>44286</v>
      </c>
      <c r="AG367">
        <f t="shared" si="8"/>
        <v>3</v>
      </c>
      <c r="AH367">
        <f>SUMIF(Table36[[Day ]],AF367, Table36[Volume (in kiloliters)])</f>
        <v>0</v>
      </c>
      <c r="AI367" cm="1">
        <f t="array" ref="AI367">IF(AH367&gt;Table18[Plant Capacity], 1,0)</f>
        <v>0</v>
      </c>
    </row>
  </sheetData>
  <phoneticPr fontId="1" type="noConversion"/>
  <conditionalFormatting sqref="AT3:BB3">
    <cfRule type="top10" dxfId="45" priority="15" percent="1" bottom="1" rank="10"/>
    <cfRule type="top10" dxfId="44" priority="16" percent="1" rank="10"/>
  </conditionalFormatting>
  <conditionalFormatting sqref="AT5:BB5">
    <cfRule type="top10" dxfId="43" priority="13" percent="1" bottom="1" rank="10"/>
    <cfRule type="top10" dxfId="42" priority="14" percent="1" rank="10"/>
  </conditionalFormatting>
  <conditionalFormatting sqref="AT4:BB4">
    <cfRule type="top10" dxfId="41" priority="11" percent="1" bottom="1" rank="10"/>
    <cfRule type="top10" dxfId="40" priority="12" percent="1" rank="10"/>
  </conditionalFormatting>
  <conditionalFormatting sqref="BC3:BC5">
    <cfRule type="dataBar" priority="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{961A9157-39FA-084A-9319-CF7BD1364F01}</x14:id>
        </ext>
      </extLst>
    </cfRule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{7CC62E83-67AC-8C40-96CE-3A98C7DD43D8}</x14:id>
        </ext>
      </extLst>
    </cfRule>
  </conditionalFormatting>
  <conditionalFormatting sqref="AT9:BB9">
    <cfRule type="top10" dxfId="39" priority="7" percent="1" bottom="1" rank="10"/>
    <cfRule type="top10" dxfId="38" priority="8" percent="1" rank="10"/>
  </conditionalFormatting>
  <conditionalFormatting sqref="AT10:BB10">
    <cfRule type="top10" dxfId="37" priority="5" percent="1" bottom="1" rank="10"/>
    <cfRule type="top10" dxfId="36" priority="6" percent="1" rank="10"/>
  </conditionalFormatting>
  <conditionalFormatting sqref="BC9:BC10">
    <cfRule type="dataBar" priority="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{47A50CB2-8662-F748-8413-078287BA77CA}</x14:id>
        </ext>
      </extLst>
    </cfRule>
  </conditionalFormatting>
  <conditionalFormatting sqref="I4:I15">
    <cfRule type="dataBar" priority="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{E74D7252-05E1-C74F-A4B5-2CD50ADC0F36}</x14:id>
        </ext>
      </extLst>
    </cfRule>
  </conditionalFormatting>
  <conditionalFormatting sqref="J4:J15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{066F0EC7-6D62-214D-9016-B35658FCFFD4}</x14:id>
        </ext>
      </extLst>
    </cfRule>
  </conditionalFormatting>
  <conditionalFormatting sqref="K4:K15">
    <cfRule type="dataBar" priority="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{A37E58EC-3518-D04B-8327-FEB896FE7C76}</x14:id>
        </ext>
      </extLst>
    </cfRule>
  </conditionalFormatting>
  <dataValidations disablePrompts="1" count="1">
    <dataValidation type="list" allowBlank="1" showInputMessage="1" showErrorMessage="1" sqref="U3:U4" xr:uid="{10EAC80F-74EA-2A4C-87FF-14AD5D776727}">
      <formula1>$W$3:$W$4</formula1>
    </dataValidation>
  </dataValidations>
  <pageMargins left="0.7" right="0.7" top="0.75" bottom="0.75" header="0.3" footer="0.3"/>
  <tableParts count="5">
    <tablePart r:id="rId5"/>
    <tablePart r:id="rId6"/>
    <tablePart r:id="rId7"/>
    <tablePart r:id="rId8"/>
    <tablePart r:id="rId9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61A9157-39FA-084A-9319-CF7BD1364F01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14:cfRule type="dataBar" id="{7CC62E83-67AC-8C40-96CE-3A98C7DD43D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BC3:BC5</xm:sqref>
        </x14:conditionalFormatting>
        <x14:conditionalFormatting xmlns:xm="http://schemas.microsoft.com/office/excel/2006/main">
          <x14:cfRule type="dataBar" id="{47A50CB2-8662-F748-8413-078287BA77CA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BC9:BC10</xm:sqref>
        </x14:conditionalFormatting>
        <x14:conditionalFormatting xmlns:xm="http://schemas.microsoft.com/office/excel/2006/main">
          <x14:cfRule type="dataBar" id="{E74D7252-05E1-C74F-A4B5-2CD50ADC0F36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I4:I15</xm:sqref>
        </x14:conditionalFormatting>
        <x14:conditionalFormatting xmlns:xm="http://schemas.microsoft.com/office/excel/2006/main">
          <x14:cfRule type="dataBar" id="{066F0EC7-6D62-214D-9016-B35658FCFFD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J4:J15</xm:sqref>
        </x14:conditionalFormatting>
        <x14:conditionalFormatting xmlns:xm="http://schemas.microsoft.com/office/excel/2006/main">
          <x14:cfRule type="dataBar" id="{A37E58EC-3518-D04B-8327-FEB896FE7C76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K4:K15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8DB3A-2B54-A044-9FA9-41EBFA744C6F}">
  <sheetPr>
    <tabColor rgb="FF0070C0"/>
  </sheetPr>
  <dimension ref="A1:Y52"/>
  <sheetViews>
    <sheetView showGridLines="0" zoomScaleNormal="25" workbookViewId="0">
      <selection activeCell="H32" sqref="H32:L32"/>
    </sheetView>
  </sheetViews>
  <sheetFormatPr baseColWidth="10" defaultColWidth="10.6640625" defaultRowHeight="16"/>
  <cols>
    <col min="1" max="1" width="2" customWidth="1"/>
    <col min="7" max="7" width="4.33203125" customWidth="1"/>
    <col min="12" max="12" width="10.83203125" customWidth="1"/>
    <col min="13" max="13" width="3.33203125" customWidth="1"/>
    <col min="19" max="19" width="3" customWidth="1"/>
    <col min="23" max="23" width="8" customWidth="1"/>
    <col min="25" max="25" width="3.83203125" customWidth="1"/>
  </cols>
  <sheetData>
    <row r="1" spans="1:25" ht="58" customHeight="1">
      <c r="A1" s="64"/>
      <c r="B1" s="64" t="s">
        <v>388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</row>
    <row r="2" spans="1:25" ht="7" customHeight="1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</row>
    <row r="3" spans="1:25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</row>
    <row r="4" spans="1:25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</row>
    <row r="5" spans="1:25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</row>
    <row r="6" spans="1:25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</row>
    <row r="7" spans="1:25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</row>
    <row r="8" spans="1:25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</row>
    <row r="9" spans="1:25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</row>
    <row r="10" spans="1:25">
      <c r="A10" s="55"/>
      <c r="B10" s="149"/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55"/>
    </row>
    <row r="11" spans="1:25">
      <c r="A11" s="55"/>
      <c r="B11" s="149"/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55"/>
    </row>
    <row r="12" spans="1:25">
      <c r="A12" s="55"/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55"/>
    </row>
    <row r="13" spans="1:25">
      <c r="A13" s="55"/>
      <c r="B13" s="149"/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55"/>
    </row>
    <row r="14" spans="1:25">
      <c r="A14" s="55"/>
      <c r="B14" s="149"/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55"/>
    </row>
    <row r="15" spans="1:25">
      <c r="A15" s="55"/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55"/>
    </row>
    <row r="16" spans="1:25">
      <c r="A16" s="55"/>
      <c r="B16" s="149"/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55"/>
    </row>
    <row r="17" spans="1:25">
      <c r="A17" s="55"/>
      <c r="B17" s="149"/>
      <c r="C17" s="149"/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55"/>
    </row>
    <row r="18" spans="1:25">
      <c r="A18" s="55"/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55"/>
    </row>
    <row r="19" spans="1:25">
      <c r="A19" s="55"/>
      <c r="B19" s="149"/>
      <c r="C19" s="149"/>
      <c r="D19" s="149"/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55"/>
    </row>
    <row r="20" spans="1:25">
      <c r="A20" s="55"/>
      <c r="B20" s="149"/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55"/>
    </row>
    <row r="21" spans="1:25">
      <c r="A21" s="55"/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55"/>
    </row>
    <row r="22" spans="1:25">
      <c r="A22" s="55"/>
      <c r="B22" s="149"/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55"/>
    </row>
    <row r="23" spans="1:25">
      <c r="A23" s="55"/>
      <c r="B23" s="149"/>
      <c r="C23" s="149"/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55"/>
    </row>
    <row r="24" spans="1:25">
      <c r="A24" s="55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55"/>
    </row>
    <row r="25" spans="1:25">
      <c r="A25" s="55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55"/>
    </row>
    <row r="26" spans="1:25">
      <c r="A26" s="55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55"/>
    </row>
    <row r="27" spans="1:25">
      <c r="A27" s="55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55"/>
    </row>
    <row r="28" spans="1:25">
      <c r="A28" s="55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55"/>
    </row>
    <row r="29" spans="1:25">
      <c r="A29" s="55"/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55"/>
    </row>
    <row r="30" spans="1:25">
      <c r="A30" s="55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Y30" s="55"/>
    </row>
    <row r="31" spans="1:25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148"/>
      <c r="N31" s="55"/>
      <c r="O31" s="55"/>
      <c r="P31" s="55"/>
      <c r="Q31" s="55"/>
      <c r="R31" s="55"/>
      <c r="S31" s="148"/>
      <c r="T31" s="55"/>
      <c r="U31" s="55"/>
      <c r="V31" s="55"/>
      <c r="W31" s="55"/>
      <c r="X31" s="55"/>
      <c r="Y31" s="55"/>
    </row>
    <row r="32" spans="1:25" ht="68" customHeight="1">
      <c r="A32" s="55"/>
      <c r="B32" s="186" t="str">
        <f ca="1">'Summary Topline'!$E$5</f>
        <v>Avg Waiting Time
4 day(s)</v>
      </c>
      <c r="C32" s="187"/>
      <c r="D32" s="187"/>
      <c r="E32" s="187"/>
      <c r="F32" s="188"/>
      <c r="G32" s="55"/>
      <c r="H32" s="186" t="str">
        <f>'Summary Topline'!$E$7</f>
        <v>Avg Number of Trips
8 per day</v>
      </c>
      <c r="I32" s="187"/>
      <c r="J32" s="187"/>
      <c r="K32" s="187"/>
      <c r="L32" s="188"/>
      <c r="M32" s="148"/>
      <c r="N32" s="186" t="str">
        <f>'Summary Topline'!$E$9</f>
        <v>Avg Tanker Utilization Rate
163%</v>
      </c>
      <c r="O32" s="187"/>
      <c r="P32" s="187"/>
      <c r="Q32" s="187"/>
      <c r="R32" s="188"/>
      <c r="S32" s="148"/>
      <c r="T32" s="189" t="str">
        <f>'Summary Topline'!$E$12</f>
        <v>Avg FSTP Utilization
33% | 9 KLD</v>
      </c>
      <c r="U32" s="189"/>
      <c r="V32" s="189"/>
      <c r="W32" s="189"/>
      <c r="X32" s="189"/>
      <c r="Y32" s="55"/>
    </row>
    <row r="33" spans="1:25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</row>
    <row r="34" spans="1:25">
      <c r="A34" s="55"/>
      <c r="B34" s="55"/>
      <c r="C34" s="55"/>
      <c r="D34" s="55"/>
      <c r="E34" s="55"/>
      <c r="F34" s="146"/>
      <c r="G34" s="147"/>
      <c r="H34" s="55"/>
      <c r="I34" s="55"/>
      <c r="J34" s="55"/>
      <c r="K34" s="55"/>
      <c r="L34" s="55"/>
      <c r="M34" s="55"/>
      <c r="N34" s="148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</row>
    <row r="36" spans="1:25">
      <c r="F36" s="19"/>
    </row>
    <row r="38" spans="1:25">
      <c r="I38" t="s">
        <v>402</v>
      </c>
      <c r="N38" s="93"/>
    </row>
    <row r="40" spans="1:25">
      <c r="N40" s="92"/>
    </row>
    <row r="42" spans="1:25">
      <c r="N42" s="93"/>
    </row>
    <row r="44" spans="1:25">
      <c r="N44" s="92"/>
    </row>
    <row r="46" spans="1:25">
      <c r="N46" s="92"/>
    </row>
    <row r="48" spans="1:25">
      <c r="N48" s="93"/>
    </row>
    <row r="49" spans="14:14">
      <c r="N49" s="93"/>
    </row>
    <row r="50" spans="14:14">
      <c r="N50" s="93"/>
    </row>
    <row r="51" spans="14:14">
      <c r="N51" s="93"/>
    </row>
    <row r="52" spans="14:14">
      <c r="N52" s="93"/>
    </row>
  </sheetData>
  <sheetProtection algorithmName="SHA-512" hashValue="b08g3GO1qXgbMB+XXfmX+OmHPpbg1mkiyscnWqw/OCc6P93Zc6Uivf685JgW+Y4joF8HMtWjAYEYnm4ZpTbvlQ==" saltValue="E5CvYvdqSjtv4v9qGn1aBQ==" spinCount="100000" sheet="1" objects="1" scenarios="1" pivotTables="0"/>
  <mergeCells count="4">
    <mergeCell ref="N32:R32"/>
    <mergeCell ref="T32:X32"/>
    <mergeCell ref="B32:F32"/>
    <mergeCell ref="H32:L32"/>
  </mergeCells>
  <pageMargins left="0.7" right="0.7" top="0.75" bottom="0.75" header="0.3" footer="0.3"/>
  <drawing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88B7EE53-87E9-C34D-984B-B7D4E7A8D6C8}">
            <xm:f>'Summary Topline'!$B$9&gt;'Data Registry'!$AB$4+0.02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N32</xm:sqref>
        </x14:conditionalFormatting>
        <x14:conditionalFormatting xmlns:xm="http://schemas.microsoft.com/office/excel/2006/main">
          <x14:cfRule type="expression" priority="5" id="{4D98F8F9-731B-AA4E-B338-0B8D6F581DDA}">
            <xm:f>'Summary Topline'!$B$12&gt;=('Data Registry'!$AA$4+0.02)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T32</xm:sqref>
        </x14:conditionalFormatting>
        <x14:conditionalFormatting xmlns:xm="http://schemas.microsoft.com/office/excel/2006/main">
          <x14:cfRule type="expression" priority="2" id="{3B38E525-49D2-1649-9AC4-6FDF50234E5E}">
            <xm:f>'Summary Topline'!$B$5&lt;'Data Registry'!$X$4*1.1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expression" priority="4" id="{B734213E-3177-2D40-B16A-F6345468D9DF}">
            <xm:f>'Summary Topline'!$B$5&gt;='Data Registry'!$X$4*1.1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B32:F32</xm:sqref>
        </x14:conditionalFormatting>
        <x14:conditionalFormatting xmlns:xm="http://schemas.microsoft.com/office/excel/2006/main">
          <x14:cfRule type="expression" priority="1" id="{D2B17233-DC5C-F846-BCCD-D7A3ACDD02D7}">
            <xm:f>'Summary Topline'!$B$7&lt;='Data Registry'!$Z$4*0.9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expression" priority="3" id="{19945B07-247F-CF4B-A6BF-1D18809F123E}">
            <xm:f>'Summary Topline'!$B$7&gt;'Data Registry'!$Z$4*0.9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H32:L32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46A90-6A08-D149-9D94-473AA774239D}">
  <sheetPr>
    <tabColor rgb="FF0070C0"/>
  </sheetPr>
  <dimension ref="A1:Q40"/>
  <sheetViews>
    <sheetView showGridLines="0" topLeftCell="C1" zoomScaleNormal="25" workbookViewId="0">
      <selection activeCell="M29" sqref="M29"/>
    </sheetView>
  </sheetViews>
  <sheetFormatPr baseColWidth="10" defaultColWidth="10.6640625" defaultRowHeight="16"/>
  <cols>
    <col min="1" max="1" width="1.5" customWidth="1"/>
    <col min="2" max="2" width="16.6640625" customWidth="1"/>
    <col min="3" max="3" width="25.6640625" customWidth="1"/>
    <col min="4" max="4" width="30.6640625" bestFit="1" customWidth="1"/>
    <col min="5" max="5" width="20.1640625" customWidth="1"/>
    <col min="6" max="6" width="19.5" customWidth="1"/>
    <col min="7" max="7" width="21.6640625" customWidth="1"/>
    <col min="8" max="8" width="23.1640625" customWidth="1"/>
    <col min="9" max="9" width="22.83203125" customWidth="1"/>
    <col min="10" max="10" width="9.5" bestFit="1" customWidth="1"/>
    <col min="11" max="11" width="7" bestFit="1" customWidth="1"/>
    <col min="12" max="12" width="9" bestFit="1" customWidth="1"/>
    <col min="13" max="13" width="11" bestFit="1" customWidth="1"/>
    <col min="14" max="14" width="15.1640625" customWidth="1"/>
    <col min="15" max="15" width="15.6640625" customWidth="1"/>
    <col min="16" max="16" width="41.33203125" customWidth="1"/>
    <col min="17" max="17" width="7.6640625" customWidth="1"/>
    <col min="18" max="18" width="16.6640625" customWidth="1"/>
    <col min="19" max="19" width="18.6640625" customWidth="1"/>
    <col min="20" max="20" width="18.83203125" customWidth="1"/>
    <col min="21" max="21" width="17.6640625" customWidth="1"/>
    <col min="22" max="22" width="16.6640625" customWidth="1"/>
    <col min="23" max="23" width="15.33203125" customWidth="1"/>
    <col min="24" max="24" width="14.5" customWidth="1"/>
    <col min="27" max="27" width="12.83203125" bestFit="1" customWidth="1"/>
    <col min="28" max="28" width="13.33203125" bestFit="1" customWidth="1"/>
    <col min="29" max="29" width="14.1640625" customWidth="1"/>
    <col min="30" max="30" width="14.83203125" bestFit="1" customWidth="1"/>
    <col min="31" max="31" width="14.6640625" bestFit="1" customWidth="1"/>
    <col min="32" max="32" width="15.33203125" bestFit="1" customWidth="1"/>
    <col min="33" max="33" width="10.1640625" bestFit="1" customWidth="1"/>
  </cols>
  <sheetData>
    <row r="1" spans="1:17" ht="94" customHeight="1">
      <c r="A1" s="59"/>
      <c r="B1" s="64" t="s">
        <v>360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</row>
    <row r="2" spans="1:17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</row>
    <row r="3" spans="1:17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7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</row>
    <row r="5" spans="1:17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</row>
    <row r="6" spans="1:17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</row>
    <row r="7" spans="1:17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</row>
    <row r="8" spans="1:17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spans="1:17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spans="1:17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</row>
    <row r="12" spans="1:17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</row>
    <row r="13" spans="1:17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</row>
    <row r="14" spans="1:17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</row>
    <row r="15" spans="1:17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</row>
    <row r="16" spans="1:17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</row>
    <row r="17" spans="1:17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</row>
    <row r="18" spans="1:17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</row>
    <row r="19" spans="1:17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</row>
    <row r="20" spans="1:17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</row>
    <row r="21" spans="1:17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</row>
    <row r="22" spans="1:17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</row>
    <row r="23" spans="1:17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</row>
    <row r="24" spans="1:17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</row>
    <row r="25" spans="1:17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</row>
    <row r="26" spans="1:17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</row>
    <row r="27" spans="1:17" ht="21">
      <c r="A27" s="55"/>
      <c r="B27" s="55"/>
      <c r="C27" s="67" t="s">
        <v>246</v>
      </c>
      <c r="D27" s="68" t="s">
        <v>247</v>
      </c>
      <c r="E27" s="67" t="s">
        <v>248</v>
      </c>
      <c r="F27" s="68" t="s">
        <v>249</v>
      </c>
      <c r="G27" s="67" t="s">
        <v>251</v>
      </c>
      <c r="H27" s="68" t="s">
        <v>250</v>
      </c>
      <c r="I27" s="68" t="s">
        <v>119</v>
      </c>
      <c r="J27" s="55"/>
      <c r="K27" s="55"/>
      <c r="L27" s="55"/>
      <c r="M27" s="55"/>
      <c r="N27" s="55"/>
      <c r="O27" s="55"/>
      <c r="P27" s="55"/>
      <c r="Q27" s="55"/>
    </row>
    <row r="28" spans="1:17" ht="21">
      <c r="A28" s="55"/>
      <c r="B28" s="65" t="s">
        <v>94</v>
      </c>
      <c r="C28" s="66">
        <f>SUMIFS(Table38[Payment to be Collected (in INR)],Table38[[Type of Customer                        ]],C$27, Table38[Month],MONTH('D1. Desludging'!$B28))</f>
        <v>14000</v>
      </c>
      <c r="D28" s="66">
        <f>SUMIFS(Table38[Payment to be Collected (in INR)],Table38[[Type of Customer                        ]],D$27, Table38[Month],MONTH('D1. Desludging'!$B28))</f>
        <v>0</v>
      </c>
      <c r="E28" s="66">
        <f>SUMIFS(Table38[Payment to be Collected (in INR)],Table38[[Type of Customer                        ]],E$27, Table38[Month],MONTH('D1. Desludging'!$B28))</f>
        <v>200</v>
      </c>
      <c r="F28" s="66">
        <f>SUMIFS(Table38[Payment to be Collected (in INR)],Table38[[Type of Customer                        ]],F$27, Table38[Month],MONTH('D1. Desludging'!$B28))</f>
        <v>0</v>
      </c>
      <c r="G28" s="66">
        <f>SUMIFS(Table38[Payment to be Collected (in INR)],Table38[[Type of Customer                        ]],G$27, Table38[Month],MONTH('D1. Desludging'!$B28))</f>
        <v>0</v>
      </c>
      <c r="H28" s="66">
        <f>SUMIFS(Table38[Payment to be Collected (in INR)],Table38[[Type of Customer                        ]],H$27, Table38[Month],MONTH('D1. Desludging'!$B28))</f>
        <v>0</v>
      </c>
      <c r="I28" s="66">
        <f>SUM(C28:H28)</f>
        <v>14200</v>
      </c>
      <c r="J28" s="55"/>
      <c r="K28" s="55"/>
      <c r="L28" s="55"/>
      <c r="M28" s="55"/>
      <c r="N28" s="55"/>
      <c r="O28" s="55"/>
      <c r="P28" s="55"/>
      <c r="Q28" s="55"/>
    </row>
    <row r="29" spans="1:17" ht="21">
      <c r="A29" s="55"/>
      <c r="B29" s="65" t="s">
        <v>95</v>
      </c>
      <c r="C29" s="66">
        <f>SUMIFS(Table38[Payment to be Collected (in INR)],Table38[[Type of Customer                        ]],C$27, Table38[Month],MONTH('D1. Desludging'!$B29))</f>
        <v>3500</v>
      </c>
      <c r="D29" s="66">
        <f>SUMIFS(Table38[Payment to be Collected (in INR)],Table38[[Type of Customer                        ]],D$27, Table38[Month],MONTH('D1. Desludging'!$B29))</f>
        <v>4000</v>
      </c>
      <c r="E29" s="66">
        <f>SUMIFS(Table38[Payment to be Collected (in INR)],Table38[[Type of Customer                        ]],E$27, Table38[Month],MONTH('D1. Desludging'!$B29))</f>
        <v>-200</v>
      </c>
      <c r="F29" s="66">
        <f>SUMIFS(Table38[Payment to be Collected (in INR)],Table38[[Type of Customer                        ]],F$27, Table38[Month],MONTH('D1. Desludging'!$B29))</f>
        <v>0</v>
      </c>
      <c r="G29" s="66">
        <f>SUMIFS(Table38[Payment to be Collected (in INR)],Table38[[Type of Customer                        ]],G$27, Table38[Month],MONTH('D1. Desludging'!$B29))</f>
        <v>0</v>
      </c>
      <c r="H29" s="66">
        <f>SUMIFS(Table38[Payment to be Collected (in INR)],Table38[[Type of Customer                        ]],H$27, Table38[Month],MONTH('D1. Desludging'!$B29))</f>
        <v>0</v>
      </c>
      <c r="I29" s="66">
        <f t="shared" ref="I29:I39" si="0">SUM(C29:H29)</f>
        <v>7300</v>
      </c>
      <c r="J29" s="55"/>
      <c r="K29" s="55"/>
      <c r="L29" s="55"/>
      <c r="M29" s="55"/>
      <c r="N29" s="55"/>
      <c r="O29" s="55"/>
      <c r="P29" s="55"/>
      <c r="Q29" s="55"/>
    </row>
    <row r="30" spans="1:17" ht="21">
      <c r="A30" s="55"/>
      <c r="B30" s="65" t="s">
        <v>96</v>
      </c>
      <c r="C30" s="66">
        <f>SUMIFS(Table38[Payment to be Collected (in INR)],Table38[[Type of Customer                        ]],C$27, Table38[Month],MONTH('D1. Desludging'!$B30))</f>
        <v>2000</v>
      </c>
      <c r="D30" s="66">
        <f>SUMIFS(Table38[Payment to be Collected (in INR)],Table38[[Type of Customer                        ]],D$27, Table38[Month],MONTH('D1. Desludging'!$B30))</f>
        <v>0</v>
      </c>
      <c r="E30" s="66">
        <f>SUMIFS(Table38[Payment to be Collected (in INR)],Table38[[Type of Customer                        ]],E$27, Table38[Month],MONTH('D1. Desludging'!$B30))</f>
        <v>0</v>
      </c>
      <c r="F30" s="66">
        <f>SUMIFS(Table38[Payment to be Collected (in INR)],Table38[[Type of Customer                        ]],F$27, Table38[Month],MONTH('D1. Desludging'!$B30))</f>
        <v>0</v>
      </c>
      <c r="G30" s="66">
        <f>SUMIFS(Table38[Payment to be Collected (in INR)],Table38[[Type of Customer                        ]],G$27, Table38[Month],MONTH('D1. Desludging'!$B30))</f>
        <v>0</v>
      </c>
      <c r="H30" s="66">
        <f>SUMIFS(Table38[Payment to be Collected (in INR)],Table38[[Type of Customer                        ]],H$27, Table38[Month],MONTH('D1. Desludging'!$B30))</f>
        <v>0</v>
      </c>
      <c r="I30" s="66">
        <f t="shared" si="0"/>
        <v>2000</v>
      </c>
      <c r="J30" s="55"/>
      <c r="K30" s="55"/>
      <c r="L30" s="55"/>
      <c r="M30" s="55"/>
      <c r="N30" s="55"/>
      <c r="O30" s="55"/>
      <c r="P30" s="55"/>
      <c r="Q30" s="55"/>
    </row>
    <row r="31" spans="1:17" ht="21">
      <c r="A31" s="55"/>
      <c r="B31" s="65" t="s">
        <v>97</v>
      </c>
      <c r="C31" s="66">
        <f>SUMIFS(Table38[Payment to be Collected (in INR)],Table38[[Type of Customer                        ]],C$27, Table38[Month],MONTH('D1. Desludging'!$B31))</f>
        <v>1000</v>
      </c>
      <c r="D31" s="66">
        <f>SUMIFS(Table38[Payment to be Collected (in INR)],Table38[[Type of Customer                        ]],D$27, Table38[Month],MONTH('D1. Desludging'!$B31))</f>
        <v>0</v>
      </c>
      <c r="E31" s="66">
        <f>SUMIFS(Table38[Payment to be Collected (in INR)],Table38[[Type of Customer                        ]],E$27, Table38[Month],MONTH('D1. Desludging'!$B31))</f>
        <v>0</v>
      </c>
      <c r="F31" s="66">
        <f>SUMIFS(Table38[Payment to be Collected (in INR)],Table38[[Type of Customer                        ]],F$27, Table38[Month],MONTH('D1. Desludging'!$B31))</f>
        <v>0</v>
      </c>
      <c r="G31" s="66">
        <f>SUMIFS(Table38[Payment to be Collected (in INR)],Table38[[Type of Customer                        ]],G$27, Table38[Month],MONTH('D1. Desludging'!$B31))</f>
        <v>0</v>
      </c>
      <c r="H31" s="66">
        <f>SUMIFS(Table38[Payment to be Collected (in INR)],Table38[[Type of Customer                        ]],H$27, Table38[Month],MONTH('D1. Desludging'!$B31))</f>
        <v>0</v>
      </c>
      <c r="I31" s="66">
        <f t="shared" si="0"/>
        <v>1000</v>
      </c>
      <c r="J31" s="55"/>
      <c r="K31" s="55"/>
      <c r="L31" s="55"/>
      <c r="M31" s="55"/>
      <c r="N31" s="55"/>
      <c r="O31" s="55"/>
      <c r="P31" s="55"/>
      <c r="Q31" s="55"/>
    </row>
    <row r="32" spans="1:17" ht="21">
      <c r="A32" s="55"/>
      <c r="B32" s="65" t="s">
        <v>98</v>
      </c>
      <c r="C32" s="66">
        <f>SUMIFS(Table38[Payment to be Collected (in INR)],Table38[[Type of Customer                        ]],C$27, Table38[Month],MONTH('D1. Desludging'!$B32))</f>
        <v>5500</v>
      </c>
      <c r="D32" s="66">
        <f>SUMIFS(Table38[Payment to be Collected (in INR)],Table38[[Type of Customer                        ]],D$27, Table38[Month],MONTH('D1. Desludging'!$B32))</f>
        <v>6000</v>
      </c>
      <c r="E32" s="66">
        <f>SUMIFS(Table38[Payment to be Collected (in INR)],Table38[[Type of Customer                        ]],E$27, Table38[Month],MONTH('D1. Desludging'!$B32))</f>
        <v>200</v>
      </c>
      <c r="F32" s="66">
        <f>SUMIFS(Table38[Payment to be Collected (in INR)],Table38[[Type of Customer                        ]],F$27, Table38[Month],MONTH('D1. Desludging'!$B32))</f>
        <v>0</v>
      </c>
      <c r="G32" s="66">
        <f>SUMIFS(Table38[Payment to be Collected (in INR)],Table38[[Type of Customer                        ]],G$27, Table38[Month],MONTH('D1. Desludging'!$B32))</f>
        <v>0</v>
      </c>
      <c r="H32" s="66">
        <f>SUMIFS(Table38[Payment to be Collected (in INR)],Table38[[Type of Customer                        ]],H$27, Table38[Month],MONTH('D1. Desludging'!$B32))</f>
        <v>0</v>
      </c>
      <c r="I32" s="66">
        <f t="shared" si="0"/>
        <v>11700</v>
      </c>
      <c r="J32" s="55"/>
      <c r="K32" s="55"/>
      <c r="L32" s="55"/>
      <c r="M32" s="55"/>
      <c r="N32" s="55"/>
      <c r="O32" s="55"/>
      <c r="P32" s="55"/>
      <c r="Q32" s="55"/>
    </row>
    <row r="33" spans="1:17" ht="21">
      <c r="A33" s="55"/>
      <c r="B33" s="65" t="s">
        <v>99</v>
      </c>
      <c r="C33" s="66">
        <f>SUMIFS(Table38[Payment to be Collected (in INR)],Table38[[Type of Customer                        ]],C$27, Table38[Month],MONTH('D1. Desludging'!$B33))</f>
        <v>3500</v>
      </c>
      <c r="D33" s="66">
        <f>SUMIFS(Table38[Payment to be Collected (in INR)],Table38[[Type of Customer                        ]],D$27, Table38[Month],MONTH('D1. Desludging'!$B33))</f>
        <v>2000</v>
      </c>
      <c r="E33" s="66">
        <f>SUMIFS(Table38[Payment to be Collected (in INR)],Table38[[Type of Customer                        ]],E$27, Table38[Month],MONTH('D1. Desludging'!$B33))</f>
        <v>0</v>
      </c>
      <c r="F33" s="66">
        <f>SUMIFS(Table38[Payment to be Collected (in INR)],Table38[[Type of Customer                        ]],F$27, Table38[Month],MONTH('D1. Desludging'!$B33))</f>
        <v>0</v>
      </c>
      <c r="G33" s="66">
        <f>SUMIFS(Table38[Payment to be Collected (in INR)],Table38[[Type of Customer                        ]],G$27, Table38[Month],MONTH('D1. Desludging'!$B33))</f>
        <v>1500</v>
      </c>
      <c r="H33" s="66">
        <f>SUMIFS(Table38[Payment to be Collected (in INR)],Table38[[Type of Customer                        ]],H$27, Table38[Month],MONTH('D1. Desludging'!$B33))</f>
        <v>0</v>
      </c>
      <c r="I33" s="66">
        <f t="shared" si="0"/>
        <v>7000</v>
      </c>
      <c r="J33" s="55"/>
      <c r="K33" s="55"/>
      <c r="L33" s="55"/>
      <c r="M33" s="55"/>
      <c r="N33" s="55"/>
      <c r="O33" s="55"/>
      <c r="P33" s="55"/>
      <c r="Q33" s="55"/>
    </row>
    <row r="34" spans="1:17" ht="21">
      <c r="A34" s="55"/>
      <c r="B34" s="65" t="s">
        <v>100</v>
      </c>
      <c r="C34" s="66">
        <f>SUMIFS(Table38[Payment to be Collected (in INR)],Table38[[Type of Customer                        ]],C$27, Table38[Month],MONTH('D1. Desludging'!$B34))</f>
        <v>1500</v>
      </c>
      <c r="D34" s="66">
        <f>SUMIFS(Table38[Payment to be Collected (in INR)],Table38[[Type of Customer                        ]],D$27, Table38[Month],MONTH('D1. Desludging'!$B34))</f>
        <v>0</v>
      </c>
      <c r="E34" s="66">
        <f>SUMIFS(Table38[Payment to be Collected (in INR)],Table38[[Type of Customer                        ]],E$27, Table38[Month],MONTH('D1. Desludging'!$B34))</f>
        <v>0</v>
      </c>
      <c r="F34" s="66">
        <f>SUMIFS(Table38[Payment to be Collected (in INR)],Table38[[Type of Customer                        ]],F$27, Table38[Month],MONTH('D1. Desludging'!$B34))</f>
        <v>0</v>
      </c>
      <c r="G34" s="66">
        <f>SUMIFS(Table38[Payment to be Collected (in INR)],Table38[[Type of Customer                        ]],G$27, Table38[Month],MONTH('D1. Desludging'!$B34))</f>
        <v>0</v>
      </c>
      <c r="H34" s="66">
        <f>SUMIFS(Table38[Payment to be Collected (in INR)],Table38[[Type of Customer                        ]],H$27, Table38[Month],MONTH('D1. Desludging'!$B34))</f>
        <v>0</v>
      </c>
      <c r="I34" s="66">
        <f t="shared" si="0"/>
        <v>1500</v>
      </c>
      <c r="J34" s="55"/>
      <c r="K34" s="55"/>
      <c r="L34" s="55"/>
      <c r="M34" s="55"/>
      <c r="N34" s="55"/>
      <c r="O34" s="55"/>
      <c r="P34" s="55"/>
      <c r="Q34" s="55"/>
    </row>
    <row r="35" spans="1:17" ht="21">
      <c r="A35" s="55"/>
      <c r="B35" s="65" t="s">
        <v>101</v>
      </c>
      <c r="C35" s="66">
        <f>SUMIFS(Table38[Payment to be Collected (in INR)],Table38[[Type of Customer                        ]],C$27, Table38[Month],MONTH('D1. Desludging'!$B35))</f>
        <v>1500</v>
      </c>
      <c r="D35" s="66">
        <f>SUMIFS(Table38[Payment to be Collected (in INR)],Table38[[Type of Customer                        ]],D$27, Table38[Month],MONTH('D1. Desludging'!$B35))</f>
        <v>0</v>
      </c>
      <c r="E35" s="66">
        <f>SUMIFS(Table38[Payment to be Collected (in INR)],Table38[[Type of Customer                        ]],E$27, Table38[Month],MONTH('D1. Desludging'!$B35))</f>
        <v>0</v>
      </c>
      <c r="F35" s="66">
        <f>SUMIFS(Table38[Payment to be Collected (in INR)],Table38[[Type of Customer                        ]],F$27, Table38[Month],MONTH('D1. Desludging'!$B35))</f>
        <v>0</v>
      </c>
      <c r="G35" s="66">
        <f>SUMIFS(Table38[Payment to be Collected (in INR)],Table38[[Type of Customer                        ]],G$27, Table38[Month],MONTH('D1. Desludging'!$B35))</f>
        <v>0</v>
      </c>
      <c r="H35" s="66">
        <f>SUMIFS(Table38[Payment to be Collected (in INR)],Table38[[Type of Customer                        ]],H$27, Table38[Month],MONTH('D1. Desludging'!$B35))</f>
        <v>0</v>
      </c>
      <c r="I35" s="66">
        <f t="shared" si="0"/>
        <v>1500</v>
      </c>
      <c r="J35" s="55"/>
      <c r="K35" s="55"/>
      <c r="L35" s="55"/>
      <c r="M35" s="55"/>
      <c r="N35" s="55"/>
      <c r="O35" s="55"/>
      <c r="P35" s="55"/>
      <c r="Q35" s="55"/>
    </row>
    <row r="36" spans="1:17" ht="21">
      <c r="A36" s="55"/>
      <c r="B36" s="65" t="s">
        <v>102</v>
      </c>
      <c r="C36" s="66">
        <f>SUMIFS(Table38[Payment to be Collected (in INR)],Table38[[Type of Customer                        ]],C$27, Table38[Month],MONTH('D1. Desludging'!$B36))</f>
        <v>2000</v>
      </c>
      <c r="D36" s="66">
        <f>SUMIFS(Table38[Payment to be Collected (in INR)],Table38[[Type of Customer                        ]],D$27, Table38[Month],MONTH('D1. Desludging'!$B36))</f>
        <v>0</v>
      </c>
      <c r="E36" s="66">
        <f>SUMIFS(Table38[Payment to be Collected (in INR)],Table38[[Type of Customer                        ]],E$27, Table38[Month],MONTH('D1. Desludging'!$B36))</f>
        <v>0</v>
      </c>
      <c r="F36" s="66">
        <f>SUMIFS(Table38[Payment to be Collected (in INR)],Table38[[Type of Customer                        ]],F$27, Table38[Month],MONTH('D1. Desludging'!$B36))</f>
        <v>0</v>
      </c>
      <c r="G36" s="66">
        <f>SUMIFS(Table38[Payment to be Collected (in INR)],Table38[[Type of Customer                        ]],G$27, Table38[Month],MONTH('D1. Desludging'!$B36))</f>
        <v>0</v>
      </c>
      <c r="H36" s="66">
        <f>SUMIFS(Table38[Payment to be Collected (in INR)],Table38[[Type of Customer                        ]],H$27, Table38[Month],MONTH('D1. Desludging'!$B36))</f>
        <v>0</v>
      </c>
      <c r="I36" s="66">
        <f t="shared" si="0"/>
        <v>2000</v>
      </c>
      <c r="J36" s="55"/>
      <c r="K36" s="55"/>
      <c r="L36" s="55"/>
      <c r="M36" s="55"/>
      <c r="N36" s="55"/>
      <c r="O36" s="55"/>
      <c r="P36" s="55"/>
      <c r="Q36" s="55"/>
    </row>
    <row r="37" spans="1:17" ht="21">
      <c r="A37" s="55"/>
      <c r="B37" s="65" t="s">
        <v>103</v>
      </c>
      <c r="C37" s="66">
        <f>SUMIFS(Table38[Payment to be Collected (in INR)],Table38[[Type of Customer                        ]],C$27, Table38[Month],MONTH('D1. Desludging'!$B37))</f>
        <v>0</v>
      </c>
      <c r="D37" s="66">
        <f>SUMIFS(Table38[Payment to be Collected (in INR)],Table38[[Type of Customer                        ]],D$27, Table38[Month],MONTH('D1. Desludging'!$B37))</f>
        <v>2000</v>
      </c>
      <c r="E37" s="66">
        <f>SUMIFS(Table38[Payment to be Collected (in INR)],Table38[[Type of Customer                        ]],E$27, Table38[Month],MONTH('D1. Desludging'!$B37))</f>
        <v>200</v>
      </c>
      <c r="F37" s="66">
        <f>SUMIFS(Table38[Payment to be Collected (in INR)],Table38[[Type of Customer                        ]],F$27, Table38[Month],MONTH('D1. Desludging'!$B37))</f>
        <v>0</v>
      </c>
      <c r="G37" s="66">
        <f>SUMIFS(Table38[Payment to be Collected (in INR)],Table38[[Type of Customer                        ]],G$27, Table38[Month],MONTH('D1. Desludging'!$B37))</f>
        <v>0</v>
      </c>
      <c r="H37" s="66">
        <f>SUMIFS(Table38[Payment to be Collected (in INR)],Table38[[Type of Customer                        ]],H$27, Table38[Month],MONTH('D1. Desludging'!$B37))</f>
        <v>0</v>
      </c>
      <c r="I37" s="66">
        <f t="shared" si="0"/>
        <v>2200</v>
      </c>
      <c r="J37" s="55"/>
      <c r="K37" s="55"/>
      <c r="L37" s="55"/>
      <c r="M37" s="55"/>
      <c r="N37" s="55"/>
      <c r="O37" s="55"/>
      <c r="P37" s="55"/>
      <c r="Q37" s="55"/>
    </row>
    <row r="38" spans="1:17" ht="21">
      <c r="A38" s="55"/>
      <c r="B38" s="65" t="s">
        <v>104</v>
      </c>
      <c r="C38" s="66">
        <f>SUMIFS(Table38[Payment to be Collected (in INR)],Table38[[Type of Customer                        ]],C$27, Table38[Month],MONTH('D1. Desludging'!$B38))</f>
        <v>3500</v>
      </c>
      <c r="D38" s="66">
        <f>SUMIFS(Table38[Payment to be Collected (in INR)],Table38[[Type of Customer                        ]],D$27, Table38[Month],MONTH('D1. Desludging'!$B38))</f>
        <v>0</v>
      </c>
      <c r="E38" s="66">
        <f>SUMIFS(Table38[Payment to be Collected (in INR)],Table38[[Type of Customer                        ]],E$27, Table38[Month],MONTH('D1. Desludging'!$B38))</f>
        <v>0</v>
      </c>
      <c r="F38" s="66">
        <f>SUMIFS(Table38[Payment to be Collected (in INR)],Table38[[Type of Customer                        ]],F$27, Table38[Month],MONTH('D1. Desludging'!$B38))</f>
        <v>0</v>
      </c>
      <c r="G38" s="66">
        <f>SUMIFS(Table38[Payment to be Collected (in INR)],Table38[[Type of Customer                        ]],G$27, Table38[Month],MONTH('D1. Desludging'!$B38))</f>
        <v>0</v>
      </c>
      <c r="H38" s="66">
        <f>SUMIFS(Table38[Payment to be Collected (in INR)],Table38[[Type of Customer                        ]],H$27, Table38[Month],MONTH('D1. Desludging'!$B38))</f>
        <v>0</v>
      </c>
      <c r="I38" s="66">
        <f t="shared" si="0"/>
        <v>3500</v>
      </c>
      <c r="J38" s="55"/>
      <c r="K38" s="55"/>
      <c r="L38" s="55"/>
      <c r="M38" s="55"/>
      <c r="N38" s="55"/>
      <c r="O38" s="55"/>
      <c r="P38" s="55"/>
      <c r="Q38" s="55"/>
    </row>
    <row r="39" spans="1:17" ht="21">
      <c r="A39" s="55"/>
      <c r="B39" s="65" t="s">
        <v>105</v>
      </c>
      <c r="C39" s="66">
        <f>SUMIFS(Table38[Payment to be Collected (in INR)],Table38[[Type of Customer                        ]],C$27, Table38[Month],MONTH('D1. Desludging'!$B39))</f>
        <v>0</v>
      </c>
      <c r="D39" s="66">
        <f>SUMIFS(Table38[Payment to be Collected (in INR)],Table38[[Type of Customer                        ]],D$27, Table38[Month],MONTH('D1. Desludging'!$B39))</f>
        <v>0</v>
      </c>
      <c r="E39" s="66">
        <f>SUMIFS(Table38[Payment to be Collected (in INR)],Table38[[Type of Customer                        ]],E$27, Table38[Month],MONTH('D1. Desludging'!$B39))</f>
        <v>0</v>
      </c>
      <c r="F39" s="66">
        <f>SUMIFS(Table38[Payment to be Collected (in INR)],Table38[[Type of Customer                        ]],F$27, Table38[Month],MONTH('D1. Desludging'!$B39))</f>
        <v>0</v>
      </c>
      <c r="G39" s="66">
        <f>SUMIFS(Table38[Payment to be Collected (in INR)],Table38[[Type of Customer                        ]],G$27, Table38[Month],MONTH('D1. Desludging'!$B39))</f>
        <v>3000</v>
      </c>
      <c r="H39" s="66">
        <f>SUMIFS(Table38[Payment to be Collected (in INR)],Table38[[Type of Customer                        ]],H$27, Table38[Month],MONTH('D1. Desludging'!$B39))</f>
        <v>0</v>
      </c>
      <c r="I39" s="66">
        <f t="shared" si="0"/>
        <v>3000</v>
      </c>
      <c r="J39" s="55"/>
      <c r="K39" s="55"/>
      <c r="L39" s="55"/>
      <c r="M39" s="55"/>
      <c r="N39" s="55"/>
      <c r="O39" s="55"/>
      <c r="P39" s="55"/>
      <c r="Q39" s="55"/>
    </row>
    <row r="40" spans="1:17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</row>
  </sheetData>
  <sheetProtection algorithmName="SHA-512" hashValue="NkF7oCumjYk8YTA9pRNw/M1Bt5w0+po1dGNZWcGG/EwC+Bcdxh5zB42urcV3pizgdzWlsLz8JlVgwc4BL+7i/g==" saltValue="2MMouWPqlhOoTJjkRlRVEA==" spinCount="100000" sheet="1" objects="1" scenarios="1" pivotTables="0"/>
  <conditionalFormatting sqref="C28:H28">
    <cfRule type="dataBar" priority="2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{385D85A9-F141-6548-930D-1C07AABDD8D8}</x14:id>
        </ext>
      </extLst>
    </cfRule>
  </conditionalFormatting>
  <conditionalFormatting sqref="C29:H29">
    <cfRule type="dataBar" priority="2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{CAC92C12-5777-4A45-BCCD-BA0B381FFDD1}</x14:id>
        </ext>
      </extLst>
    </cfRule>
  </conditionalFormatting>
  <conditionalFormatting sqref="C30:H30">
    <cfRule type="dataBar" priority="2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{B845F43C-6B25-214B-814C-E573F7D28D64}</x14:id>
        </ext>
      </extLst>
    </cfRule>
  </conditionalFormatting>
  <conditionalFormatting sqref="C31:H31">
    <cfRule type="dataBar" priority="2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{186268E1-B021-CB44-A644-E3A63ECB8B95}</x14:id>
        </ext>
      </extLst>
    </cfRule>
  </conditionalFormatting>
  <conditionalFormatting sqref="C32:H32">
    <cfRule type="dataBar" priority="2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{D869AE28-1597-C64B-8C5B-4B67D01241A1}</x14:id>
        </ext>
      </extLst>
    </cfRule>
  </conditionalFormatting>
  <conditionalFormatting sqref="C33:H33">
    <cfRule type="dataBar" priority="2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{604C71C3-3C9E-1448-90D5-4F2EEDC2A1D3}</x14:id>
        </ext>
      </extLst>
    </cfRule>
  </conditionalFormatting>
  <conditionalFormatting sqref="C34:H34">
    <cfRule type="dataBar" priority="2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{6BFC4C1C-5EFA-1F4F-92DA-56C04E032433}</x14:id>
        </ext>
      </extLst>
    </cfRule>
  </conditionalFormatting>
  <conditionalFormatting sqref="C36:H36">
    <cfRule type="dataBar" priority="1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{C966DA91-6403-E24C-A351-8C812F148115}</x14:id>
        </ext>
      </extLst>
    </cfRule>
  </conditionalFormatting>
  <conditionalFormatting sqref="C35:H35">
    <cfRule type="dataBar" priority="1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{48318583-625E-9645-B3F1-A445A2EB3183}</x14:id>
        </ext>
      </extLst>
    </cfRule>
  </conditionalFormatting>
  <conditionalFormatting sqref="C37:H37">
    <cfRule type="dataBar" priority="1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{BEE91157-79B4-3042-83AF-D313838895F5}</x14:id>
        </ext>
      </extLst>
    </cfRule>
  </conditionalFormatting>
  <conditionalFormatting sqref="C38:H38">
    <cfRule type="dataBar" priority="1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{5CC6F684-B447-624E-BDA8-CAFAFEB37DF0}</x14:id>
        </ext>
      </extLst>
    </cfRule>
  </conditionalFormatting>
  <conditionalFormatting sqref="C39:H39">
    <cfRule type="dataBar" priority="1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{F7179DD5-53FE-6149-80D9-FDFBD4AC3666}</x14:id>
        </ext>
      </extLst>
    </cfRule>
  </conditionalFormatting>
  <conditionalFormatting sqref="I28">
    <cfRule type="dataBar" priority="1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{9849ECE0-AE8C-C04F-B641-6482B03DE3E5}</x14:id>
        </ext>
      </extLst>
    </cfRule>
  </conditionalFormatting>
  <conditionalFormatting sqref="I29">
    <cfRule type="dataBar" priority="1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{B0C7954C-2F89-A54D-955C-00BD5E8F0B27}</x14:id>
        </ext>
      </extLst>
    </cfRule>
  </conditionalFormatting>
  <conditionalFormatting sqref="I30">
    <cfRule type="dataBar" priority="1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{97C155A2-291B-9646-8EF4-2A4432D0E699}</x14:id>
        </ext>
      </extLst>
    </cfRule>
  </conditionalFormatting>
  <conditionalFormatting sqref="I31">
    <cfRule type="dataBar" priority="1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{74C3812B-86DB-AC44-8E9E-3229264E423F}</x14:id>
        </ext>
      </extLst>
    </cfRule>
  </conditionalFormatting>
  <conditionalFormatting sqref="I32">
    <cfRule type="dataBar" priority="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{E369DE77-37DF-754B-A070-783053D0E74B}</x14:id>
        </ext>
      </extLst>
    </cfRule>
  </conditionalFormatting>
  <conditionalFormatting sqref="I33">
    <cfRule type="dataBar" priority="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{095C917B-8BB0-7B4F-9E2B-5B7E98A0FF8B}</x14:id>
        </ext>
      </extLst>
    </cfRule>
  </conditionalFormatting>
  <conditionalFormatting sqref="I34">
    <cfRule type="dataBar" priority="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{A82291CE-0FA6-7C46-80AC-8466974D0A71}</x14:id>
        </ext>
      </extLst>
    </cfRule>
  </conditionalFormatting>
  <conditionalFormatting sqref="I36">
    <cfRule type="dataBar" priority="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{69384DE4-567A-F24D-BEB1-3D8F695361A9}</x14:id>
        </ext>
      </extLst>
    </cfRule>
  </conditionalFormatting>
  <conditionalFormatting sqref="I35">
    <cfRule type="dataBar" priority="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{CE7E2266-262F-8747-8C2A-3A4C35D352B5}</x14:id>
        </ext>
      </extLst>
    </cfRule>
  </conditionalFormatting>
  <conditionalFormatting sqref="I37">
    <cfRule type="dataBar" priority="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{9313B4C4-9B2F-E54B-BCBF-8EB9B5DA2B4F}</x14:id>
        </ext>
      </extLst>
    </cfRule>
  </conditionalFormatting>
  <conditionalFormatting sqref="I38">
    <cfRule type="dataBar" priority="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{CEDF1990-6DF9-9F45-8C0C-1489B18E84CB}</x14:id>
        </ext>
      </extLst>
    </cfRule>
  </conditionalFormatting>
  <conditionalFormatting sqref="I39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{825E6747-D8E9-7A47-B326-3C6367DE14B5}</x14:id>
        </ext>
      </extLst>
    </cfRule>
  </conditionalFormatting>
  <conditionalFormatting sqref="I28:I39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{33B25330-2E67-6947-81A9-3C951F530531}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85D85A9-F141-6548-930D-1C07AABDD8D8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C28:H28</xm:sqref>
        </x14:conditionalFormatting>
        <x14:conditionalFormatting xmlns:xm="http://schemas.microsoft.com/office/excel/2006/main">
          <x14:cfRule type="dataBar" id="{CAC92C12-5777-4A45-BCCD-BA0B381FFDD1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C29:H29</xm:sqref>
        </x14:conditionalFormatting>
        <x14:conditionalFormatting xmlns:xm="http://schemas.microsoft.com/office/excel/2006/main">
          <x14:cfRule type="dataBar" id="{B845F43C-6B25-214B-814C-E573F7D28D6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C30:H30</xm:sqref>
        </x14:conditionalFormatting>
        <x14:conditionalFormatting xmlns:xm="http://schemas.microsoft.com/office/excel/2006/main">
          <x14:cfRule type="dataBar" id="{186268E1-B021-CB44-A644-E3A63ECB8B95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C31:H31</xm:sqref>
        </x14:conditionalFormatting>
        <x14:conditionalFormatting xmlns:xm="http://schemas.microsoft.com/office/excel/2006/main">
          <x14:cfRule type="dataBar" id="{D869AE28-1597-C64B-8C5B-4B67D01241A1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C32:H32</xm:sqref>
        </x14:conditionalFormatting>
        <x14:conditionalFormatting xmlns:xm="http://schemas.microsoft.com/office/excel/2006/main">
          <x14:cfRule type="dataBar" id="{604C71C3-3C9E-1448-90D5-4F2EEDC2A1D3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C33:H33</xm:sqref>
        </x14:conditionalFormatting>
        <x14:conditionalFormatting xmlns:xm="http://schemas.microsoft.com/office/excel/2006/main">
          <x14:cfRule type="dataBar" id="{6BFC4C1C-5EFA-1F4F-92DA-56C04E032433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C34:H34</xm:sqref>
        </x14:conditionalFormatting>
        <x14:conditionalFormatting xmlns:xm="http://schemas.microsoft.com/office/excel/2006/main">
          <x14:cfRule type="dataBar" id="{C966DA91-6403-E24C-A351-8C812F148115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C36:H36</xm:sqref>
        </x14:conditionalFormatting>
        <x14:conditionalFormatting xmlns:xm="http://schemas.microsoft.com/office/excel/2006/main">
          <x14:cfRule type="dataBar" id="{48318583-625E-9645-B3F1-A445A2EB3183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C35:H35</xm:sqref>
        </x14:conditionalFormatting>
        <x14:conditionalFormatting xmlns:xm="http://schemas.microsoft.com/office/excel/2006/main">
          <x14:cfRule type="dataBar" id="{BEE91157-79B4-3042-83AF-D313838895F5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C37:H37</xm:sqref>
        </x14:conditionalFormatting>
        <x14:conditionalFormatting xmlns:xm="http://schemas.microsoft.com/office/excel/2006/main">
          <x14:cfRule type="dataBar" id="{5CC6F684-B447-624E-BDA8-CAFAFEB37DF0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C38:H38</xm:sqref>
        </x14:conditionalFormatting>
        <x14:conditionalFormatting xmlns:xm="http://schemas.microsoft.com/office/excel/2006/main">
          <x14:cfRule type="dataBar" id="{F7179DD5-53FE-6149-80D9-FDFBD4AC3666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C39:H39</xm:sqref>
        </x14:conditionalFormatting>
        <x14:conditionalFormatting xmlns:xm="http://schemas.microsoft.com/office/excel/2006/main">
          <x14:cfRule type="dataBar" id="{9849ECE0-AE8C-C04F-B641-6482B03DE3E5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I28</xm:sqref>
        </x14:conditionalFormatting>
        <x14:conditionalFormatting xmlns:xm="http://schemas.microsoft.com/office/excel/2006/main">
          <x14:cfRule type="dataBar" id="{B0C7954C-2F89-A54D-955C-00BD5E8F0B27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I29</xm:sqref>
        </x14:conditionalFormatting>
        <x14:conditionalFormatting xmlns:xm="http://schemas.microsoft.com/office/excel/2006/main">
          <x14:cfRule type="dataBar" id="{97C155A2-291B-9646-8EF4-2A4432D0E699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I30</xm:sqref>
        </x14:conditionalFormatting>
        <x14:conditionalFormatting xmlns:xm="http://schemas.microsoft.com/office/excel/2006/main">
          <x14:cfRule type="dataBar" id="{74C3812B-86DB-AC44-8E9E-3229264E423F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I31</xm:sqref>
        </x14:conditionalFormatting>
        <x14:conditionalFormatting xmlns:xm="http://schemas.microsoft.com/office/excel/2006/main">
          <x14:cfRule type="dataBar" id="{E369DE77-37DF-754B-A070-783053D0E74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I32</xm:sqref>
        </x14:conditionalFormatting>
        <x14:conditionalFormatting xmlns:xm="http://schemas.microsoft.com/office/excel/2006/main">
          <x14:cfRule type="dataBar" id="{095C917B-8BB0-7B4F-9E2B-5B7E98A0FF8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I33</xm:sqref>
        </x14:conditionalFormatting>
        <x14:conditionalFormatting xmlns:xm="http://schemas.microsoft.com/office/excel/2006/main">
          <x14:cfRule type="dataBar" id="{A82291CE-0FA6-7C46-80AC-8466974D0A71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I34</xm:sqref>
        </x14:conditionalFormatting>
        <x14:conditionalFormatting xmlns:xm="http://schemas.microsoft.com/office/excel/2006/main">
          <x14:cfRule type="dataBar" id="{69384DE4-567A-F24D-BEB1-3D8F695361A9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I36</xm:sqref>
        </x14:conditionalFormatting>
        <x14:conditionalFormatting xmlns:xm="http://schemas.microsoft.com/office/excel/2006/main">
          <x14:cfRule type="dataBar" id="{CE7E2266-262F-8747-8C2A-3A4C35D352B5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I35</xm:sqref>
        </x14:conditionalFormatting>
        <x14:conditionalFormatting xmlns:xm="http://schemas.microsoft.com/office/excel/2006/main">
          <x14:cfRule type="dataBar" id="{9313B4C4-9B2F-E54B-BCBF-8EB9B5DA2B4F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I37</xm:sqref>
        </x14:conditionalFormatting>
        <x14:conditionalFormatting xmlns:xm="http://schemas.microsoft.com/office/excel/2006/main">
          <x14:cfRule type="dataBar" id="{CEDF1990-6DF9-9F45-8C0C-1489B18E84C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I38</xm:sqref>
        </x14:conditionalFormatting>
        <x14:conditionalFormatting xmlns:xm="http://schemas.microsoft.com/office/excel/2006/main">
          <x14:cfRule type="dataBar" id="{825E6747-D8E9-7A47-B326-3C6367DE14B5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I39</xm:sqref>
        </x14:conditionalFormatting>
        <x14:conditionalFormatting xmlns:xm="http://schemas.microsoft.com/office/excel/2006/main">
          <x14:cfRule type="dataBar" id="{33B25330-2E67-6947-81A9-3C951F53053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I28:I39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3EC49-AF8B-B547-B0DB-6C8E66D79236}">
  <sheetPr codeName="Sheet1">
    <tabColor rgb="FF0070C0"/>
  </sheetPr>
  <dimension ref="A1:U99"/>
  <sheetViews>
    <sheetView showGridLines="0" topLeftCell="D1" zoomScale="99" zoomScaleNormal="25" zoomScaleSheetLayoutView="100" workbookViewId="0">
      <selection activeCell="S3" sqref="S3"/>
    </sheetView>
  </sheetViews>
  <sheetFormatPr baseColWidth="10" defaultColWidth="5.83203125" defaultRowHeight="16"/>
  <cols>
    <col min="2" max="2" width="26.6640625" bestFit="1" customWidth="1"/>
    <col min="3" max="4" width="12.83203125" customWidth="1"/>
    <col min="5" max="5" width="17.5" customWidth="1"/>
    <col min="6" max="6" width="12.83203125" customWidth="1"/>
    <col min="7" max="7" width="15.33203125" customWidth="1"/>
    <col min="8" max="14" width="12.83203125" customWidth="1"/>
    <col min="15" max="15" width="15.33203125" customWidth="1"/>
    <col min="16" max="16" width="6.83203125" customWidth="1"/>
    <col min="17" max="17" width="17.5" customWidth="1"/>
    <col min="18" max="20" width="12.83203125" customWidth="1"/>
    <col min="21" max="21" width="2.6640625" customWidth="1"/>
    <col min="22" max="40" width="12.83203125" customWidth="1"/>
  </cols>
  <sheetData>
    <row r="1" spans="1:21" ht="92" customHeight="1">
      <c r="A1" s="64" t="s">
        <v>467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</row>
    <row r="2" spans="1:21" s="10" customFormat="1" ht="16" customHeight="1" thickBot="1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</row>
    <row r="3" spans="1:21" ht="80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28" t="s">
        <v>0</v>
      </c>
      <c r="R3" s="28" t="s">
        <v>540</v>
      </c>
      <c r="S3" s="33" t="s">
        <v>86</v>
      </c>
      <c r="T3" s="33" t="s">
        <v>180</v>
      </c>
      <c r="U3" s="55"/>
    </row>
    <row r="4" spans="1:21" ht="19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29" t="str">
        <f>IF('Summary Transport'!A33&lt;&gt;"",'Summary Transport'!A33, "")</f>
        <v>OD1234</v>
      </c>
      <c r="R4" s="165">
        <f>IF(Q4&lt;&gt;"",'Summary Transport'!Q129, "")</f>
        <v>0</v>
      </c>
      <c r="S4" s="29"/>
      <c r="T4" s="34" t="str">
        <f>IF(Q4&lt;&gt;"",'Summary Transport'!N105,"")</f>
        <v/>
      </c>
      <c r="U4" s="55"/>
    </row>
    <row r="5" spans="1:21" ht="19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29" t="str">
        <f>IF('Summary Transport'!A34&lt;&gt;"",'Summary Transport'!A34, "")</f>
        <v>OD1235</v>
      </c>
      <c r="R5" s="165">
        <f>IF(Q5&lt;&gt;"",'Summary Transport'!Q130, "")</f>
        <v>1.8428571428571427</v>
      </c>
      <c r="S5" s="29"/>
      <c r="T5" s="34">
        <f>IF(Q5&lt;&gt;"",'Summary Transport'!N106,"")</f>
        <v>2.930939226519337</v>
      </c>
      <c r="U5" s="55"/>
    </row>
    <row r="6" spans="1:21" ht="19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29" t="str">
        <f>IF('Summary Transport'!A35&lt;&gt;"",'Summary Transport'!A35, "")</f>
        <v>OD1236</v>
      </c>
      <c r="R6" s="165">
        <f>IF(Q6&lt;&gt;"",'Summary Transport'!Q131, "")</f>
        <v>1.4736842105263157</v>
      </c>
      <c r="S6" s="29"/>
      <c r="T6" s="34">
        <f>IF(Q6&lt;&gt;"",'Summary Transport'!N107,"")</f>
        <v>3.4162995594713657</v>
      </c>
      <c r="U6" s="55"/>
    </row>
    <row r="7" spans="1:21" ht="19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29" t="str">
        <f>IF('Summary Transport'!A36&lt;&gt;"",'Summary Transport'!A36, "")</f>
        <v>OD1237</v>
      </c>
      <c r="R7" s="165">
        <f>IF(Q7&lt;&gt;"",'Summary Transport'!Q132, "")</f>
        <v>1.6</v>
      </c>
      <c r="S7" s="29"/>
      <c r="T7" s="34">
        <f>IF(Q7&lt;&gt;"",'Summary Transport'!N108,"")</f>
        <v>7.333333333333333</v>
      </c>
      <c r="U7" s="55"/>
    </row>
    <row r="8" spans="1:21" s="31" customFormat="1" ht="19" hidden="1">
      <c r="A8" s="55"/>
      <c r="B8" s="55"/>
      <c r="C8" s="55">
        <f>'Summary Transport'!$N$157</f>
        <v>3100</v>
      </c>
      <c r="D8" s="55">
        <f>'Summary Transport'!$N$157</f>
        <v>3100</v>
      </c>
      <c r="E8" s="55">
        <f>'Summary Transport'!$N$157</f>
        <v>3100</v>
      </c>
      <c r="F8" s="55">
        <f>'Summary Transport'!$N$157</f>
        <v>3100</v>
      </c>
      <c r="G8" s="55">
        <f>'Summary Transport'!$N$157</f>
        <v>3100</v>
      </c>
      <c r="H8" s="55">
        <f>'Summary Transport'!$N$157</f>
        <v>3100</v>
      </c>
      <c r="I8" s="55">
        <f>'Summary Transport'!$N$157</f>
        <v>3100</v>
      </c>
      <c r="J8" s="55">
        <f>'Summary Transport'!$N$157</f>
        <v>3100</v>
      </c>
      <c r="K8" s="55">
        <f>'Summary Transport'!$N$157</f>
        <v>3100</v>
      </c>
      <c r="L8" s="55">
        <f>'Summary Transport'!$N$157</f>
        <v>3100</v>
      </c>
      <c r="M8" s="55">
        <f>'Summary Transport'!$N$157</f>
        <v>3100</v>
      </c>
      <c r="N8" s="55">
        <f>'Summary Transport'!$N$157</f>
        <v>3100</v>
      </c>
      <c r="O8" s="55"/>
      <c r="P8" s="55"/>
      <c r="Q8" s="29" t="str">
        <f>IF('Summary Transport'!A37&lt;&gt;"",'Summary Transport'!A37, "")</f>
        <v>OD1238</v>
      </c>
      <c r="R8" s="165">
        <f>IF(Q8&lt;&gt;"",'Summary Transport'!Q133, "")</f>
        <v>0</v>
      </c>
      <c r="S8" s="29"/>
      <c r="T8" s="34" t="str">
        <f>IF(Q8&lt;&gt;"",'Summary Transport'!N109,"")</f>
        <v/>
      </c>
      <c r="U8" s="55"/>
    </row>
    <row r="9" spans="1:21" ht="19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29" t="str">
        <f>IF('Summary Transport'!A38&lt;&gt;"",'Summary Transport'!A38, "")</f>
        <v>OD1239</v>
      </c>
      <c r="R9" s="165">
        <f>IF(Q9&lt;&gt;"",'Summary Transport'!Q134, "")</f>
        <v>0</v>
      </c>
      <c r="S9" s="29"/>
      <c r="T9" s="34" t="str">
        <f>IF(Q9&lt;&gt;"",'Summary Transport'!N110,"")</f>
        <v/>
      </c>
      <c r="U9" s="55"/>
    </row>
    <row r="10" spans="1:21" ht="19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29" t="str">
        <f>IF('Summary Transport'!A39&lt;&gt;"",'Summary Transport'!A39, "")</f>
        <v>OD1240</v>
      </c>
      <c r="R10" s="165">
        <f>IF(Q10&lt;&gt;"",'Summary Transport'!Q135, "")</f>
        <v>0</v>
      </c>
      <c r="S10" s="29"/>
      <c r="T10" s="34" t="str">
        <f>IF(Q10&lt;&gt;"",'Summary Transport'!N111,"")</f>
        <v/>
      </c>
      <c r="U10" s="55"/>
    </row>
    <row r="11" spans="1:21" ht="19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29" t="str">
        <f>IF('Summary Transport'!A40&lt;&gt;"",'Summary Transport'!A40, "")</f>
        <v/>
      </c>
      <c r="R11" s="165" t="str">
        <f>IF(Q11&lt;&gt;"",'Summary Transport'!Q136, "")</f>
        <v/>
      </c>
      <c r="S11" s="29"/>
      <c r="T11" s="34" t="str">
        <f>IF(Q11&lt;&gt;"",'Summary Transport'!N112,"")</f>
        <v/>
      </c>
      <c r="U11" s="55"/>
    </row>
    <row r="12" spans="1:21" ht="19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29" t="str">
        <f>IF('Summary Transport'!A41&lt;&gt;"",'Summary Transport'!A41, "")</f>
        <v/>
      </c>
      <c r="R12" s="165" t="str">
        <f>IF(Q12&lt;&gt;"",'Summary Transport'!Q137, "")</f>
        <v/>
      </c>
      <c r="S12" s="29"/>
      <c r="T12" s="34" t="str">
        <f>IF(Q12&lt;&gt;"",'Summary Transport'!N113,"")</f>
        <v/>
      </c>
      <c r="U12" s="55"/>
    </row>
    <row r="13" spans="1:21" ht="19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29" t="str">
        <f>IF('Summary Transport'!A42&lt;&gt;"",'Summary Transport'!A42, "")</f>
        <v/>
      </c>
      <c r="R13" s="165" t="str">
        <f>IF(Q13&lt;&gt;"",'Summary Transport'!Q138, "")</f>
        <v/>
      </c>
      <c r="S13" s="29"/>
      <c r="T13" s="34" t="str">
        <f>IF(Q13&lt;&gt;"",'Summary Transport'!N114,"")</f>
        <v/>
      </c>
      <c r="U13" s="55"/>
    </row>
    <row r="14" spans="1:21" ht="19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29" t="str">
        <f>IF('Summary Transport'!A43&lt;&gt;"",'Summary Transport'!A43, "")</f>
        <v/>
      </c>
      <c r="R14" s="165" t="str">
        <f>IF(Q14&lt;&gt;"",'Summary Transport'!Q139, "")</f>
        <v/>
      </c>
      <c r="S14" s="29"/>
      <c r="T14" s="34" t="str">
        <f>IF(Q14&lt;&gt;"",'Summary Transport'!N115,"")</f>
        <v/>
      </c>
      <c r="U14" s="55"/>
    </row>
    <row r="15" spans="1:21" ht="19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29" t="str">
        <f>IF('Summary Transport'!A44&lt;&gt;"",'Summary Transport'!A44, "")</f>
        <v/>
      </c>
      <c r="R15" s="165" t="str">
        <f>IF(Q15&lt;&gt;"",'Summary Transport'!Q140, "")</f>
        <v/>
      </c>
      <c r="S15" s="29"/>
      <c r="T15" s="34" t="str">
        <f>IF(Q15&lt;&gt;"",'Summary Transport'!N116,"")</f>
        <v/>
      </c>
      <c r="U15" s="55"/>
    </row>
    <row r="16" spans="1:21" ht="19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29" t="str">
        <f>IF('Summary Transport'!A45&lt;&gt;"",'Summary Transport'!A45, "")</f>
        <v/>
      </c>
      <c r="R16" s="165" t="str">
        <f>IF(Q16&lt;&gt;"",'Summary Transport'!Q141, "")</f>
        <v/>
      </c>
      <c r="S16" s="29"/>
      <c r="T16" s="34" t="str">
        <f>IF(Q16&lt;&gt;"",'Summary Transport'!N117,"")</f>
        <v/>
      </c>
      <c r="U16" s="55"/>
    </row>
    <row r="17" spans="1:21" ht="19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29" t="str">
        <f>IF('Summary Transport'!A46&lt;&gt;"",'Summary Transport'!A46, "")</f>
        <v/>
      </c>
      <c r="R17" s="165" t="str">
        <f>IF(Q17&lt;&gt;"",'Summary Transport'!Q142, "")</f>
        <v/>
      </c>
      <c r="S17" s="29"/>
      <c r="T17" s="34" t="str">
        <f>IF(Q17&lt;&gt;"",'Summary Transport'!N118,"")</f>
        <v/>
      </c>
      <c r="U17" s="55"/>
    </row>
    <row r="18" spans="1:21" ht="19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29" t="str">
        <f>IF('Summary Transport'!A47&lt;&gt;"",'Summary Transport'!A47, "")</f>
        <v/>
      </c>
      <c r="R18" s="165" t="str">
        <f>IF(Q18&lt;&gt;"",'Summary Transport'!Q143, "")</f>
        <v/>
      </c>
      <c r="S18" s="29"/>
      <c r="T18" s="34" t="str">
        <f>IF(Q18&lt;&gt;"",'Summary Transport'!N119,"")</f>
        <v/>
      </c>
      <c r="U18" s="55"/>
    </row>
    <row r="19" spans="1:21" ht="19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29" t="str">
        <f>IF('Summary Transport'!A48&lt;&gt;"",'Summary Transport'!A48, "")</f>
        <v/>
      </c>
      <c r="R19" s="165" t="str">
        <f>IF(Q19&lt;&gt;"",'Summary Transport'!Q144, "")</f>
        <v/>
      </c>
      <c r="S19" s="29"/>
      <c r="T19" s="34" t="str">
        <f>IF(Q19&lt;&gt;"",'Summary Transport'!N120,"")</f>
        <v/>
      </c>
      <c r="U19" s="55"/>
    </row>
    <row r="20" spans="1:21" ht="19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29" t="str">
        <f>IF('Summary Transport'!A49&lt;&gt;"",'Summary Transport'!A49, "")</f>
        <v/>
      </c>
      <c r="R20" s="165" t="str">
        <f>IF(Q20&lt;&gt;"",'Summary Transport'!Q145, "")</f>
        <v/>
      </c>
      <c r="S20" s="29"/>
      <c r="T20" s="34" t="str">
        <f>IF(Q20&lt;&gt;"",'Summary Transport'!N121,"")</f>
        <v/>
      </c>
      <c r="U20" s="55"/>
    </row>
    <row r="21" spans="1:21" ht="19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29" t="str">
        <f>IF('Summary Transport'!A50&lt;&gt;"",'Summary Transport'!A50, "")</f>
        <v/>
      </c>
      <c r="R21" s="165" t="str">
        <f>IF(Q21&lt;&gt;"",'Summary Transport'!Q146, "")</f>
        <v/>
      </c>
      <c r="S21" s="29"/>
      <c r="T21" s="34" t="str">
        <f>IF(Q21&lt;&gt;"",'Summary Transport'!N122,"")</f>
        <v/>
      </c>
      <c r="U21" s="55"/>
    </row>
    <row r="22" spans="1:21" ht="19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29" t="str">
        <f>IF('Summary Transport'!A51&lt;&gt;"",'Summary Transport'!A51, "")</f>
        <v/>
      </c>
      <c r="R22" s="165" t="str">
        <f>IF(Q22&lt;&gt;"",'Summary Transport'!Q147, "")</f>
        <v/>
      </c>
      <c r="S22" s="29"/>
      <c r="T22" s="34" t="str">
        <f>IF(Q22&lt;&gt;"",'Summary Transport'!N123,"")</f>
        <v/>
      </c>
      <c r="U22" s="55"/>
    </row>
    <row r="23" spans="1:21" ht="20" thickBo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29" t="str">
        <f>IF('Summary Transport'!A52&lt;&gt;"",'Summary Transport'!A52, "")</f>
        <v/>
      </c>
      <c r="R23" s="165" t="str">
        <f>IF(Q23&lt;&gt;"",'Summary Transport'!Q148, "")</f>
        <v/>
      </c>
      <c r="S23" s="29"/>
      <c r="T23" s="34" t="str">
        <f>IF(Q23&lt;&gt;"",'Summary Transport'!N124,"")</f>
        <v/>
      </c>
      <c r="U23" s="55"/>
    </row>
    <row r="24" spans="1:21" ht="20" thickTop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30" t="s">
        <v>119</v>
      </c>
      <c r="R24" s="165">
        <f>'Summary Topline'!B9</f>
        <v>1.6294117647058823</v>
      </c>
      <c r="S24" s="29"/>
      <c r="T24" s="34">
        <f>'Summary Transport'!N125</f>
        <v>3.4539007092198584</v>
      </c>
      <c r="U24" s="55"/>
    </row>
    <row r="25" spans="1:2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</row>
    <row r="26" spans="1:2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</row>
    <row r="27" spans="1:2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</row>
    <row r="28" spans="1:2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</row>
    <row r="29" spans="1:2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</row>
    <row r="30" spans="1:2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</row>
    <row r="31" spans="1:2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</row>
    <row r="32" spans="1:2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</row>
    <row r="33" spans="1:2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</row>
    <row r="34" spans="1:2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</row>
    <row r="35" spans="1:2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</row>
    <row r="36" spans="1:2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</row>
    <row r="37" spans="1:2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</row>
    <row r="38" spans="1:2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</row>
    <row r="39" spans="1:2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</row>
    <row r="40" spans="1:2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</row>
    <row r="41" spans="1:2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</row>
    <row r="42" spans="1:2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</row>
    <row r="43" spans="1:2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</row>
    <row r="44" spans="1:2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</row>
    <row r="45" spans="1:2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</row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</sheetData>
  <sheetProtection algorithmName="SHA-512" hashValue="MSeERHduo5FjKCNy2jr3gJpzxsCfsHoIbmywfwNVwFCEM1LNI1hRnWYwa2UQR3k1fgW62RMHrnzjob45EnAl8g==" saltValue="4qvYnyBWoNdF3Jhszi76ZQ==" spinCount="100000" sheet="1" objects="1" scenarios="1" pivotTables="0"/>
  <phoneticPr fontId="1" type="noConversion"/>
  <conditionalFormatting sqref="R4:R24">
    <cfRule type="dataBar" priority="1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{71D41E5A-A2FC-1248-8A60-83DC7AE84BE3}</x14:id>
        </ext>
      </extLst>
    </cfRule>
  </conditionalFormatting>
  <conditionalFormatting sqref="T4:T23">
    <cfRule type="dataBar" priority="1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{2433870E-3328-1244-95E6-2812E7D3E83D}</x14:id>
        </ext>
      </extLst>
    </cfRule>
  </conditionalFormatting>
  <conditionalFormatting sqref="U4:U23">
    <cfRule type="dataBar" priority="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{96B332A9-F50E-9045-9A90-1DAE1A1C9E60}</x14:id>
        </ext>
      </extLst>
    </cfRule>
  </conditionalFormatting>
  <pageMargins left="0.7" right="0.7" top="0.75" bottom="0.75" header="0.3" footer="0.3"/>
  <pageSetup paperSize="9" orientation="portrait" horizontalDpi="0" verticalDpi="0"/>
  <rowBreaks count="1" manualBreakCount="1">
    <brk id="79" max="16383" man="1"/>
  </rowBreaks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1D41E5A-A2FC-1248-8A60-83DC7AE84BE3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R4:R24</xm:sqref>
        </x14:conditionalFormatting>
        <x14:conditionalFormatting xmlns:xm="http://schemas.microsoft.com/office/excel/2006/main">
          <x14:cfRule type="dataBar" id="{2433870E-3328-1244-95E6-2812E7D3E83D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T4:T23</xm:sqref>
        </x14:conditionalFormatting>
        <x14:conditionalFormatting xmlns:xm="http://schemas.microsoft.com/office/excel/2006/main">
          <x14:cfRule type="dataBar" id="{96B332A9-F50E-9045-9A90-1DAE1A1C9E60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U4:U23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3ED2948F-5BBD-A943-A999-89E6331D73E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'Summary Transport'!B106:M106</xm:f>
              <xm:sqref>S5</xm:sqref>
            </x14:sparkline>
            <x14:sparkline>
              <xm:f>'Summary Transport'!B107:M107</xm:f>
              <xm:sqref>S6</xm:sqref>
            </x14:sparkline>
            <x14:sparkline>
              <xm:f>'Summary Transport'!B108:M108</xm:f>
              <xm:sqref>S7</xm:sqref>
            </x14:sparkline>
            <x14:sparkline>
              <xm:f>'Summary Transport'!B109:M109</xm:f>
              <xm:sqref>S8</xm:sqref>
            </x14:sparkline>
            <x14:sparkline>
              <xm:f>'Summary Transport'!B110:M110</xm:f>
              <xm:sqref>S9</xm:sqref>
            </x14:sparkline>
            <x14:sparkline>
              <xm:f>'Summary Transport'!B111:M111</xm:f>
              <xm:sqref>S10</xm:sqref>
            </x14:sparkline>
            <x14:sparkline>
              <xm:f>'Summary Transport'!B112:M112</xm:f>
              <xm:sqref>S11</xm:sqref>
            </x14:sparkline>
            <x14:sparkline>
              <xm:f>'Summary Transport'!B113:M113</xm:f>
              <xm:sqref>S12</xm:sqref>
            </x14:sparkline>
            <x14:sparkline>
              <xm:f>'Summary Transport'!B114:M114</xm:f>
              <xm:sqref>S13</xm:sqref>
            </x14:sparkline>
            <x14:sparkline>
              <xm:f>'Summary Transport'!B115:M115</xm:f>
              <xm:sqref>S14</xm:sqref>
            </x14:sparkline>
            <x14:sparkline>
              <xm:f>'Summary Transport'!B116:M116</xm:f>
              <xm:sqref>S15</xm:sqref>
            </x14:sparkline>
            <x14:sparkline>
              <xm:f>'Summary Transport'!B117:M117</xm:f>
              <xm:sqref>S16</xm:sqref>
            </x14:sparkline>
            <x14:sparkline>
              <xm:f>'Summary Transport'!B118:M118</xm:f>
              <xm:sqref>S17</xm:sqref>
            </x14:sparkline>
            <x14:sparkline>
              <xm:f>'Summary Transport'!B119:M119</xm:f>
              <xm:sqref>S18</xm:sqref>
            </x14:sparkline>
            <x14:sparkline>
              <xm:f>'Summary Transport'!B120:M120</xm:f>
              <xm:sqref>S19</xm:sqref>
            </x14:sparkline>
            <x14:sparkline>
              <xm:f>'Summary Transport'!B121:M121</xm:f>
              <xm:sqref>S20</xm:sqref>
            </x14:sparkline>
            <x14:sparkline>
              <xm:f>'Summary Transport'!B122:M122</xm:f>
              <xm:sqref>S21</xm:sqref>
            </x14:sparkline>
            <x14:sparkline>
              <xm:f>'Summary Transport'!B123:M123</xm:f>
              <xm:sqref>S22</xm:sqref>
            </x14:sparkline>
            <x14:sparkline>
              <xm:f>'Summary Transport'!B124:M124</xm:f>
              <xm:sqref>S23</xm:sqref>
            </x14:sparkline>
            <x14:sparkline>
              <xm:f>'Summary Transport'!B125:M125</xm:f>
              <xm:sqref>S24</xm:sqref>
            </x14:sparkline>
          </x14:sparklines>
        </x14:sparklineGroup>
        <x14:sparklineGroup displayEmptyCellsAs="gap" xr2:uid="{BEAF56C9-9FAA-834E-9B4E-A80825D1D574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'Summary Transport'!B105:M105</xm:f>
              <xm:sqref>S4</xm:sqref>
            </x14:sparkline>
          </x14:sparklines>
        </x14:sparklineGroup>
      </x14:sparklineGroup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7958D-9EB3-9949-995C-318FA6C1944D}">
  <sheetPr>
    <tabColor rgb="FF0070C0"/>
  </sheetPr>
  <dimension ref="A1:AQ30"/>
  <sheetViews>
    <sheetView showGridLines="0" zoomScale="108" zoomScaleNormal="25" workbookViewId="0">
      <selection activeCell="Q4" sqref="Q4:S4"/>
    </sheetView>
  </sheetViews>
  <sheetFormatPr baseColWidth="10" defaultColWidth="10.6640625" defaultRowHeight="16"/>
  <cols>
    <col min="1" max="1" width="2" customWidth="1"/>
    <col min="3" max="3" width="25" customWidth="1"/>
    <col min="4" max="4" width="20.83203125" customWidth="1"/>
    <col min="5" max="5" width="24" customWidth="1"/>
    <col min="13" max="13" width="24.1640625" customWidth="1"/>
    <col min="14" max="14" width="10" bestFit="1" customWidth="1"/>
    <col min="15" max="15" width="21.5" customWidth="1"/>
    <col min="16" max="16" width="13.1640625" customWidth="1"/>
    <col min="17" max="17" width="20.1640625" bestFit="1" customWidth="1"/>
    <col min="18" max="18" width="19.1640625" bestFit="1" customWidth="1"/>
    <col min="19" max="19" width="20.1640625" customWidth="1"/>
    <col min="20" max="20" width="3.6640625" customWidth="1"/>
    <col min="32" max="32" width="13.5" customWidth="1"/>
  </cols>
  <sheetData>
    <row r="1" spans="1:43" ht="72" customHeight="1">
      <c r="A1" s="58"/>
      <c r="B1" s="64" t="s">
        <v>378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</row>
    <row r="2" spans="1:4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</row>
    <row r="3" spans="1:43" ht="21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166"/>
      <c r="Q3" s="65" t="s">
        <v>492</v>
      </c>
      <c r="R3" s="65" t="s">
        <v>493</v>
      </c>
      <c r="S3" s="65" t="s">
        <v>496</v>
      </c>
      <c r="T3" s="55"/>
    </row>
    <row r="4" spans="1:43" ht="21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65" t="s">
        <v>94</v>
      </c>
      <c r="Q4" s="132">
        <f>COUNTIFS(Table55[BOD Compliance],"Met", Table55[[Month ]],MONTH('D3. Treatment'!$P4))</f>
        <v>18</v>
      </c>
      <c r="R4" s="132">
        <f>COUNTIFS(Table55[TSS Compliance],"Met",Table55[[Month ]],MONTH('D3. Treatment'!$P4))</f>
        <v>30</v>
      </c>
      <c r="S4" s="132">
        <f>COUNTIFS(Table55[Faecal Coliform Compliance],"Met",  Table55[[Month ]],MONTH('D3. Treatment'!$P4))</f>
        <v>22</v>
      </c>
      <c r="T4" s="55"/>
    </row>
    <row r="5" spans="1:43" ht="25" customHeight="1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65" t="s">
        <v>95</v>
      </c>
      <c r="Q5" s="132">
        <f>COUNTIFS(Table55[BOD Compliance],"Met", Table55[[Month ]],MONTH('D3. Treatment'!$P5))</f>
        <v>25</v>
      </c>
      <c r="R5" s="132">
        <f>COUNTIFS(Table55[TSS Compliance],"Met",Table55[[Month ]],MONTH('D3. Treatment'!$P5))</f>
        <v>29</v>
      </c>
      <c r="S5" s="132">
        <f>COUNTIFS(Table55[Faecal Coliform Compliance],"Met",  Table55[[Month ]],MONTH('D3. Treatment'!$P5))</f>
        <v>30</v>
      </c>
      <c r="T5" s="55"/>
    </row>
    <row r="6" spans="1:43" ht="25" customHeight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65" t="s">
        <v>96</v>
      </c>
      <c r="Q6" s="132">
        <f>COUNTIFS(Table55[BOD Compliance],"Met", Table55[[Month ]],MONTH('D3. Treatment'!$P6))</f>
        <v>21</v>
      </c>
      <c r="R6" s="132">
        <f>COUNTIFS(Table55[TSS Compliance],"Met",Table55[[Month ]],MONTH('D3. Treatment'!$P6))</f>
        <v>24</v>
      </c>
      <c r="S6" s="132">
        <f>COUNTIFS(Table55[Faecal Coliform Compliance],"Met",  Table55[[Month ]],MONTH('D3. Treatment'!$P6))</f>
        <v>28</v>
      </c>
      <c r="T6" s="55"/>
    </row>
    <row r="7" spans="1:43" ht="25" customHeight="1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65" t="s">
        <v>97</v>
      </c>
      <c r="Q7" s="132">
        <f>COUNTIFS(Table55[BOD Compliance],"Met", Table55[[Month ]],MONTH('D3. Treatment'!$P7))</f>
        <v>27</v>
      </c>
      <c r="R7" s="132">
        <f>COUNTIFS(Table55[TSS Compliance],"Met",Table55[[Month ]],MONTH('D3. Treatment'!$P7))</f>
        <v>27</v>
      </c>
      <c r="S7" s="132">
        <f>COUNTIFS(Table55[Faecal Coliform Compliance],"Met",  Table55[[Month ]],MONTH('D3. Treatment'!$P7))</f>
        <v>31</v>
      </c>
      <c r="T7" s="55"/>
      <c r="AQ7" s="23"/>
    </row>
    <row r="8" spans="1:43" ht="25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65" t="s">
        <v>98</v>
      </c>
      <c r="Q8" s="132">
        <f>COUNTIFS(Table55[BOD Compliance],"Met", Table55[[Month ]],MONTH('D3. Treatment'!$P8))</f>
        <v>20</v>
      </c>
      <c r="R8" s="132">
        <f>COUNTIFS(Table55[TSS Compliance],"Met",Table55[[Month ]],MONTH('D3. Treatment'!$P8))</f>
        <v>26</v>
      </c>
      <c r="S8" s="132">
        <f>COUNTIFS(Table55[Faecal Coliform Compliance],"Met",  Table55[[Month ]],MONTH('D3. Treatment'!$P8))</f>
        <v>26</v>
      </c>
      <c r="T8" s="55"/>
      <c r="AQ8" s="23"/>
    </row>
    <row r="9" spans="1:43" ht="25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65" t="s">
        <v>99</v>
      </c>
      <c r="Q9" s="132">
        <f>COUNTIFS(Table55[BOD Compliance],"Met", Table55[[Month ]],MONTH('D3. Treatment'!$P9))</f>
        <v>18</v>
      </c>
      <c r="R9" s="132">
        <f>COUNTIFS(Table55[TSS Compliance],"Met",Table55[[Month ]],MONTH('D3. Treatment'!$P9))</f>
        <v>28</v>
      </c>
      <c r="S9" s="132">
        <f>COUNTIFS(Table55[Faecal Coliform Compliance],"Met",  Table55[[Month ]],MONTH('D3. Treatment'!$P9))</f>
        <v>28</v>
      </c>
      <c r="T9" s="55"/>
    </row>
    <row r="10" spans="1:43" ht="25" customHeight="1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65" t="s">
        <v>100</v>
      </c>
      <c r="Q10" s="132">
        <f>COUNTIFS(Table55[BOD Compliance],"Met", Table55[[Month ]],MONTH('D3. Treatment'!$P10))</f>
        <v>21</v>
      </c>
      <c r="R10" s="132">
        <f>COUNTIFS(Table55[TSS Compliance],"Met",Table55[[Month ]],MONTH('D3. Treatment'!$P10))</f>
        <v>26</v>
      </c>
      <c r="S10" s="132">
        <f>COUNTIFS(Table55[Faecal Coliform Compliance],"Met",  Table55[[Month ]],MONTH('D3. Treatment'!$P10))</f>
        <v>26</v>
      </c>
      <c r="T10" s="55"/>
    </row>
    <row r="11" spans="1:43" ht="2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65" t="s">
        <v>101</v>
      </c>
      <c r="Q11" s="132">
        <f>COUNTIFS(Table55[BOD Compliance],"Met", Table55[[Month ]],MONTH('D3. Treatment'!$P11))</f>
        <v>22</v>
      </c>
      <c r="R11" s="132">
        <f>COUNTIFS(Table55[TSS Compliance],"Met",Table55[[Month ]],MONTH('D3. Treatment'!$P11))</f>
        <v>30</v>
      </c>
      <c r="S11" s="132">
        <f>COUNTIFS(Table55[Faecal Coliform Compliance],"Met",  Table55[[Month ]],MONTH('D3. Treatment'!$P11))</f>
        <v>30</v>
      </c>
      <c r="T11" s="55"/>
    </row>
    <row r="12" spans="1:43" ht="25" customHeight="1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5" t="s">
        <v>102</v>
      </c>
      <c r="Q12" s="132">
        <f>COUNTIFS(Table55[BOD Compliance],"Met", Table55[[Month ]],MONTH('D3. Treatment'!$P12))</f>
        <v>26</v>
      </c>
      <c r="R12" s="132">
        <f>COUNTIFS(Table55[TSS Compliance],"Met",Table55[[Month ]],MONTH('D3. Treatment'!$P12))</f>
        <v>31</v>
      </c>
      <c r="S12" s="132">
        <f>COUNTIFS(Table55[Faecal Coliform Compliance],"Met",  Table55[[Month ]],MONTH('D3. Treatment'!$P12))</f>
        <v>31</v>
      </c>
      <c r="T12" s="55"/>
    </row>
    <row r="13" spans="1:43" ht="25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65" t="s">
        <v>103</v>
      </c>
      <c r="Q13" s="132">
        <f>COUNTIFS(Table55[BOD Compliance],"Met", Table55[[Month ]],MONTH('D3. Treatment'!$P13), Table55[BOD Compliance],"&lt;&gt;")</f>
        <v>22</v>
      </c>
      <c r="R13" s="132">
        <f>COUNTIFS(Table55[TSS Compliance],"Met",Table55[[Month ]],MONTH('D3. Treatment'!$P13))</f>
        <v>31</v>
      </c>
      <c r="S13" s="132">
        <f>COUNTIFS(Table55[Faecal Coliform Compliance],"Met",  Table55[[Month ]],MONTH('D3. Treatment'!$P13))</f>
        <v>31</v>
      </c>
      <c r="T13" s="55"/>
    </row>
    <row r="14" spans="1:43" ht="25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65" t="s">
        <v>104</v>
      </c>
      <c r="Q14" s="132">
        <f>COUNTIFS(Table55[BOD Compliance],"Met", Table55[[Month ]],MONTH('D3. Treatment'!$P14))</f>
        <v>24</v>
      </c>
      <c r="R14" s="132">
        <f>COUNTIFS(Table55[TSS Compliance],"Met",Table55[[Month ]],MONTH('D3. Treatment'!$P14))</f>
        <v>28</v>
      </c>
      <c r="S14" s="132">
        <f>COUNTIFS(Table55[Faecal Coliform Compliance],"Met",  Table55[[Month ]],MONTH('D3. Treatment'!$P14))</f>
        <v>28</v>
      </c>
      <c r="T14" s="55"/>
    </row>
    <row r="15" spans="1:43" ht="25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65" t="s">
        <v>105</v>
      </c>
      <c r="Q15" s="132">
        <f>COUNTIFS(Table55[BOD Compliance],"Met", Table55[[Month ]],MONTH('D3. Treatment'!$P15))</f>
        <v>25</v>
      </c>
      <c r="R15" s="132">
        <f>COUNTIFS(Table55[TSS Compliance],"Met",Table55[[Month ]],MONTH('D3. Treatment'!$P15))</f>
        <v>31</v>
      </c>
      <c r="S15" s="132">
        <f>COUNTIFS(Table55[Faecal Coliform Compliance],"Met",  Table55[[Month ]],MONTH('D3. Treatment'!$P15))</f>
        <v>31</v>
      </c>
      <c r="T15" s="55"/>
    </row>
    <row r="16" spans="1:43" ht="25" customHeight="1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</row>
    <row r="17" spans="1:20" ht="25" customHeight="1">
      <c r="A17" s="55"/>
      <c r="B17" s="55"/>
      <c r="C17" s="65" t="s">
        <v>466</v>
      </c>
      <c r="D17" s="65" t="s">
        <v>368</v>
      </c>
      <c r="E17" s="65" t="s">
        <v>369</v>
      </c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</row>
    <row r="18" spans="1:20" ht="21">
      <c r="A18" s="55"/>
      <c r="B18" s="65" t="s">
        <v>94</v>
      </c>
      <c r="C18" s="78">
        <f>SUMIF(Table6[[Month ]],MONTH('D3. Treatment'!$B18),Table6[Expenditure (in INR)])</f>
        <v>2700</v>
      </c>
      <c r="D18" s="78">
        <f>SUM(Table226[Apr-20])</f>
        <v>1000</v>
      </c>
      <c r="E18" s="79">
        <f>SUM(C18:D18)</f>
        <v>3700</v>
      </c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</row>
    <row r="19" spans="1:20" ht="21">
      <c r="A19" s="55"/>
      <c r="B19" s="65" t="s">
        <v>95</v>
      </c>
      <c r="C19" s="78">
        <f>SUMIF(Table6[[Month ]],MONTH('D3. Treatment'!$B19),Table6[Expenditure (in INR)])</f>
        <v>2600</v>
      </c>
      <c r="D19" s="78">
        <f>SUM(Table226[May-20])</f>
        <v>1000</v>
      </c>
      <c r="E19" s="79">
        <f t="shared" ref="E19:E29" si="0">SUM(C19:D19)</f>
        <v>3600</v>
      </c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</row>
    <row r="20" spans="1:20" ht="21">
      <c r="A20" s="55"/>
      <c r="B20" s="65" t="s">
        <v>96</v>
      </c>
      <c r="C20" s="78">
        <f>SUMIF(Table6[[Month ]],MONTH('D3. Treatment'!$B20),Table6[Expenditure (in INR)])</f>
        <v>400</v>
      </c>
      <c r="D20" s="78">
        <f>SUM(Table226[Jun-20])</f>
        <v>1000</v>
      </c>
      <c r="E20" s="79">
        <f t="shared" si="0"/>
        <v>1400</v>
      </c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</row>
    <row r="21" spans="1:20" ht="21">
      <c r="A21" s="55"/>
      <c r="B21" s="65" t="s">
        <v>97</v>
      </c>
      <c r="C21" s="78">
        <f>SUMIF(Table6[[Month ]],MONTH('D3. Treatment'!$B21),Table6[Expenditure (in INR)])</f>
        <v>400</v>
      </c>
      <c r="D21" s="78">
        <f>SUM(Table226[Jul-20])</f>
        <v>1000</v>
      </c>
      <c r="E21" s="79">
        <f t="shared" si="0"/>
        <v>1400</v>
      </c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</row>
    <row r="22" spans="1:20" ht="21">
      <c r="A22" s="55"/>
      <c r="B22" s="65" t="s">
        <v>98</v>
      </c>
      <c r="C22" s="78">
        <f>SUMIF(Table6[[Month ]],MONTH('D3. Treatment'!$B22),Table6[Expenditure (in INR)])</f>
        <v>1200</v>
      </c>
      <c r="D22" s="78">
        <f>SUM(Table226[Aug-20])</f>
        <v>1000</v>
      </c>
      <c r="E22" s="79">
        <f t="shared" si="0"/>
        <v>2200</v>
      </c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</row>
    <row r="23" spans="1:20" ht="21">
      <c r="A23" s="55"/>
      <c r="B23" s="65" t="s">
        <v>99</v>
      </c>
      <c r="C23" s="78">
        <f>SUMIF(Table6[[Month ]],MONTH('D3. Treatment'!$B23),Table6[Expenditure (in INR)])</f>
        <v>0</v>
      </c>
      <c r="D23" s="78">
        <f>SUM(Table226[Sep-20])</f>
        <v>0</v>
      </c>
      <c r="E23" s="79">
        <f t="shared" si="0"/>
        <v>0</v>
      </c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</row>
    <row r="24" spans="1:20" ht="21">
      <c r="A24" s="55"/>
      <c r="B24" s="65" t="s">
        <v>100</v>
      </c>
      <c r="C24" s="78">
        <f>SUMIF(Table6[[Month ]],MONTH('D3. Treatment'!$B24),Table6[Expenditure (in INR)])</f>
        <v>0</v>
      </c>
      <c r="D24" s="78">
        <f>SUM(Table226[Oct-20])</f>
        <v>0</v>
      </c>
      <c r="E24" s="79">
        <f t="shared" si="0"/>
        <v>0</v>
      </c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</row>
    <row r="25" spans="1:20" ht="21">
      <c r="A25" s="55"/>
      <c r="B25" s="65" t="s">
        <v>101</v>
      </c>
      <c r="C25" s="78">
        <f>SUMIF(Table6[[Month ]],MONTH('D3. Treatment'!$B25),Table6[Expenditure (in INR)])</f>
        <v>0</v>
      </c>
      <c r="D25" s="78">
        <f>SUM(Table226[Nov-20])</f>
        <v>0</v>
      </c>
      <c r="E25" s="79">
        <f t="shared" si="0"/>
        <v>0</v>
      </c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</row>
    <row r="26" spans="1:20" ht="21">
      <c r="A26" s="55"/>
      <c r="B26" s="65" t="s">
        <v>102</v>
      </c>
      <c r="C26" s="78">
        <f>SUMIF(Table6[[Month ]],MONTH('D3. Treatment'!$B26),Table6[Expenditure (in INR)])</f>
        <v>0</v>
      </c>
      <c r="D26" s="78">
        <f>SUM(Table226[Dec-20])</f>
        <v>0</v>
      </c>
      <c r="E26" s="79">
        <f t="shared" si="0"/>
        <v>0</v>
      </c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</row>
    <row r="27" spans="1:20" ht="21">
      <c r="A27" s="55"/>
      <c r="B27" s="65" t="s">
        <v>103</v>
      </c>
      <c r="C27" s="78">
        <f>SUMIF(Table6[[Month ]],MONTH('D3. Treatment'!$B27),Table6[Expenditure (in INR)])</f>
        <v>0</v>
      </c>
      <c r="D27" s="78">
        <f>SUM(Table226[Jan-21])</f>
        <v>0</v>
      </c>
      <c r="E27" s="79">
        <f t="shared" si="0"/>
        <v>0</v>
      </c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</row>
    <row r="28" spans="1:20" ht="21">
      <c r="A28" s="55"/>
      <c r="B28" s="65" t="s">
        <v>104</v>
      </c>
      <c r="C28" s="78">
        <f>SUMIF(Table6[[Month ]],MONTH('D3. Treatment'!$B28),Table6[Expenditure (in INR)])</f>
        <v>0</v>
      </c>
      <c r="D28" s="78">
        <f>SUM(Table226[Feb-21])</f>
        <v>0</v>
      </c>
      <c r="E28" s="79">
        <f t="shared" si="0"/>
        <v>0</v>
      </c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</row>
    <row r="29" spans="1:20" ht="21">
      <c r="A29" s="55"/>
      <c r="B29" s="65" t="s">
        <v>105</v>
      </c>
      <c r="C29" s="78">
        <f>SUMIF(Table6[[Month ]],MONTH('D3. Treatment'!$B29),Table6[Expenditure (in INR)])</f>
        <v>0</v>
      </c>
      <c r="D29" s="78">
        <f>SUM(Table226[Mar-21])</f>
        <v>0</v>
      </c>
      <c r="E29" s="79">
        <f t="shared" si="0"/>
        <v>0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</row>
    <row r="30" spans="1:20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</row>
  </sheetData>
  <sheetProtection algorithmName="SHA-512" hashValue="7ywWFiwovVGTYkX/Jw/DQL+4EGzIPIl349j5EB01Ylkds29Ub9soxTExlTYujXg/jZmZY7BNirKdVf/QLlTWBw==" saltValue="kZxMM9i230Z1GIN22UKq/A==" spinCount="100000" sheet="1" objects="1" scenarios="1" pivotTables="0"/>
  <conditionalFormatting sqref="AD7:AO7">
    <cfRule type="top10" dxfId="449" priority="13" percent="1" bottom="1" rank="10"/>
    <cfRule type="top10" dxfId="448" priority="14" percent="1" rank="10"/>
  </conditionalFormatting>
  <conditionalFormatting sqref="AD8:AO8">
    <cfRule type="top10" dxfId="447" priority="11" percent="1" bottom="1" rank="10"/>
    <cfRule type="top10" dxfId="446" priority="12" percent="1" rank="10"/>
  </conditionalFormatting>
  <conditionalFormatting sqref="AP7:AP8">
    <cfRule type="dataBar" priority="1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{12388DAB-7FA0-1447-8112-E80347841F7A}</x14:id>
        </ext>
      </extLst>
    </cfRule>
  </conditionalFormatting>
  <conditionalFormatting sqref="C18:C29">
    <cfRule type="dataBar" priority="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{0A21C2C3-C7E1-E746-86DF-778A6B1B0C56}</x14:id>
        </ext>
      </extLst>
    </cfRule>
  </conditionalFormatting>
  <conditionalFormatting sqref="D18:D29">
    <cfRule type="dataBar" priority="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{AFA28EEA-1189-B941-B6A0-D75543FABE6B}</x14:id>
        </ext>
      </extLst>
    </cfRule>
  </conditionalFormatting>
  <conditionalFormatting sqref="E18:E29">
    <cfRule type="dataBar" priority="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{53123A82-F0AE-C64D-B059-EF0E5D5CE217}</x14:id>
        </ext>
      </extLst>
    </cfRule>
  </conditionalFormatting>
  <conditionalFormatting sqref="AI1:AS3">
    <cfRule type="top10" dxfId="445" priority="56" percent="1" bottom="1" rank="10"/>
    <cfRule type="top10" dxfId="444" priority="57" percent="1" rank="10"/>
  </conditionalFormatting>
  <conditionalFormatting sqref="Q4:S1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2388DAB-7FA0-1447-8112-E80347841F7A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AP7:AP8</xm:sqref>
        </x14:conditionalFormatting>
        <x14:conditionalFormatting xmlns:xm="http://schemas.microsoft.com/office/excel/2006/main">
          <x14:cfRule type="dataBar" id="{0A21C2C3-C7E1-E746-86DF-778A6B1B0C56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C18:C29</xm:sqref>
        </x14:conditionalFormatting>
        <x14:conditionalFormatting xmlns:xm="http://schemas.microsoft.com/office/excel/2006/main">
          <x14:cfRule type="dataBar" id="{AFA28EEA-1189-B941-B6A0-D75543FABE6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D18:D29</xm:sqref>
        </x14:conditionalFormatting>
        <x14:conditionalFormatting xmlns:xm="http://schemas.microsoft.com/office/excel/2006/main">
          <x14:cfRule type="dataBar" id="{53123A82-F0AE-C64D-B059-EF0E5D5CE217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E18:E29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15B97-C3D6-3347-B86F-32F7380D1AEA}">
  <sheetPr>
    <tabColor theme="7"/>
  </sheetPr>
  <dimension ref="B2:AJ52"/>
  <sheetViews>
    <sheetView showGridLines="0" topLeftCell="C9" zoomScale="87" workbookViewId="0">
      <selection activeCell="R12" sqref="R12"/>
    </sheetView>
  </sheetViews>
  <sheetFormatPr baseColWidth="10" defaultColWidth="10.6640625" defaultRowHeight="16"/>
  <cols>
    <col min="1" max="1" width="3.1640625" customWidth="1"/>
    <col min="2" max="5" width="17" customWidth="1"/>
    <col min="7" max="7" width="16.33203125" customWidth="1"/>
    <col min="8" max="9" width="13.83203125" customWidth="1"/>
    <col min="10" max="10" width="9" hidden="1" customWidth="1"/>
    <col min="11" max="11" width="12.5" customWidth="1"/>
    <col min="12" max="12" width="20.6640625" customWidth="1"/>
    <col min="13" max="13" width="27.6640625" customWidth="1"/>
    <col min="14" max="14" width="20.5" customWidth="1"/>
    <col min="15" max="15" width="15.1640625" customWidth="1"/>
    <col min="16" max="16" width="21.1640625" customWidth="1"/>
    <col min="17" max="17" width="15.1640625" customWidth="1"/>
    <col min="18" max="18" width="17.5" customWidth="1"/>
    <col min="19" max="19" width="12.83203125" customWidth="1"/>
    <col min="20" max="20" width="18.83203125" customWidth="1"/>
    <col min="21" max="21" width="12.6640625" customWidth="1"/>
    <col min="22" max="22" width="15.5" customWidth="1"/>
    <col min="25" max="25" width="10.83203125" customWidth="1"/>
    <col min="26" max="26" width="18.33203125" customWidth="1"/>
    <col min="27" max="27" width="15.33203125" customWidth="1"/>
    <col min="28" max="28" width="13.6640625" customWidth="1"/>
    <col min="29" max="29" width="15.5" customWidth="1"/>
    <col min="30" max="30" width="14.33203125" customWidth="1"/>
    <col min="31" max="31" width="14" customWidth="1"/>
    <col min="32" max="32" width="15" customWidth="1"/>
    <col min="33" max="33" width="12.5" customWidth="1"/>
    <col min="34" max="34" width="13.33203125" customWidth="1"/>
    <col min="35" max="35" width="11.1640625" hidden="1" customWidth="1"/>
  </cols>
  <sheetData>
    <row r="2" spans="2:36" ht="68">
      <c r="B2" s="46" t="s">
        <v>468</v>
      </c>
      <c r="C2" s="46" t="s">
        <v>473</v>
      </c>
      <c r="D2" s="46" t="s">
        <v>469</v>
      </c>
      <c r="E2" s="46" t="s">
        <v>477</v>
      </c>
      <c r="F2" s="46" t="s">
        <v>224</v>
      </c>
      <c r="G2" s="46" t="s">
        <v>225</v>
      </c>
      <c r="H2" s="46" t="s">
        <v>226</v>
      </c>
      <c r="I2" s="46" t="s">
        <v>394</v>
      </c>
      <c r="J2" s="46" t="s">
        <v>81</v>
      </c>
      <c r="K2" s="46" t="s">
        <v>391</v>
      </c>
      <c r="L2" s="46" t="s">
        <v>227</v>
      </c>
      <c r="M2" s="46" t="s">
        <v>228</v>
      </c>
      <c r="N2" s="46" t="s">
        <v>392</v>
      </c>
      <c r="O2" s="46" t="s">
        <v>258</v>
      </c>
      <c r="P2" s="46" t="s">
        <v>257</v>
      </c>
      <c r="Q2" s="46" t="s">
        <v>259</v>
      </c>
      <c r="R2" s="46" t="s">
        <v>260</v>
      </c>
      <c r="S2" s="46" t="s">
        <v>261</v>
      </c>
      <c r="T2" s="46" t="s">
        <v>262</v>
      </c>
      <c r="U2" s="46" t="s">
        <v>263</v>
      </c>
      <c r="V2" s="46" t="s">
        <v>342</v>
      </c>
      <c r="W2" s="46" t="s">
        <v>232</v>
      </c>
      <c r="X2" s="46" t="s">
        <v>325</v>
      </c>
      <c r="Y2" s="46" t="s">
        <v>233</v>
      </c>
      <c r="Z2" s="46" t="s">
        <v>234</v>
      </c>
      <c r="AA2" s="46" t="s">
        <v>235</v>
      </c>
      <c r="AB2" s="46" t="s">
        <v>236</v>
      </c>
      <c r="AC2" s="46" t="s">
        <v>237</v>
      </c>
      <c r="AD2" s="46" t="s">
        <v>238</v>
      </c>
      <c r="AE2" s="46" t="s">
        <v>239</v>
      </c>
      <c r="AF2" s="46" t="s">
        <v>231</v>
      </c>
      <c r="AG2" s="46" t="s">
        <v>229</v>
      </c>
      <c r="AH2" s="46" t="s">
        <v>230</v>
      </c>
      <c r="AI2" s="46" t="s">
        <v>336</v>
      </c>
    </row>
    <row r="3" spans="2:36">
      <c r="B3" s="167" t="s">
        <v>470</v>
      </c>
      <c r="C3" s="167"/>
      <c r="D3" s="167"/>
      <c r="E3" s="167"/>
      <c r="F3" s="167">
        <v>43943</v>
      </c>
      <c r="G3" s="167">
        <v>43944</v>
      </c>
      <c r="H3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1</v>
      </c>
      <c r="I3" s="19" t="str" cm="1">
        <f t="array" aca="1" ref="I3" ca="1">IF(Table38[[#This Row],[Request Completion Period]]&lt;&gt;"", IF(Table38[[#This Row],[Request Completion Period]]&gt;Table44[Benchmark for LoS 1 - Service Delivery Period], "No", "Yes"), "")</f>
        <v>Yes</v>
      </c>
      <c r="J3" s="19">
        <f>IF(ISBLANK(Table38[[#This Row],[Date Serviced]]),"",MONTH(Table38[[#This Row],[Date Serviced]]))</f>
        <v>4</v>
      </c>
      <c r="K3" s="169"/>
      <c r="L3" s="168"/>
      <c r="M3" s="168"/>
      <c r="N3" s="168"/>
      <c r="O3" s="170" t="s">
        <v>246</v>
      </c>
      <c r="P3" s="170" t="s">
        <v>253</v>
      </c>
      <c r="Q3" s="168"/>
      <c r="R3" s="168" t="s">
        <v>316</v>
      </c>
      <c r="S3" s="168" t="s">
        <v>256</v>
      </c>
      <c r="T3" s="168" t="s">
        <v>255</v>
      </c>
      <c r="U3" s="19" cm="1">
        <f t="array" ref="U3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500</v>
      </c>
      <c r="V3" s="170" t="s">
        <v>344</v>
      </c>
      <c r="W3" s="170" t="s">
        <v>328</v>
      </c>
      <c r="X3" s="171"/>
      <c r="Y3" s="168"/>
      <c r="Z3" s="168"/>
      <c r="AA3" s="168"/>
      <c r="AB3" s="168"/>
      <c r="AC3" s="168"/>
      <c r="AD3" s="175" t="str">
        <f>IF(ISBLANK(Table38[[#This Row],[Date of Last Desludging]]),"", Table38[[#This Row],[Date Serviced]]-Table38[[#This Row],[Date of Last Desludging]])</f>
        <v/>
      </c>
      <c r="AE3" s="168"/>
      <c r="AF3" s="168"/>
      <c r="AG3" s="168"/>
      <c r="AH3" s="168"/>
      <c r="AI3" s="170">
        <f>'Data Registry'!$X$4</f>
        <v>2</v>
      </c>
      <c r="AJ3" s="62"/>
    </row>
    <row r="4" spans="2:36">
      <c r="B4" s="167" t="s">
        <v>470</v>
      </c>
      <c r="C4" s="167"/>
      <c r="D4" s="167"/>
      <c r="E4" s="167"/>
      <c r="F4" s="167">
        <v>43969</v>
      </c>
      <c r="G4" s="167">
        <v>43970</v>
      </c>
      <c r="H4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1</v>
      </c>
      <c r="I4" s="19" t="str" cm="1">
        <f t="array" aca="1" ref="I4" ca="1">IF(Table38[[#This Row],[Request Completion Period]]&lt;&gt;"", IF(Table38[[#This Row],[Request Completion Period]]&gt;Table44[Benchmark for LoS 1 - Service Delivery Period], "No", "Yes"), "")</f>
        <v>Yes</v>
      </c>
      <c r="J4" s="19">
        <f>IF(ISBLANK(Table38[[#This Row],[Date Serviced]]),"",MONTH(Table38[[#This Row],[Date Serviced]]))</f>
        <v>5</v>
      </c>
      <c r="K4" s="169"/>
      <c r="L4" s="168"/>
      <c r="M4" s="168"/>
      <c r="N4" s="168"/>
      <c r="O4" s="168" t="s">
        <v>247</v>
      </c>
      <c r="P4" s="168" t="s">
        <v>319</v>
      </c>
      <c r="Q4" s="168"/>
      <c r="R4" s="168" t="s">
        <v>266</v>
      </c>
      <c r="S4" s="168" t="s">
        <v>255</v>
      </c>
      <c r="T4" s="168" t="s">
        <v>255</v>
      </c>
      <c r="U4" s="19" cm="1">
        <f t="array" ref="U4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2000</v>
      </c>
      <c r="V4" s="170" t="s">
        <v>344</v>
      </c>
      <c r="W4" s="170" t="s">
        <v>328</v>
      </c>
      <c r="X4" s="171"/>
      <c r="Y4" s="168"/>
      <c r="Z4" s="168"/>
      <c r="AA4" s="168"/>
      <c r="AB4" s="168"/>
      <c r="AC4" s="168"/>
      <c r="AD4" s="175" t="str">
        <f>IF(ISBLANK(Table38[[#This Row],[Date of Last Desludging]]),"", Table38[[#This Row],[Date Serviced]]-Table38[[#This Row],[Date of Last Desludging]])</f>
        <v/>
      </c>
      <c r="AE4" s="168"/>
      <c r="AF4" s="168"/>
      <c r="AG4" s="168"/>
      <c r="AH4" s="168"/>
      <c r="AI4" s="170">
        <f>'Data Registry'!$X$4</f>
        <v>2</v>
      </c>
    </row>
    <row r="5" spans="2:36">
      <c r="B5" s="167" t="s">
        <v>470</v>
      </c>
      <c r="C5" s="167"/>
      <c r="D5" s="167"/>
      <c r="E5" s="167"/>
      <c r="F5" s="167">
        <v>43970</v>
      </c>
      <c r="G5" s="167">
        <v>43971</v>
      </c>
      <c r="H5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1</v>
      </c>
      <c r="I5" s="19" t="str" cm="1">
        <f t="array" aca="1" ref="I5" ca="1">IF(Table38[[#This Row],[Request Completion Period]]&lt;&gt;"", IF(Table38[[#This Row],[Request Completion Period]]&gt;Table44[Benchmark for LoS 1 - Service Delivery Period], "No", "Yes"), "")</f>
        <v>Yes</v>
      </c>
      <c r="J5" s="19">
        <f>IF(ISBLANK(Table38[[#This Row],[Date Serviced]]),"",MONTH(Table38[[#This Row],[Date Serviced]]))</f>
        <v>5</v>
      </c>
      <c r="K5" s="169"/>
      <c r="L5" s="168"/>
      <c r="M5" s="168"/>
      <c r="N5" s="168"/>
      <c r="O5" s="168" t="s">
        <v>247</v>
      </c>
      <c r="P5" s="170" t="s">
        <v>318</v>
      </c>
      <c r="Q5" s="168"/>
      <c r="R5" s="168" t="s">
        <v>316</v>
      </c>
      <c r="S5" s="168" t="s">
        <v>255</v>
      </c>
      <c r="T5" s="168" t="s">
        <v>255</v>
      </c>
      <c r="U5" s="19" cm="1">
        <f t="array" ref="U5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2000</v>
      </c>
      <c r="V5" s="170" t="s">
        <v>344</v>
      </c>
      <c r="W5" s="170" t="s">
        <v>327</v>
      </c>
      <c r="X5" s="171"/>
      <c r="Y5" s="168"/>
      <c r="Z5" s="168"/>
      <c r="AA5" s="168"/>
      <c r="AB5" s="168"/>
      <c r="AC5" s="168"/>
      <c r="AD5" s="175" t="str">
        <f>IF(ISBLANK(Table38[[#This Row],[Date of Last Desludging]]),"", Table38[[#This Row],[Date Serviced]]-Table38[[#This Row],[Date of Last Desludging]])</f>
        <v/>
      </c>
      <c r="AE5" s="168"/>
      <c r="AF5" s="168"/>
      <c r="AG5" s="168"/>
      <c r="AH5" s="168"/>
      <c r="AI5" s="170">
        <f>'Data Registry'!$X$4</f>
        <v>2</v>
      </c>
    </row>
    <row r="6" spans="2:36">
      <c r="B6" s="167" t="s">
        <v>470</v>
      </c>
      <c r="C6" s="167"/>
      <c r="D6" s="167"/>
      <c r="E6" s="167"/>
      <c r="F6" s="167">
        <v>43971</v>
      </c>
      <c r="G6" s="167">
        <v>43971</v>
      </c>
      <c r="H6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0</v>
      </c>
      <c r="I6" s="19" t="str" cm="1">
        <f t="array" aca="1" ref="I6" ca="1">IF(Table38[[#This Row],[Request Completion Period]]&lt;&gt;"", IF(Table38[[#This Row],[Request Completion Period]]&gt;Table44[Benchmark for LoS 1 - Service Delivery Period], "No", "Yes"), "")</f>
        <v>Yes</v>
      </c>
      <c r="J6" s="19">
        <f>IF(ISBLANK(Table38[[#This Row],[Date Serviced]]),"",MONTH(Table38[[#This Row],[Date Serviced]]))</f>
        <v>5</v>
      </c>
      <c r="K6" s="169"/>
      <c r="L6" s="168"/>
      <c r="M6" s="168"/>
      <c r="N6" s="168"/>
      <c r="O6" s="168" t="s">
        <v>248</v>
      </c>
      <c r="P6" s="168" t="s">
        <v>253</v>
      </c>
      <c r="Q6" s="168">
        <v>10</v>
      </c>
      <c r="R6" s="168"/>
      <c r="S6" s="168" t="s">
        <v>255</v>
      </c>
      <c r="T6" s="168" t="s">
        <v>255</v>
      </c>
      <c r="U6" s="19" cm="1">
        <f t="array" ref="U6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200</v>
      </c>
      <c r="V6" s="170" t="s">
        <v>344</v>
      </c>
      <c r="W6" s="170" t="s">
        <v>327</v>
      </c>
      <c r="X6" s="171"/>
      <c r="Y6" s="168"/>
      <c r="Z6" s="168"/>
      <c r="AA6" s="168"/>
      <c r="AB6" s="168"/>
      <c r="AC6" s="168"/>
      <c r="AD6" s="175" t="str">
        <f>IF(ISBLANK(Table38[[#This Row],[Date of Last Desludging]]),"", Table38[[#This Row],[Date Serviced]]-Table38[[#This Row],[Date of Last Desludging]])</f>
        <v/>
      </c>
      <c r="AE6" s="168"/>
      <c r="AF6" s="168"/>
      <c r="AG6" s="168"/>
      <c r="AH6" s="168"/>
      <c r="AI6" s="170">
        <f>'Data Registry'!$X$4</f>
        <v>2</v>
      </c>
    </row>
    <row r="7" spans="2:36">
      <c r="B7" s="167" t="s">
        <v>470</v>
      </c>
      <c r="C7" s="167"/>
      <c r="D7" s="167"/>
      <c r="E7" s="167"/>
      <c r="F7" s="167">
        <v>44044</v>
      </c>
      <c r="G7" s="167">
        <v>44045</v>
      </c>
      <c r="H7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1</v>
      </c>
      <c r="I7" s="19" t="str" cm="1">
        <f t="array" aca="1" ref="I7" ca="1">IF(Table38[[#This Row],[Request Completion Period]]&lt;&gt;"", IF(Table38[[#This Row],[Request Completion Period]]&gt;Table44[Benchmark for LoS 1 - Service Delivery Period], "No", "Yes"), "")</f>
        <v>Yes</v>
      </c>
      <c r="J7" s="19">
        <f>IF(ISBLANK(Table38[[#This Row],[Date Serviced]]),"",MONTH(Table38[[#This Row],[Date Serviced]]))</f>
        <v>8</v>
      </c>
      <c r="K7" s="169"/>
      <c r="L7" s="168"/>
      <c r="M7" s="168"/>
      <c r="N7" s="168"/>
      <c r="O7" s="168" t="s">
        <v>246</v>
      </c>
      <c r="P7" s="168" t="s">
        <v>253</v>
      </c>
      <c r="Q7" s="168">
        <v>12</v>
      </c>
      <c r="R7" s="168"/>
      <c r="S7" s="168" t="s">
        <v>256</v>
      </c>
      <c r="T7" s="168" t="s">
        <v>255</v>
      </c>
      <c r="U7" s="19" cm="1">
        <f t="array" ref="U7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500</v>
      </c>
      <c r="V7" s="170" t="s">
        <v>344</v>
      </c>
      <c r="W7" s="170" t="s">
        <v>327</v>
      </c>
      <c r="X7" s="171"/>
      <c r="Y7" s="168"/>
      <c r="Z7" s="168"/>
      <c r="AA7" s="168"/>
      <c r="AB7" s="168"/>
      <c r="AC7" s="168"/>
      <c r="AD7" s="175" t="str">
        <f>IF(ISBLANK(Table38[[#This Row],[Date of Last Desludging]]),"", Table38[[#This Row],[Date Serviced]]-Table38[[#This Row],[Date of Last Desludging]])</f>
        <v/>
      </c>
      <c r="AE7" s="168"/>
      <c r="AF7" s="168"/>
      <c r="AG7" s="168"/>
      <c r="AH7" s="168"/>
      <c r="AI7" s="170">
        <f>'Data Registry'!$X$4</f>
        <v>2</v>
      </c>
    </row>
    <row r="8" spans="2:36">
      <c r="B8" s="167" t="s">
        <v>470</v>
      </c>
      <c r="C8" s="167"/>
      <c r="D8" s="167"/>
      <c r="E8" s="167"/>
      <c r="F8" s="167">
        <v>44049</v>
      </c>
      <c r="G8" s="167">
        <v>44050</v>
      </c>
      <c r="H8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1</v>
      </c>
      <c r="I8" s="19" t="str" cm="1">
        <f t="array" aca="1" ref="I8" ca="1">IF(Table38[[#This Row],[Request Completion Period]]&lt;&gt;"", IF(Table38[[#This Row],[Request Completion Period]]&gt;Table44[Benchmark for LoS 1 - Service Delivery Period], "No", "Yes"), "")</f>
        <v>Yes</v>
      </c>
      <c r="J8" s="19">
        <f>IF(ISBLANK(Table38[[#This Row],[Date Serviced]]),"",MONTH(Table38[[#This Row],[Date Serviced]]))</f>
        <v>8</v>
      </c>
      <c r="K8" s="169"/>
      <c r="L8" s="168"/>
      <c r="M8" s="168"/>
      <c r="N8" s="168"/>
      <c r="O8" s="168" t="s">
        <v>247</v>
      </c>
      <c r="P8" s="168" t="s">
        <v>319</v>
      </c>
      <c r="Q8" s="168">
        <v>3</v>
      </c>
      <c r="R8" s="168" t="s">
        <v>312</v>
      </c>
      <c r="S8" s="168" t="s">
        <v>256</v>
      </c>
      <c r="T8" s="168" t="s">
        <v>255</v>
      </c>
      <c r="U8" s="19" cm="1">
        <f t="array" ref="U8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3000</v>
      </c>
      <c r="V8" s="170" t="s">
        <v>344</v>
      </c>
      <c r="W8" s="170" t="s">
        <v>327</v>
      </c>
      <c r="X8" s="171"/>
      <c r="Y8" s="168"/>
      <c r="Z8" s="168"/>
      <c r="AA8" s="168"/>
      <c r="AB8" s="168"/>
      <c r="AC8" s="168"/>
      <c r="AD8" s="175" t="str">
        <f>IF(ISBLANK(Table38[[#This Row],[Date of Last Desludging]]),"", Table38[[#This Row],[Date Serviced]]-Table38[[#This Row],[Date of Last Desludging]])</f>
        <v/>
      </c>
      <c r="AE8" s="168"/>
      <c r="AF8" s="168"/>
      <c r="AG8" s="168"/>
      <c r="AH8" s="168"/>
      <c r="AI8" s="170">
        <f>'Data Registry'!$X$4</f>
        <v>2</v>
      </c>
    </row>
    <row r="9" spans="2:36">
      <c r="B9" s="167" t="s">
        <v>470</v>
      </c>
      <c r="C9" s="167"/>
      <c r="D9" s="167"/>
      <c r="E9" s="167"/>
      <c r="F9" s="167">
        <v>44050</v>
      </c>
      <c r="G9" s="167">
        <v>44054</v>
      </c>
      <c r="H9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4</v>
      </c>
      <c r="I9" s="19" t="str" cm="1">
        <f t="array" aca="1" ref="I9" ca="1">IF(Table38[[#This Row],[Request Completion Period]]&lt;&gt;"", IF(Table38[[#This Row],[Request Completion Period]]&gt;Table44[Benchmark for LoS 1 - Service Delivery Period], "No", "Yes"), "")</f>
        <v>No</v>
      </c>
      <c r="J9" s="19">
        <f>IF(ISBLANK(Table38[[#This Row],[Date Serviced]]),"",MONTH(Table38[[#This Row],[Date Serviced]]))</f>
        <v>8</v>
      </c>
      <c r="K9" s="169"/>
      <c r="L9" s="168"/>
      <c r="M9" s="168"/>
      <c r="N9" s="168"/>
      <c r="O9" s="168" t="s">
        <v>246</v>
      </c>
      <c r="P9" s="168" t="s">
        <v>253</v>
      </c>
      <c r="Q9" s="168">
        <v>4</v>
      </c>
      <c r="R9" s="168"/>
      <c r="S9" s="168" t="s">
        <v>255</v>
      </c>
      <c r="T9" s="168" t="s">
        <v>255</v>
      </c>
      <c r="U9" s="19" cm="1">
        <f t="array" ref="U9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1000</v>
      </c>
      <c r="V9" s="170" t="s">
        <v>344</v>
      </c>
      <c r="W9" s="170" t="s">
        <v>327</v>
      </c>
      <c r="X9" s="171"/>
      <c r="Y9" s="168"/>
      <c r="Z9" s="168"/>
      <c r="AA9" s="168"/>
      <c r="AB9" s="168"/>
      <c r="AC9" s="168"/>
      <c r="AD9" s="175" t="str">
        <f>IF(ISBLANK(Table38[[#This Row],[Date of Last Desludging]]),"", Table38[[#This Row],[Date Serviced]]-Table38[[#This Row],[Date of Last Desludging]])</f>
        <v/>
      </c>
      <c r="AE9" s="168"/>
      <c r="AF9" s="168"/>
      <c r="AG9" s="168"/>
      <c r="AH9" s="168"/>
      <c r="AI9" s="170">
        <f>'Data Registry'!$X$4</f>
        <v>2</v>
      </c>
    </row>
    <row r="10" spans="2:36">
      <c r="B10" s="167" t="s">
        <v>470</v>
      </c>
      <c r="C10" s="167"/>
      <c r="D10" s="167"/>
      <c r="E10" s="167"/>
      <c r="F10" s="167">
        <v>44051</v>
      </c>
      <c r="G10" s="167">
        <v>44052</v>
      </c>
      <c r="H10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1</v>
      </c>
      <c r="I10" s="19" t="str" cm="1">
        <f t="array" aca="1" ref="I10" ca="1">IF(Table38[[#This Row],[Request Completion Period]]&lt;&gt;"", IF(Table38[[#This Row],[Request Completion Period]]&gt;Table44[Benchmark for LoS 1 - Service Delivery Period], "No", "Yes"), "")</f>
        <v>Yes</v>
      </c>
      <c r="J10" s="19">
        <f>IF(ISBLANK(Table38[[#This Row],[Date Serviced]]),"",MONTH(Table38[[#This Row],[Date Serviced]]))</f>
        <v>8</v>
      </c>
      <c r="K10" s="169"/>
      <c r="L10" s="168"/>
      <c r="M10" s="168"/>
      <c r="N10" s="168"/>
      <c r="O10" s="168" t="s">
        <v>246</v>
      </c>
      <c r="P10" s="168" t="s">
        <v>253</v>
      </c>
      <c r="Q10" s="168">
        <v>6</v>
      </c>
      <c r="R10" s="168"/>
      <c r="S10" s="168" t="s">
        <v>255</v>
      </c>
      <c r="T10" s="168" t="s">
        <v>255</v>
      </c>
      <c r="U10" s="19" cm="1">
        <f t="array" ref="U10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1000</v>
      </c>
      <c r="V10" s="170" t="s">
        <v>344</v>
      </c>
      <c r="W10" s="170" t="s">
        <v>328</v>
      </c>
      <c r="X10" s="171"/>
      <c r="Y10" s="168"/>
      <c r="Z10" s="168"/>
      <c r="AA10" s="168"/>
      <c r="AB10" s="168"/>
      <c r="AC10" s="168"/>
      <c r="AD10" s="175" t="str">
        <f>IF(ISBLANK(Table38[[#This Row],[Date of Last Desludging]]),"", Table38[[#This Row],[Date Serviced]]-Table38[[#This Row],[Date of Last Desludging]])</f>
        <v/>
      </c>
      <c r="AE10" s="168"/>
      <c r="AF10" s="168"/>
      <c r="AG10" s="168"/>
      <c r="AH10" s="168"/>
      <c r="AI10" s="170">
        <f>'Data Registry'!$X$4</f>
        <v>2</v>
      </c>
    </row>
    <row r="11" spans="2:36">
      <c r="B11" s="167" t="s">
        <v>471</v>
      </c>
      <c r="C11" s="167">
        <v>44053</v>
      </c>
      <c r="D11" s="167"/>
      <c r="E11" s="167" t="s">
        <v>475</v>
      </c>
      <c r="F11" s="167">
        <v>44052</v>
      </c>
      <c r="G11" s="167">
        <v>44052</v>
      </c>
      <c r="H11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0</v>
      </c>
      <c r="I11" s="19" t="str" cm="1">
        <f t="array" aca="1" ref="I11" ca="1">IF(Table38[[#This Row],[Request Completion Period]]&lt;&gt;"", IF(Table38[[#This Row],[Request Completion Period]]&gt;Table44[Benchmark for LoS 1 - Service Delivery Period], "No", "Yes"), "")</f>
        <v>Yes</v>
      </c>
      <c r="J11" s="19">
        <f>IF(ISBLANK(Table38[[#This Row],[Date Serviced]]),"",MONTH(Table38[[#This Row],[Date Serviced]]))</f>
        <v>8</v>
      </c>
      <c r="K11" s="169"/>
      <c r="L11" s="168"/>
      <c r="M11" s="168"/>
      <c r="N11" s="168"/>
      <c r="O11" s="168" t="s">
        <v>248</v>
      </c>
      <c r="P11" s="168" t="s">
        <v>253</v>
      </c>
      <c r="Q11" s="168">
        <v>7</v>
      </c>
      <c r="R11" s="168"/>
      <c r="S11" s="168" t="s">
        <v>255</v>
      </c>
      <c r="T11" s="168" t="s">
        <v>255</v>
      </c>
      <c r="U11" s="19" cm="1">
        <f t="array" ref="U11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200</v>
      </c>
      <c r="V11" s="170" t="s">
        <v>344</v>
      </c>
      <c r="W11" s="170" t="s">
        <v>327</v>
      </c>
      <c r="X11" s="171"/>
      <c r="Y11" s="168"/>
      <c r="Z11" s="168"/>
      <c r="AA11" s="168"/>
      <c r="AB11" s="168"/>
      <c r="AC11" s="168"/>
      <c r="AD11" s="175" t="str">
        <f>IF(ISBLANK(Table38[[#This Row],[Date of Last Desludging]]),"", Table38[[#This Row],[Date Serviced]]-Table38[[#This Row],[Date of Last Desludging]])</f>
        <v/>
      </c>
      <c r="AE11" s="168"/>
      <c r="AF11" s="168"/>
      <c r="AG11" s="168"/>
      <c r="AH11" s="168"/>
      <c r="AI11" s="170">
        <f>'Data Registry'!$X$4</f>
        <v>2</v>
      </c>
    </row>
    <row r="12" spans="2:36">
      <c r="B12" s="167" t="s">
        <v>471</v>
      </c>
      <c r="C12" s="167">
        <v>43941</v>
      </c>
      <c r="D12" s="167"/>
      <c r="E12" s="167" t="s">
        <v>475</v>
      </c>
      <c r="F12" s="172"/>
      <c r="G12" s="167">
        <v>44056</v>
      </c>
      <c r="H12" s="19" t="str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/>
      </c>
      <c r="I12" s="19" t="str" cm="1">
        <f t="array" aca="1" ref="I12" ca="1">IF(Table38[[#This Row],[Request Completion Period]]&lt;&gt;"", IF(Table38[[#This Row],[Request Completion Period]]&gt;Table44[Benchmark for LoS 1 - Service Delivery Period], "No", "Yes"), "")</f>
        <v/>
      </c>
      <c r="J12" s="19">
        <f>IF(ISBLANK(Table38[[#This Row],[Date Serviced]]),"",MONTH(Table38[[#This Row],[Date Serviced]]))</f>
        <v>8</v>
      </c>
      <c r="K12" s="169"/>
      <c r="L12" s="168"/>
      <c r="M12" s="168"/>
      <c r="N12" s="168"/>
      <c r="O12" s="168" t="s">
        <v>246</v>
      </c>
      <c r="P12" s="168" t="s">
        <v>253</v>
      </c>
      <c r="Q12" s="168">
        <v>9</v>
      </c>
      <c r="R12" s="168"/>
      <c r="S12" s="168" t="s">
        <v>255</v>
      </c>
      <c r="T12" s="168" t="s">
        <v>255</v>
      </c>
      <c r="U12" s="19" cm="1">
        <f t="array" ref="U12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1000</v>
      </c>
      <c r="V12" s="170" t="s">
        <v>344</v>
      </c>
      <c r="W12" s="170" t="s">
        <v>327</v>
      </c>
      <c r="X12" s="171"/>
      <c r="Y12" s="168"/>
      <c r="Z12" s="168"/>
      <c r="AA12" s="168"/>
      <c r="AB12" s="168"/>
      <c r="AC12" s="168"/>
      <c r="AD12" s="175" t="str">
        <f>IF(ISBLANK(Table38[[#This Row],[Date of Last Desludging]]),"", Table38[[#This Row],[Date Serviced]]-Table38[[#This Row],[Date of Last Desludging]])</f>
        <v/>
      </c>
      <c r="AE12" s="168"/>
      <c r="AF12" s="168"/>
      <c r="AG12" s="168"/>
      <c r="AH12" s="168"/>
      <c r="AI12" s="170">
        <f>'Data Registry'!$X$4</f>
        <v>2</v>
      </c>
    </row>
    <row r="13" spans="2:36">
      <c r="B13" s="167" t="s">
        <v>471</v>
      </c>
      <c r="C13" s="167">
        <v>43942</v>
      </c>
      <c r="D13" s="167"/>
      <c r="E13" s="167" t="s">
        <v>475</v>
      </c>
      <c r="F13" s="170"/>
      <c r="G13" s="167">
        <v>43941</v>
      </c>
      <c r="H13" s="19" t="str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/>
      </c>
      <c r="I13" s="19" t="str" cm="1">
        <f t="array" aca="1" ref="I13" ca="1">IF(Table38[[#This Row],[Request Completion Period]]&lt;&gt;"", IF(Table38[[#This Row],[Request Completion Period]]&gt;Table44[Benchmark for LoS 1 - Service Delivery Period], "No", "Yes"), "")</f>
        <v/>
      </c>
      <c r="J13" s="19">
        <f>IF(ISBLANK(Table38[[#This Row],[Date Serviced]]),"",MONTH(Table38[[#This Row],[Date Serviced]]))</f>
        <v>4</v>
      </c>
      <c r="K13" s="169"/>
      <c r="L13" s="168"/>
      <c r="M13" s="168"/>
      <c r="N13" s="168"/>
      <c r="O13" s="168" t="s">
        <v>246</v>
      </c>
      <c r="P13" s="168" t="s">
        <v>319</v>
      </c>
      <c r="Q13" s="168"/>
      <c r="R13" s="168" t="s">
        <v>310</v>
      </c>
      <c r="S13" s="168" t="s">
        <v>255</v>
      </c>
      <c r="T13" s="168"/>
      <c r="U13" s="19" cm="1">
        <f t="array" ref="U13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2500</v>
      </c>
      <c r="V13" s="170" t="s">
        <v>344</v>
      </c>
      <c r="W13" s="170" t="s">
        <v>327</v>
      </c>
      <c r="X13" s="171"/>
      <c r="Y13" s="168"/>
      <c r="Z13" s="168"/>
      <c r="AA13" s="168"/>
      <c r="AB13" s="168"/>
      <c r="AC13" s="168"/>
      <c r="AD13" s="175" t="str">
        <f>IF(ISBLANK(Table38[[#This Row],[Date of Last Desludging]]),"", Table38[[#This Row],[Date Serviced]]-Table38[[#This Row],[Date of Last Desludging]])</f>
        <v/>
      </c>
      <c r="AE13" s="168"/>
      <c r="AF13" s="168"/>
      <c r="AG13" s="168"/>
      <c r="AH13" s="168"/>
      <c r="AI13" s="170">
        <f>'Data Registry'!$X$4</f>
        <v>2</v>
      </c>
    </row>
    <row r="14" spans="2:36">
      <c r="B14" s="167" t="s">
        <v>471</v>
      </c>
      <c r="C14" s="167">
        <v>43943</v>
      </c>
      <c r="D14" s="167"/>
      <c r="E14" s="167" t="s">
        <v>475</v>
      </c>
      <c r="F14" s="170"/>
      <c r="G14" s="167">
        <v>43942</v>
      </c>
      <c r="H14" s="19" t="str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/>
      </c>
      <c r="I14" s="19" t="str" cm="1">
        <f t="array" aca="1" ref="I14" ca="1">IF(Table38[[#This Row],[Request Completion Period]]&lt;&gt;"", IF(Table38[[#This Row],[Request Completion Period]]&gt;Table44[Benchmark for LoS 1 - Service Delivery Period], "No", "Yes"), "")</f>
        <v/>
      </c>
      <c r="J14" s="19">
        <f>IF(ISBLANK(Table38[[#This Row],[Date Serviced]]),"",MONTH(Table38[[#This Row],[Date Serviced]]))</f>
        <v>4</v>
      </c>
      <c r="K14" s="169"/>
      <c r="L14" s="168"/>
      <c r="M14" s="168"/>
      <c r="N14" s="168"/>
      <c r="O14" s="168" t="s">
        <v>246</v>
      </c>
      <c r="P14" s="170" t="s">
        <v>318</v>
      </c>
      <c r="Q14" s="168"/>
      <c r="R14" s="168" t="s">
        <v>316</v>
      </c>
      <c r="S14" s="168" t="s">
        <v>255</v>
      </c>
      <c r="T14" s="168"/>
      <c r="U14" s="19" cm="1">
        <f t="array" ref="U14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1500</v>
      </c>
      <c r="V14" s="170" t="s">
        <v>344</v>
      </c>
      <c r="W14" s="170" t="s">
        <v>328</v>
      </c>
      <c r="X14" s="171"/>
      <c r="Y14" s="168"/>
      <c r="Z14" s="168"/>
      <c r="AA14" s="168"/>
      <c r="AB14" s="168"/>
      <c r="AC14" s="168"/>
      <c r="AD14" s="175" t="str">
        <f>IF(ISBLANK(Table38[[#This Row],[Date of Last Desludging]]),"", Table38[[#This Row],[Date Serviced]]-Table38[[#This Row],[Date of Last Desludging]])</f>
        <v/>
      </c>
      <c r="AE14" s="168"/>
      <c r="AF14" s="168"/>
      <c r="AG14" s="168"/>
      <c r="AH14" s="168"/>
      <c r="AI14" s="170">
        <f>'Data Registry'!$X$4</f>
        <v>2</v>
      </c>
    </row>
    <row r="15" spans="2:36">
      <c r="B15" s="167" t="s">
        <v>471</v>
      </c>
      <c r="C15" s="167">
        <v>43944</v>
      </c>
      <c r="D15" s="167"/>
      <c r="E15" s="167" t="s">
        <v>475</v>
      </c>
      <c r="F15" s="170"/>
      <c r="G15" s="167">
        <v>43943</v>
      </c>
      <c r="H15" s="19" t="str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/>
      </c>
      <c r="I15" s="19" t="str" cm="1">
        <f t="array" aca="1" ref="I15" ca="1">IF(Table38[[#This Row],[Request Completion Period]]&lt;&gt;"", IF(Table38[[#This Row],[Request Completion Period]]&gt;Table44[Benchmark for LoS 1 - Service Delivery Period], "No", "Yes"), "")</f>
        <v/>
      </c>
      <c r="J15" s="19">
        <f>IF(ISBLANK(Table38[[#This Row],[Date Serviced]]),"",MONTH(Table38[[#This Row],[Date Serviced]]))</f>
        <v>4</v>
      </c>
      <c r="K15" s="169"/>
      <c r="L15" s="168"/>
      <c r="M15" s="168"/>
      <c r="N15" s="168"/>
      <c r="O15" s="168" t="s">
        <v>246</v>
      </c>
      <c r="P15" s="168" t="s">
        <v>253</v>
      </c>
      <c r="Q15" s="168"/>
      <c r="R15" s="168"/>
      <c r="S15" s="168" t="s">
        <v>255</v>
      </c>
      <c r="T15" s="168"/>
      <c r="U15" s="19" cm="1">
        <f t="array" ref="U15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1000</v>
      </c>
      <c r="V15" s="168" t="s">
        <v>343</v>
      </c>
      <c r="W15" s="170" t="s">
        <v>328</v>
      </c>
      <c r="X15" s="171"/>
      <c r="Y15" s="168"/>
      <c r="Z15" s="168"/>
      <c r="AA15" s="168"/>
      <c r="AB15" s="168"/>
      <c r="AC15" s="168"/>
      <c r="AD15" s="175" t="str">
        <f>IF(ISBLANK(Table38[[#This Row],[Date of Last Desludging]]),"", Table38[[#This Row],[Date Serviced]]-Table38[[#This Row],[Date of Last Desludging]])</f>
        <v/>
      </c>
      <c r="AE15" s="168"/>
      <c r="AF15" s="168"/>
      <c r="AG15" s="168"/>
      <c r="AH15" s="168"/>
      <c r="AI15" s="170">
        <f>'Data Registry'!$X$4</f>
        <v>2</v>
      </c>
    </row>
    <row r="16" spans="2:36">
      <c r="B16" s="167" t="s">
        <v>471</v>
      </c>
      <c r="C16" s="167">
        <v>43945</v>
      </c>
      <c r="D16" s="167"/>
      <c r="E16" s="167" t="s">
        <v>475</v>
      </c>
      <c r="F16" s="170"/>
      <c r="G16" s="167">
        <v>43944</v>
      </c>
      <c r="H16" s="19" t="str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/>
      </c>
      <c r="I16" s="19" t="str" cm="1">
        <f t="array" aca="1" ref="I16" ca="1">IF(Table38[[#This Row],[Request Completion Period]]&lt;&gt;"", IF(Table38[[#This Row],[Request Completion Period]]&gt;Table44[Benchmark for LoS 1 - Service Delivery Period], "No", "Yes"), "")</f>
        <v/>
      </c>
      <c r="J16" s="19">
        <f>IF(ISBLANK(Table38[[#This Row],[Date Serviced]]),"",MONTH(Table38[[#This Row],[Date Serviced]]))</f>
        <v>4</v>
      </c>
      <c r="K16" s="169"/>
      <c r="L16" s="168"/>
      <c r="M16" s="168"/>
      <c r="N16" s="168"/>
      <c r="O16" s="168" t="s">
        <v>246</v>
      </c>
      <c r="P16" s="168" t="s">
        <v>253</v>
      </c>
      <c r="Q16" s="168"/>
      <c r="R16" s="168"/>
      <c r="S16" s="168" t="s">
        <v>255</v>
      </c>
      <c r="T16" s="168"/>
      <c r="U16" s="19" cm="1">
        <f t="array" ref="U16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1000</v>
      </c>
      <c r="V16" s="168" t="s">
        <v>343</v>
      </c>
      <c r="W16" s="170" t="s">
        <v>328</v>
      </c>
      <c r="X16" s="171"/>
      <c r="Y16" s="168"/>
      <c r="Z16" s="168"/>
      <c r="AA16" s="168"/>
      <c r="AB16" s="168"/>
      <c r="AC16" s="168"/>
      <c r="AD16" s="175" t="str">
        <f>IF(ISBLANK(Table38[[#This Row],[Date of Last Desludging]]),"", Table38[[#This Row],[Date Serviced]]-Table38[[#This Row],[Date of Last Desludging]])</f>
        <v/>
      </c>
      <c r="AE16" s="168"/>
      <c r="AF16" s="168"/>
      <c r="AG16" s="168"/>
      <c r="AH16" s="168"/>
      <c r="AI16" s="170">
        <f>'Data Registry'!$X$4</f>
        <v>2</v>
      </c>
    </row>
    <row r="17" spans="2:35">
      <c r="B17" s="167" t="s">
        <v>471</v>
      </c>
      <c r="C17" s="167">
        <v>43945</v>
      </c>
      <c r="D17" s="167"/>
      <c r="E17" s="167" t="s">
        <v>475</v>
      </c>
      <c r="F17" s="170"/>
      <c r="G17" s="167">
        <v>43945</v>
      </c>
      <c r="H17" s="19" t="str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/>
      </c>
      <c r="I17" s="19" t="str" cm="1">
        <f t="array" aca="1" ref="I17" ca="1">IF(Table38[[#This Row],[Request Completion Period]]&lt;&gt;"", IF(Table38[[#This Row],[Request Completion Period]]&gt;Table44[Benchmark for LoS 1 - Service Delivery Period], "No", "Yes"), "")</f>
        <v/>
      </c>
      <c r="J17" s="19">
        <f>IF(ISBLANK(Table38[[#This Row],[Date Serviced]]),"",MONTH(Table38[[#This Row],[Date Serviced]]))</f>
        <v>4</v>
      </c>
      <c r="K17" s="169"/>
      <c r="L17" s="168"/>
      <c r="M17" s="168"/>
      <c r="N17" s="168"/>
      <c r="O17" s="168" t="s">
        <v>246</v>
      </c>
      <c r="P17" s="170" t="s">
        <v>318</v>
      </c>
      <c r="Q17" s="168"/>
      <c r="R17" s="168" t="s">
        <v>316</v>
      </c>
      <c r="S17" s="168" t="s">
        <v>255</v>
      </c>
      <c r="T17" s="168"/>
      <c r="U17" s="19" cm="1">
        <f t="array" ref="U17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1500</v>
      </c>
      <c r="V17" s="168" t="s">
        <v>343</v>
      </c>
      <c r="W17" s="170" t="s">
        <v>328</v>
      </c>
      <c r="X17" s="171"/>
      <c r="Y17" s="168"/>
      <c r="Z17" s="168"/>
      <c r="AA17" s="168"/>
      <c r="AB17" s="168"/>
      <c r="AC17" s="168"/>
      <c r="AD17" s="175" t="str">
        <f>IF(ISBLANK(Table38[[#This Row],[Date of Last Desludging]]),"", Table38[[#This Row],[Date Serviced]]-Table38[[#This Row],[Date of Last Desludging]])</f>
        <v/>
      </c>
      <c r="AE17" s="168"/>
      <c r="AF17" s="168"/>
      <c r="AG17" s="168"/>
      <c r="AH17" s="168"/>
      <c r="AI17" s="170">
        <f>'Data Registry'!$X$4</f>
        <v>2</v>
      </c>
    </row>
    <row r="18" spans="2:35">
      <c r="B18" s="167" t="s">
        <v>470</v>
      </c>
      <c r="C18" s="167"/>
      <c r="D18" s="167"/>
      <c r="E18" s="167"/>
      <c r="F18" s="170"/>
      <c r="G18" s="167">
        <v>43945</v>
      </c>
      <c r="H18" s="19" t="str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/>
      </c>
      <c r="I18" s="19" t="str" cm="1">
        <f t="array" aca="1" ref="I18" ca="1">IF(Table38[[#This Row],[Request Completion Period]]&lt;&gt;"", IF(Table38[[#This Row],[Request Completion Period]]&gt;Table44[Benchmark for LoS 1 - Service Delivery Period], "No", "Yes"), "")</f>
        <v/>
      </c>
      <c r="J18" s="19">
        <f>IF(ISBLANK(Table38[[#This Row],[Date Serviced]]),"",MONTH(Table38[[#This Row],[Date Serviced]]))</f>
        <v>4</v>
      </c>
      <c r="K18" s="169"/>
      <c r="L18" s="168"/>
      <c r="M18" s="168"/>
      <c r="N18" s="168"/>
      <c r="O18" s="168" t="s">
        <v>246</v>
      </c>
      <c r="P18" s="168" t="s">
        <v>318</v>
      </c>
      <c r="Q18" s="168"/>
      <c r="R18" s="168" t="s">
        <v>317</v>
      </c>
      <c r="S18" s="168" t="s">
        <v>255</v>
      </c>
      <c r="T18" s="168"/>
      <c r="U18" s="19" cm="1">
        <f t="array" ref="U18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1500</v>
      </c>
      <c r="V18" s="168" t="s">
        <v>343</v>
      </c>
      <c r="W18" s="170" t="s">
        <v>327</v>
      </c>
      <c r="X18" s="171"/>
      <c r="Y18" s="168"/>
      <c r="Z18" s="168"/>
      <c r="AA18" s="168"/>
      <c r="AB18" s="168"/>
      <c r="AC18" s="168"/>
      <c r="AD18" s="175" t="str">
        <f>IF(ISBLANK(Table38[[#This Row],[Date of Last Desludging]]),"", Table38[[#This Row],[Date Serviced]]-Table38[[#This Row],[Date of Last Desludging]])</f>
        <v/>
      </c>
      <c r="AE18" s="168"/>
      <c r="AF18" s="168"/>
      <c r="AG18" s="168"/>
      <c r="AH18" s="168"/>
      <c r="AI18" s="170">
        <f>'Data Registry'!$X$4</f>
        <v>2</v>
      </c>
    </row>
    <row r="19" spans="2:35">
      <c r="B19" s="167" t="s">
        <v>470</v>
      </c>
      <c r="C19" s="167"/>
      <c r="D19" s="167"/>
      <c r="E19" s="167"/>
      <c r="F19" s="167">
        <v>43945</v>
      </c>
      <c r="G19" s="167">
        <v>43949</v>
      </c>
      <c r="H19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4</v>
      </c>
      <c r="I19" s="19" t="str" cm="1">
        <f t="array" aca="1" ref="I19" ca="1">IF(Table38[[#This Row],[Request Completion Period]]&lt;&gt;"", IF(Table38[[#This Row],[Request Completion Period]]&gt;Table44[Benchmark for LoS 1 - Service Delivery Period], "No", "Yes"), "")</f>
        <v>No</v>
      </c>
      <c r="J19" s="19">
        <f>IF(ISBLANK(Table38[[#This Row],[Date Serviced]]),"",MONTH(Table38[[#This Row],[Date Serviced]]))</f>
        <v>4</v>
      </c>
      <c r="K19" s="169"/>
      <c r="L19" s="168"/>
      <c r="M19" s="168"/>
      <c r="N19" s="168"/>
      <c r="O19" s="168" t="s">
        <v>246</v>
      </c>
      <c r="P19" s="168" t="s">
        <v>318</v>
      </c>
      <c r="Q19" s="168"/>
      <c r="R19" s="168" t="s">
        <v>316</v>
      </c>
      <c r="S19" s="168" t="s">
        <v>255</v>
      </c>
      <c r="T19" s="168"/>
      <c r="U19" s="19" cm="1">
        <f t="array" ref="U19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1500</v>
      </c>
      <c r="V19" s="168" t="s">
        <v>343</v>
      </c>
      <c r="W19" s="170" t="s">
        <v>327</v>
      </c>
      <c r="X19" s="171"/>
      <c r="Y19" s="168"/>
      <c r="Z19" s="168"/>
      <c r="AA19" s="168"/>
      <c r="AB19" s="168"/>
      <c r="AC19" s="168"/>
      <c r="AD19" s="175" t="str">
        <f>IF(ISBLANK(Table38[[#This Row],[Date of Last Desludging]]),"", Table38[[#This Row],[Date Serviced]]-Table38[[#This Row],[Date of Last Desludging]])</f>
        <v/>
      </c>
      <c r="AE19" s="168"/>
      <c r="AF19" s="168"/>
      <c r="AG19" s="168"/>
      <c r="AH19" s="168"/>
      <c r="AI19" s="170">
        <f>'Data Registry'!$X$4</f>
        <v>2</v>
      </c>
    </row>
    <row r="20" spans="2:35">
      <c r="B20" s="167" t="s">
        <v>470</v>
      </c>
      <c r="C20" s="167"/>
      <c r="D20" s="167"/>
      <c r="E20" s="167"/>
      <c r="F20" s="167">
        <v>43945</v>
      </c>
      <c r="G20" s="167">
        <v>43952</v>
      </c>
      <c r="H20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7</v>
      </c>
      <c r="I20" s="19" t="str" cm="1">
        <f t="array" aca="1" ref="I20" ca="1">IF(Table38[[#This Row],[Request Completion Period]]&lt;&gt;"", IF(Table38[[#This Row],[Request Completion Period]]&gt;Table44[Benchmark for LoS 1 - Service Delivery Period], "No", "Yes"), "")</f>
        <v>No</v>
      </c>
      <c r="J20" s="19">
        <f>IF(ISBLANK(Table38[[#This Row],[Date Serviced]]),"",MONTH(Table38[[#This Row],[Date Serviced]]))</f>
        <v>5</v>
      </c>
      <c r="K20" s="169"/>
      <c r="L20" s="168"/>
      <c r="M20" s="168"/>
      <c r="N20" s="168"/>
      <c r="O20" s="168" t="s">
        <v>246</v>
      </c>
      <c r="P20" s="168" t="s">
        <v>318</v>
      </c>
      <c r="Q20" s="168"/>
      <c r="R20" s="168" t="s">
        <v>317</v>
      </c>
      <c r="S20" s="168" t="s">
        <v>255</v>
      </c>
      <c r="T20" s="168"/>
      <c r="U20" s="19" cm="1">
        <f t="array" ref="U20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1500</v>
      </c>
      <c r="V20" s="168" t="s">
        <v>345</v>
      </c>
      <c r="W20" s="170" t="s">
        <v>327</v>
      </c>
      <c r="X20" s="171"/>
      <c r="Y20" s="168"/>
      <c r="Z20" s="168"/>
      <c r="AA20" s="168"/>
      <c r="AB20" s="168"/>
      <c r="AC20" s="168"/>
      <c r="AD20" s="175" t="str">
        <f>IF(ISBLANK(Table38[[#This Row],[Date of Last Desludging]]),"", Table38[[#This Row],[Date Serviced]]-Table38[[#This Row],[Date of Last Desludging]])</f>
        <v/>
      </c>
      <c r="AE20" s="168"/>
      <c r="AF20" s="168"/>
      <c r="AG20" s="168"/>
      <c r="AH20" s="168"/>
      <c r="AI20" s="170">
        <f>'Data Registry'!$X$4</f>
        <v>2</v>
      </c>
    </row>
    <row r="21" spans="2:35">
      <c r="B21" s="167" t="s">
        <v>470</v>
      </c>
      <c r="C21" s="167"/>
      <c r="D21" s="167"/>
      <c r="E21" s="167"/>
      <c r="F21" s="167">
        <v>43945</v>
      </c>
      <c r="G21" s="167">
        <v>43952</v>
      </c>
      <c r="H21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7</v>
      </c>
      <c r="I21" s="19" t="str" cm="1">
        <f t="array" aca="1" ref="I21" ca="1">IF(Table38[[#This Row],[Request Completion Period]]&lt;&gt;"", IF(Table38[[#This Row],[Request Completion Period]]&gt;Table44[Benchmark for LoS 1 - Service Delivery Period], "No", "Yes"), "")</f>
        <v>No</v>
      </c>
      <c r="J21" s="19">
        <f>IF(ISBLANK(Table38[[#This Row],[Date Serviced]]),"",MONTH(Table38[[#This Row],[Date Serviced]]))</f>
        <v>5</v>
      </c>
      <c r="K21" s="169"/>
      <c r="L21" s="168"/>
      <c r="M21" s="168"/>
      <c r="N21" s="168"/>
      <c r="O21" s="168" t="s">
        <v>246</v>
      </c>
      <c r="P21" s="168" t="s">
        <v>253</v>
      </c>
      <c r="Q21" s="168"/>
      <c r="R21" s="168"/>
      <c r="S21" s="168" t="s">
        <v>255</v>
      </c>
      <c r="T21" s="168"/>
      <c r="U21" s="19" cm="1">
        <f t="array" ref="U21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1000</v>
      </c>
      <c r="V21" s="168" t="s">
        <v>345</v>
      </c>
      <c r="W21" s="170" t="s">
        <v>327</v>
      </c>
      <c r="X21" s="171"/>
      <c r="Y21" s="168"/>
      <c r="Z21" s="168"/>
      <c r="AA21" s="168"/>
      <c r="AB21" s="168"/>
      <c r="AC21" s="168"/>
      <c r="AD21" s="175" t="str">
        <f>IF(ISBLANK(Table38[[#This Row],[Date of Last Desludging]]),"", Table38[[#This Row],[Date Serviced]]-Table38[[#This Row],[Date of Last Desludging]])</f>
        <v/>
      </c>
      <c r="AE21" s="168"/>
      <c r="AF21" s="168"/>
      <c r="AG21" s="168"/>
      <c r="AH21" s="168"/>
      <c r="AI21" s="170">
        <f>'Data Registry'!$X$4</f>
        <v>2</v>
      </c>
    </row>
    <row r="22" spans="2:35">
      <c r="B22" s="167" t="s">
        <v>470</v>
      </c>
      <c r="C22" s="167"/>
      <c r="D22" s="167"/>
      <c r="E22" s="167"/>
      <c r="F22" s="167">
        <v>43945</v>
      </c>
      <c r="G22" s="167">
        <v>43947</v>
      </c>
      <c r="H22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2</v>
      </c>
      <c r="I22" s="19" t="str" cm="1">
        <f t="array" aca="1" ref="I22" ca="1">IF(Table38[[#This Row],[Request Completion Period]]&lt;&gt;"", IF(Table38[[#This Row],[Request Completion Period]]&gt;Table44[Benchmark for LoS 1 - Service Delivery Period], "No", "Yes"), "")</f>
        <v>Yes</v>
      </c>
      <c r="J22" s="19">
        <f>IF(ISBLANK(Table38[[#This Row],[Date Serviced]]),"",MONTH(Table38[[#This Row],[Date Serviced]]))</f>
        <v>4</v>
      </c>
      <c r="K22" s="169"/>
      <c r="L22" s="168"/>
      <c r="M22" s="168"/>
      <c r="N22" s="168"/>
      <c r="O22" s="168" t="s">
        <v>246</v>
      </c>
      <c r="P22" s="168" t="s">
        <v>253</v>
      </c>
      <c r="Q22" s="168"/>
      <c r="R22" s="168"/>
      <c r="S22" s="168" t="s">
        <v>255</v>
      </c>
      <c r="T22" s="168"/>
      <c r="U22" s="19" cm="1">
        <f t="array" ref="U22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1000</v>
      </c>
      <c r="V22" s="168" t="s">
        <v>345</v>
      </c>
      <c r="W22" s="170" t="s">
        <v>327</v>
      </c>
      <c r="X22" s="171"/>
      <c r="Y22" s="168"/>
      <c r="Z22" s="168"/>
      <c r="AA22" s="168"/>
      <c r="AB22" s="168"/>
      <c r="AC22" s="168"/>
      <c r="AD22" s="175" t="str">
        <f>IF(ISBLANK(Table38[[#This Row],[Date of Last Desludging]]),"", Table38[[#This Row],[Date Serviced]]-Table38[[#This Row],[Date of Last Desludging]])</f>
        <v/>
      </c>
      <c r="AE22" s="168"/>
      <c r="AF22" s="168"/>
      <c r="AG22" s="168"/>
      <c r="AH22" s="168"/>
      <c r="AI22" s="170">
        <f>'Data Registry'!$X$4</f>
        <v>2</v>
      </c>
    </row>
    <row r="23" spans="2:35">
      <c r="B23" s="167" t="s">
        <v>470</v>
      </c>
      <c r="C23" s="167"/>
      <c r="D23" s="167"/>
      <c r="E23" s="167"/>
      <c r="F23" s="167">
        <v>43945</v>
      </c>
      <c r="G23" s="167">
        <v>43948</v>
      </c>
      <c r="H23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3</v>
      </c>
      <c r="I23" s="19" t="str" cm="1">
        <f t="array" aca="1" ref="I23" ca="1">IF(Table38[[#This Row],[Request Completion Period]]&lt;&gt;"", IF(Table38[[#This Row],[Request Completion Period]]&gt;Table44[Benchmark for LoS 1 - Service Delivery Period], "No", "Yes"), "")</f>
        <v>No</v>
      </c>
      <c r="J23" s="19">
        <f>IF(ISBLANK(Table38[[#This Row],[Date Serviced]]),"",MONTH(Table38[[#This Row],[Date Serviced]]))</f>
        <v>4</v>
      </c>
      <c r="K23" s="169"/>
      <c r="L23" s="168"/>
      <c r="M23" s="168"/>
      <c r="N23" s="168"/>
      <c r="O23" s="168" t="s">
        <v>248</v>
      </c>
      <c r="P23" s="168" t="s">
        <v>253</v>
      </c>
      <c r="Q23" s="168"/>
      <c r="R23" s="168"/>
      <c r="S23" s="168" t="s">
        <v>255</v>
      </c>
      <c r="T23" s="168"/>
      <c r="U23" s="19" cm="1">
        <f t="array" ref="U23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200</v>
      </c>
      <c r="V23" s="168" t="s">
        <v>345</v>
      </c>
      <c r="W23" s="170" t="s">
        <v>327</v>
      </c>
      <c r="X23" s="171"/>
      <c r="Y23" s="168"/>
      <c r="Z23" s="168"/>
      <c r="AA23" s="168"/>
      <c r="AB23" s="168"/>
      <c r="AC23" s="168"/>
      <c r="AD23" s="175" t="str">
        <f>IF(ISBLANK(Table38[[#This Row],[Date of Last Desludging]]),"", Table38[[#This Row],[Date Serviced]]-Table38[[#This Row],[Date of Last Desludging]])</f>
        <v/>
      </c>
      <c r="AE23" s="168"/>
      <c r="AF23" s="168"/>
      <c r="AG23" s="168"/>
      <c r="AH23" s="168"/>
      <c r="AI23" s="170">
        <f>'Data Registry'!$X$4</f>
        <v>2</v>
      </c>
    </row>
    <row r="24" spans="2:35">
      <c r="B24" s="167" t="s">
        <v>470</v>
      </c>
      <c r="C24" s="167"/>
      <c r="D24" s="167"/>
      <c r="E24" s="167"/>
      <c r="F24" s="167">
        <v>43945</v>
      </c>
      <c r="G24" s="167">
        <v>43945</v>
      </c>
      <c r="H24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0</v>
      </c>
      <c r="I24" s="19" t="str" cm="1">
        <f t="array" aca="1" ref="I24" ca="1">IF(Table38[[#This Row],[Request Completion Period]]&lt;&gt;"", IF(Table38[[#This Row],[Request Completion Period]]&gt;Table44[Benchmark for LoS 1 - Service Delivery Period], "No", "Yes"), "")</f>
        <v>Yes</v>
      </c>
      <c r="J24" s="19">
        <f>IF(ISBLANK(Table38[[#This Row],[Date Serviced]]),"",MONTH(Table38[[#This Row],[Date Serviced]]))</f>
        <v>4</v>
      </c>
      <c r="K24" s="169"/>
      <c r="L24" s="168"/>
      <c r="M24" s="168"/>
      <c r="N24" s="168"/>
      <c r="O24" s="168" t="s">
        <v>246</v>
      </c>
      <c r="P24" s="168" t="s">
        <v>253</v>
      </c>
      <c r="Q24" s="168"/>
      <c r="R24" s="168"/>
      <c r="S24" s="168" t="s">
        <v>255</v>
      </c>
      <c r="T24" s="168"/>
      <c r="U24" s="19" cm="1">
        <f t="array" ref="U24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1000</v>
      </c>
      <c r="V24" s="168" t="s">
        <v>345</v>
      </c>
      <c r="W24" s="170" t="s">
        <v>327</v>
      </c>
      <c r="X24" s="171"/>
      <c r="Y24" s="168"/>
      <c r="Z24" s="168"/>
      <c r="AA24" s="168"/>
      <c r="AB24" s="168"/>
      <c r="AC24" s="168"/>
      <c r="AD24" s="175" t="str">
        <f>IF(ISBLANK(Table38[[#This Row],[Date of Last Desludging]]),"", Table38[[#This Row],[Date Serviced]]-Table38[[#This Row],[Date of Last Desludging]])</f>
        <v/>
      </c>
      <c r="AE24" s="168"/>
      <c r="AF24" s="168"/>
      <c r="AG24" s="168"/>
      <c r="AH24" s="168"/>
      <c r="AI24" s="170">
        <f>'Data Registry'!$X$4</f>
        <v>2</v>
      </c>
    </row>
    <row r="25" spans="2:35">
      <c r="B25" s="167" t="s">
        <v>470</v>
      </c>
      <c r="C25" s="167"/>
      <c r="D25" s="167"/>
      <c r="E25" s="167"/>
      <c r="F25" s="167">
        <v>43974</v>
      </c>
      <c r="G25" s="167">
        <v>43974</v>
      </c>
      <c r="H25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0</v>
      </c>
      <c r="I25" s="19" t="str" cm="1">
        <f t="array" aca="1" ref="I25" ca="1">IF(Table38[[#This Row],[Request Completion Period]]&lt;&gt;"", IF(Table38[[#This Row],[Request Completion Period]]&gt;Table44[Benchmark for LoS 1 - Service Delivery Period], "No", "Yes"), "")</f>
        <v>Yes</v>
      </c>
      <c r="J25" s="19">
        <f>IF(ISBLANK(Table38[[#This Row],[Date Serviced]]),"",MONTH(Table38[[#This Row],[Date Serviced]]))</f>
        <v>5</v>
      </c>
      <c r="K25" s="169"/>
      <c r="L25" s="168"/>
      <c r="M25" s="168"/>
      <c r="N25" s="168"/>
      <c r="O25" s="168" t="s">
        <v>248</v>
      </c>
      <c r="P25" s="168" t="s">
        <v>253</v>
      </c>
      <c r="Q25" s="168"/>
      <c r="R25" s="168"/>
      <c r="S25" s="168" t="s">
        <v>256</v>
      </c>
      <c r="T25" s="168"/>
      <c r="U25" s="19" cm="1">
        <f t="array" ref="U25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-300</v>
      </c>
      <c r="V25" s="168" t="s">
        <v>343</v>
      </c>
      <c r="W25" s="170" t="s">
        <v>328</v>
      </c>
      <c r="X25" s="171"/>
      <c r="Y25" s="168"/>
      <c r="Z25" s="168"/>
      <c r="AA25" s="168"/>
      <c r="AB25" s="168"/>
      <c r="AC25" s="168"/>
      <c r="AD25" s="175" t="str">
        <f>IF(ISBLANK(Table38[[#This Row],[Date of Last Desludging]]),"", Table38[[#This Row],[Date Serviced]]-Table38[[#This Row],[Date of Last Desludging]])</f>
        <v/>
      </c>
      <c r="AE25" s="168"/>
      <c r="AF25" s="168"/>
      <c r="AG25" s="168"/>
      <c r="AH25" s="168"/>
      <c r="AI25" s="170">
        <f>'Data Registry'!$X$4</f>
        <v>2</v>
      </c>
    </row>
    <row r="26" spans="2:35">
      <c r="B26" s="167" t="s">
        <v>470</v>
      </c>
      <c r="C26" s="167"/>
      <c r="D26" s="167"/>
      <c r="E26" s="167"/>
      <c r="F26" s="167">
        <v>44007</v>
      </c>
      <c r="G26" s="167">
        <v>44008</v>
      </c>
      <c r="H26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1</v>
      </c>
      <c r="I26" s="19" t="str" cm="1">
        <f t="array" aca="1" ref="I26" ca="1">IF(Table38[[#This Row],[Request Completion Period]]&lt;&gt;"", IF(Table38[[#This Row],[Request Completion Period]]&gt;Table44[Benchmark for LoS 1 - Service Delivery Period], "No", "Yes"), "")</f>
        <v>Yes</v>
      </c>
      <c r="J26" s="19">
        <f>IF(ISBLANK(Table38[[#This Row],[Date Serviced]]),"",MONTH(Table38[[#This Row],[Date Serviced]]))</f>
        <v>6</v>
      </c>
      <c r="K26" s="169"/>
      <c r="L26" s="168"/>
      <c r="M26" s="168"/>
      <c r="N26" s="168"/>
      <c r="O26" s="168" t="s">
        <v>246</v>
      </c>
      <c r="P26" s="168" t="s">
        <v>253</v>
      </c>
      <c r="Q26" s="168"/>
      <c r="R26" s="168"/>
      <c r="S26" s="168" t="s">
        <v>255</v>
      </c>
      <c r="T26" s="168"/>
      <c r="U26" s="19" cm="1">
        <f t="array" ref="U26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1000</v>
      </c>
      <c r="V26" s="168" t="s">
        <v>343</v>
      </c>
      <c r="W26" s="170" t="s">
        <v>327</v>
      </c>
      <c r="X26" s="171"/>
      <c r="Y26" s="168"/>
      <c r="Z26" s="168"/>
      <c r="AA26" s="168"/>
      <c r="AB26" s="168"/>
      <c r="AC26" s="168"/>
      <c r="AD26" s="175" t="str">
        <f>IF(ISBLANK(Table38[[#This Row],[Date of Last Desludging]]),"", Table38[[#This Row],[Date Serviced]]-Table38[[#This Row],[Date of Last Desludging]])</f>
        <v/>
      </c>
      <c r="AE26" s="168"/>
      <c r="AF26" s="168"/>
      <c r="AG26" s="168"/>
      <c r="AH26" s="168"/>
      <c r="AI26" s="170">
        <f>'Data Registry'!$X$4</f>
        <v>2</v>
      </c>
    </row>
    <row r="27" spans="2:35">
      <c r="B27" s="167" t="s">
        <v>470</v>
      </c>
      <c r="C27" s="167"/>
      <c r="D27" s="167"/>
      <c r="E27" s="167"/>
      <c r="F27" s="167">
        <v>44067</v>
      </c>
      <c r="G27" s="167">
        <v>44068</v>
      </c>
      <c r="H27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1</v>
      </c>
      <c r="I27" s="19" t="str" cm="1">
        <f t="array" aca="1" ref="I27" ca="1">IF(Table38[[#This Row],[Request Completion Period]]&lt;&gt;"", IF(Table38[[#This Row],[Request Completion Period]]&gt;Table44[Benchmark for LoS 1 - Service Delivery Period], "No", "Yes"), "")</f>
        <v>Yes</v>
      </c>
      <c r="J27" s="19">
        <f>IF(ISBLANK(Table38[[#This Row],[Date Serviced]]),"",MONTH(Table38[[#This Row],[Date Serviced]]))</f>
        <v>8</v>
      </c>
      <c r="K27" s="169"/>
      <c r="L27" s="168"/>
      <c r="M27" s="168"/>
      <c r="N27" s="168"/>
      <c r="O27" s="168" t="s">
        <v>247</v>
      </c>
      <c r="P27" s="168" t="s">
        <v>319</v>
      </c>
      <c r="Q27" s="168"/>
      <c r="R27" s="168" t="s">
        <v>313</v>
      </c>
      <c r="S27" s="168" t="s">
        <v>255</v>
      </c>
      <c r="T27" s="168"/>
      <c r="U27" s="19" cm="1">
        <f t="array" ref="U27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3000</v>
      </c>
      <c r="V27" s="168" t="s">
        <v>343</v>
      </c>
      <c r="W27" s="170"/>
      <c r="X27" s="171"/>
      <c r="Y27" s="168"/>
      <c r="Z27" s="168"/>
      <c r="AA27" s="168"/>
      <c r="AB27" s="168"/>
      <c r="AC27" s="168"/>
      <c r="AD27" s="175" t="str">
        <f>IF(ISBLANK(Table38[[#This Row],[Date of Last Desludging]]),"", Table38[[#This Row],[Date Serviced]]-Table38[[#This Row],[Date of Last Desludging]])</f>
        <v/>
      </c>
      <c r="AE27" s="168"/>
      <c r="AF27" s="168"/>
      <c r="AG27" s="168"/>
      <c r="AH27" s="168"/>
      <c r="AI27" s="170">
        <f>'Data Registry'!$X$4</f>
        <v>2</v>
      </c>
    </row>
    <row r="28" spans="2:35">
      <c r="B28" s="167" t="s">
        <v>470</v>
      </c>
      <c r="C28" s="167"/>
      <c r="D28" s="167"/>
      <c r="E28" s="167"/>
      <c r="F28" s="167">
        <v>44068</v>
      </c>
      <c r="G28" s="167">
        <v>44070</v>
      </c>
      <c r="H28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2</v>
      </c>
      <c r="I28" s="19" t="str" cm="1">
        <f t="array" aca="1" ref="I28" ca="1">IF(Table38[[#This Row],[Request Completion Period]]&lt;&gt;"", IF(Table38[[#This Row],[Request Completion Period]]&gt;Table44[Benchmark for LoS 1 - Service Delivery Period], "No", "Yes"), "")</f>
        <v>Yes</v>
      </c>
      <c r="J28" s="19">
        <f>IF(ISBLANK(Table38[[#This Row],[Date Serviced]]),"",MONTH(Table38[[#This Row],[Date Serviced]]))</f>
        <v>8</v>
      </c>
      <c r="K28" s="169"/>
      <c r="L28" s="168"/>
      <c r="M28" s="168"/>
      <c r="N28" s="168"/>
      <c r="O28" s="168" t="s">
        <v>246</v>
      </c>
      <c r="P28" s="168" t="s">
        <v>253</v>
      </c>
      <c r="Q28" s="168"/>
      <c r="R28" s="168"/>
      <c r="S28" s="168"/>
      <c r="T28" s="168"/>
      <c r="U28" s="19" cm="1">
        <f t="array" ref="U28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1000</v>
      </c>
      <c r="V28" s="168" t="s">
        <v>343</v>
      </c>
      <c r="W28" s="170"/>
      <c r="X28" s="171"/>
      <c r="Y28" s="168"/>
      <c r="Z28" s="168"/>
      <c r="AA28" s="168"/>
      <c r="AB28" s="168"/>
      <c r="AC28" s="168"/>
      <c r="AD28" s="175" t="str">
        <f>IF(ISBLANK(Table38[[#This Row],[Date of Last Desludging]]),"", Table38[[#This Row],[Date Serviced]]-Table38[[#This Row],[Date of Last Desludging]])</f>
        <v/>
      </c>
      <c r="AE28" s="168"/>
      <c r="AF28" s="168"/>
      <c r="AG28" s="168"/>
      <c r="AH28" s="168"/>
      <c r="AI28" s="170">
        <f>'Data Registry'!$X$4</f>
        <v>2</v>
      </c>
    </row>
    <row r="29" spans="2:35">
      <c r="B29" s="167" t="s">
        <v>470</v>
      </c>
      <c r="C29" s="167"/>
      <c r="D29" s="167"/>
      <c r="E29" s="167"/>
      <c r="F29" s="167">
        <v>44069</v>
      </c>
      <c r="G29" s="167">
        <v>44071</v>
      </c>
      <c r="H29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2</v>
      </c>
      <c r="I29" s="19" t="str" cm="1">
        <f t="array" aca="1" ref="I29" ca="1">IF(Table38[[#This Row],[Request Completion Period]]&lt;&gt;"", IF(Table38[[#This Row],[Request Completion Period]]&gt;Table44[Benchmark for LoS 1 - Service Delivery Period], "No", "Yes"), "")</f>
        <v>Yes</v>
      </c>
      <c r="J29" s="19">
        <f>IF(ISBLANK(Table38[[#This Row],[Date Serviced]]),"",MONTH(Table38[[#This Row],[Date Serviced]]))</f>
        <v>8</v>
      </c>
      <c r="K29" s="169"/>
      <c r="L29" s="168"/>
      <c r="M29" s="168"/>
      <c r="N29" s="168"/>
      <c r="O29" s="168" t="s">
        <v>246</v>
      </c>
      <c r="P29" s="168" t="s">
        <v>253</v>
      </c>
      <c r="Q29" s="168"/>
      <c r="R29" s="168"/>
      <c r="S29" s="168"/>
      <c r="T29" s="168"/>
      <c r="U29" s="19" cm="1">
        <f t="array" ref="U29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1000</v>
      </c>
      <c r="V29" s="168" t="s">
        <v>343</v>
      </c>
      <c r="W29" s="170"/>
      <c r="X29" s="171"/>
      <c r="Y29" s="168"/>
      <c r="Z29" s="168"/>
      <c r="AA29" s="168"/>
      <c r="AB29" s="168"/>
      <c r="AC29" s="168"/>
      <c r="AD29" s="175" t="str">
        <f>IF(ISBLANK(Table38[[#This Row],[Date of Last Desludging]]),"", Table38[[#This Row],[Date Serviced]]-Table38[[#This Row],[Date of Last Desludging]])</f>
        <v/>
      </c>
      <c r="AE29" s="168"/>
      <c r="AF29" s="168"/>
      <c r="AG29" s="168"/>
      <c r="AH29" s="168"/>
      <c r="AI29" s="170">
        <f>'Data Registry'!$X$4</f>
        <v>2</v>
      </c>
    </row>
    <row r="30" spans="2:35">
      <c r="B30" s="167" t="s">
        <v>470</v>
      </c>
      <c r="C30" s="167"/>
      <c r="D30" s="167"/>
      <c r="E30" s="167"/>
      <c r="F30" s="167">
        <v>44013</v>
      </c>
      <c r="G30" s="167">
        <v>44018</v>
      </c>
      <c r="H30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5</v>
      </c>
      <c r="I30" s="19" t="str" cm="1">
        <f t="array" aca="1" ref="I30" ca="1">IF(Table38[[#This Row],[Request Completion Period]]&lt;&gt;"", IF(Table38[[#This Row],[Request Completion Period]]&gt;Table44[Benchmark for LoS 1 - Service Delivery Period], "No", "Yes"), "")</f>
        <v>No</v>
      </c>
      <c r="J30" s="19">
        <f>IF(ISBLANK(Table38[[#This Row],[Date Serviced]]),"",MONTH(Table38[[#This Row],[Date Serviced]]))</f>
        <v>7</v>
      </c>
      <c r="K30" s="169"/>
      <c r="L30" s="168"/>
      <c r="M30" s="168"/>
      <c r="N30" s="168"/>
      <c r="O30" s="168" t="s">
        <v>246</v>
      </c>
      <c r="P30" s="168" t="s">
        <v>253</v>
      </c>
      <c r="Q30" s="168"/>
      <c r="R30" s="168"/>
      <c r="S30" s="168"/>
      <c r="T30" s="168"/>
      <c r="U30" s="19" cm="1">
        <f t="array" ref="U30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1000</v>
      </c>
      <c r="V30" s="168" t="s">
        <v>345</v>
      </c>
      <c r="W30" s="168"/>
      <c r="X30" s="171"/>
      <c r="Y30" s="168"/>
      <c r="Z30" s="168"/>
      <c r="AA30" s="168"/>
      <c r="AB30" s="168"/>
      <c r="AC30" s="168"/>
      <c r="AD30" s="175" t="str">
        <f>IF(ISBLANK(Table38[[#This Row],[Date of Last Desludging]]),"", Table38[[#This Row],[Date Serviced]]-Table38[[#This Row],[Date of Last Desludging]])</f>
        <v/>
      </c>
      <c r="AE30" s="168"/>
      <c r="AF30" s="168"/>
      <c r="AG30" s="168"/>
      <c r="AH30" s="168"/>
      <c r="AI30" s="170">
        <f>'Data Registry'!$X$4</f>
        <v>2</v>
      </c>
    </row>
    <row r="31" spans="2:35">
      <c r="B31" s="167" t="s">
        <v>470</v>
      </c>
      <c r="C31" s="167"/>
      <c r="D31" s="167"/>
      <c r="E31" s="167"/>
      <c r="F31" s="167">
        <v>44075</v>
      </c>
      <c r="G31" s="167">
        <v>44075</v>
      </c>
      <c r="H31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0</v>
      </c>
      <c r="I31" s="19" t="str" cm="1">
        <f t="array" aca="1" ref="I31" ca="1">IF(Table38[[#This Row],[Request Completion Period]]&lt;&gt;"", IF(Table38[[#This Row],[Request Completion Period]]&gt;Table44[Benchmark for LoS 1 - Service Delivery Period], "No", "Yes"), "")</f>
        <v>Yes</v>
      </c>
      <c r="J31" s="19">
        <f>IF(ISBLANK(Table38[[#This Row],[Date Serviced]]),"",MONTH(Table38[[#This Row],[Date Serviced]]))</f>
        <v>9</v>
      </c>
      <c r="K31" s="169"/>
      <c r="L31" s="168"/>
      <c r="M31" s="168"/>
      <c r="N31" s="168"/>
      <c r="O31" s="168" t="s">
        <v>251</v>
      </c>
      <c r="P31" s="168" t="s">
        <v>253</v>
      </c>
      <c r="Q31" s="168"/>
      <c r="R31" s="168"/>
      <c r="S31" s="168"/>
      <c r="T31" s="168"/>
      <c r="U31" s="19" cm="1">
        <f t="array" ref="U31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1500</v>
      </c>
      <c r="V31" s="168" t="s">
        <v>345</v>
      </c>
      <c r="W31" s="168"/>
      <c r="X31" s="171"/>
      <c r="Y31" s="168"/>
      <c r="Z31" s="168"/>
      <c r="AA31" s="168"/>
      <c r="AB31" s="168"/>
      <c r="AC31" s="168"/>
      <c r="AD31" s="175" t="str">
        <f>IF(ISBLANK(Table38[[#This Row],[Date of Last Desludging]]),"", Table38[[#This Row],[Date Serviced]]-Table38[[#This Row],[Date of Last Desludging]])</f>
        <v/>
      </c>
      <c r="AE31" s="168"/>
      <c r="AF31" s="168"/>
      <c r="AG31" s="168"/>
      <c r="AH31" s="168"/>
      <c r="AI31" s="170">
        <f>'Data Registry'!$X$4</f>
        <v>2</v>
      </c>
    </row>
    <row r="32" spans="2:35">
      <c r="B32" s="167" t="s">
        <v>470</v>
      </c>
      <c r="C32" s="167"/>
      <c r="D32" s="167"/>
      <c r="E32" s="167"/>
      <c r="F32" s="167">
        <v>44105</v>
      </c>
      <c r="G32" s="167">
        <v>44105</v>
      </c>
      <c r="H32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0</v>
      </c>
      <c r="I32" s="19" t="str" cm="1">
        <f t="array" aca="1" ref="I32" ca="1">IF(Table38[[#This Row],[Request Completion Period]]&lt;&gt;"", IF(Table38[[#This Row],[Request Completion Period]]&gt;Table44[Benchmark for LoS 1 - Service Delivery Period], "No", "Yes"), "")</f>
        <v>Yes</v>
      </c>
      <c r="J32" s="19">
        <f>IF(ISBLANK(Table38[[#This Row],[Date Serviced]]),"",MONTH(Table38[[#This Row],[Date Serviced]]))</f>
        <v>10</v>
      </c>
      <c r="K32" s="169"/>
      <c r="L32" s="168"/>
      <c r="M32" s="168"/>
      <c r="N32" s="168"/>
      <c r="O32" s="168" t="s">
        <v>246</v>
      </c>
      <c r="P32" s="168" t="s">
        <v>318</v>
      </c>
      <c r="Q32" s="168"/>
      <c r="R32" s="168" t="s">
        <v>317</v>
      </c>
      <c r="S32" s="168"/>
      <c r="T32" s="168"/>
      <c r="U32" s="19" cm="1">
        <f t="array" ref="U32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1500</v>
      </c>
      <c r="V32" s="168" t="s">
        <v>345</v>
      </c>
      <c r="W32" s="168"/>
      <c r="X32" s="171"/>
      <c r="Y32" s="168"/>
      <c r="Z32" s="168"/>
      <c r="AA32" s="168"/>
      <c r="AB32" s="168"/>
      <c r="AC32" s="168"/>
      <c r="AD32" s="175" t="str">
        <f>IF(ISBLANK(Table38[[#This Row],[Date of Last Desludging]]),"", Table38[[#This Row],[Date Serviced]]-Table38[[#This Row],[Date of Last Desludging]])</f>
        <v/>
      </c>
      <c r="AE32" s="168"/>
      <c r="AF32" s="168"/>
      <c r="AG32" s="168"/>
      <c r="AH32" s="168"/>
      <c r="AI32" s="170">
        <f>'Data Registry'!$X$4</f>
        <v>2</v>
      </c>
    </row>
    <row r="33" spans="2:35">
      <c r="B33" s="167" t="s">
        <v>470</v>
      </c>
      <c r="C33" s="167"/>
      <c r="D33" s="167"/>
      <c r="E33" s="167"/>
      <c r="F33" s="167">
        <v>44136</v>
      </c>
      <c r="G33" s="167">
        <v>44136</v>
      </c>
      <c r="H33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0</v>
      </c>
      <c r="I33" s="19" t="str" cm="1">
        <f t="array" aca="1" ref="I33" ca="1">IF(Table38[[#This Row],[Request Completion Period]]&lt;&gt;"", IF(Table38[[#This Row],[Request Completion Period]]&gt;Table44[Benchmark for LoS 1 - Service Delivery Period], "No", "Yes"), "")</f>
        <v>Yes</v>
      </c>
      <c r="J33" s="19">
        <f>IF(ISBLANK(Table38[[#This Row],[Date Serviced]]),"",MONTH(Table38[[#This Row],[Date Serviced]]))</f>
        <v>11</v>
      </c>
      <c r="K33" s="169"/>
      <c r="L33" s="168"/>
      <c r="M33" s="168"/>
      <c r="N33" s="168"/>
      <c r="O33" s="168" t="s">
        <v>246</v>
      </c>
      <c r="P33" s="168" t="s">
        <v>318</v>
      </c>
      <c r="Q33" s="168"/>
      <c r="R33" s="168" t="s">
        <v>316</v>
      </c>
      <c r="S33" s="168"/>
      <c r="T33" s="168"/>
      <c r="U33" s="19" cm="1">
        <f t="array" ref="U33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1500</v>
      </c>
      <c r="V33" s="168" t="s">
        <v>345</v>
      </c>
      <c r="W33" s="168"/>
      <c r="X33" s="171"/>
      <c r="Y33" s="168"/>
      <c r="Z33" s="168"/>
      <c r="AA33" s="168"/>
      <c r="AB33" s="168"/>
      <c r="AC33" s="168"/>
      <c r="AD33" s="175" t="str">
        <f>IF(ISBLANK(Table38[[#This Row],[Date of Last Desludging]]),"", Table38[[#This Row],[Date Serviced]]-Table38[[#This Row],[Date of Last Desludging]])</f>
        <v/>
      </c>
      <c r="AE33" s="168"/>
      <c r="AF33" s="168"/>
      <c r="AG33" s="168"/>
      <c r="AH33" s="168"/>
      <c r="AI33" s="170">
        <f>'Data Registry'!$X$4</f>
        <v>2</v>
      </c>
    </row>
    <row r="34" spans="2:35">
      <c r="B34" s="167" t="s">
        <v>470</v>
      </c>
      <c r="C34" s="167"/>
      <c r="D34" s="167"/>
      <c r="E34" s="167"/>
      <c r="F34" s="167">
        <v>44166</v>
      </c>
      <c r="G34" s="167">
        <v>44166</v>
      </c>
      <c r="H34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0</v>
      </c>
      <c r="I34" s="19" t="str" cm="1">
        <f t="array" aca="1" ref="I34" ca="1">IF(Table38[[#This Row],[Request Completion Period]]&lt;&gt;"", IF(Table38[[#This Row],[Request Completion Period]]&gt;Table44[Benchmark for LoS 1 - Service Delivery Period], "No", "Yes"), "")</f>
        <v>Yes</v>
      </c>
      <c r="J34" s="19">
        <f>IF(ISBLANK(Table38[[#This Row],[Date Serviced]]),"",MONTH(Table38[[#This Row],[Date Serviced]]))</f>
        <v>12</v>
      </c>
      <c r="K34" s="169"/>
      <c r="L34" s="168"/>
      <c r="M34" s="168"/>
      <c r="N34" s="168"/>
      <c r="O34" s="168" t="s">
        <v>246</v>
      </c>
      <c r="P34" s="168" t="s">
        <v>253</v>
      </c>
      <c r="Q34" s="168"/>
      <c r="R34" s="168"/>
      <c r="S34" s="168"/>
      <c r="T34" s="168"/>
      <c r="U34" s="19" cm="1">
        <f t="array" ref="U34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1000</v>
      </c>
      <c r="V34" s="168" t="s">
        <v>345</v>
      </c>
      <c r="W34" s="168"/>
      <c r="X34" s="171"/>
      <c r="Y34" s="168"/>
      <c r="Z34" s="168"/>
      <c r="AA34" s="168"/>
      <c r="AB34" s="168"/>
      <c r="AC34" s="168"/>
      <c r="AD34" s="175" t="str">
        <f>IF(ISBLANK(Table38[[#This Row],[Date of Last Desludging]]),"", Table38[[#This Row],[Date Serviced]]-Table38[[#This Row],[Date of Last Desludging]])</f>
        <v/>
      </c>
      <c r="AE34" s="168"/>
      <c r="AF34" s="168"/>
      <c r="AG34" s="168"/>
      <c r="AH34" s="168"/>
      <c r="AI34" s="170">
        <f>'Data Registry'!$X$4</f>
        <v>2</v>
      </c>
    </row>
    <row r="35" spans="2:35">
      <c r="B35" s="167" t="s">
        <v>470</v>
      </c>
      <c r="C35" s="167"/>
      <c r="D35" s="167"/>
      <c r="E35" s="167"/>
      <c r="F35" s="167">
        <v>44197</v>
      </c>
      <c r="G35" s="167">
        <v>44197</v>
      </c>
      <c r="H35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0</v>
      </c>
      <c r="I35" s="19" t="str" cm="1">
        <f t="array" aca="1" ref="I35" ca="1">IF(Table38[[#This Row],[Request Completion Period]]&lt;&gt;"", IF(Table38[[#This Row],[Request Completion Period]]&gt;Table44[Benchmark for LoS 1 - Service Delivery Period], "No", "Yes"), "")</f>
        <v>Yes</v>
      </c>
      <c r="J35" s="19">
        <f>IF(ISBLANK(Table38[[#This Row],[Date Serviced]]),"",MONTH(Table38[[#This Row],[Date Serviced]]))</f>
        <v>1</v>
      </c>
      <c r="K35" s="169"/>
      <c r="L35" s="168"/>
      <c r="M35" s="168"/>
      <c r="N35" s="168"/>
      <c r="O35" s="168" t="s">
        <v>247</v>
      </c>
      <c r="P35" s="168" t="s">
        <v>318</v>
      </c>
      <c r="Q35" s="168"/>
      <c r="R35" s="168" t="s">
        <v>316</v>
      </c>
      <c r="S35" s="168"/>
      <c r="T35" s="168"/>
      <c r="U35" s="19" cm="1">
        <f t="array" ref="U35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2000</v>
      </c>
      <c r="V35" s="168" t="s">
        <v>345</v>
      </c>
      <c r="W35" s="168"/>
      <c r="X35" s="171"/>
      <c r="Y35" s="168"/>
      <c r="Z35" s="168"/>
      <c r="AA35" s="168"/>
      <c r="AB35" s="168"/>
      <c r="AC35" s="168"/>
      <c r="AD35" s="175" t="str">
        <f>IF(ISBLANK(Table38[[#This Row],[Date of Last Desludging]]),"", Table38[[#This Row],[Date Serviced]]-Table38[[#This Row],[Date of Last Desludging]])</f>
        <v/>
      </c>
      <c r="AE35" s="168"/>
      <c r="AF35" s="168"/>
      <c r="AG35" s="168"/>
      <c r="AH35" s="168"/>
      <c r="AI35" s="170">
        <f>'Data Registry'!$X$4</f>
        <v>2</v>
      </c>
    </row>
    <row r="36" spans="2:35">
      <c r="B36" s="167" t="s">
        <v>470</v>
      </c>
      <c r="C36" s="167"/>
      <c r="D36" s="167"/>
      <c r="E36" s="167"/>
      <c r="F36" s="167">
        <v>44228</v>
      </c>
      <c r="G36" s="167">
        <v>44228</v>
      </c>
      <c r="H36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0</v>
      </c>
      <c r="I36" s="19" t="str" cm="1">
        <f t="array" aca="1" ref="I36" ca="1">IF(Table38[[#This Row],[Request Completion Period]]&lt;&gt;"", IF(Table38[[#This Row],[Request Completion Period]]&gt;Table44[Benchmark for LoS 1 - Service Delivery Period], "No", "Yes"), "")</f>
        <v>Yes</v>
      </c>
      <c r="J36" s="19">
        <f>IF(ISBLANK(Table38[[#This Row],[Date Serviced]]),"",MONTH(Table38[[#This Row],[Date Serviced]]))</f>
        <v>2</v>
      </c>
      <c r="K36" s="169"/>
      <c r="L36" s="168"/>
      <c r="M36" s="168"/>
      <c r="N36" s="168"/>
      <c r="O36" s="168" t="s">
        <v>246</v>
      </c>
      <c r="P36" s="168" t="s">
        <v>253</v>
      </c>
      <c r="Q36" s="168"/>
      <c r="R36" s="168"/>
      <c r="S36" s="168"/>
      <c r="T36" s="168"/>
      <c r="U36" s="19" cm="1">
        <f t="array" ref="U36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1000</v>
      </c>
      <c r="V36" s="168" t="s">
        <v>343</v>
      </c>
      <c r="W36" s="168"/>
      <c r="X36" s="171"/>
      <c r="Y36" s="168"/>
      <c r="Z36" s="168"/>
      <c r="AA36" s="168"/>
      <c r="AB36" s="168"/>
      <c r="AC36" s="168"/>
      <c r="AD36" s="175" t="str">
        <f>IF(ISBLANK(Table38[[#This Row],[Date of Last Desludging]]),"", Table38[[#This Row],[Date Serviced]]-Table38[[#This Row],[Date of Last Desludging]])</f>
        <v/>
      </c>
      <c r="AE36" s="168"/>
      <c r="AF36" s="168"/>
      <c r="AG36" s="168"/>
      <c r="AH36" s="168"/>
      <c r="AI36" s="170">
        <f>'Data Registry'!$X$4</f>
        <v>2</v>
      </c>
    </row>
    <row r="37" spans="2:35">
      <c r="B37" s="167" t="s">
        <v>470</v>
      </c>
      <c r="C37" s="167"/>
      <c r="D37" s="167"/>
      <c r="E37" s="167"/>
      <c r="F37" s="167">
        <v>44256</v>
      </c>
      <c r="G37" s="167">
        <v>44256</v>
      </c>
      <c r="H37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0</v>
      </c>
      <c r="I37" s="19" t="str" cm="1">
        <f t="array" aca="1" ref="I37" ca="1">IF(Table38[[#This Row],[Request Completion Period]]&lt;&gt;"", IF(Table38[[#This Row],[Request Completion Period]]&gt;Table44[Benchmark for LoS 1 - Service Delivery Period], "No", "Yes"), "")</f>
        <v>Yes</v>
      </c>
      <c r="J37" s="19">
        <f>IF(ISBLANK(Table38[[#This Row],[Date Serviced]]),"",MONTH(Table38[[#This Row],[Date Serviced]]))</f>
        <v>3</v>
      </c>
      <c r="K37" s="169"/>
      <c r="L37" s="168"/>
      <c r="M37" s="168"/>
      <c r="N37" s="168"/>
      <c r="O37" s="168" t="s">
        <v>251</v>
      </c>
      <c r="P37" s="168" t="s">
        <v>253</v>
      </c>
      <c r="Q37" s="168"/>
      <c r="R37" s="168"/>
      <c r="S37" s="168"/>
      <c r="T37" s="168"/>
      <c r="U37" s="19" cm="1">
        <f t="array" ref="U37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1500</v>
      </c>
      <c r="V37" s="168" t="s">
        <v>343</v>
      </c>
      <c r="W37" s="168"/>
      <c r="X37" s="171"/>
      <c r="Y37" s="168"/>
      <c r="Z37" s="168"/>
      <c r="AA37" s="168"/>
      <c r="AB37" s="168"/>
      <c r="AC37" s="168"/>
      <c r="AD37" s="175" t="str">
        <f>IF(ISBLANK(Table38[[#This Row],[Date of Last Desludging]]),"", Table38[[#This Row],[Date Serviced]]-Table38[[#This Row],[Date of Last Desludging]])</f>
        <v/>
      </c>
      <c r="AE37" s="168"/>
      <c r="AF37" s="168"/>
      <c r="AG37" s="168"/>
      <c r="AH37" s="168"/>
      <c r="AI37" s="170">
        <f>'Data Registry'!$X$4</f>
        <v>2</v>
      </c>
    </row>
    <row r="38" spans="2:35">
      <c r="B38" s="167" t="s">
        <v>470</v>
      </c>
      <c r="C38" s="167"/>
      <c r="D38" s="167"/>
      <c r="E38" s="167"/>
      <c r="F38" s="167">
        <v>44075</v>
      </c>
      <c r="G38" s="167">
        <v>44175</v>
      </c>
      <c r="H38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100</v>
      </c>
      <c r="I38" s="19" t="str" cm="1">
        <f t="array" aca="1" ref="I38" ca="1">IF(Table38[[#This Row],[Request Completion Period]]&lt;&gt;"", IF(Table38[[#This Row],[Request Completion Period]]&gt;Table44[Benchmark for LoS 1 - Service Delivery Period], "No", "Yes"), "")</f>
        <v>No</v>
      </c>
      <c r="J38" s="19">
        <f>IF(ISBLANK(Table38[[#This Row],[Date Serviced]]),"",MONTH(Table38[[#This Row],[Date Serviced]]))</f>
        <v>12</v>
      </c>
      <c r="K38" s="169"/>
      <c r="L38" s="168"/>
      <c r="M38" s="168"/>
      <c r="N38" s="168"/>
      <c r="O38" s="168" t="s">
        <v>246</v>
      </c>
      <c r="P38" s="168" t="s">
        <v>253</v>
      </c>
      <c r="Q38" s="168"/>
      <c r="R38" s="168"/>
      <c r="S38" s="168"/>
      <c r="T38" s="168"/>
      <c r="U38" s="19" cm="1">
        <f t="array" ref="U38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1000</v>
      </c>
      <c r="V38" s="168" t="s">
        <v>343</v>
      </c>
      <c r="W38" s="168"/>
      <c r="X38" s="171"/>
      <c r="Y38" s="168"/>
      <c r="Z38" s="168"/>
      <c r="AA38" s="168"/>
      <c r="AB38" s="168"/>
      <c r="AC38" s="168"/>
      <c r="AD38" s="175" t="str">
        <f>IF(ISBLANK(Table38[[#This Row],[Date of Last Desludging]]),"", Table38[[#This Row],[Date Serviced]]-Table38[[#This Row],[Date of Last Desludging]])</f>
        <v/>
      </c>
      <c r="AE38" s="168"/>
      <c r="AF38" s="168"/>
      <c r="AG38" s="168" t="str">
        <f>IF(ISNA(VLOOKUP(Table38[[#This Row],[Unique ID ]],Table38[[Unique ID ]:[Address]],1,0)),"", VLOOKUP(Table38[[#This Row],[Unique ID ]],Table38[[Unique ID ]:[GPS Coordinates (Y)]],11,0))</f>
        <v/>
      </c>
      <c r="AH38" s="168" t="str">
        <f>IF(ISNA(VLOOKUP(Table38[[#This Row],[Unique ID ]],Table38[[Unique ID ]:[Address]],1,0)),"", VLOOKUP(Table38[[#This Row],[Unique ID ]],Table38[[Unique ID ]:[GPS Coordinates (Y)]],12,0))</f>
        <v/>
      </c>
      <c r="AI38" s="170">
        <f>'Data Registry'!$X$4</f>
        <v>2</v>
      </c>
    </row>
    <row r="39" spans="2:35">
      <c r="B39" s="172" t="s">
        <v>471</v>
      </c>
      <c r="C39" s="172"/>
      <c r="D39" s="172"/>
      <c r="E39" s="172"/>
      <c r="F39" s="172">
        <v>44077</v>
      </c>
      <c r="G39" s="172">
        <v>44083</v>
      </c>
      <c r="H39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6</v>
      </c>
      <c r="I39" s="19" t="str" cm="1">
        <f t="array" aca="1" ref="I39" ca="1">IF(Table38[[#This Row],[Request Completion Period]]&lt;&gt;"", IF(Table38[[#This Row],[Request Completion Period]]&gt;Table44[Benchmark for LoS 1 - Service Delivery Period], "No", "Yes"), "")</f>
        <v>No</v>
      </c>
      <c r="J39" s="19">
        <f>IF(ISBLANK(Table38[[#This Row],[Date Serviced]]),"",MONTH(Table38[[#This Row],[Date Serviced]]))</f>
        <v>9</v>
      </c>
      <c r="K39" s="169"/>
      <c r="L39" s="170"/>
      <c r="M39" s="170"/>
      <c r="N39" s="170"/>
      <c r="O39" s="170" t="s">
        <v>247</v>
      </c>
      <c r="P39" s="170" t="s">
        <v>318</v>
      </c>
      <c r="Q39" s="170"/>
      <c r="R39" s="170" t="s">
        <v>317</v>
      </c>
      <c r="S39" s="170"/>
      <c r="T39" s="170"/>
      <c r="U39" s="19" cm="1">
        <f t="array" ref="U39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2000</v>
      </c>
      <c r="V39" s="170"/>
      <c r="W39" s="170"/>
      <c r="X39" s="173"/>
      <c r="Y39" s="170"/>
      <c r="Z39" s="170"/>
      <c r="AA39" s="170"/>
      <c r="AB39" s="170"/>
      <c r="AC39" s="170"/>
      <c r="AD39" s="175" t="str">
        <f>IF(ISBLANK(Table38[[#This Row],[Date of Last Desludging]]),"", Table38[[#This Row],[Date Serviced]]-Table38[[#This Row],[Date of Last Desludging]])</f>
        <v/>
      </c>
      <c r="AE39" s="170"/>
      <c r="AF39" s="170"/>
      <c r="AG39" s="170" t="str">
        <f>IF(ISNA(VLOOKUP(Table38[[#This Row],[Unique ID ]],Table38[[Unique ID ]:[Address]],1,0)),"", VLOOKUP(Table38[[#This Row],[Unique ID ]],Table38[[Unique ID ]:[GPS Coordinates (Y)]],11,0))</f>
        <v/>
      </c>
      <c r="AH39" s="170" t="str">
        <f>IF(ISNA(VLOOKUP(Table38[[#This Row],[Unique ID ]],Table38[[Unique ID ]:[Address]],1,0)),"", VLOOKUP(Table38[[#This Row],[Unique ID ]],Table38[[Unique ID ]:[GPS Coordinates (Y)]],12,0))</f>
        <v/>
      </c>
      <c r="AI39" s="170">
        <f>'Data Registry'!$X$4</f>
        <v>2</v>
      </c>
    </row>
    <row r="40" spans="2:35">
      <c r="B40" s="172" t="s">
        <v>471</v>
      </c>
      <c r="C40" s="172"/>
      <c r="D40" s="172"/>
      <c r="E40" s="172"/>
      <c r="F40" s="172">
        <v>44077</v>
      </c>
      <c r="G40" s="172">
        <v>44078</v>
      </c>
      <c r="H40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1</v>
      </c>
      <c r="I40" s="19" t="str" cm="1">
        <f t="array" aca="1" ref="I40" ca="1">IF(Table38[[#This Row],[Request Completion Period]]&lt;&gt;"", IF(Table38[[#This Row],[Request Completion Period]]&gt;Table44[Benchmark for LoS 1 - Service Delivery Period], "No", "Yes"), "")</f>
        <v>Yes</v>
      </c>
      <c r="J40" s="19">
        <f>IF(ISBLANK(Table38[[#This Row],[Date Serviced]]),"",MONTH(Table38[[#This Row],[Date Serviced]]))</f>
        <v>9</v>
      </c>
      <c r="K40" s="169"/>
      <c r="L40" s="170"/>
      <c r="M40" s="170"/>
      <c r="N40" s="170"/>
      <c r="O40" s="170" t="s">
        <v>246</v>
      </c>
      <c r="P40" s="168" t="s">
        <v>253</v>
      </c>
      <c r="Q40" s="170"/>
      <c r="R40" s="170"/>
      <c r="S40" s="170"/>
      <c r="T40" s="170"/>
      <c r="U40" s="19" cm="1">
        <f t="array" ref="U40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1000</v>
      </c>
      <c r="V40" s="170"/>
      <c r="W40" s="170"/>
      <c r="X40" s="173"/>
      <c r="Y40" s="170"/>
      <c r="Z40" s="170"/>
      <c r="AA40" s="170"/>
      <c r="AB40" s="170"/>
      <c r="AC40" s="170"/>
      <c r="AD40" s="175" t="str">
        <f>IF(ISBLANK(Table38[[#This Row],[Date of Last Desludging]]),"", Table38[[#This Row],[Date Serviced]]-Table38[[#This Row],[Date of Last Desludging]])</f>
        <v/>
      </c>
      <c r="AE40" s="170"/>
      <c r="AF40" s="170"/>
      <c r="AG40" s="170" t="str">
        <f>IF(ISNA(VLOOKUP(Table38[[#This Row],[Unique ID ]],Table38[[Unique ID ]:[Address]],1,0)),"", VLOOKUP(Table38[[#This Row],[Unique ID ]],Table38[[Unique ID ]:[GPS Coordinates (Y)]],11,0))</f>
        <v/>
      </c>
      <c r="AH40" s="170" t="str">
        <f>IF(ISNA(VLOOKUP(Table38[[#This Row],[Unique ID ]],Table38[[Unique ID ]:[Address]],1,0)),"", VLOOKUP(Table38[[#This Row],[Unique ID ]],Table38[[Unique ID ]:[GPS Coordinates (Y)]],12,0))</f>
        <v/>
      </c>
      <c r="AI40" s="170">
        <f>'Data Registry'!$X$4</f>
        <v>2</v>
      </c>
    </row>
    <row r="41" spans="2:35">
      <c r="B41" s="167" t="s">
        <v>470</v>
      </c>
      <c r="C41" s="167"/>
      <c r="D41" s="167"/>
      <c r="E41" s="167"/>
      <c r="F41" s="167">
        <v>44197</v>
      </c>
      <c r="G41" s="167">
        <v>44197</v>
      </c>
      <c r="H41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0</v>
      </c>
      <c r="I41" s="19" t="str" cm="1">
        <f t="array" aca="1" ref="I41" ca="1">IF(Table38[[#This Row],[Request Completion Period]]&lt;&gt;"", IF(Table38[[#This Row],[Request Completion Period]]&gt;Table44[Benchmark for LoS 1 - Service Delivery Period], "No", "Yes"), "")</f>
        <v>Yes</v>
      </c>
      <c r="J41" s="19">
        <f>IF(ISBLANK(Table38[[#This Row],[Date Serviced]]),"",MONTH(Table38[[#This Row],[Date Serviced]]))</f>
        <v>1</v>
      </c>
      <c r="K41" s="169"/>
      <c r="L41" s="168"/>
      <c r="M41" s="168"/>
      <c r="N41" s="168"/>
      <c r="O41" s="168" t="s">
        <v>248</v>
      </c>
      <c r="P41" s="168" t="s">
        <v>253</v>
      </c>
      <c r="Q41" s="168"/>
      <c r="R41" s="168"/>
      <c r="S41" s="168"/>
      <c r="T41" s="168"/>
      <c r="U41" s="19" cm="1">
        <f t="array" ref="U41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200</v>
      </c>
      <c r="V41" s="168" t="s">
        <v>345</v>
      </c>
      <c r="W41" s="168"/>
      <c r="X41" s="171"/>
      <c r="Y41" s="168"/>
      <c r="Z41" s="168"/>
      <c r="AA41" s="168"/>
      <c r="AB41" s="168"/>
      <c r="AC41" s="168"/>
      <c r="AD41" s="175" t="str">
        <f>IF(ISBLANK(Table38[[#This Row],[Date of Last Desludging]]),"", Table38[[#This Row],[Date Serviced]]-Table38[[#This Row],[Date of Last Desludging]])</f>
        <v/>
      </c>
      <c r="AE41" s="168"/>
      <c r="AF41" s="168"/>
      <c r="AG41" s="168"/>
      <c r="AH41" s="168"/>
      <c r="AI41" s="170">
        <f>'Data Registry'!$X$4</f>
        <v>2</v>
      </c>
    </row>
    <row r="42" spans="2:35">
      <c r="B42" s="167" t="s">
        <v>470</v>
      </c>
      <c r="C42" s="167"/>
      <c r="D42" s="167"/>
      <c r="E42" s="167"/>
      <c r="F42" s="167">
        <v>44228</v>
      </c>
      <c r="G42" s="167">
        <v>44228</v>
      </c>
      <c r="H42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0</v>
      </c>
      <c r="I42" s="19" t="str" cm="1">
        <f t="array" aca="1" ref="I42" ca="1">IF(Table38[[#This Row],[Request Completion Period]]&lt;&gt;"", IF(Table38[[#This Row],[Request Completion Period]]&gt;Table44[Benchmark for LoS 1 - Service Delivery Period], "No", "Yes"), "")</f>
        <v>Yes</v>
      </c>
      <c r="J42" s="19">
        <f>IF(ISBLANK(Table38[[#This Row],[Date Serviced]]),"",MONTH(Table38[[#This Row],[Date Serviced]]))</f>
        <v>2</v>
      </c>
      <c r="K42" s="169"/>
      <c r="L42" s="168"/>
      <c r="M42" s="168"/>
      <c r="N42" s="168"/>
      <c r="O42" s="168" t="s">
        <v>246</v>
      </c>
      <c r="P42" s="168" t="s">
        <v>319</v>
      </c>
      <c r="Q42" s="168"/>
      <c r="R42" s="168" t="s">
        <v>312</v>
      </c>
      <c r="S42" s="168"/>
      <c r="T42" s="168"/>
      <c r="U42" s="19" cm="1">
        <f t="array" ref="U42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2500</v>
      </c>
      <c r="V42" s="168" t="s">
        <v>343</v>
      </c>
      <c r="W42" s="168"/>
      <c r="X42" s="171"/>
      <c r="Y42" s="168"/>
      <c r="Z42" s="168"/>
      <c r="AA42" s="168"/>
      <c r="AB42" s="168"/>
      <c r="AC42" s="168"/>
      <c r="AD42" s="175" t="str">
        <f>IF(ISBLANK(Table38[[#This Row],[Date of Last Desludging]]),"", Table38[[#This Row],[Date Serviced]]-Table38[[#This Row],[Date of Last Desludging]])</f>
        <v/>
      </c>
      <c r="AE42" s="168"/>
      <c r="AF42" s="168"/>
      <c r="AG42" s="168"/>
      <c r="AH42" s="168"/>
      <c r="AI42" s="170">
        <f>'Data Registry'!$X$4</f>
        <v>2</v>
      </c>
    </row>
    <row r="43" spans="2:35">
      <c r="B43" s="167" t="s">
        <v>470</v>
      </c>
      <c r="C43" s="167"/>
      <c r="D43" s="167"/>
      <c r="E43" s="167"/>
      <c r="F43" s="167">
        <v>44256</v>
      </c>
      <c r="G43" s="167">
        <v>44256</v>
      </c>
      <c r="H43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0</v>
      </c>
      <c r="I43" s="19" t="str" cm="1">
        <f t="array" aca="1" ref="I43" ca="1">IF(Table38[[#This Row],[Request Completion Period]]&lt;&gt;"", IF(Table38[[#This Row],[Request Completion Period]]&gt;Table44[Benchmark for LoS 1 - Service Delivery Period], "No", "Yes"), "")</f>
        <v>Yes</v>
      </c>
      <c r="J43" s="19">
        <f>IF(ISBLANK(Table38[[#This Row],[Date Serviced]]),"",MONTH(Table38[[#This Row],[Date Serviced]]))</f>
        <v>3</v>
      </c>
      <c r="K43" s="169"/>
      <c r="L43" s="168"/>
      <c r="M43" s="168"/>
      <c r="N43" s="168"/>
      <c r="O43" s="168" t="s">
        <v>251</v>
      </c>
      <c r="P43" s="168" t="s">
        <v>253</v>
      </c>
      <c r="Q43" s="168"/>
      <c r="R43" s="168"/>
      <c r="S43" s="168"/>
      <c r="T43" s="168"/>
      <c r="U43" s="19" cm="1">
        <f t="array" ref="U43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1500</v>
      </c>
      <c r="V43" s="168" t="s">
        <v>343</v>
      </c>
      <c r="W43" s="168"/>
      <c r="X43" s="171"/>
      <c r="Y43" s="168"/>
      <c r="Z43" s="168"/>
      <c r="AA43" s="168"/>
      <c r="AB43" s="168"/>
      <c r="AC43" s="168"/>
      <c r="AD43" s="175" t="str">
        <f>IF(ISBLANK(Table38[[#This Row],[Date of Last Desludging]]),"", Table38[[#This Row],[Date Serviced]]-Table38[[#This Row],[Date of Last Desludging]])</f>
        <v/>
      </c>
      <c r="AE43" s="168"/>
      <c r="AF43" s="168"/>
      <c r="AG43" s="168"/>
      <c r="AH43" s="168"/>
      <c r="AI43" s="170">
        <f>'Data Registry'!$X$4</f>
        <v>2</v>
      </c>
    </row>
    <row r="44" spans="2:35">
      <c r="B44" s="167" t="s">
        <v>470</v>
      </c>
      <c r="C44" s="167"/>
      <c r="D44" s="167"/>
      <c r="E44" s="167"/>
      <c r="F44" s="167">
        <v>44075</v>
      </c>
      <c r="G44" s="167">
        <v>44077</v>
      </c>
      <c r="H44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2</v>
      </c>
      <c r="I44" s="19" t="str" cm="1">
        <f t="array" aca="1" ref="I44" ca="1">IF(Table38[[#This Row],[Request Completion Period]]&lt;&gt;"", IF(Table38[[#This Row],[Request Completion Period]]&gt;Table44[Benchmark for LoS 1 - Service Delivery Period], "No", "Yes"), "")</f>
        <v>Yes</v>
      </c>
      <c r="J44" s="19">
        <f>IF(ISBLANK(Table38[[#This Row],[Date Serviced]]),"",MONTH(Table38[[#This Row],[Date Serviced]]))</f>
        <v>9</v>
      </c>
      <c r="K44" s="169"/>
      <c r="L44" s="168"/>
      <c r="M44" s="168"/>
      <c r="N44" s="168"/>
      <c r="O44" s="168" t="s">
        <v>246</v>
      </c>
      <c r="P44" s="168" t="s">
        <v>319</v>
      </c>
      <c r="Q44" s="168"/>
      <c r="R44" s="168" t="s">
        <v>315</v>
      </c>
      <c r="S44" s="168"/>
      <c r="T44" s="168"/>
      <c r="U44" s="19" cm="1">
        <f t="array" ref="U44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2500</v>
      </c>
      <c r="V44" s="168" t="s">
        <v>343</v>
      </c>
      <c r="W44" s="168"/>
      <c r="X44" s="171"/>
      <c r="Y44" s="168"/>
      <c r="Z44" s="168"/>
      <c r="AA44" s="168"/>
      <c r="AB44" s="168"/>
      <c r="AC44" s="168"/>
      <c r="AD44" s="175" t="str">
        <f>IF(ISBLANK(Table38[[#This Row],[Date of Last Desludging]]),"", Table38[[#This Row],[Date Serviced]]-Table38[[#This Row],[Date of Last Desludging]])</f>
        <v/>
      </c>
      <c r="AE44" s="168"/>
      <c r="AF44" s="168"/>
      <c r="AG44" s="168" t="str">
        <f>IF(ISNA(VLOOKUP(Table38[[#This Row],[Unique ID ]],Table38[[Unique ID ]:[Address]],1,0)),"", VLOOKUP(Table38[[#This Row],[Unique ID ]],Table38[[Unique ID ]:[GPS Coordinates (Y)]],11,0))</f>
        <v/>
      </c>
      <c r="AH44" s="168" t="str">
        <f>IF(ISNA(VLOOKUP(Table38[[#This Row],[Unique ID ]],Table38[[Unique ID ]:[Address]],1,0)),"", VLOOKUP(Table38[[#This Row],[Unique ID ]],Table38[[Unique ID ]:[GPS Coordinates (Y)]],12,0))</f>
        <v/>
      </c>
      <c r="AI44" s="170">
        <f>'Data Registry'!$X$4</f>
        <v>2</v>
      </c>
    </row>
    <row r="45" spans="2:35">
      <c r="B45" s="167" t="s">
        <v>470</v>
      </c>
      <c r="C45" s="167"/>
      <c r="D45" s="167"/>
      <c r="E45" s="167"/>
      <c r="F45" s="167">
        <v>43945</v>
      </c>
      <c r="G45" s="167">
        <v>43952</v>
      </c>
      <c r="H45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7</v>
      </c>
      <c r="I45" s="19" t="str" cm="1">
        <f t="array" aca="1" ref="I45" ca="1">IF(Table38[[#This Row],[Request Completion Period]]&lt;&gt;"", IF(Table38[[#This Row],[Request Completion Period]]&gt;Table44[Benchmark for LoS 1 - Service Delivery Period], "No", "Yes"), "")</f>
        <v>No</v>
      </c>
      <c r="J45" s="19">
        <f>IF(ISBLANK(Table38[[#This Row],[Date Serviced]]),"",MONTH(Table38[[#This Row],[Date Serviced]]))</f>
        <v>5</v>
      </c>
      <c r="K45" s="169"/>
      <c r="L45" s="168"/>
      <c r="M45" s="168"/>
      <c r="N45" s="168"/>
      <c r="O45" s="168" t="s">
        <v>246</v>
      </c>
      <c r="P45" s="168" t="s">
        <v>253</v>
      </c>
      <c r="Q45" s="168"/>
      <c r="R45" s="168"/>
      <c r="S45" s="168" t="s">
        <v>255</v>
      </c>
      <c r="T45" s="168"/>
      <c r="U45" s="19" cm="1">
        <f t="array" ref="U45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1000</v>
      </c>
      <c r="V45" s="168" t="s">
        <v>345</v>
      </c>
      <c r="W45" s="170" t="s">
        <v>327</v>
      </c>
      <c r="X45" s="171"/>
      <c r="Y45" s="168"/>
      <c r="Z45" s="168"/>
      <c r="AA45" s="168"/>
      <c r="AB45" s="168"/>
      <c r="AC45" s="168"/>
      <c r="AD45" s="175" t="str">
        <f>IF(ISBLANK(Table38[[#This Row],[Date of Last Desludging]]),"", Table38[[#This Row],[Date Serviced]]-Table38[[#This Row],[Date of Last Desludging]])</f>
        <v/>
      </c>
      <c r="AE45" s="168"/>
      <c r="AF45" s="168"/>
      <c r="AG45" s="168"/>
      <c r="AH45" s="168"/>
      <c r="AI45" s="170">
        <f>'Data Registry'!$X$4</f>
        <v>2</v>
      </c>
    </row>
    <row r="46" spans="2:35">
      <c r="B46" s="167" t="s">
        <v>470</v>
      </c>
      <c r="C46" s="167"/>
      <c r="D46" s="167"/>
      <c r="E46" s="167"/>
      <c r="F46" s="167">
        <v>43945</v>
      </c>
      <c r="G46" s="167">
        <v>43952</v>
      </c>
      <c r="H46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7</v>
      </c>
      <c r="I46" s="19" t="str" cm="1">
        <f t="array" aca="1" ref="I46" ca="1">IF(Table38[[#This Row],[Request Completion Period]]&lt;&gt;"", IF(Table38[[#This Row],[Request Completion Period]]&gt;Table44[Benchmark for LoS 1 - Service Delivery Period], "No", "Yes"), "")</f>
        <v>No</v>
      </c>
      <c r="J46" s="19">
        <f>IF(ISBLANK(Table38[[#This Row],[Date Serviced]]),"",MONTH(Table38[[#This Row],[Date Serviced]]))</f>
        <v>5</v>
      </c>
      <c r="K46" s="169"/>
      <c r="L46" s="168"/>
      <c r="M46" s="168"/>
      <c r="N46" s="168"/>
      <c r="O46" s="168" t="s">
        <v>248</v>
      </c>
      <c r="P46" s="168" t="s">
        <v>253</v>
      </c>
      <c r="Q46" s="168"/>
      <c r="R46" s="168"/>
      <c r="S46" s="168" t="s">
        <v>255</v>
      </c>
      <c r="T46" s="168"/>
      <c r="U46" s="19" cm="1">
        <f t="array" ref="U46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200</v>
      </c>
      <c r="V46" s="168" t="s">
        <v>345</v>
      </c>
      <c r="W46" s="170" t="s">
        <v>327</v>
      </c>
      <c r="X46" s="171"/>
      <c r="Y46" s="168"/>
      <c r="Z46" s="168"/>
      <c r="AA46" s="168"/>
      <c r="AB46" s="168"/>
      <c r="AC46" s="168"/>
      <c r="AD46" s="175" t="str">
        <f>IF(ISBLANK(Table38[[#This Row],[Date of Last Desludging]]),"", Table38[[#This Row],[Date Serviced]]-Table38[[#This Row],[Date of Last Desludging]])</f>
        <v/>
      </c>
      <c r="AE46" s="168"/>
      <c r="AF46" s="168"/>
      <c r="AG46" s="168"/>
      <c r="AH46" s="168"/>
      <c r="AI46" s="170">
        <f>'Data Registry'!$X$4</f>
        <v>2</v>
      </c>
    </row>
    <row r="47" spans="2:35">
      <c r="B47" s="167" t="s">
        <v>470</v>
      </c>
      <c r="C47" s="167"/>
      <c r="D47" s="167"/>
      <c r="E47" s="167"/>
      <c r="F47" s="167">
        <v>43945</v>
      </c>
      <c r="G47" s="167">
        <v>43945</v>
      </c>
      <c r="H47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0</v>
      </c>
      <c r="I47" s="19" t="str" cm="1">
        <f t="array" aca="1" ref="I47" ca="1">IF(Table38[[#This Row],[Request Completion Period]]&lt;&gt;"", IF(Table38[[#This Row],[Request Completion Period]]&gt;Table44[Benchmark for LoS 1 - Service Delivery Period], "No", "Yes"), "")</f>
        <v>Yes</v>
      </c>
      <c r="J47" s="19">
        <f>IF(ISBLANK(Table38[[#This Row],[Date Serviced]]),"",MONTH(Table38[[#This Row],[Date Serviced]]))</f>
        <v>4</v>
      </c>
      <c r="K47" s="169"/>
      <c r="L47" s="168"/>
      <c r="M47" s="168"/>
      <c r="N47" s="168"/>
      <c r="O47" s="168" t="s">
        <v>246</v>
      </c>
      <c r="P47" s="168" t="s">
        <v>253</v>
      </c>
      <c r="Q47" s="168"/>
      <c r="R47" s="168"/>
      <c r="S47" s="168" t="s">
        <v>255</v>
      </c>
      <c r="T47" s="168"/>
      <c r="U47" s="19" cm="1">
        <f t="array" ref="U47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1000</v>
      </c>
      <c r="V47" s="168" t="s">
        <v>345</v>
      </c>
      <c r="W47" s="170" t="s">
        <v>327</v>
      </c>
      <c r="X47" s="171"/>
      <c r="Y47" s="168"/>
      <c r="Z47" s="168"/>
      <c r="AA47" s="168"/>
      <c r="AB47" s="168"/>
      <c r="AC47" s="168"/>
      <c r="AD47" s="175" t="str">
        <f>IF(ISBLANK(Table38[[#This Row],[Date of Last Desludging]]),"", Table38[[#This Row],[Date Serviced]]-Table38[[#This Row],[Date of Last Desludging]])</f>
        <v/>
      </c>
      <c r="AE47" s="168"/>
      <c r="AF47" s="168"/>
      <c r="AG47" s="168"/>
      <c r="AH47" s="168"/>
      <c r="AI47" s="170">
        <f>'Data Registry'!$X$4</f>
        <v>2</v>
      </c>
    </row>
    <row r="48" spans="2:35">
      <c r="B48" s="167" t="s">
        <v>470</v>
      </c>
      <c r="C48" s="167"/>
      <c r="D48" s="167"/>
      <c r="E48" s="167"/>
      <c r="F48" s="167">
        <v>43974</v>
      </c>
      <c r="G48" s="167">
        <v>43974</v>
      </c>
      <c r="H48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0</v>
      </c>
      <c r="I48" s="19" t="str" cm="1">
        <f t="array" aca="1" ref="I48" ca="1">IF(Table38[[#This Row],[Request Completion Period]]&lt;&gt;"", IF(Table38[[#This Row],[Request Completion Period]]&gt;Table44[Benchmark for LoS 1 - Service Delivery Period], "No", "Yes"), "")</f>
        <v>Yes</v>
      </c>
      <c r="J48" s="19">
        <f>IF(ISBLANK(Table38[[#This Row],[Date Serviced]]),"",MONTH(Table38[[#This Row],[Date Serviced]]))</f>
        <v>5</v>
      </c>
      <c r="K48" s="169"/>
      <c r="L48" s="168"/>
      <c r="M48" s="168"/>
      <c r="N48" s="168"/>
      <c r="O48" s="168" t="s">
        <v>248</v>
      </c>
      <c r="P48" s="168" t="s">
        <v>253</v>
      </c>
      <c r="Q48" s="168"/>
      <c r="R48" s="168"/>
      <c r="S48" s="168" t="s">
        <v>256</v>
      </c>
      <c r="T48" s="168"/>
      <c r="U48" s="19" cm="1">
        <f t="array" ref="U48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-300</v>
      </c>
      <c r="V48" s="168" t="s">
        <v>343</v>
      </c>
      <c r="W48" s="170" t="s">
        <v>328</v>
      </c>
      <c r="X48" s="171"/>
      <c r="Y48" s="168"/>
      <c r="Z48" s="168"/>
      <c r="AA48" s="168"/>
      <c r="AB48" s="168"/>
      <c r="AC48" s="168"/>
      <c r="AD48" s="175" t="str">
        <f>IF(ISBLANK(Table38[[#This Row],[Date of Last Desludging]]),"", Table38[[#This Row],[Date Serviced]]-Table38[[#This Row],[Date of Last Desludging]])</f>
        <v/>
      </c>
      <c r="AE48" s="168"/>
      <c r="AF48" s="168"/>
      <c r="AG48" s="168"/>
      <c r="AH48" s="168"/>
      <c r="AI48" s="170">
        <f>'Data Registry'!$X$4</f>
        <v>2</v>
      </c>
    </row>
    <row r="49" spans="2:35">
      <c r="B49" s="167" t="s">
        <v>470</v>
      </c>
      <c r="C49" s="167"/>
      <c r="D49" s="167"/>
      <c r="E49" s="167"/>
      <c r="F49" s="167">
        <v>44007</v>
      </c>
      <c r="G49" s="167">
        <v>44008</v>
      </c>
      <c r="H49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1</v>
      </c>
      <c r="I49" s="19" t="str" cm="1">
        <f t="array" aca="1" ref="I49" ca="1">IF(Table38[[#This Row],[Request Completion Period]]&lt;&gt;"", IF(Table38[[#This Row],[Request Completion Period]]&gt;Table44[Benchmark for LoS 1 - Service Delivery Period], "No", "Yes"), "")</f>
        <v>Yes</v>
      </c>
      <c r="J49" s="19">
        <f>IF(ISBLANK(Table38[[#This Row],[Date Serviced]]),"",MONTH(Table38[[#This Row],[Date Serviced]]))</f>
        <v>6</v>
      </c>
      <c r="K49" s="169"/>
      <c r="L49" s="168"/>
      <c r="M49" s="168"/>
      <c r="N49" s="168"/>
      <c r="O49" s="168" t="s">
        <v>246</v>
      </c>
      <c r="P49" s="168" t="s">
        <v>253</v>
      </c>
      <c r="Q49" s="168"/>
      <c r="R49" s="168"/>
      <c r="S49" s="168" t="s">
        <v>255</v>
      </c>
      <c r="T49" s="168"/>
      <c r="U49" s="19" cm="1">
        <f t="array" ref="U49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>1000</v>
      </c>
      <c r="V49" s="168" t="s">
        <v>343</v>
      </c>
      <c r="W49" s="170" t="s">
        <v>327</v>
      </c>
      <c r="X49" s="171"/>
      <c r="Y49" s="168"/>
      <c r="Z49" s="168"/>
      <c r="AA49" s="168"/>
      <c r="AB49" s="168"/>
      <c r="AC49" s="168"/>
      <c r="AD49" s="175" t="str">
        <f>IF(ISBLANK(Table38[[#This Row],[Date of Last Desludging]]),"", Table38[[#This Row],[Date Serviced]]-Table38[[#This Row],[Date of Last Desludging]])</f>
        <v/>
      </c>
      <c r="AE49" s="168"/>
      <c r="AF49" s="168"/>
      <c r="AG49" s="168"/>
      <c r="AH49" s="168"/>
      <c r="AI49" s="170">
        <f>'Data Registry'!$X$4</f>
        <v>2</v>
      </c>
    </row>
    <row r="50" spans="2:35">
      <c r="B50" s="172" t="s">
        <v>470</v>
      </c>
      <c r="C50" s="172"/>
      <c r="D50" s="172"/>
      <c r="E50" s="172"/>
      <c r="F50" s="172">
        <v>44079</v>
      </c>
      <c r="G50" s="172">
        <v>44080</v>
      </c>
      <c r="H50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1</v>
      </c>
      <c r="I50" s="19" t="str" cm="1">
        <f t="array" aca="1" ref="I50" ca="1">IF(Table38[[#This Row],[Request Completion Period]]&lt;&gt;"", IF(Table38[[#This Row],[Request Completion Period]]&gt;Table44[Benchmark for LoS 1 - Service Delivery Period], "No", "Yes"), "")</f>
        <v>Yes</v>
      </c>
      <c r="J50" s="19">
        <f>IF(ISBLANK(Table38[[#This Row],[Date Serviced]]),"",MONTH(Table38[[#This Row],[Date Serviced]]))</f>
        <v>9</v>
      </c>
      <c r="K50" s="169"/>
      <c r="L50" s="170"/>
      <c r="M50" s="170"/>
      <c r="N50" s="170"/>
      <c r="O50" s="170"/>
      <c r="P50" s="170"/>
      <c r="Q50" s="170"/>
      <c r="R50" s="170"/>
      <c r="S50" s="170"/>
      <c r="T50" s="170"/>
      <c r="U50" s="19" t="str" cm="1">
        <f t="array" ref="U50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/>
      </c>
      <c r="V50" s="170"/>
      <c r="W50" s="170"/>
      <c r="X50" s="173"/>
      <c r="Y50" s="170"/>
      <c r="Z50" s="170"/>
      <c r="AA50" s="170"/>
      <c r="AB50" s="170"/>
      <c r="AC50" s="170"/>
      <c r="AD50" s="175" t="str">
        <f>IF(ISBLANK(Table38[[#This Row],[Date of Last Desludging]]),"", Table38[[#This Row],[Date Serviced]]-Table38[[#This Row],[Date of Last Desludging]])</f>
        <v/>
      </c>
      <c r="AE50" s="170"/>
      <c r="AF50" s="170"/>
      <c r="AG50" s="170" t="str">
        <f>IF(ISNA(VLOOKUP(Table38[[#This Row],[Unique ID ]],Table38[[Unique ID ]:[Address]],1,0)),"", VLOOKUP(Table38[[#This Row],[Unique ID ]],Table38[[Unique ID ]:[GPS Coordinates (Y)]],11,0))</f>
        <v/>
      </c>
      <c r="AH50" s="170" t="str">
        <f>IF(ISNA(VLOOKUP(Table38[[#This Row],[Unique ID ]],Table38[[Unique ID ]:[Address]],1,0)),"", VLOOKUP(Table38[[#This Row],[Unique ID ]],Table38[[Unique ID ]:[GPS Coordinates (Y)]],12,0))</f>
        <v/>
      </c>
      <c r="AI50" s="170">
        <f>'Data Registry'!$X$4</f>
        <v>2</v>
      </c>
    </row>
    <row r="51" spans="2:35">
      <c r="B51" s="172" t="s">
        <v>470</v>
      </c>
      <c r="C51" s="172"/>
      <c r="D51" s="172"/>
      <c r="E51" s="172"/>
      <c r="F51" s="172">
        <v>44079</v>
      </c>
      <c r="G51" s="172">
        <v>44080</v>
      </c>
      <c r="H51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1</v>
      </c>
      <c r="I51" s="19" t="str" cm="1">
        <f t="array" aca="1" ref="I51" ca="1">IF(Table38[[#This Row],[Request Completion Period]]&lt;&gt;"", IF(Table38[[#This Row],[Request Completion Period]]&gt;Table44[Benchmark for LoS 1 - Service Delivery Period], "No", "Yes"), "")</f>
        <v>Yes</v>
      </c>
      <c r="J51" s="19">
        <f>IF(ISBLANK(Table38[[#This Row],[Date Serviced]]),"",MONTH(Table38[[#This Row],[Date Serviced]]))</f>
        <v>9</v>
      </c>
      <c r="K51" s="169"/>
      <c r="L51" s="170"/>
      <c r="M51" s="170"/>
      <c r="N51" s="170"/>
      <c r="O51" s="170"/>
      <c r="P51" s="170"/>
      <c r="Q51" s="170"/>
      <c r="R51" s="170"/>
      <c r="S51" s="170"/>
      <c r="T51" s="170"/>
      <c r="U51" s="19" t="str" cm="1">
        <f t="array" ref="U51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/>
      </c>
      <c r="V51" s="170"/>
      <c r="W51" s="170"/>
      <c r="X51" s="173"/>
      <c r="Y51" s="170"/>
      <c r="Z51" s="170"/>
      <c r="AA51" s="170"/>
      <c r="AB51" s="170"/>
      <c r="AC51" s="170"/>
      <c r="AD51" s="175" t="str">
        <f>IF(ISBLANK(Table38[[#This Row],[Date of Last Desludging]]),"", Table38[[#This Row],[Date Serviced]]-Table38[[#This Row],[Date of Last Desludging]])</f>
        <v/>
      </c>
      <c r="AE51" s="170"/>
      <c r="AF51" s="170"/>
      <c r="AG51" s="170" t="str">
        <f>IF(ISNA(VLOOKUP(Table38[[#This Row],[Unique ID ]],Table38[[Unique ID ]:[Address]],1,0)),"", VLOOKUP(Table38[[#This Row],[Unique ID ]],Table38[[Unique ID ]:[GPS Coordinates (Y)]],11,0))</f>
        <v/>
      </c>
      <c r="AH51" s="170" t="str">
        <f>IF(ISNA(VLOOKUP(Table38[[#This Row],[Unique ID ]],Table38[[Unique ID ]:[Address]],1,0)),"", VLOOKUP(Table38[[#This Row],[Unique ID ]],Table38[[Unique ID ]:[GPS Coordinates (Y)]],12,0))</f>
        <v/>
      </c>
      <c r="AI51" s="170">
        <f>'Data Registry'!$X$4</f>
        <v>2</v>
      </c>
    </row>
    <row r="52" spans="2:35">
      <c r="B52" s="172" t="s">
        <v>470</v>
      </c>
      <c r="C52" s="172"/>
      <c r="D52" s="172"/>
      <c r="E52" s="172"/>
      <c r="F52" s="172">
        <v>44080</v>
      </c>
      <c r="G52" s="172">
        <v>44080</v>
      </c>
      <c r="H52" s="19">
        <f ca="1">IF(ISBLANK(Table38[[#This Row],[Date Serviced]]),IF(ISBLANK(Table38[[#This Row],[Date of Request]]), "", TODAY()-Table38[[#This Row],[Date of Request]]), IF(ISBLANK(Table38[[#This Row],[Date of Request]]), "",Table38[[#This Row],[Date Serviced]]-Table38[[#This Row],[Date of Request]]))</f>
        <v>0</v>
      </c>
      <c r="I52" s="19" t="str" cm="1">
        <f t="array" aca="1" ref="I52" ca="1">IF(Table38[[#This Row],[Request Completion Period]]&lt;&gt;"", IF(Table38[[#This Row],[Request Completion Period]]&gt;Table44[Benchmark for LoS 1 - Service Delivery Period], "No", "Yes"), "")</f>
        <v>Yes</v>
      </c>
      <c r="J52" s="19">
        <f>IF(ISBLANK(Table38[[#This Row],[Date Serviced]]),"",MONTH(Table38[[#This Row],[Date Serviced]]))</f>
        <v>9</v>
      </c>
      <c r="K52" s="169"/>
      <c r="L52" s="170"/>
      <c r="M52" s="170"/>
      <c r="N52" s="170"/>
      <c r="O52" s="170"/>
      <c r="P52" s="170"/>
      <c r="Q52" s="170"/>
      <c r="R52" s="170"/>
      <c r="S52" s="170"/>
      <c r="T52" s="170"/>
      <c r="U52" s="19" t="str" cm="1">
        <f t="array" ref="U52">_xlfn.LET(_xlpm.totalfee, _xlfn.LET(
_xlpm.basefee, VLOOKUP(Table38[[#This Row],[Type of Customer                        ]],Table39[],2,0),
IF(Table38[[#This Row],[Area Type]]="Rural", SUM(VLOOKUP(Table38[[#This Row],[Name of Town/Village (for outside ULB)]],Table35[],3,0), _xlpm.basefee), IF(Table38[[#This Row],[Area Type]]="Other ULB", SUM(VLOOKUP(Table38[[#This Row],[Name of Town/Village (for outside ULB)]],Table28[],3,0), _xlpm.basefee), IF(Table38[[#This Row],[Whether Slum/Non-Slum]]="Yes", _xlpm.basefee-Table40[Subsidy (in INR)], _xlpm.basefee)))), IFERROR(_xlpm.totalfee, ""))</f>
        <v/>
      </c>
      <c r="V52" s="170"/>
      <c r="W52" s="170"/>
      <c r="X52" s="173"/>
      <c r="Y52" s="170"/>
      <c r="Z52" s="170"/>
      <c r="AA52" s="170"/>
      <c r="AB52" s="170"/>
      <c r="AC52" s="170"/>
      <c r="AD52" s="175" t="str">
        <f>IF(ISBLANK(Table38[[#This Row],[Date of Last Desludging]]),"", Table38[[#This Row],[Date Serviced]]-Table38[[#This Row],[Date of Last Desludging]])</f>
        <v/>
      </c>
      <c r="AE52" s="170"/>
      <c r="AF52" s="170"/>
      <c r="AG52" s="170" t="str">
        <f>IF(ISNA(VLOOKUP(Table38[[#This Row],[Unique ID ]],Table38[[Unique ID ]:[Address]],1,0)),"", VLOOKUP(Table38[[#This Row],[Unique ID ]],Table38[[Unique ID ]:[GPS Coordinates (Y)]],11,0))</f>
        <v/>
      </c>
      <c r="AH52" s="170" t="str">
        <f>IF(ISNA(VLOOKUP(Table38[[#This Row],[Unique ID ]],Table38[[Unique ID ]:[Address]],1,0)),"", VLOOKUP(Table38[[#This Row],[Unique ID ]],Table38[[Unique ID ]:[GPS Coordinates (Y)]],12,0))</f>
        <v/>
      </c>
      <c r="AI52" s="170">
        <f>'Data Registry'!$X$4</f>
        <v>2</v>
      </c>
    </row>
  </sheetData>
  <sheetProtection formatCells="0" formatColumns="0" formatRows="0" insertColumns="0" insertRows="0" deleteRows="0" sort="0" autoFilter="0" pivotTables="0"/>
  <phoneticPr fontId="1" type="noConversion"/>
  <conditionalFormatting sqref="Q3:R40">
    <cfRule type="expression" dxfId="443" priority="14">
      <formula>AND(P3="Within ULB Boundary",ISBLANK(Q3))</formula>
    </cfRule>
  </conditionalFormatting>
  <conditionalFormatting sqref="R3:R40">
    <cfRule type="expression" dxfId="442" priority="10">
      <formula>AND(P3&lt;&gt;"Within ULB Boundary", ISBLANK(R3), P3&lt;&gt;"")</formula>
    </cfRule>
  </conditionalFormatting>
  <conditionalFormatting sqref="Q41:R44">
    <cfRule type="expression" dxfId="441" priority="6">
      <formula>AND(P41="Within ULB Boundary",ISBLANK(Q41))</formula>
    </cfRule>
  </conditionalFormatting>
  <conditionalFormatting sqref="R41:R44">
    <cfRule type="expression" dxfId="440" priority="5">
      <formula>AND(P41&lt;&gt;"Within ULB Boundary", ISBLANK(R41), P41&lt;&gt;"")</formula>
    </cfRule>
  </conditionalFormatting>
  <conditionalFormatting sqref="Q45:R49">
    <cfRule type="expression" dxfId="439" priority="3">
      <formula>AND(P45="Within ULB Boundary",ISBLANK(Q45))</formula>
    </cfRule>
  </conditionalFormatting>
  <conditionalFormatting sqref="R45:R49">
    <cfRule type="expression" dxfId="438" priority="2">
      <formula>AND(P45&lt;&gt;"Within ULB Boundary", ISBLANK(R45), P45&lt;&gt;"")</formula>
    </cfRule>
  </conditionalFormatting>
  <dataValidations count="12">
    <dataValidation type="custom" allowBlank="1" showInputMessage="1" showErrorMessage="1" sqref="G45:G49 G3:G30" xr:uid="{DAA90A9E-8DDE-2545-9D6B-34BC95B30B24}">
      <formula1>F3</formula1>
    </dataValidation>
    <dataValidation type="date" allowBlank="1" showInputMessage="1" showErrorMessage="1" sqref="G31:G38 C11:C17 F3:F11 F19:F38 F39:G44 D3:D49 F45:F49" xr:uid="{57AC0717-8369-604F-9CE3-E6CE9434A17B}">
      <formula1>43922</formula1>
      <formula2>44286</formula2>
    </dataValidation>
    <dataValidation type="list" allowBlank="1" showInputMessage="1" showErrorMessage="1" sqref="O3:O52" xr:uid="{B2F42911-9DB2-6343-8C3A-4D43988509B4}">
      <formula1>establishment</formula1>
    </dataValidation>
    <dataValidation type="list" allowBlank="1" showInputMessage="1" showErrorMessage="1" sqref="P3:P52" xr:uid="{A5CB204F-3A6B-CE43-8388-A2C369FC665C}">
      <formula1>location</formula1>
    </dataValidation>
    <dataValidation type="list" allowBlank="1" showInputMessage="1" showErrorMessage="1" sqref="AF3:AF52 S3:T52 AC3:AC52" xr:uid="{44F72969-B9F9-7B4B-BAE1-D909CA6FD1D0}">
      <formula1>yes_no</formula1>
    </dataValidation>
    <dataValidation type="list" allowBlank="1" showInputMessage="1" showErrorMessage="1" sqref="W3:W52" xr:uid="{677B126C-AB1E-0C42-B238-EEF366982B71}">
      <formula1>Oss</formula1>
    </dataValidation>
    <dataValidation type="list" allowBlank="1" showInputMessage="1" showErrorMessage="1" sqref="Y3:Y52" xr:uid="{6E2A1ED9-31C1-C34C-958C-2D0C188286A3}">
      <formula1>"yes_no"</formula1>
    </dataValidation>
    <dataValidation type="list" allowBlank="1" showInputMessage="1" showErrorMessage="1" sqref="AE3:AE52" xr:uid="{E2A12F23-FDC6-394F-9D1B-EB09510D2838}">
      <formula1>Desl_reason</formula1>
    </dataValidation>
    <dataValidation type="list" allowBlank="1" showInputMessage="1" showErrorMessage="1" sqref="V3:V52" xr:uid="{D99FF3CD-52D7-C745-AC39-59C094814052}">
      <formula1>payment_mode</formula1>
    </dataValidation>
    <dataValidation type="whole" allowBlank="1" showInputMessage="1" showErrorMessage="1" sqref="N3:N52" xr:uid="{F308F453-E65E-214B-AA2F-193E1F065204}">
      <formula1>6000000000</formula1>
      <formula2>10000000000</formula2>
    </dataValidation>
    <dataValidation type="list" allowBlank="1" showInputMessage="1" showErrorMessage="1" sqref="R3:R52" xr:uid="{498738B5-379B-BE4D-9A14-571C37654BBB}">
      <formula1>INDIRECT(SUBSTITUTE(P3," ","_"))</formula1>
    </dataValidation>
    <dataValidation type="date" allowBlank="1" showInputMessage="1" showErrorMessage="1" sqref="X3:X52" xr:uid="{498C81BC-D596-3743-85FC-B5FF22C6C0B9}">
      <formula1>14611</formula1>
      <formula2>F3</formula2>
    </dataValidation>
  </dataValidations>
  <pageMargins left="0.7" right="0.7" top="0.75" bottom="0.75" header="0.3" footer="0.3"/>
  <pageSetup paperSize="9" orientation="portrait" horizontalDpi="0" verticalDpi="0"/>
  <legacyDrawing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99C4AAC-1CF9-5343-9366-2D211FA86644}">
            <xm:f>AND(ISBLANK(G3),H3&gt;'Data Registry'!$X$4)</xm:f>
            <x14:dxf>
              <numFmt numFmtId="172" formatCode="[Red]&quot;●&quot;##"/>
            </x14:dxf>
          </x14:cfRule>
          <xm:sqref>H3:I40</xm:sqref>
        </x14:conditionalFormatting>
        <x14:conditionalFormatting xmlns:xm="http://schemas.microsoft.com/office/excel/2006/main">
          <x14:cfRule type="expression" priority="4" id="{228F5001-AD90-D748-8178-0CB98A37BDE1}">
            <xm:f>AND(ISBLANK(G41),H41&gt;'Data Registry'!$X$4)</xm:f>
            <x14:dxf>
              <numFmt numFmtId="172" formatCode="[Red]&quot;●&quot;##"/>
            </x14:dxf>
          </x14:cfRule>
          <xm:sqref>H41:I44</xm:sqref>
        </x14:conditionalFormatting>
        <x14:conditionalFormatting xmlns:xm="http://schemas.microsoft.com/office/excel/2006/main">
          <x14:cfRule type="expression" priority="1" id="{FFFFA839-30C5-684B-8968-25BD900DAEAB}">
            <xm:f>AND(ISBLANK(G45),H45&gt;'Data Registry'!$X$4)</xm:f>
            <x14:dxf>
              <numFmt numFmtId="172" formatCode="[Red]&quot;●&quot;##"/>
            </x14:dxf>
          </x14:cfRule>
          <xm:sqref>H45:I49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2B380AA-3513-2B44-A69C-CE6F22BFB815}">
          <x14:formula1>
            <xm:f>'Field Values'!$AA$3:$AA$4</xm:f>
          </x14:formula1>
          <xm:sqref>B3:C49</xm:sqref>
        </x14:dataValidation>
        <x14:dataValidation type="list" allowBlank="1" showInputMessage="1" showErrorMessage="1" xr:uid="{87860068-BD4F-8D47-AECA-3B86F3D3A262}">
          <x14:formula1>
            <xm:f>'Field Values'!$AC$3:$AC$4</xm:f>
          </x14:formula1>
          <xm:sqref>E3:E52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D53B1-FE77-0C44-A28D-CFA039358967}">
  <sheetPr codeName="Sheet2">
    <tabColor theme="5"/>
  </sheetPr>
  <dimension ref="A1:M7302"/>
  <sheetViews>
    <sheetView showGridLines="0" topLeftCell="F29" zoomScale="141" workbookViewId="0">
      <selection activeCell="L45" sqref="L45"/>
    </sheetView>
  </sheetViews>
  <sheetFormatPr baseColWidth="10" defaultColWidth="10.6640625" defaultRowHeight="16"/>
  <cols>
    <col min="2" max="2" width="0" hidden="1" customWidth="1"/>
    <col min="3" max="3" width="23.1640625" customWidth="1"/>
    <col min="4" max="4" width="17.33203125" customWidth="1"/>
    <col min="5" max="5" width="16.5" customWidth="1"/>
    <col min="6" max="8" width="18.33203125" customWidth="1"/>
    <col min="9" max="9" width="25.83203125" customWidth="1"/>
    <col min="10" max="10" width="25.1640625" customWidth="1"/>
    <col min="11" max="11" width="23.33203125" customWidth="1"/>
    <col min="12" max="12" width="19.6640625" customWidth="1"/>
    <col min="13" max="13" width="21.33203125" customWidth="1"/>
  </cols>
  <sheetData>
    <row r="1" spans="1:13" ht="9" customHeight="1"/>
    <row r="2" spans="1:13" s="1" customFormat="1" ht="21" customHeight="1">
      <c r="A2" s="1" t="s">
        <v>80</v>
      </c>
      <c r="B2" s="1" t="s">
        <v>81</v>
      </c>
      <c r="C2" s="1" t="s">
        <v>0</v>
      </c>
      <c r="D2" s="1" t="s">
        <v>79</v>
      </c>
      <c r="E2" s="1" t="s">
        <v>76</v>
      </c>
      <c r="F2" s="1" t="s">
        <v>77</v>
      </c>
      <c r="G2" s="1" t="s">
        <v>78</v>
      </c>
      <c r="H2" s="1" t="s">
        <v>123</v>
      </c>
      <c r="I2" s="1" t="s">
        <v>82</v>
      </c>
      <c r="J2" s="1" t="s">
        <v>83</v>
      </c>
      <c r="K2" s="1" t="s">
        <v>84</v>
      </c>
      <c r="L2" s="1" t="s">
        <v>85</v>
      </c>
      <c r="M2" s="1" t="s">
        <v>86</v>
      </c>
    </row>
    <row r="3" spans="1:13">
      <c r="A3" s="2">
        <v>43942</v>
      </c>
      <c r="B3">
        <f>IF(ISBLANK(Table1[[#This Row],[Date]]), ,MONTH(Table1[[#This Row],[Date]]))</f>
        <v>4</v>
      </c>
      <c r="C3" t="s">
        <v>544</v>
      </c>
      <c r="D3" t="s">
        <v>88</v>
      </c>
      <c r="H3">
        <v>9</v>
      </c>
      <c r="I3">
        <v>165</v>
      </c>
      <c r="J3">
        <v>231</v>
      </c>
      <c r="K3" s="19">
        <f>Table1[[#This Row],[Final Meter Reading (km) ]]-Table1[[#This Row],[Initial Meter Reading (km) ]]</f>
        <v>66</v>
      </c>
      <c r="L3">
        <v>21</v>
      </c>
      <c r="M3" s="174">
        <f>IF(ISBLANK(Table1[[#This Row],[Fuel Used (in liters)]]),,Table1[[#This Row],[Distance Travelled (km)]]/Table1[[#This Row],[Fuel Used (in liters)]])</f>
        <v>3.1428571428571428</v>
      </c>
    </row>
    <row r="4" spans="1:13">
      <c r="A4" s="2">
        <v>43942</v>
      </c>
      <c r="B4">
        <f>IF(ISBLANK(Table1[[#This Row],[Date]]), ,MONTH(Table1[[#This Row],[Date]]))</f>
        <v>4</v>
      </c>
      <c r="C4" t="s">
        <v>544</v>
      </c>
      <c r="D4" t="s">
        <v>87</v>
      </c>
      <c r="H4">
        <v>12</v>
      </c>
      <c r="I4">
        <v>171</v>
      </c>
      <c r="J4">
        <v>225</v>
      </c>
      <c r="K4" s="19">
        <f>Table1[[#This Row],[Final Meter Reading (km) ]]-Table1[[#This Row],[Initial Meter Reading (km) ]]</f>
        <v>54</v>
      </c>
      <c r="L4">
        <v>28</v>
      </c>
      <c r="M4" s="174">
        <f>IF(ISBLANK(Table1[[#This Row],[Fuel Used (in liters)]]),,Table1[[#This Row],[Distance Travelled (km)]]/Table1[[#This Row],[Fuel Used (in liters)]])</f>
        <v>1.9285714285714286</v>
      </c>
    </row>
    <row r="5" spans="1:13">
      <c r="A5" s="2">
        <v>43942</v>
      </c>
      <c r="B5">
        <f>IF(ISBLANK(Table1[[#This Row],[Date]]), ,MONTH(Table1[[#This Row],[Date]]))</f>
        <v>4</v>
      </c>
      <c r="C5" t="s">
        <v>544</v>
      </c>
      <c r="D5" t="s">
        <v>87</v>
      </c>
      <c r="H5">
        <v>2</v>
      </c>
      <c r="I5">
        <v>139</v>
      </c>
      <c r="J5">
        <v>194</v>
      </c>
      <c r="K5" s="19">
        <f>Table1[[#This Row],[Final Meter Reading (km) ]]-Table1[[#This Row],[Initial Meter Reading (km) ]]</f>
        <v>55</v>
      </c>
      <c r="L5">
        <v>21</v>
      </c>
      <c r="M5" s="174">
        <f>IF(ISBLANK(Table1[[#This Row],[Fuel Used (in liters)]]),,Table1[[#This Row],[Distance Travelled (km)]]/Table1[[#This Row],[Fuel Used (in liters)]])</f>
        <v>2.6190476190476191</v>
      </c>
    </row>
    <row r="6" spans="1:13">
      <c r="A6" s="2">
        <v>43942</v>
      </c>
      <c r="B6">
        <f>IF(ISBLANK(Table1[[#This Row],[Date]]), ,MONTH(Table1[[#This Row],[Date]]))</f>
        <v>4</v>
      </c>
      <c r="C6" t="s">
        <v>544</v>
      </c>
      <c r="D6" t="s">
        <v>87</v>
      </c>
      <c r="H6">
        <v>6</v>
      </c>
      <c r="I6">
        <v>154</v>
      </c>
      <c r="J6">
        <v>196</v>
      </c>
      <c r="K6" s="19">
        <f>Table1[[#This Row],[Final Meter Reading (km) ]]-Table1[[#This Row],[Initial Meter Reading (km) ]]</f>
        <v>42</v>
      </c>
      <c r="L6">
        <v>20</v>
      </c>
      <c r="M6" s="174">
        <f>IF(ISBLANK(Table1[[#This Row],[Fuel Used (in liters)]]),,Table1[[#This Row],[Distance Travelled (km)]]/Table1[[#This Row],[Fuel Used (in liters)]])</f>
        <v>2.1</v>
      </c>
    </row>
    <row r="7" spans="1:13">
      <c r="A7" s="2">
        <v>43942</v>
      </c>
      <c r="B7">
        <f>IF(ISBLANK(Table1[[#This Row],[Date]]), ,MONTH(Table1[[#This Row],[Date]]))</f>
        <v>4</v>
      </c>
      <c r="C7" t="s">
        <v>544</v>
      </c>
      <c r="D7" t="s">
        <v>87</v>
      </c>
      <c r="H7">
        <v>5</v>
      </c>
      <c r="I7">
        <v>123</v>
      </c>
      <c r="J7">
        <v>190</v>
      </c>
      <c r="K7" s="19">
        <f>Table1[[#This Row],[Final Meter Reading (km) ]]-Table1[[#This Row],[Initial Meter Reading (km) ]]</f>
        <v>67</v>
      </c>
      <c r="L7">
        <v>20</v>
      </c>
      <c r="M7" s="174">
        <f>IF(ISBLANK(Table1[[#This Row],[Fuel Used (in liters)]]),,Table1[[#This Row],[Distance Travelled (km)]]/Table1[[#This Row],[Fuel Used (in liters)]])</f>
        <v>3.35</v>
      </c>
    </row>
    <row r="8" spans="1:13">
      <c r="A8" s="2">
        <v>43942</v>
      </c>
      <c r="B8">
        <f>IF(ISBLANK(Table1[[#This Row],[Date]]), ,MONTH(Table1[[#This Row],[Date]]))</f>
        <v>4</v>
      </c>
      <c r="C8" t="s">
        <v>544</v>
      </c>
      <c r="D8" t="s">
        <v>87</v>
      </c>
      <c r="H8">
        <v>15</v>
      </c>
      <c r="I8">
        <v>124</v>
      </c>
      <c r="J8">
        <v>165</v>
      </c>
      <c r="K8" s="19">
        <f>Table1[[#This Row],[Final Meter Reading (km) ]]-Table1[[#This Row],[Initial Meter Reading (km) ]]</f>
        <v>41</v>
      </c>
      <c r="L8">
        <v>20</v>
      </c>
      <c r="M8" s="174">
        <f>IF(ISBLANK(Table1[[#This Row],[Fuel Used (in liters)]]),,Table1[[#This Row],[Distance Travelled (km)]]/Table1[[#This Row],[Fuel Used (in liters)]])</f>
        <v>2.0499999999999998</v>
      </c>
    </row>
    <row r="9" spans="1:13">
      <c r="A9" s="2">
        <v>43948</v>
      </c>
      <c r="B9">
        <f>IF(ISBLANK(Table1[[#This Row],[Date]]), ,MONTH(Table1[[#This Row],[Date]]))</f>
        <v>4</v>
      </c>
      <c r="C9" t="s">
        <v>544</v>
      </c>
      <c r="D9" t="s">
        <v>88</v>
      </c>
      <c r="H9">
        <v>0</v>
      </c>
      <c r="I9">
        <v>117</v>
      </c>
      <c r="J9">
        <v>175</v>
      </c>
      <c r="K9" s="19">
        <f>Table1[[#This Row],[Final Meter Reading (km) ]]-Table1[[#This Row],[Initial Meter Reading (km) ]]</f>
        <v>58</v>
      </c>
      <c r="L9">
        <v>20</v>
      </c>
      <c r="M9" s="174">
        <f>IF(ISBLANK(Table1[[#This Row],[Fuel Used (in liters)]]),,Table1[[#This Row],[Distance Travelled (km)]]/Table1[[#This Row],[Fuel Used (in liters)]])</f>
        <v>2.9</v>
      </c>
    </row>
    <row r="10" spans="1:13">
      <c r="A10" s="2">
        <v>43948</v>
      </c>
      <c r="B10">
        <f>IF(ISBLANK(Table1[[#This Row],[Date]]), ,MONTH(Table1[[#This Row],[Date]]))</f>
        <v>4</v>
      </c>
      <c r="C10" t="s">
        <v>544</v>
      </c>
      <c r="D10" t="s">
        <v>87</v>
      </c>
      <c r="H10">
        <v>14</v>
      </c>
      <c r="I10">
        <v>182</v>
      </c>
      <c r="J10">
        <v>237</v>
      </c>
      <c r="K10" s="19">
        <f>Table1[[#This Row],[Final Meter Reading (km) ]]-Table1[[#This Row],[Initial Meter Reading (km) ]]</f>
        <v>55</v>
      </c>
      <c r="L10">
        <v>20</v>
      </c>
      <c r="M10" s="174">
        <f>IF(ISBLANK(Table1[[#This Row],[Fuel Used (in liters)]]),,Table1[[#This Row],[Distance Travelled (km)]]/Table1[[#This Row],[Fuel Used (in liters)]])</f>
        <v>2.75</v>
      </c>
    </row>
    <row r="11" spans="1:13">
      <c r="A11" s="2">
        <v>43948</v>
      </c>
      <c r="B11">
        <f>IF(ISBLANK(Table1[[#This Row],[Date]]), ,MONTH(Table1[[#This Row],[Date]]))</f>
        <v>4</v>
      </c>
      <c r="C11" t="s">
        <v>544</v>
      </c>
      <c r="D11" t="s">
        <v>87</v>
      </c>
      <c r="H11">
        <v>6</v>
      </c>
      <c r="I11">
        <v>146</v>
      </c>
      <c r="J11">
        <v>210</v>
      </c>
      <c r="K11" s="19">
        <f>Table1[[#This Row],[Final Meter Reading (km) ]]-Table1[[#This Row],[Initial Meter Reading (km) ]]</f>
        <v>64</v>
      </c>
      <c r="L11">
        <v>20</v>
      </c>
      <c r="M11" s="174">
        <f>IF(ISBLANK(Table1[[#This Row],[Fuel Used (in liters)]]),,Table1[[#This Row],[Distance Travelled (km)]]/Table1[[#This Row],[Fuel Used (in liters)]])</f>
        <v>3.2</v>
      </c>
    </row>
    <row r="12" spans="1:13">
      <c r="A12" s="2">
        <v>43948</v>
      </c>
      <c r="B12">
        <f>IF(ISBLANK(Table1[[#This Row],[Date]]), ,MONTH(Table1[[#This Row],[Date]]))</f>
        <v>4</v>
      </c>
      <c r="C12" t="s">
        <v>544</v>
      </c>
      <c r="D12" t="s">
        <v>87</v>
      </c>
      <c r="H12">
        <v>10</v>
      </c>
      <c r="I12">
        <v>123</v>
      </c>
      <c r="J12">
        <v>212</v>
      </c>
      <c r="K12" s="19">
        <f>Table1[[#This Row],[Final Meter Reading (km) ]]-Table1[[#This Row],[Initial Meter Reading (km) ]]</f>
        <v>89</v>
      </c>
      <c r="L12">
        <v>20</v>
      </c>
      <c r="M12" s="174">
        <f>IF(ISBLANK(Table1[[#This Row],[Fuel Used (in liters)]]),,Table1[[#This Row],[Distance Travelled (km)]]/Table1[[#This Row],[Fuel Used (in liters)]])</f>
        <v>4.45</v>
      </c>
    </row>
    <row r="13" spans="1:13">
      <c r="A13" s="2">
        <v>43952</v>
      </c>
      <c r="B13">
        <f>IF(ISBLANK(Table1[[#This Row],[Date]]), ,MONTH(Table1[[#This Row],[Date]]))</f>
        <v>5</v>
      </c>
      <c r="C13" t="s">
        <v>544</v>
      </c>
      <c r="D13" t="s">
        <v>87</v>
      </c>
      <c r="H13">
        <v>5</v>
      </c>
      <c r="I13">
        <v>113</v>
      </c>
      <c r="J13">
        <v>165</v>
      </c>
      <c r="K13" s="19">
        <f>Table1[[#This Row],[Final Meter Reading (km) ]]-Table1[[#This Row],[Initial Meter Reading (km) ]]</f>
        <v>52</v>
      </c>
      <c r="L13">
        <v>20</v>
      </c>
      <c r="M13" s="174">
        <f>IF(ISBLANK(Table1[[#This Row],[Fuel Used (in liters)]]),,Table1[[#This Row],[Distance Travelled (km)]]/Table1[[#This Row],[Fuel Used (in liters)]])</f>
        <v>2.6</v>
      </c>
    </row>
    <row r="14" spans="1:13">
      <c r="A14" s="2">
        <v>43952</v>
      </c>
      <c r="B14">
        <f>IF(ISBLANK(Table1[[#This Row],[Date]]), ,MONTH(Table1[[#This Row],[Date]]))</f>
        <v>5</v>
      </c>
      <c r="C14" t="s">
        <v>545</v>
      </c>
      <c r="D14" t="s">
        <v>87</v>
      </c>
      <c r="H14">
        <v>6</v>
      </c>
      <c r="I14">
        <v>152</v>
      </c>
      <c r="J14">
        <v>208</v>
      </c>
      <c r="K14" s="19">
        <f>Table1[[#This Row],[Final Meter Reading (km) ]]-Table1[[#This Row],[Initial Meter Reading (km) ]]</f>
        <v>56</v>
      </c>
      <c r="L14">
        <v>20</v>
      </c>
      <c r="M14" s="174">
        <f>IF(ISBLANK(Table1[[#This Row],[Fuel Used (in liters)]]),,Table1[[#This Row],[Distance Travelled (km)]]/Table1[[#This Row],[Fuel Used (in liters)]])</f>
        <v>2.8</v>
      </c>
    </row>
    <row r="15" spans="1:13">
      <c r="A15" s="2">
        <v>43952</v>
      </c>
      <c r="B15">
        <f>IF(ISBLANK(Table1[[#This Row],[Date]]), ,MONTH(Table1[[#This Row],[Date]]))</f>
        <v>5</v>
      </c>
      <c r="C15" t="s">
        <v>545</v>
      </c>
      <c r="D15" t="s">
        <v>87</v>
      </c>
      <c r="H15">
        <v>0</v>
      </c>
      <c r="I15">
        <v>120</v>
      </c>
      <c r="J15">
        <v>220</v>
      </c>
      <c r="K15" s="19">
        <f>Table1[[#This Row],[Final Meter Reading (km) ]]-Table1[[#This Row],[Initial Meter Reading (km) ]]</f>
        <v>100</v>
      </c>
      <c r="L15">
        <v>20</v>
      </c>
      <c r="M15" s="174">
        <f>IF(ISBLANK(Table1[[#This Row],[Fuel Used (in liters)]]),,Table1[[#This Row],[Distance Travelled (km)]]/Table1[[#This Row],[Fuel Used (in liters)]])</f>
        <v>5</v>
      </c>
    </row>
    <row r="16" spans="1:13">
      <c r="A16" s="2">
        <v>43952</v>
      </c>
      <c r="B16">
        <f>IF(ISBLANK(Table1[[#This Row],[Date]]), ,MONTH(Table1[[#This Row],[Date]]))</f>
        <v>5</v>
      </c>
      <c r="C16" t="s">
        <v>545</v>
      </c>
      <c r="D16" t="s">
        <v>87</v>
      </c>
      <c r="H16">
        <v>13</v>
      </c>
      <c r="I16">
        <v>106</v>
      </c>
      <c r="J16">
        <v>173</v>
      </c>
      <c r="K16" s="19">
        <f>Table1[[#This Row],[Final Meter Reading (km) ]]-Table1[[#This Row],[Initial Meter Reading (km) ]]</f>
        <v>67</v>
      </c>
      <c r="L16">
        <v>20</v>
      </c>
      <c r="M16" s="174">
        <f>IF(ISBLANK(Table1[[#This Row],[Fuel Used (in liters)]]),,Table1[[#This Row],[Distance Travelled (km)]]/Table1[[#This Row],[Fuel Used (in liters)]])</f>
        <v>3.35</v>
      </c>
    </row>
    <row r="17" spans="1:13">
      <c r="A17" s="2">
        <v>43952</v>
      </c>
      <c r="B17">
        <f>IF(ISBLANK(Table1[[#This Row],[Date]]), ,MONTH(Table1[[#This Row],[Date]]))</f>
        <v>5</v>
      </c>
      <c r="C17" t="s">
        <v>545</v>
      </c>
      <c r="D17" t="s">
        <v>87</v>
      </c>
      <c r="H17">
        <v>6</v>
      </c>
      <c r="I17">
        <v>145</v>
      </c>
      <c r="J17">
        <v>213</v>
      </c>
      <c r="K17" s="19">
        <f>Table1[[#This Row],[Final Meter Reading (km) ]]-Table1[[#This Row],[Initial Meter Reading (km) ]]</f>
        <v>68</v>
      </c>
      <c r="L17">
        <v>26</v>
      </c>
      <c r="M17" s="174">
        <f>IF(ISBLANK(Table1[[#This Row],[Fuel Used (in liters)]]),,Table1[[#This Row],[Distance Travelled (km)]]/Table1[[#This Row],[Fuel Used (in liters)]])</f>
        <v>2.6153846153846154</v>
      </c>
    </row>
    <row r="18" spans="1:13">
      <c r="A18" s="2">
        <v>43952</v>
      </c>
      <c r="B18">
        <f>IF(ISBLANK(Table1[[#This Row],[Date]]), ,MONTH(Table1[[#This Row],[Date]]))</f>
        <v>5</v>
      </c>
      <c r="C18" t="s">
        <v>545</v>
      </c>
      <c r="D18" t="s">
        <v>87</v>
      </c>
      <c r="H18">
        <v>0</v>
      </c>
      <c r="I18">
        <v>165</v>
      </c>
      <c r="J18">
        <v>255</v>
      </c>
      <c r="K18" s="19">
        <f>Table1[[#This Row],[Final Meter Reading (km) ]]-Table1[[#This Row],[Initial Meter Reading (km) ]]</f>
        <v>90</v>
      </c>
      <c r="L18">
        <v>20</v>
      </c>
      <c r="M18" s="174">
        <f>IF(ISBLANK(Table1[[#This Row],[Fuel Used (in liters)]]),,Table1[[#This Row],[Distance Travelled (km)]]/Table1[[#This Row],[Fuel Used (in liters)]])</f>
        <v>4.5</v>
      </c>
    </row>
    <row r="19" spans="1:13">
      <c r="A19" s="2">
        <v>43958</v>
      </c>
      <c r="B19">
        <f>IF(ISBLANK(Table1[[#This Row],[Date]]), ,MONTH(Table1[[#This Row],[Date]]))</f>
        <v>5</v>
      </c>
      <c r="C19" t="s">
        <v>545</v>
      </c>
      <c r="D19" t="s">
        <v>87</v>
      </c>
      <c r="H19">
        <v>2</v>
      </c>
      <c r="I19">
        <v>132</v>
      </c>
      <c r="J19">
        <v>176</v>
      </c>
      <c r="K19" s="19">
        <f>Table1[[#This Row],[Final Meter Reading (km) ]]-Table1[[#This Row],[Initial Meter Reading (km) ]]</f>
        <v>44</v>
      </c>
      <c r="L19">
        <v>16</v>
      </c>
      <c r="M19" s="174">
        <f>IF(ISBLANK(Table1[[#This Row],[Fuel Used (in liters)]]),,Table1[[#This Row],[Distance Travelled (km)]]/Table1[[#This Row],[Fuel Used (in liters)]])</f>
        <v>2.75</v>
      </c>
    </row>
    <row r="20" spans="1:13">
      <c r="A20" s="2">
        <v>43958</v>
      </c>
      <c r="B20">
        <f>IF(ISBLANK(Table1[[#This Row],[Date]]), ,MONTH(Table1[[#This Row],[Date]]))</f>
        <v>5</v>
      </c>
      <c r="C20" t="s">
        <v>545</v>
      </c>
      <c r="D20" t="s">
        <v>87</v>
      </c>
      <c r="H20">
        <v>15</v>
      </c>
      <c r="I20">
        <v>176</v>
      </c>
      <c r="J20">
        <v>242</v>
      </c>
      <c r="K20" s="19">
        <f>Table1[[#This Row],[Final Meter Reading (km) ]]-Table1[[#This Row],[Initial Meter Reading (km) ]]</f>
        <v>66</v>
      </c>
      <c r="L20">
        <v>16</v>
      </c>
      <c r="M20" s="174">
        <f>IF(ISBLANK(Table1[[#This Row],[Fuel Used (in liters)]]),,Table1[[#This Row],[Distance Travelled (km)]]/Table1[[#This Row],[Fuel Used (in liters)]])</f>
        <v>4.125</v>
      </c>
    </row>
    <row r="21" spans="1:13">
      <c r="A21" s="2">
        <v>43958</v>
      </c>
      <c r="B21">
        <f>IF(ISBLANK(Table1[[#This Row],[Date]]), ,MONTH(Table1[[#This Row],[Date]]))</f>
        <v>5</v>
      </c>
      <c r="C21" t="s">
        <v>545</v>
      </c>
      <c r="D21" t="s">
        <v>88</v>
      </c>
      <c r="H21">
        <v>3</v>
      </c>
      <c r="I21">
        <v>144</v>
      </c>
      <c r="J21">
        <v>194</v>
      </c>
      <c r="K21" s="19">
        <f>Table1[[#This Row],[Final Meter Reading (km) ]]-Table1[[#This Row],[Initial Meter Reading (km) ]]</f>
        <v>50</v>
      </c>
      <c r="L21">
        <v>24</v>
      </c>
      <c r="M21" s="174">
        <f>IF(ISBLANK(Table1[[#This Row],[Fuel Used (in liters)]]),,Table1[[#This Row],[Distance Travelled (km)]]/Table1[[#This Row],[Fuel Used (in liters)]])</f>
        <v>2.0833333333333335</v>
      </c>
    </row>
    <row r="22" spans="1:13">
      <c r="A22" s="2">
        <v>43958</v>
      </c>
      <c r="B22">
        <f>IF(ISBLANK(Table1[[#This Row],[Date]]), ,MONTH(Table1[[#This Row],[Date]]))</f>
        <v>5</v>
      </c>
      <c r="C22" t="s">
        <v>545</v>
      </c>
      <c r="D22" t="s">
        <v>87</v>
      </c>
      <c r="H22">
        <v>3</v>
      </c>
      <c r="I22">
        <v>155</v>
      </c>
      <c r="J22">
        <v>217</v>
      </c>
      <c r="K22" s="19">
        <f>Table1[[#This Row],[Final Meter Reading (km) ]]-Table1[[#This Row],[Initial Meter Reading (km) ]]</f>
        <v>62</v>
      </c>
      <c r="L22">
        <v>28</v>
      </c>
      <c r="M22" s="174">
        <f>IF(ISBLANK(Table1[[#This Row],[Fuel Used (in liters)]]),,Table1[[#This Row],[Distance Travelled (km)]]/Table1[[#This Row],[Fuel Used (in liters)]])</f>
        <v>2.2142857142857144</v>
      </c>
    </row>
    <row r="23" spans="1:13">
      <c r="A23" s="2">
        <v>43958</v>
      </c>
      <c r="B23">
        <f>IF(ISBLANK(Table1[[#This Row],[Date]]), ,MONTH(Table1[[#This Row],[Date]]))</f>
        <v>5</v>
      </c>
      <c r="C23" t="s">
        <v>544</v>
      </c>
      <c r="D23" t="s">
        <v>87</v>
      </c>
      <c r="H23">
        <v>7</v>
      </c>
      <c r="I23">
        <v>103</v>
      </c>
      <c r="J23">
        <v>184</v>
      </c>
      <c r="K23" s="19">
        <f>Table1[[#This Row],[Final Meter Reading (km) ]]-Table1[[#This Row],[Initial Meter Reading (km) ]]</f>
        <v>81</v>
      </c>
      <c r="L23">
        <v>30</v>
      </c>
      <c r="M23" s="174">
        <f>IF(ISBLANK(Table1[[#This Row],[Fuel Used (in liters)]]),,Table1[[#This Row],[Distance Travelled (km)]]/Table1[[#This Row],[Fuel Used (in liters)]])</f>
        <v>2.7</v>
      </c>
    </row>
    <row r="24" spans="1:13">
      <c r="A24" s="2">
        <v>43958</v>
      </c>
      <c r="B24">
        <f>IF(ISBLANK(Table1[[#This Row],[Date]]), ,MONTH(Table1[[#This Row],[Date]]))</f>
        <v>5</v>
      </c>
      <c r="C24" t="s">
        <v>544</v>
      </c>
      <c r="D24" t="s">
        <v>87</v>
      </c>
      <c r="H24">
        <v>7</v>
      </c>
      <c r="I24">
        <v>193</v>
      </c>
      <c r="J24">
        <v>240</v>
      </c>
      <c r="K24" s="19">
        <f>Table1[[#This Row],[Final Meter Reading (km) ]]-Table1[[#This Row],[Initial Meter Reading (km) ]]</f>
        <v>47</v>
      </c>
      <c r="L24">
        <v>23</v>
      </c>
      <c r="M24" s="174">
        <f>IF(ISBLANK(Table1[[#This Row],[Fuel Used (in liters)]]),,Table1[[#This Row],[Distance Travelled (km)]]/Table1[[#This Row],[Fuel Used (in liters)]])</f>
        <v>2.0434782608695654</v>
      </c>
    </row>
    <row r="25" spans="1:13">
      <c r="A25" s="2">
        <v>43958</v>
      </c>
      <c r="B25">
        <f>IF(ISBLANK(Table1[[#This Row],[Date]]), ,MONTH(Table1[[#This Row],[Date]]))</f>
        <v>5</v>
      </c>
      <c r="C25" t="s">
        <v>545</v>
      </c>
      <c r="D25" t="s">
        <v>87</v>
      </c>
      <c r="H25">
        <v>11</v>
      </c>
      <c r="I25">
        <v>151</v>
      </c>
      <c r="J25">
        <v>215</v>
      </c>
      <c r="K25" s="19">
        <f>Table1[[#This Row],[Final Meter Reading (km) ]]-Table1[[#This Row],[Initial Meter Reading (km) ]]</f>
        <v>64</v>
      </c>
      <c r="L25">
        <v>26</v>
      </c>
      <c r="M25" s="174">
        <f>IF(ISBLANK(Table1[[#This Row],[Fuel Used (in liters)]]),,Table1[[#This Row],[Distance Travelled (km)]]/Table1[[#This Row],[Fuel Used (in liters)]])</f>
        <v>2.4615384615384617</v>
      </c>
    </row>
    <row r="26" spans="1:13">
      <c r="A26" s="2">
        <v>43965</v>
      </c>
      <c r="B26">
        <f>IF(ISBLANK(Table1[[#This Row],[Date]]), ,MONTH(Table1[[#This Row],[Date]]))</f>
        <v>5</v>
      </c>
      <c r="C26" t="s">
        <v>545</v>
      </c>
      <c r="D26" t="s">
        <v>87</v>
      </c>
      <c r="H26">
        <v>15</v>
      </c>
      <c r="I26">
        <v>187</v>
      </c>
      <c r="J26">
        <v>251</v>
      </c>
      <c r="K26" s="19">
        <f>Table1[[#This Row],[Final Meter Reading (km) ]]-Table1[[#This Row],[Initial Meter Reading (km) ]]</f>
        <v>64</v>
      </c>
      <c r="L26">
        <v>30</v>
      </c>
      <c r="M26" s="174">
        <f>IF(ISBLANK(Table1[[#This Row],[Fuel Used (in liters)]]),,Table1[[#This Row],[Distance Travelled (km)]]/Table1[[#This Row],[Fuel Used (in liters)]])</f>
        <v>2.1333333333333333</v>
      </c>
    </row>
    <row r="27" spans="1:13">
      <c r="A27" s="2">
        <v>43965</v>
      </c>
      <c r="B27">
        <f>IF(ISBLANK(Table1[[#This Row],[Date]]), ,MONTH(Table1[[#This Row],[Date]]))</f>
        <v>5</v>
      </c>
      <c r="C27" t="s">
        <v>545</v>
      </c>
      <c r="D27" t="s">
        <v>87</v>
      </c>
      <c r="H27">
        <v>8</v>
      </c>
      <c r="I27">
        <v>182</v>
      </c>
      <c r="J27">
        <v>270</v>
      </c>
      <c r="K27" s="19">
        <f>Table1[[#This Row],[Final Meter Reading (km) ]]-Table1[[#This Row],[Initial Meter Reading (km) ]]</f>
        <v>88</v>
      </c>
      <c r="L27">
        <v>15</v>
      </c>
      <c r="M27" s="174">
        <f>IF(ISBLANK(Table1[[#This Row],[Fuel Used (in liters)]]),,Table1[[#This Row],[Distance Travelled (km)]]/Table1[[#This Row],[Fuel Used (in liters)]])</f>
        <v>5.8666666666666663</v>
      </c>
    </row>
    <row r="28" spans="1:13">
      <c r="A28" s="2">
        <v>43965</v>
      </c>
      <c r="B28">
        <f>IF(ISBLANK(Table1[[#This Row],[Date]]), ,MONTH(Table1[[#This Row],[Date]]))</f>
        <v>5</v>
      </c>
      <c r="C28" t="s">
        <v>545</v>
      </c>
      <c r="D28" t="s">
        <v>87</v>
      </c>
      <c r="H28">
        <v>5</v>
      </c>
      <c r="I28">
        <v>152</v>
      </c>
      <c r="J28">
        <v>201</v>
      </c>
      <c r="K28" s="19">
        <f>Table1[[#This Row],[Final Meter Reading (km) ]]-Table1[[#This Row],[Initial Meter Reading (km) ]]</f>
        <v>49</v>
      </c>
      <c r="L28">
        <v>21</v>
      </c>
      <c r="M28" s="174">
        <f>IF(ISBLANK(Table1[[#This Row],[Fuel Used (in liters)]]),,Table1[[#This Row],[Distance Travelled (km)]]/Table1[[#This Row],[Fuel Used (in liters)]])</f>
        <v>2.3333333333333335</v>
      </c>
    </row>
    <row r="29" spans="1:13">
      <c r="A29" s="2">
        <v>43965</v>
      </c>
      <c r="B29">
        <f>IF(ISBLANK(Table1[[#This Row],[Date]]), ,MONTH(Table1[[#This Row],[Date]]))</f>
        <v>5</v>
      </c>
      <c r="C29" t="s">
        <v>544</v>
      </c>
      <c r="D29" t="s">
        <v>88</v>
      </c>
      <c r="H29">
        <v>0</v>
      </c>
      <c r="I29">
        <v>154</v>
      </c>
      <c r="J29">
        <v>202</v>
      </c>
      <c r="K29" s="19">
        <f>Table1[[#This Row],[Final Meter Reading (km) ]]-Table1[[#This Row],[Initial Meter Reading (km) ]]</f>
        <v>48</v>
      </c>
      <c r="L29">
        <v>26</v>
      </c>
      <c r="M29" s="174">
        <f>IF(ISBLANK(Table1[[#This Row],[Fuel Used (in liters)]]),,Table1[[#This Row],[Distance Travelled (km)]]/Table1[[#This Row],[Fuel Used (in liters)]])</f>
        <v>1.8461538461538463</v>
      </c>
    </row>
    <row r="30" spans="1:13">
      <c r="A30" s="2">
        <v>43965</v>
      </c>
      <c r="B30">
        <f>IF(ISBLANK(Table1[[#This Row],[Date]]), ,MONTH(Table1[[#This Row],[Date]]))</f>
        <v>5</v>
      </c>
      <c r="C30" t="s">
        <v>544</v>
      </c>
      <c r="D30" t="s">
        <v>87</v>
      </c>
      <c r="H30">
        <v>3</v>
      </c>
      <c r="I30">
        <v>170</v>
      </c>
      <c r="J30">
        <v>267</v>
      </c>
      <c r="K30" s="19">
        <f>Table1[[#This Row],[Final Meter Reading (km) ]]-Table1[[#This Row],[Initial Meter Reading (km) ]]</f>
        <v>97</v>
      </c>
      <c r="L30">
        <v>19</v>
      </c>
      <c r="M30" s="174">
        <f>IF(ISBLANK(Table1[[#This Row],[Fuel Used (in liters)]]),,Table1[[#This Row],[Distance Travelled (km)]]/Table1[[#This Row],[Fuel Used (in liters)]])</f>
        <v>5.1052631578947372</v>
      </c>
    </row>
    <row r="31" spans="1:13">
      <c r="A31" s="2">
        <v>43965</v>
      </c>
      <c r="B31">
        <f>IF(ISBLANK(Table1[[#This Row],[Date]]), ,MONTH(Table1[[#This Row],[Date]]))</f>
        <v>5</v>
      </c>
      <c r="C31" t="s">
        <v>545</v>
      </c>
      <c r="D31" t="s">
        <v>87</v>
      </c>
      <c r="H31">
        <v>3</v>
      </c>
      <c r="I31">
        <v>179</v>
      </c>
      <c r="J31">
        <v>275</v>
      </c>
      <c r="K31" s="19">
        <f>Table1[[#This Row],[Final Meter Reading (km) ]]-Table1[[#This Row],[Initial Meter Reading (km) ]]</f>
        <v>96</v>
      </c>
      <c r="L31">
        <v>25</v>
      </c>
      <c r="M31" s="174">
        <f>IF(ISBLANK(Table1[[#This Row],[Fuel Used (in liters)]]),,Table1[[#This Row],[Distance Travelled (km)]]/Table1[[#This Row],[Fuel Used (in liters)]])</f>
        <v>3.84</v>
      </c>
    </row>
    <row r="32" spans="1:13">
      <c r="A32" s="2">
        <v>43971</v>
      </c>
      <c r="B32">
        <f>IF(ISBLANK(Table1[[#This Row],[Date]]), ,MONTH(Table1[[#This Row],[Date]]))</f>
        <v>5</v>
      </c>
      <c r="C32" t="s">
        <v>545</v>
      </c>
      <c r="D32" t="s">
        <v>87</v>
      </c>
      <c r="H32">
        <v>3</v>
      </c>
      <c r="I32">
        <v>161</v>
      </c>
      <c r="J32">
        <v>258</v>
      </c>
      <c r="K32" s="19">
        <f>Table1[[#This Row],[Final Meter Reading (km) ]]-Table1[[#This Row],[Initial Meter Reading (km) ]]</f>
        <v>97</v>
      </c>
      <c r="L32">
        <v>25</v>
      </c>
      <c r="M32" s="174">
        <f>IF(ISBLANK(Table1[[#This Row],[Fuel Used (in liters)]]),,Table1[[#This Row],[Distance Travelled (km)]]/Table1[[#This Row],[Fuel Used (in liters)]])</f>
        <v>3.88</v>
      </c>
    </row>
    <row r="33" spans="1:13">
      <c r="A33" s="2">
        <v>43971</v>
      </c>
      <c r="B33">
        <f>IF(ISBLANK(Table1[[#This Row],[Date]]), ,MONTH(Table1[[#This Row],[Date]]))</f>
        <v>5</v>
      </c>
      <c r="C33" t="s">
        <v>545</v>
      </c>
      <c r="D33" t="s">
        <v>87</v>
      </c>
      <c r="H33">
        <v>3</v>
      </c>
      <c r="I33">
        <v>145</v>
      </c>
      <c r="J33">
        <v>213</v>
      </c>
      <c r="K33" s="19">
        <f>Table1[[#This Row],[Final Meter Reading (km) ]]-Table1[[#This Row],[Initial Meter Reading (km) ]]</f>
        <v>68</v>
      </c>
      <c r="L33">
        <v>23</v>
      </c>
      <c r="M33" s="174">
        <f>IF(ISBLANK(Table1[[#This Row],[Fuel Used (in liters)]]),,Table1[[#This Row],[Distance Travelled (km)]]/Table1[[#This Row],[Fuel Used (in liters)]])</f>
        <v>2.9565217391304346</v>
      </c>
    </row>
    <row r="34" spans="1:13">
      <c r="A34" s="2">
        <v>43971</v>
      </c>
      <c r="B34">
        <f>IF(ISBLANK(Table1[[#This Row],[Date]]), ,MONTH(Table1[[#This Row],[Date]]))</f>
        <v>5</v>
      </c>
      <c r="C34" t="s">
        <v>545</v>
      </c>
      <c r="D34" t="s">
        <v>87</v>
      </c>
      <c r="H34">
        <v>10</v>
      </c>
      <c r="I34">
        <v>136</v>
      </c>
      <c r="J34">
        <v>228</v>
      </c>
      <c r="K34" s="19">
        <f>Table1[[#This Row],[Final Meter Reading (km) ]]-Table1[[#This Row],[Initial Meter Reading (km) ]]</f>
        <v>92</v>
      </c>
      <c r="L34">
        <v>15</v>
      </c>
      <c r="M34" s="174">
        <f>IF(ISBLANK(Table1[[#This Row],[Fuel Used (in liters)]]),,Table1[[#This Row],[Distance Travelled (km)]]/Table1[[#This Row],[Fuel Used (in liters)]])</f>
        <v>6.1333333333333337</v>
      </c>
    </row>
    <row r="35" spans="1:13">
      <c r="A35" s="2">
        <v>43971</v>
      </c>
      <c r="B35">
        <f>IF(ISBLANK(Table1[[#This Row],[Date]]), ,MONTH(Table1[[#This Row],[Date]]))</f>
        <v>5</v>
      </c>
      <c r="C35" t="s">
        <v>545</v>
      </c>
      <c r="D35" t="s">
        <v>88</v>
      </c>
      <c r="H35">
        <v>9</v>
      </c>
      <c r="I35">
        <v>146</v>
      </c>
      <c r="J35">
        <v>209</v>
      </c>
      <c r="K35" s="19">
        <f>Table1[[#This Row],[Final Meter Reading (km) ]]-Table1[[#This Row],[Initial Meter Reading (km) ]]</f>
        <v>63</v>
      </c>
      <c r="L35">
        <v>27</v>
      </c>
      <c r="M35" s="174">
        <f>IF(ISBLANK(Table1[[#This Row],[Fuel Used (in liters)]]),,Table1[[#This Row],[Distance Travelled (km)]]/Table1[[#This Row],[Fuel Used (in liters)]])</f>
        <v>2.3333333333333335</v>
      </c>
    </row>
    <row r="36" spans="1:13">
      <c r="A36" s="2">
        <v>43971</v>
      </c>
      <c r="B36">
        <f>IF(ISBLANK(Table1[[#This Row],[Date]]), ,MONTH(Table1[[#This Row],[Date]]))</f>
        <v>5</v>
      </c>
      <c r="C36" t="s">
        <v>544</v>
      </c>
      <c r="D36" t="s">
        <v>87</v>
      </c>
      <c r="H36">
        <v>14</v>
      </c>
      <c r="I36">
        <v>138</v>
      </c>
      <c r="J36">
        <v>190</v>
      </c>
      <c r="K36" s="19">
        <f>Table1[[#This Row],[Final Meter Reading (km) ]]-Table1[[#This Row],[Initial Meter Reading (km) ]]</f>
        <v>52</v>
      </c>
      <c r="L36">
        <v>16</v>
      </c>
      <c r="M36" s="174">
        <f>IF(ISBLANK(Table1[[#This Row],[Fuel Used (in liters)]]),,Table1[[#This Row],[Distance Travelled (km)]]/Table1[[#This Row],[Fuel Used (in liters)]])</f>
        <v>3.25</v>
      </c>
    </row>
    <row r="37" spans="1:13">
      <c r="A37" s="2">
        <v>43972</v>
      </c>
      <c r="B37">
        <f>IF(ISBLANK(Table1[[#This Row],[Date]]), ,MONTH(Table1[[#This Row],[Date]]))</f>
        <v>5</v>
      </c>
      <c r="C37" t="s">
        <v>544</v>
      </c>
      <c r="D37" t="s">
        <v>87</v>
      </c>
      <c r="H37">
        <v>14</v>
      </c>
      <c r="I37">
        <v>174</v>
      </c>
      <c r="J37">
        <v>267</v>
      </c>
      <c r="K37" s="19">
        <f>Table1[[#This Row],[Final Meter Reading (km) ]]-Table1[[#This Row],[Initial Meter Reading (km) ]]</f>
        <v>93</v>
      </c>
      <c r="L37">
        <v>18</v>
      </c>
      <c r="M37" s="174">
        <f>IF(ISBLANK(Table1[[#This Row],[Fuel Used (in liters)]]),,Table1[[#This Row],[Distance Travelled (km)]]/Table1[[#This Row],[Fuel Used (in liters)]])</f>
        <v>5.166666666666667</v>
      </c>
    </row>
    <row r="38" spans="1:13">
      <c r="A38" s="2">
        <v>43972</v>
      </c>
      <c r="B38">
        <f>IF(ISBLANK(Table1[[#This Row],[Date]]), ,MONTH(Table1[[#This Row],[Date]]))</f>
        <v>5</v>
      </c>
      <c r="C38" t="s">
        <v>545</v>
      </c>
      <c r="D38" t="s">
        <v>88</v>
      </c>
      <c r="H38">
        <v>9</v>
      </c>
      <c r="I38">
        <v>120</v>
      </c>
      <c r="J38">
        <v>187</v>
      </c>
      <c r="K38" s="19">
        <f>Table1[[#This Row],[Final Meter Reading (km) ]]-Table1[[#This Row],[Initial Meter Reading (km) ]]</f>
        <v>67</v>
      </c>
      <c r="L38">
        <v>22</v>
      </c>
      <c r="M38" s="174">
        <f>IF(ISBLANK(Table1[[#This Row],[Fuel Used (in liters)]]),,Table1[[#This Row],[Distance Travelled (km)]]/Table1[[#This Row],[Fuel Used (in liters)]])</f>
        <v>3.0454545454545454</v>
      </c>
    </row>
    <row r="39" spans="1:13">
      <c r="A39" s="2">
        <v>44003</v>
      </c>
      <c r="B39">
        <f>IF(ISBLANK(Table1[[#This Row],[Date]]), ,MONTH(Table1[[#This Row],[Date]]))</f>
        <v>6</v>
      </c>
      <c r="C39" t="s">
        <v>545</v>
      </c>
      <c r="D39" t="s">
        <v>87</v>
      </c>
      <c r="H39">
        <v>3</v>
      </c>
      <c r="I39">
        <v>180</v>
      </c>
      <c r="J39">
        <v>300</v>
      </c>
      <c r="K39" s="19">
        <f>Table1[[#This Row],[Final Meter Reading (km) ]]-Table1[[#This Row],[Initial Meter Reading (km) ]]</f>
        <v>120</v>
      </c>
      <c r="L39">
        <v>15</v>
      </c>
      <c r="M39" s="174">
        <f>IF(ISBLANK(Table1[[#This Row],[Fuel Used (in liters)]]),,Table1[[#This Row],[Distance Travelled (km)]]/Table1[[#This Row],[Fuel Used (in liters)]])</f>
        <v>8</v>
      </c>
    </row>
    <row r="40" spans="1:13">
      <c r="A40" s="2">
        <v>44033</v>
      </c>
      <c r="B40">
        <f>IF(ISBLANK(Table1[[#This Row],[Date]]), ,MONTH(Table1[[#This Row],[Date]]))</f>
        <v>7</v>
      </c>
      <c r="C40" t="s">
        <v>545</v>
      </c>
      <c r="D40" t="s">
        <v>87</v>
      </c>
      <c r="H40">
        <v>3</v>
      </c>
      <c r="I40">
        <v>280</v>
      </c>
      <c r="J40">
        <v>300</v>
      </c>
      <c r="K40" s="19">
        <f>Table1[[#This Row],[Final Meter Reading (km) ]]-Table1[[#This Row],[Initial Meter Reading (km) ]]</f>
        <v>20</v>
      </c>
      <c r="L40">
        <v>10</v>
      </c>
      <c r="M40" s="174">
        <f>IF(ISBLANK(Table1[[#This Row],[Fuel Used (in liters)]]),,Table1[[#This Row],[Distance Travelled (km)]]/Table1[[#This Row],[Fuel Used (in liters)]])</f>
        <v>2</v>
      </c>
    </row>
    <row r="41" spans="1:13">
      <c r="A41" s="2">
        <v>44058</v>
      </c>
      <c r="B41">
        <f>IF(ISBLANK(Table1[[#This Row],[Date]]), ,MONTH(Table1[[#This Row],[Date]]))</f>
        <v>8</v>
      </c>
      <c r="C41" t="s">
        <v>545</v>
      </c>
      <c r="D41" t="s">
        <v>87</v>
      </c>
      <c r="H41">
        <v>10</v>
      </c>
      <c r="I41">
        <v>180</v>
      </c>
      <c r="J41">
        <v>240</v>
      </c>
      <c r="K41" s="19">
        <f>Table1[[#This Row],[Final Meter Reading (km) ]]-Table1[[#This Row],[Initial Meter Reading (km) ]]</f>
        <v>60</v>
      </c>
      <c r="L41">
        <v>10</v>
      </c>
      <c r="M41" s="174">
        <f>IF(ISBLANK(Table1[[#This Row],[Fuel Used (in liters)]]),,Table1[[#This Row],[Distance Travelled (km)]]/Table1[[#This Row],[Fuel Used (in liters)]])</f>
        <v>6</v>
      </c>
    </row>
    <row r="42" spans="1:13">
      <c r="A42" s="2">
        <v>44088</v>
      </c>
      <c r="B42">
        <f>IF(ISBLANK(Table1[[#This Row],[Date]]), ,MONTH(Table1[[#This Row],[Date]]))</f>
        <v>9</v>
      </c>
      <c r="C42" t="s">
        <v>543</v>
      </c>
      <c r="D42" t="s">
        <v>88</v>
      </c>
      <c r="H42">
        <v>0</v>
      </c>
      <c r="I42">
        <v>800</v>
      </c>
      <c r="J42">
        <v>890</v>
      </c>
      <c r="K42" s="19">
        <f>Table1[[#This Row],[Final Meter Reading (km) ]]-Table1[[#This Row],[Initial Meter Reading (km) ]]</f>
        <v>90</v>
      </c>
      <c r="M42" s="174">
        <f>IF(ISBLANK(Table1[[#This Row],[Fuel Used (in liters)]]),,Table1[[#This Row],[Distance Travelled (km)]]/Table1[[#This Row],[Fuel Used (in liters)]])</f>
        <v>0</v>
      </c>
    </row>
    <row r="43" spans="1:13">
      <c r="A43" s="2">
        <v>44089</v>
      </c>
      <c r="B43">
        <f>IF(ISBLANK(Table1[[#This Row],[Date]]), ,MONTH(Table1[[#This Row],[Date]]))</f>
        <v>9</v>
      </c>
      <c r="C43" t="s">
        <v>545</v>
      </c>
      <c r="D43" t="s">
        <v>88</v>
      </c>
      <c r="H43">
        <v>0</v>
      </c>
      <c r="K43" s="19">
        <f>Table1[[#This Row],[Final Meter Reading (km) ]]-Table1[[#This Row],[Initial Meter Reading (km) ]]</f>
        <v>0</v>
      </c>
      <c r="M43" s="174">
        <f>IF(ISBLANK(Table1[[#This Row],[Fuel Used (in liters)]]),,Table1[[#This Row],[Distance Travelled (km)]]/Table1[[#This Row],[Fuel Used (in liters)]])</f>
        <v>0</v>
      </c>
    </row>
    <row r="44" spans="1:13">
      <c r="A44" s="2">
        <v>44090</v>
      </c>
      <c r="B44">
        <f>IF(ISBLANK(Table1[[#This Row],[Date]]), ,MONTH(Table1[[#This Row],[Date]]))</f>
        <v>9</v>
      </c>
      <c r="C44" t="s">
        <v>546</v>
      </c>
      <c r="D44" t="s">
        <v>87</v>
      </c>
      <c r="H44">
        <v>8</v>
      </c>
      <c r="I44">
        <v>70</v>
      </c>
      <c r="J44">
        <v>290</v>
      </c>
      <c r="K44" s="19">
        <f>Table1[[#This Row],[Final Meter Reading (km) ]]-Table1[[#This Row],[Initial Meter Reading (km) ]]</f>
        <v>220</v>
      </c>
      <c r="L44">
        <v>30</v>
      </c>
      <c r="M44" s="174">
        <f>IF(ISBLANK(Table1[[#This Row],[Fuel Used (in liters)]]),,Table1[[#This Row],[Distance Travelled (km)]]/Table1[[#This Row],[Fuel Used (in liters)]])</f>
        <v>7.333333333333333</v>
      </c>
    </row>
    <row r="45" spans="1:13">
      <c r="B45">
        <f>IF(ISBLANK(Table1[[#This Row],[Date]]), ,MONTH(Table1[[#This Row],[Date]]))</f>
        <v>0</v>
      </c>
      <c r="K45" s="19">
        <f>Table1[[#This Row],[Final Meter Reading (km) ]]-Table1[[#This Row],[Initial Meter Reading (km) ]]</f>
        <v>0</v>
      </c>
      <c r="M45" s="174">
        <f>IF(ISBLANK(Table1[[#This Row],[Fuel Used (in liters)]]),,Table1[[#This Row],[Distance Travelled (km)]]/Table1[[#This Row],[Fuel Used (in liters)]])</f>
        <v>0</v>
      </c>
    </row>
    <row r="46" spans="1:13">
      <c r="B46">
        <f>IF(ISBLANK(Table1[[#This Row],[Date]]), ,MONTH(Table1[[#This Row],[Date]]))</f>
        <v>0</v>
      </c>
      <c r="K46" s="19">
        <f>Table1[[#This Row],[Final Meter Reading (km) ]]-Table1[[#This Row],[Initial Meter Reading (km) ]]</f>
        <v>0</v>
      </c>
      <c r="M46" s="174">
        <f>IF(ISBLANK(Table1[[#This Row],[Fuel Used (in liters)]]),,Table1[[#This Row],[Distance Travelled (km)]]/Table1[[#This Row],[Fuel Used (in liters)]])</f>
        <v>0</v>
      </c>
    </row>
    <row r="47" spans="1:13">
      <c r="B47">
        <f>IF(ISBLANK(Table1[[#This Row],[Date]]), ,MONTH(Table1[[#This Row],[Date]]))</f>
        <v>0</v>
      </c>
      <c r="K47" s="19">
        <f>Table1[[#This Row],[Final Meter Reading (km) ]]-Table1[[#This Row],[Initial Meter Reading (km) ]]</f>
        <v>0</v>
      </c>
      <c r="M47" s="174">
        <f>IF(ISBLANK(Table1[[#This Row],[Fuel Used (in liters)]]),,Table1[[#This Row],[Distance Travelled (km)]]/Table1[[#This Row],[Fuel Used (in liters)]])</f>
        <v>0</v>
      </c>
    </row>
    <row r="48" spans="1:13">
      <c r="B48">
        <f>IF(ISBLANK(Table1[[#This Row],[Date]]), ,MONTH(Table1[[#This Row],[Date]]))</f>
        <v>0</v>
      </c>
      <c r="K48" s="19">
        <f>Table1[[#This Row],[Final Meter Reading (km) ]]-Table1[[#This Row],[Initial Meter Reading (km) ]]</f>
        <v>0</v>
      </c>
      <c r="M48" s="174">
        <f>IF(ISBLANK(Table1[[#This Row],[Fuel Used (in liters)]]),,Table1[[#This Row],[Distance Travelled (km)]]/Table1[[#This Row],[Fuel Used (in liters)]])</f>
        <v>0</v>
      </c>
    </row>
    <row r="49" spans="2:13">
      <c r="B49">
        <f>IF(ISBLANK(Table1[[#This Row],[Date]]), ,MONTH(Table1[[#This Row],[Date]]))</f>
        <v>0</v>
      </c>
      <c r="K49" s="19">
        <f>Table1[[#This Row],[Final Meter Reading (km) ]]-Table1[[#This Row],[Initial Meter Reading (km) ]]</f>
        <v>0</v>
      </c>
      <c r="M49" s="174">
        <f>IF(ISBLANK(Table1[[#This Row],[Fuel Used (in liters)]]),,Table1[[#This Row],[Distance Travelled (km)]]/Table1[[#This Row],[Fuel Used (in liters)]])</f>
        <v>0</v>
      </c>
    </row>
    <row r="50" spans="2:13">
      <c r="B50">
        <f>IF(ISBLANK(Table1[[#This Row],[Date]]), ,MONTH(Table1[[#This Row],[Date]]))</f>
        <v>0</v>
      </c>
      <c r="K50" s="19">
        <f>Table1[[#This Row],[Final Meter Reading (km) ]]-Table1[[#This Row],[Initial Meter Reading (km) ]]</f>
        <v>0</v>
      </c>
      <c r="M50" s="174">
        <f>IF(ISBLANK(Table1[[#This Row],[Fuel Used (in liters)]]),,Table1[[#This Row],[Distance Travelled (km)]]/Table1[[#This Row],[Fuel Used (in liters)]])</f>
        <v>0</v>
      </c>
    </row>
    <row r="51" spans="2:13">
      <c r="B51">
        <f>IF(ISBLANK(Table1[[#This Row],[Date]]), ,MONTH(Table1[[#This Row],[Date]]))</f>
        <v>0</v>
      </c>
      <c r="K51" s="19">
        <f>Table1[[#This Row],[Final Meter Reading (km) ]]-Table1[[#This Row],[Initial Meter Reading (km) ]]</f>
        <v>0</v>
      </c>
      <c r="M51" s="174">
        <f>IF(ISBLANK(Table1[[#This Row],[Fuel Used (in liters)]]),,Table1[[#This Row],[Distance Travelled (km)]]/Table1[[#This Row],[Fuel Used (in liters)]])</f>
        <v>0</v>
      </c>
    </row>
    <row r="52" spans="2:13">
      <c r="B52">
        <f>IF(ISBLANK(Table1[[#This Row],[Date]]), ,MONTH(Table1[[#This Row],[Date]]))</f>
        <v>0</v>
      </c>
      <c r="K52" s="19">
        <f>Table1[[#This Row],[Final Meter Reading (km) ]]-Table1[[#This Row],[Initial Meter Reading (km) ]]</f>
        <v>0</v>
      </c>
      <c r="M52" s="174">
        <f>IF(ISBLANK(Table1[[#This Row],[Fuel Used (in liters)]]),,Table1[[#This Row],[Distance Travelled (km)]]/Table1[[#This Row],[Fuel Used (in liters)]])</f>
        <v>0</v>
      </c>
    </row>
    <row r="53" spans="2:13">
      <c r="B53">
        <f>IF(ISBLANK(Table1[[#This Row],[Date]]), ,MONTH(Table1[[#This Row],[Date]]))</f>
        <v>0</v>
      </c>
      <c r="K53" s="19">
        <f>Table1[[#This Row],[Final Meter Reading (km) ]]-Table1[[#This Row],[Initial Meter Reading (km) ]]</f>
        <v>0</v>
      </c>
      <c r="M53" s="174">
        <f>IF(ISBLANK(Table1[[#This Row],[Fuel Used (in liters)]]),,Table1[[#This Row],[Distance Travelled (km)]]/Table1[[#This Row],[Fuel Used (in liters)]])</f>
        <v>0</v>
      </c>
    </row>
    <row r="54" spans="2:13">
      <c r="B54">
        <f>IF(ISBLANK(Table1[[#This Row],[Date]]), ,MONTH(Table1[[#This Row],[Date]]))</f>
        <v>0</v>
      </c>
      <c r="K54" s="19">
        <f>Table1[[#This Row],[Final Meter Reading (km) ]]-Table1[[#This Row],[Initial Meter Reading (km) ]]</f>
        <v>0</v>
      </c>
      <c r="M54" s="174">
        <f>IF(ISBLANK(Table1[[#This Row],[Fuel Used (in liters)]]),,Table1[[#This Row],[Distance Travelled (km)]]/Table1[[#This Row],[Fuel Used (in liters)]])</f>
        <v>0</v>
      </c>
    </row>
    <row r="55" spans="2:13">
      <c r="B55">
        <f>IF(ISBLANK(Table1[[#This Row],[Date]]), ,MONTH(Table1[[#This Row],[Date]]))</f>
        <v>0</v>
      </c>
      <c r="K55" s="19">
        <f>Table1[[#This Row],[Final Meter Reading (km) ]]-Table1[[#This Row],[Initial Meter Reading (km) ]]</f>
        <v>0</v>
      </c>
      <c r="M55" s="174">
        <f>IF(ISBLANK(Table1[[#This Row],[Fuel Used (in liters)]]),,Table1[[#This Row],[Distance Travelled (km)]]/Table1[[#This Row],[Fuel Used (in liters)]])</f>
        <v>0</v>
      </c>
    </row>
    <row r="56" spans="2:13">
      <c r="B56">
        <f>IF(ISBLANK(Table1[[#This Row],[Date]]), ,MONTH(Table1[[#This Row],[Date]]))</f>
        <v>0</v>
      </c>
      <c r="K56" s="19">
        <f>Table1[[#This Row],[Final Meter Reading (km) ]]-Table1[[#This Row],[Initial Meter Reading (km) ]]</f>
        <v>0</v>
      </c>
      <c r="M56" s="174">
        <f>IF(ISBLANK(Table1[[#This Row],[Fuel Used (in liters)]]),,Table1[[#This Row],[Distance Travelled (km)]]/Table1[[#This Row],[Fuel Used (in liters)]])</f>
        <v>0</v>
      </c>
    </row>
    <row r="57" spans="2:13">
      <c r="B57">
        <f>IF(ISBLANK(Table1[[#This Row],[Date]]), ,MONTH(Table1[[#This Row],[Date]]))</f>
        <v>0</v>
      </c>
      <c r="K57" s="19">
        <f>Table1[[#This Row],[Final Meter Reading (km) ]]-Table1[[#This Row],[Initial Meter Reading (km) ]]</f>
        <v>0</v>
      </c>
      <c r="M57" s="174">
        <f>IF(ISBLANK(Table1[[#This Row],[Fuel Used (in liters)]]),,Table1[[#This Row],[Distance Travelled (km)]]/Table1[[#This Row],[Fuel Used (in liters)]])</f>
        <v>0</v>
      </c>
    </row>
    <row r="58" spans="2:13">
      <c r="B58">
        <f>IF(ISBLANK(Table1[[#This Row],[Date]]), ,MONTH(Table1[[#This Row],[Date]]))</f>
        <v>0</v>
      </c>
      <c r="K58" s="19">
        <f>Table1[[#This Row],[Final Meter Reading (km) ]]-Table1[[#This Row],[Initial Meter Reading (km) ]]</f>
        <v>0</v>
      </c>
      <c r="M58" s="174">
        <f>IF(ISBLANK(Table1[[#This Row],[Fuel Used (in liters)]]),,Table1[[#This Row],[Distance Travelled (km)]]/Table1[[#This Row],[Fuel Used (in liters)]])</f>
        <v>0</v>
      </c>
    </row>
    <row r="59" spans="2:13">
      <c r="B59">
        <f>IF(ISBLANK(Table1[[#This Row],[Date]]), ,MONTH(Table1[[#This Row],[Date]]))</f>
        <v>0</v>
      </c>
      <c r="K59" s="19">
        <f>Table1[[#This Row],[Final Meter Reading (km) ]]-Table1[[#This Row],[Initial Meter Reading (km) ]]</f>
        <v>0</v>
      </c>
      <c r="M59" s="174">
        <f>IF(ISBLANK(Table1[[#This Row],[Fuel Used (in liters)]]),,Table1[[#This Row],[Distance Travelled (km)]]/Table1[[#This Row],[Fuel Used (in liters)]])</f>
        <v>0</v>
      </c>
    </row>
    <row r="60" spans="2:13">
      <c r="B60">
        <f>IF(ISBLANK(Table1[[#This Row],[Date]]), ,MONTH(Table1[[#This Row],[Date]]))</f>
        <v>0</v>
      </c>
      <c r="K60" s="19">
        <f>Table1[[#This Row],[Final Meter Reading (km) ]]-Table1[[#This Row],[Initial Meter Reading (km) ]]</f>
        <v>0</v>
      </c>
      <c r="M60" s="174">
        <f>IF(ISBLANK(Table1[[#This Row],[Fuel Used (in liters)]]),,Table1[[#This Row],[Distance Travelled (km)]]/Table1[[#This Row],[Fuel Used (in liters)]])</f>
        <v>0</v>
      </c>
    </row>
    <row r="61" spans="2:13">
      <c r="B61">
        <f>IF(ISBLANK(Table1[[#This Row],[Date]]), ,MONTH(Table1[[#This Row],[Date]]))</f>
        <v>0</v>
      </c>
      <c r="K61" s="19">
        <f>Table1[[#This Row],[Final Meter Reading (km) ]]-Table1[[#This Row],[Initial Meter Reading (km) ]]</f>
        <v>0</v>
      </c>
      <c r="M61" s="174">
        <f>IF(ISBLANK(Table1[[#This Row],[Fuel Used (in liters)]]),,Table1[[#This Row],[Distance Travelled (km)]]/Table1[[#This Row],[Fuel Used (in liters)]])</f>
        <v>0</v>
      </c>
    </row>
    <row r="62" spans="2:13">
      <c r="B62">
        <f>IF(ISBLANK(Table1[[#This Row],[Date]]), ,MONTH(Table1[[#This Row],[Date]]))</f>
        <v>0</v>
      </c>
      <c r="K62" s="19">
        <f>Table1[[#This Row],[Final Meter Reading (km) ]]-Table1[[#This Row],[Initial Meter Reading (km) ]]</f>
        <v>0</v>
      </c>
      <c r="M62" s="174">
        <f>IF(ISBLANK(Table1[[#This Row],[Fuel Used (in liters)]]),,Table1[[#This Row],[Distance Travelled (km)]]/Table1[[#This Row],[Fuel Used (in liters)]])</f>
        <v>0</v>
      </c>
    </row>
    <row r="63" spans="2:13">
      <c r="B63">
        <f>IF(ISBLANK(Table1[[#This Row],[Date]]), ,MONTH(Table1[[#This Row],[Date]]))</f>
        <v>0</v>
      </c>
      <c r="K63" s="19">
        <f>Table1[[#This Row],[Final Meter Reading (km) ]]-Table1[[#This Row],[Initial Meter Reading (km) ]]</f>
        <v>0</v>
      </c>
      <c r="M63" s="174">
        <f>IF(ISBLANK(Table1[[#This Row],[Fuel Used (in liters)]]),,Table1[[#This Row],[Distance Travelled (km)]]/Table1[[#This Row],[Fuel Used (in liters)]])</f>
        <v>0</v>
      </c>
    </row>
    <row r="64" spans="2:13">
      <c r="B64">
        <f>IF(ISBLANK(Table1[[#This Row],[Date]]), ,MONTH(Table1[[#This Row],[Date]]))</f>
        <v>0</v>
      </c>
      <c r="K64" s="19">
        <f>Table1[[#This Row],[Final Meter Reading (km) ]]-Table1[[#This Row],[Initial Meter Reading (km) ]]</f>
        <v>0</v>
      </c>
      <c r="M64" s="174">
        <f>IF(ISBLANK(Table1[[#This Row],[Fuel Used (in liters)]]),,Table1[[#This Row],[Distance Travelled (km)]]/Table1[[#This Row],[Fuel Used (in liters)]])</f>
        <v>0</v>
      </c>
    </row>
    <row r="65" spans="2:13">
      <c r="B65">
        <f>IF(ISBLANK(Table1[[#This Row],[Date]]), ,MONTH(Table1[[#This Row],[Date]]))</f>
        <v>0</v>
      </c>
      <c r="K65" s="19">
        <f>Table1[[#This Row],[Final Meter Reading (km) ]]-Table1[[#This Row],[Initial Meter Reading (km) ]]</f>
        <v>0</v>
      </c>
      <c r="M65" s="174">
        <f>IF(ISBLANK(Table1[[#This Row],[Fuel Used (in liters)]]),,Table1[[#This Row],[Distance Travelled (km)]]/Table1[[#This Row],[Fuel Used (in liters)]])</f>
        <v>0</v>
      </c>
    </row>
    <row r="66" spans="2:13">
      <c r="B66">
        <f>IF(ISBLANK(Table1[[#This Row],[Date]]), ,MONTH(Table1[[#This Row],[Date]]))</f>
        <v>0</v>
      </c>
      <c r="K66" s="19">
        <f>Table1[[#This Row],[Final Meter Reading (km) ]]-Table1[[#This Row],[Initial Meter Reading (km) ]]</f>
        <v>0</v>
      </c>
      <c r="M66" s="174">
        <f>IF(ISBLANK(Table1[[#This Row],[Fuel Used (in liters)]]),,Table1[[#This Row],[Distance Travelled (km)]]/Table1[[#This Row],[Fuel Used (in liters)]])</f>
        <v>0</v>
      </c>
    </row>
    <row r="67" spans="2:13">
      <c r="B67">
        <f>IF(ISBLANK(Table1[[#This Row],[Date]]), ,MONTH(Table1[[#This Row],[Date]]))</f>
        <v>0</v>
      </c>
      <c r="K67" s="19">
        <f>Table1[[#This Row],[Final Meter Reading (km) ]]-Table1[[#This Row],[Initial Meter Reading (km) ]]</f>
        <v>0</v>
      </c>
      <c r="M67" s="174">
        <f>IF(ISBLANK(Table1[[#This Row],[Fuel Used (in liters)]]),,Table1[[#This Row],[Distance Travelled (km)]]/Table1[[#This Row],[Fuel Used (in liters)]])</f>
        <v>0</v>
      </c>
    </row>
    <row r="68" spans="2:13">
      <c r="B68">
        <f>IF(ISBLANK(Table1[[#This Row],[Date]]), ,MONTH(Table1[[#This Row],[Date]]))</f>
        <v>0</v>
      </c>
      <c r="K68" s="19">
        <f>Table1[[#This Row],[Final Meter Reading (km) ]]-Table1[[#This Row],[Initial Meter Reading (km) ]]</f>
        <v>0</v>
      </c>
      <c r="M68" s="174">
        <f>IF(ISBLANK(Table1[[#This Row],[Fuel Used (in liters)]]),,Table1[[#This Row],[Distance Travelled (km)]]/Table1[[#This Row],[Fuel Used (in liters)]])</f>
        <v>0</v>
      </c>
    </row>
    <row r="69" spans="2:13">
      <c r="B69">
        <f>IF(ISBLANK(Table1[[#This Row],[Date]]), ,MONTH(Table1[[#This Row],[Date]]))</f>
        <v>0</v>
      </c>
      <c r="K69" s="19">
        <f>Table1[[#This Row],[Final Meter Reading (km) ]]-Table1[[#This Row],[Initial Meter Reading (km) ]]</f>
        <v>0</v>
      </c>
      <c r="M69" s="174">
        <f>IF(ISBLANK(Table1[[#This Row],[Fuel Used (in liters)]]),,Table1[[#This Row],[Distance Travelled (km)]]/Table1[[#This Row],[Fuel Used (in liters)]])</f>
        <v>0</v>
      </c>
    </row>
    <row r="70" spans="2:13">
      <c r="B70">
        <f>IF(ISBLANK(Table1[[#This Row],[Date]]), ,MONTH(Table1[[#This Row],[Date]]))</f>
        <v>0</v>
      </c>
      <c r="K70" s="19">
        <f>Table1[[#This Row],[Final Meter Reading (km) ]]-Table1[[#This Row],[Initial Meter Reading (km) ]]</f>
        <v>0</v>
      </c>
      <c r="M70" s="174">
        <f>IF(ISBLANK(Table1[[#This Row],[Fuel Used (in liters)]]),,Table1[[#This Row],[Distance Travelled (km)]]/Table1[[#This Row],[Fuel Used (in liters)]])</f>
        <v>0</v>
      </c>
    </row>
    <row r="71" spans="2:13">
      <c r="B71">
        <f>IF(ISBLANK(Table1[[#This Row],[Date]]), ,MONTH(Table1[[#This Row],[Date]]))</f>
        <v>0</v>
      </c>
      <c r="K71" s="19">
        <f>Table1[[#This Row],[Final Meter Reading (km) ]]-Table1[[#This Row],[Initial Meter Reading (km) ]]</f>
        <v>0</v>
      </c>
      <c r="M71" s="174">
        <f>IF(ISBLANK(Table1[[#This Row],[Fuel Used (in liters)]]),,Table1[[#This Row],[Distance Travelled (km)]]/Table1[[#This Row],[Fuel Used (in liters)]])</f>
        <v>0</v>
      </c>
    </row>
    <row r="72" spans="2:13">
      <c r="B72">
        <f>IF(ISBLANK(Table1[[#This Row],[Date]]), ,MONTH(Table1[[#This Row],[Date]]))</f>
        <v>0</v>
      </c>
      <c r="K72" s="19">
        <f>Table1[[#This Row],[Final Meter Reading (km) ]]-Table1[[#This Row],[Initial Meter Reading (km) ]]</f>
        <v>0</v>
      </c>
      <c r="M72" s="174">
        <f>IF(ISBLANK(Table1[[#This Row],[Fuel Used (in liters)]]),,Table1[[#This Row],[Distance Travelled (km)]]/Table1[[#This Row],[Fuel Used (in liters)]])</f>
        <v>0</v>
      </c>
    </row>
    <row r="73" spans="2:13">
      <c r="B73">
        <f>IF(ISBLANK(Table1[[#This Row],[Date]]), ,MONTH(Table1[[#This Row],[Date]]))</f>
        <v>0</v>
      </c>
      <c r="K73" s="19">
        <f>Table1[[#This Row],[Final Meter Reading (km) ]]-Table1[[#This Row],[Initial Meter Reading (km) ]]</f>
        <v>0</v>
      </c>
      <c r="M73" s="174">
        <f>IF(ISBLANK(Table1[[#This Row],[Fuel Used (in liters)]]),,Table1[[#This Row],[Distance Travelled (km)]]/Table1[[#This Row],[Fuel Used (in liters)]])</f>
        <v>0</v>
      </c>
    </row>
    <row r="74" spans="2:13">
      <c r="B74">
        <f>IF(ISBLANK(Table1[[#This Row],[Date]]), ,MONTH(Table1[[#This Row],[Date]]))</f>
        <v>0</v>
      </c>
      <c r="K74" s="19">
        <f>Table1[[#This Row],[Final Meter Reading (km) ]]-Table1[[#This Row],[Initial Meter Reading (km) ]]</f>
        <v>0</v>
      </c>
      <c r="M74" s="174">
        <f>IF(ISBLANK(Table1[[#This Row],[Fuel Used (in liters)]]),,Table1[[#This Row],[Distance Travelled (km)]]/Table1[[#This Row],[Fuel Used (in liters)]])</f>
        <v>0</v>
      </c>
    </row>
    <row r="75" spans="2:13">
      <c r="B75">
        <f>IF(ISBLANK(Table1[[#This Row],[Date]]), ,MONTH(Table1[[#This Row],[Date]]))</f>
        <v>0</v>
      </c>
      <c r="K75" s="19">
        <f>Table1[[#This Row],[Final Meter Reading (km) ]]-Table1[[#This Row],[Initial Meter Reading (km) ]]</f>
        <v>0</v>
      </c>
      <c r="M75" s="174">
        <f>IF(ISBLANK(Table1[[#This Row],[Fuel Used (in liters)]]),,Table1[[#This Row],[Distance Travelled (km)]]/Table1[[#This Row],[Fuel Used (in liters)]])</f>
        <v>0</v>
      </c>
    </row>
    <row r="76" spans="2:13">
      <c r="B76">
        <f>IF(ISBLANK(Table1[[#This Row],[Date]]), ,MONTH(Table1[[#This Row],[Date]]))</f>
        <v>0</v>
      </c>
      <c r="K76" s="19">
        <f>Table1[[#This Row],[Final Meter Reading (km) ]]-Table1[[#This Row],[Initial Meter Reading (km) ]]</f>
        <v>0</v>
      </c>
      <c r="M76" s="174">
        <f>IF(ISBLANK(Table1[[#This Row],[Fuel Used (in liters)]]),,Table1[[#This Row],[Distance Travelled (km)]]/Table1[[#This Row],[Fuel Used (in liters)]])</f>
        <v>0</v>
      </c>
    </row>
    <row r="77" spans="2:13">
      <c r="B77">
        <f>IF(ISBLANK(Table1[[#This Row],[Date]]), ,MONTH(Table1[[#This Row],[Date]]))</f>
        <v>0</v>
      </c>
      <c r="K77" s="19">
        <f>Table1[[#This Row],[Final Meter Reading (km) ]]-Table1[[#This Row],[Initial Meter Reading (km) ]]</f>
        <v>0</v>
      </c>
      <c r="M77" s="174">
        <f>IF(ISBLANK(Table1[[#This Row],[Fuel Used (in liters)]]),,Table1[[#This Row],[Distance Travelled (km)]]/Table1[[#This Row],[Fuel Used (in liters)]])</f>
        <v>0</v>
      </c>
    </row>
    <row r="78" spans="2:13">
      <c r="B78">
        <f>IF(ISBLANK(Table1[[#This Row],[Date]]), ,MONTH(Table1[[#This Row],[Date]]))</f>
        <v>0</v>
      </c>
      <c r="K78" s="19">
        <f>Table1[[#This Row],[Final Meter Reading (km) ]]-Table1[[#This Row],[Initial Meter Reading (km) ]]</f>
        <v>0</v>
      </c>
      <c r="M78" s="174">
        <f>IF(ISBLANK(Table1[[#This Row],[Fuel Used (in liters)]]),,Table1[[#This Row],[Distance Travelled (km)]]/Table1[[#This Row],[Fuel Used (in liters)]])</f>
        <v>0</v>
      </c>
    </row>
    <row r="79" spans="2:13">
      <c r="B79">
        <f>IF(ISBLANK(Table1[[#This Row],[Date]]), ,MONTH(Table1[[#This Row],[Date]]))</f>
        <v>0</v>
      </c>
      <c r="K79" s="19">
        <f>Table1[[#This Row],[Final Meter Reading (km) ]]-Table1[[#This Row],[Initial Meter Reading (km) ]]</f>
        <v>0</v>
      </c>
      <c r="M79" s="174">
        <f>IF(ISBLANK(Table1[[#This Row],[Fuel Used (in liters)]]),,Table1[[#This Row],[Distance Travelled (km)]]/Table1[[#This Row],[Fuel Used (in liters)]])</f>
        <v>0</v>
      </c>
    </row>
    <row r="80" spans="2:13">
      <c r="B80">
        <f>IF(ISBLANK(Table1[[#This Row],[Date]]), ,MONTH(Table1[[#This Row],[Date]]))</f>
        <v>0</v>
      </c>
      <c r="K80" s="19">
        <f>Table1[[#This Row],[Final Meter Reading (km) ]]-Table1[[#This Row],[Initial Meter Reading (km) ]]</f>
        <v>0</v>
      </c>
      <c r="M80" s="174">
        <f>IF(ISBLANK(Table1[[#This Row],[Fuel Used (in liters)]]),,Table1[[#This Row],[Distance Travelled (km)]]/Table1[[#This Row],[Fuel Used (in liters)]])</f>
        <v>0</v>
      </c>
    </row>
    <row r="81" spans="2:13">
      <c r="B81">
        <f>IF(ISBLANK(Table1[[#This Row],[Date]]), ,MONTH(Table1[[#This Row],[Date]]))</f>
        <v>0</v>
      </c>
      <c r="K81" s="19">
        <f>Table1[[#This Row],[Final Meter Reading (km) ]]-Table1[[#This Row],[Initial Meter Reading (km) ]]</f>
        <v>0</v>
      </c>
      <c r="M81" s="174">
        <f>IF(ISBLANK(Table1[[#This Row],[Fuel Used (in liters)]]),,Table1[[#This Row],[Distance Travelled (km)]]/Table1[[#This Row],[Fuel Used (in liters)]])</f>
        <v>0</v>
      </c>
    </row>
    <row r="82" spans="2:13">
      <c r="B82">
        <f>IF(ISBLANK(Table1[[#This Row],[Date]]), ,MONTH(Table1[[#This Row],[Date]]))</f>
        <v>0</v>
      </c>
      <c r="K82" s="19">
        <f>Table1[[#This Row],[Final Meter Reading (km) ]]-Table1[[#This Row],[Initial Meter Reading (km) ]]</f>
        <v>0</v>
      </c>
      <c r="M82" s="174">
        <f>IF(ISBLANK(Table1[[#This Row],[Fuel Used (in liters)]]),,Table1[[#This Row],[Distance Travelled (km)]]/Table1[[#This Row],[Fuel Used (in liters)]])</f>
        <v>0</v>
      </c>
    </row>
    <row r="83" spans="2:13">
      <c r="B83">
        <f>IF(ISBLANK(Table1[[#This Row],[Date]]), ,MONTH(Table1[[#This Row],[Date]]))</f>
        <v>0</v>
      </c>
      <c r="K83" s="19">
        <f>Table1[[#This Row],[Final Meter Reading (km) ]]-Table1[[#This Row],[Initial Meter Reading (km) ]]</f>
        <v>0</v>
      </c>
      <c r="M83" s="174">
        <f>IF(ISBLANK(Table1[[#This Row],[Fuel Used (in liters)]]),,Table1[[#This Row],[Distance Travelled (km)]]/Table1[[#This Row],[Fuel Used (in liters)]])</f>
        <v>0</v>
      </c>
    </row>
    <row r="84" spans="2:13">
      <c r="B84">
        <f>IF(ISBLANK(Table1[[#This Row],[Date]]), ,MONTH(Table1[[#This Row],[Date]]))</f>
        <v>0</v>
      </c>
      <c r="K84" s="19">
        <f>Table1[[#This Row],[Final Meter Reading (km) ]]-Table1[[#This Row],[Initial Meter Reading (km) ]]</f>
        <v>0</v>
      </c>
      <c r="M84" s="174">
        <f>IF(ISBLANK(Table1[[#This Row],[Fuel Used (in liters)]]),,Table1[[#This Row],[Distance Travelled (km)]]/Table1[[#This Row],[Fuel Used (in liters)]])</f>
        <v>0</v>
      </c>
    </row>
    <row r="85" spans="2:13">
      <c r="B85">
        <f>IF(ISBLANK(Table1[[#This Row],[Date]]), ,MONTH(Table1[[#This Row],[Date]]))</f>
        <v>0</v>
      </c>
      <c r="K85" s="19">
        <f>Table1[[#This Row],[Final Meter Reading (km) ]]-Table1[[#This Row],[Initial Meter Reading (km) ]]</f>
        <v>0</v>
      </c>
      <c r="M85" s="174">
        <f>IF(ISBLANK(Table1[[#This Row],[Fuel Used (in liters)]]),,Table1[[#This Row],[Distance Travelled (km)]]/Table1[[#This Row],[Fuel Used (in liters)]])</f>
        <v>0</v>
      </c>
    </row>
    <row r="86" spans="2:13">
      <c r="B86">
        <f>IF(ISBLANK(Table1[[#This Row],[Date]]), ,MONTH(Table1[[#This Row],[Date]]))</f>
        <v>0</v>
      </c>
      <c r="K86" s="19">
        <f>Table1[[#This Row],[Final Meter Reading (km) ]]-Table1[[#This Row],[Initial Meter Reading (km) ]]</f>
        <v>0</v>
      </c>
      <c r="M86" s="174">
        <f>IF(ISBLANK(Table1[[#This Row],[Fuel Used (in liters)]]),,Table1[[#This Row],[Distance Travelled (km)]]/Table1[[#This Row],[Fuel Used (in liters)]])</f>
        <v>0</v>
      </c>
    </row>
    <row r="87" spans="2:13">
      <c r="B87">
        <f>IF(ISBLANK(Table1[[#This Row],[Date]]), ,MONTH(Table1[[#This Row],[Date]]))</f>
        <v>0</v>
      </c>
      <c r="K87" s="19">
        <f>Table1[[#This Row],[Final Meter Reading (km) ]]-Table1[[#This Row],[Initial Meter Reading (km) ]]</f>
        <v>0</v>
      </c>
      <c r="M87" s="174">
        <f>IF(ISBLANK(Table1[[#This Row],[Fuel Used (in liters)]]),,Table1[[#This Row],[Distance Travelled (km)]]/Table1[[#This Row],[Fuel Used (in liters)]])</f>
        <v>0</v>
      </c>
    </row>
    <row r="88" spans="2:13">
      <c r="B88">
        <f>IF(ISBLANK(Table1[[#This Row],[Date]]), ,MONTH(Table1[[#This Row],[Date]]))</f>
        <v>0</v>
      </c>
      <c r="K88" s="19">
        <f>Table1[[#This Row],[Final Meter Reading (km) ]]-Table1[[#This Row],[Initial Meter Reading (km) ]]</f>
        <v>0</v>
      </c>
      <c r="M88" s="174">
        <f>IF(ISBLANK(Table1[[#This Row],[Fuel Used (in liters)]]),,Table1[[#This Row],[Distance Travelled (km)]]/Table1[[#This Row],[Fuel Used (in liters)]])</f>
        <v>0</v>
      </c>
    </row>
    <row r="89" spans="2:13">
      <c r="B89">
        <f>IF(ISBLANK(Table1[[#This Row],[Date]]), ,MONTH(Table1[[#This Row],[Date]]))</f>
        <v>0</v>
      </c>
      <c r="K89" s="19">
        <f>Table1[[#This Row],[Final Meter Reading (km) ]]-Table1[[#This Row],[Initial Meter Reading (km) ]]</f>
        <v>0</v>
      </c>
      <c r="M89" s="174">
        <f>IF(ISBLANK(Table1[[#This Row],[Fuel Used (in liters)]]),,Table1[[#This Row],[Distance Travelled (km)]]/Table1[[#This Row],[Fuel Used (in liters)]])</f>
        <v>0</v>
      </c>
    </row>
    <row r="90" spans="2:13">
      <c r="B90">
        <f>IF(ISBLANK(Table1[[#This Row],[Date]]), ,MONTH(Table1[[#This Row],[Date]]))</f>
        <v>0</v>
      </c>
      <c r="K90" s="19">
        <f>Table1[[#This Row],[Final Meter Reading (km) ]]-Table1[[#This Row],[Initial Meter Reading (km) ]]</f>
        <v>0</v>
      </c>
      <c r="M90" s="174">
        <f>IF(ISBLANK(Table1[[#This Row],[Fuel Used (in liters)]]),,Table1[[#This Row],[Distance Travelled (km)]]/Table1[[#This Row],[Fuel Used (in liters)]])</f>
        <v>0</v>
      </c>
    </row>
    <row r="91" spans="2:13">
      <c r="B91">
        <f>IF(ISBLANK(Table1[[#This Row],[Date]]), ,MONTH(Table1[[#This Row],[Date]]))</f>
        <v>0</v>
      </c>
      <c r="K91" s="19">
        <f>Table1[[#This Row],[Final Meter Reading (km) ]]-Table1[[#This Row],[Initial Meter Reading (km) ]]</f>
        <v>0</v>
      </c>
      <c r="M91" s="174">
        <f>IF(ISBLANK(Table1[[#This Row],[Fuel Used (in liters)]]),,Table1[[#This Row],[Distance Travelled (km)]]/Table1[[#This Row],[Fuel Used (in liters)]])</f>
        <v>0</v>
      </c>
    </row>
    <row r="92" spans="2:13">
      <c r="B92">
        <f>IF(ISBLANK(Table1[[#This Row],[Date]]), ,MONTH(Table1[[#This Row],[Date]]))</f>
        <v>0</v>
      </c>
      <c r="K92" s="19">
        <f>Table1[[#This Row],[Final Meter Reading (km) ]]-Table1[[#This Row],[Initial Meter Reading (km) ]]</f>
        <v>0</v>
      </c>
      <c r="M92" s="174">
        <f>IF(ISBLANK(Table1[[#This Row],[Fuel Used (in liters)]]),,Table1[[#This Row],[Distance Travelled (km)]]/Table1[[#This Row],[Fuel Used (in liters)]])</f>
        <v>0</v>
      </c>
    </row>
    <row r="93" spans="2:13">
      <c r="B93">
        <f>IF(ISBLANK(Table1[[#This Row],[Date]]), ,MONTH(Table1[[#This Row],[Date]]))</f>
        <v>0</v>
      </c>
      <c r="K93" s="19">
        <f>Table1[[#This Row],[Final Meter Reading (km) ]]-Table1[[#This Row],[Initial Meter Reading (km) ]]</f>
        <v>0</v>
      </c>
      <c r="M93" s="174">
        <f>IF(ISBLANK(Table1[[#This Row],[Fuel Used (in liters)]]),,Table1[[#This Row],[Distance Travelled (km)]]/Table1[[#This Row],[Fuel Used (in liters)]])</f>
        <v>0</v>
      </c>
    </row>
    <row r="94" spans="2:13">
      <c r="B94">
        <f>IF(ISBLANK(Table1[[#This Row],[Date]]), ,MONTH(Table1[[#This Row],[Date]]))</f>
        <v>0</v>
      </c>
      <c r="K94" s="19">
        <f>Table1[[#This Row],[Final Meter Reading (km) ]]-Table1[[#This Row],[Initial Meter Reading (km) ]]</f>
        <v>0</v>
      </c>
      <c r="M94" s="174">
        <f>IF(ISBLANK(Table1[[#This Row],[Fuel Used (in liters)]]),,Table1[[#This Row],[Distance Travelled (km)]]/Table1[[#This Row],[Fuel Used (in liters)]])</f>
        <v>0</v>
      </c>
    </row>
    <row r="95" spans="2:13">
      <c r="B95">
        <f>IF(ISBLANK(Table1[[#This Row],[Date]]), ,MONTH(Table1[[#This Row],[Date]]))</f>
        <v>0</v>
      </c>
      <c r="K95" s="19">
        <f>Table1[[#This Row],[Final Meter Reading (km) ]]-Table1[[#This Row],[Initial Meter Reading (km) ]]</f>
        <v>0</v>
      </c>
      <c r="M95" s="174">
        <f>IF(ISBLANK(Table1[[#This Row],[Fuel Used (in liters)]]),,Table1[[#This Row],[Distance Travelled (km)]]/Table1[[#This Row],[Fuel Used (in liters)]])</f>
        <v>0</v>
      </c>
    </row>
    <row r="96" spans="2:13">
      <c r="B96">
        <f>IF(ISBLANK(Table1[[#This Row],[Date]]), ,MONTH(Table1[[#This Row],[Date]]))</f>
        <v>0</v>
      </c>
      <c r="K96" s="19">
        <f>Table1[[#This Row],[Final Meter Reading (km) ]]-Table1[[#This Row],[Initial Meter Reading (km) ]]</f>
        <v>0</v>
      </c>
      <c r="M96" s="174">
        <f>IF(ISBLANK(Table1[[#This Row],[Fuel Used (in liters)]]),,Table1[[#This Row],[Distance Travelled (km)]]/Table1[[#This Row],[Fuel Used (in liters)]])</f>
        <v>0</v>
      </c>
    </row>
    <row r="97" spans="2:13">
      <c r="B97">
        <f>IF(ISBLANK(Table1[[#This Row],[Date]]), ,MONTH(Table1[[#This Row],[Date]]))</f>
        <v>0</v>
      </c>
      <c r="K97" s="19">
        <f>Table1[[#This Row],[Final Meter Reading (km) ]]-Table1[[#This Row],[Initial Meter Reading (km) ]]</f>
        <v>0</v>
      </c>
      <c r="M97" s="174">
        <f>IF(ISBLANK(Table1[[#This Row],[Fuel Used (in liters)]]),,Table1[[#This Row],[Distance Travelled (km)]]/Table1[[#This Row],[Fuel Used (in liters)]])</f>
        <v>0</v>
      </c>
    </row>
    <row r="98" spans="2:13">
      <c r="B98">
        <f>IF(ISBLANK(Table1[[#This Row],[Date]]), ,MONTH(Table1[[#This Row],[Date]]))</f>
        <v>0</v>
      </c>
      <c r="K98" s="19">
        <f>Table1[[#This Row],[Final Meter Reading (km) ]]-Table1[[#This Row],[Initial Meter Reading (km) ]]</f>
        <v>0</v>
      </c>
      <c r="M98" s="174">
        <f>IF(ISBLANK(Table1[[#This Row],[Fuel Used (in liters)]]),,Table1[[#This Row],[Distance Travelled (km)]]/Table1[[#This Row],[Fuel Used (in liters)]])</f>
        <v>0</v>
      </c>
    </row>
    <row r="99" spans="2:13">
      <c r="B99">
        <f>IF(ISBLANK(Table1[[#This Row],[Date]]), ,MONTH(Table1[[#This Row],[Date]]))</f>
        <v>0</v>
      </c>
      <c r="K99" s="19">
        <f>Table1[[#This Row],[Final Meter Reading (km) ]]-Table1[[#This Row],[Initial Meter Reading (km) ]]</f>
        <v>0</v>
      </c>
      <c r="M99" s="174">
        <f>IF(ISBLANK(Table1[[#This Row],[Fuel Used (in liters)]]),,Table1[[#This Row],[Distance Travelled (km)]]/Table1[[#This Row],[Fuel Used (in liters)]])</f>
        <v>0</v>
      </c>
    </row>
    <row r="100" spans="2:13">
      <c r="B100">
        <f>IF(ISBLANK(Table1[[#This Row],[Date]]), ,MONTH(Table1[[#This Row],[Date]]))</f>
        <v>0</v>
      </c>
      <c r="K100" s="19">
        <f>Table1[[#This Row],[Final Meter Reading (km) ]]-Table1[[#This Row],[Initial Meter Reading (km) ]]</f>
        <v>0</v>
      </c>
      <c r="M100" s="174">
        <f>IF(ISBLANK(Table1[[#This Row],[Fuel Used (in liters)]]),,Table1[[#This Row],[Distance Travelled (km)]]/Table1[[#This Row],[Fuel Used (in liters)]])</f>
        <v>0</v>
      </c>
    </row>
    <row r="101" spans="2:13">
      <c r="B101">
        <f>IF(ISBLANK(Table1[[#This Row],[Date]]), ,MONTH(Table1[[#This Row],[Date]]))</f>
        <v>0</v>
      </c>
      <c r="K101" s="19">
        <f>Table1[[#This Row],[Final Meter Reading (km) ]]-Table1[[#This Row],[Initial Meter Reading (km) ]]</f>
        <v>0</v>
      </c>
      <c r="M101" s="174">
        <f>IF(ISBLANK(Table1[[#This Row],[Fuel Used (in liters)]]),,Table1[[#This Row],[Distance Travelled (km)]]/Table1[[#This Row],[Fuel Used (in liters)]])</f>
        <v>0</v>
      </c>
    </row>
    <row r="102" spans="2:13">
      <c r="B102">
        <f>IF(ISBLANK(Table1[[#This Row],[Date]]), ,MONTH(Table1[[#This Row],[Date]]))</f>
        <v>0</v>
      </c>
      <c r="K102" s="19">
        <f>Table1[[#This Row],[Final Meter Reading (km) ]]-Table1[[#This Row],[Initial Meter Reading (km) ]]</f>
        <v>0</v>
      </c>
      <c r="M102" s="174">
        <f>IF(ISBLANK(Table1[[#This Row],[Fuel Used (in liters)]]),,Table1[[#This Row],[Distance Travelled (km)]]/Table1[[#This Row],[Fuel Used (in liters)]])</f>
        <v>0</v>
      </c>
    </row>
    <row r="103" spans="2:13">
      <c r="B103">
        <f>IF(ISBLANK(Table1[[#This Row],[Date]]), ,MONTH(Table1[[#This Row],[Date]]))</f>
        <v>0</v>
      </c>
      <c r="K103" s="19">
        <f>Table1[[#This Row],[Final Meter Reading (km) ]]-Table1[[#This Row],[Initial Meter Reading (km) ]]</f>
        <v>0</v>
      </c>
      <c r="M103" s="174">
        <f>IF(ISBLANK(Table1[[#This Row],[Fuel Used (in liters)]]),,Table1[[#This Row],[Distance Travelled (km)]]/Table1[[#This Row],[Fuel Used (in liters)]])</f>
        <v>0</v>
      </c>
    </row>
    <row r="104" spans="2:13">
      <c r="B104">
        <f>IF(ISBLANK(Table1[[#This Row],[Date]]), ,MONTH(Table1[[#This Row],[Date]]))</f>
        <v>0</v>
      </c>
      <c r="K104" s="19">
        <f>Table1[[#This Row],[Final Meter Reading (km) ]]-Table1[[#This Row],[Initial Meter Reading (km) ]]</f>
        <v>0</v>
      </c>
      <c r="M104" s="174">
        <f>IF(ISBLANK(Table1[[#This Row],[Fuel Used (in liters)]]),,Table1[[#This Row],[Distance Travelled (km)]]/Table1[[#This Row],[Fuel Used (in liters)]])</f>
        <v>0</v>
      </c>
    </row>
    <row r="105" spans="2:13">
      <c r="B105">
        <f>IF(ISBLANK(Table1[[#This Row],[Date]]), ,MONTH(Table1[[#This Row],[Date]]))</f>
        <v>0</v>
      </c>
      <c r="K105" s="19">
        <f>Table1[[#This Row],[Final Meter Reading (km) ]]-Table1[[#This Row],[Initial Meter Reading (km) ]]</f>
        <v>0</v>
      </c>
      <c r="M105" s="174">
        <f>IF(ISBLANK(Table1[[#This Row],[Fuel Used (in liters)]]),,Table1[[#This Row],[Distance Travelled (km)]]/Table1[[#This Row],[Fuel Used (in liters)]])</f>
        <v>0</v>
      </c>
    </row>
    <row r="106" spans="2:13">
      <c r="B106">
        <f>IF(ISBLANK(Table1[[#This Row],[Date]]), ,MONTH(Table1[[#This Row],[Date]]))</f>
        <v>0</v>
      </c>
      <c r="K106" s="19">
        <f>Table1[[#This Row],[Final Meter Reading (km) ]]-Table1[[#This Row],[Initial Meter Reading (km) ]]</f>
        <v>0</v>
      </c>
      <c r="M106" s="174">
        <f>IF(ISBLANK(Table1[[#This Row],[Fuel Used (in liters)]]),,Table1[[#This Row],[Distance Travelled (km)]]/Table1[[#This Row],[Fuel Used (in liters)]])</f>
        <v>0</v>
      </c>
    </row>
    <row r="107" spans="2:13">
      <c r="B107">
        <f>IF(ISBLANK(Table1[[#This Row],[Date]]), ,MONTH(Table1[[#This Row],[Date]]))</f>
        <v>0</v>
      </c>
      <c r="K107" s="19">
        <f>Table1[[#This Row],[Final Meter Reading (km) ]]-Table1[[#This Row],[Initial Meter Reading (km) ]]</f>
        <v>0</v>
      </c>
      <c r="M107" s="174">
        <f>IF(ISBLANK(Table1[[#This Row],[Fuel Used (in liters)]]),,Table1[[#This Row],[Distance Travelled (km)]]/Table1[[#This Row],[Fuel Used (in liters)]])</f>
        <v>0</v>
      </c>
    </row>
    <row r="108" spans="2:13">
      <c r="B108">
        <f>IF(ISBLANK(Table1[[#This Row],[Date]]), ,MONTH(Table1[[#This Row],[Date]]))</f>
        <v>0</v>
      </c>
      <c r="K108" s="19">
        <f>Table1[[#This Row],[Final Meter Reading (km) ]]-Table1[[#This Row],[Initial Meter Reading (km) ]]</f>
        <v>0</v>
      </c>
      <c r="M108" s="174">
        <f>IF(ISBLANK(Table1[[#This Row],[Fuel Used (in liters)]]),,Table1[[#This Row],[Distance Travelled (km)]]/Table1[[#This Row],[Fuel Used (in liters)]])</f>
        <v>0</v>
      </c>
    </row>
    <row r="109" spans="2:13">
      <c r="B109">
        <f>IF(ISBLANK(Table1[[#This Row],[Date]]), ,MONTH(Table1[[#This Row],[Date]]))</f>
        <v>0</v>
      </c>
      <c r="K109" s="19">
        <f>Table1[[#This Row],[Final Meter Reading (km) ]]-Table1[[#This Row],[Initial Meter Reading (km) ]]</f>
        <v>0</v>
      </c>
      <c r="M109" s="174">
        <f>IF(ISBLANK(Table1[[#This Row],[Fuel Used (in liters)]]),,Table1[[#This Row],[Distance Travelled (km)]]/Table1[[#This Row],[Fuel Used (in liters)]])</f>
        <v>0</v>
      </c>
    </row>
    <row r="110" spans="2:13">
      <c r="B110">
        <f>IF(ISBLANK(Table1[[#This Row],[Date]]), ,MONTH(Table1[[#This Row],[Date]]))</f>
        <v>0</v>
      </c>
      <c r="K110" s="19">
        <f>Table1[[#This Row],[Final Meter Reading (km) ]]-Table1[[#This Row],[Initial Meter Reading (km) ]]</f>
        <v>0</v>
      </c>
      <c r="M110" s="174">
        <f>IF(ISBLANK(Table1[[#This Row],[Fuel Used (in liters)]]),,Table1[[#This Row],[Distance Travelled (km)]]/Table1[[#This Row],[Fuel Used (in liters)]])</f>
        <v>0</v>
      </c>
    </row>
    <row r="111" spans="2:13">
      <c r="B111">
        <f>IF(ISBLANK(Table1[[#This Row],[Date]]), ,MONTH(Table1[[#This Row],[Date]]))</f>
        <v>0</v>
      </c>
      <c r="K111" s="19">
        <f>Table1[[#This Row],[Final Meter Reading (km) ]]-Table1[[#This Row],[Initial Meter Reading (km) ]]</f>
        <v>0</v>
      </c>
      <c r="M111" s="174">
        <f>IF(ISBLANK(Table1[[#This Row],[Fuel Used (in liters)]]),,Table1[[#This Row],[Distance Travelled (km)]]/Table1[[#This Row],[Fuel Used (in liters)]])</f>
        <v>0</v>
      </c>
    </row>
    <row r="112" spans="2:13">
      <c r="B112">
        <f>IF(ISBLANK(Table1[[#This Row],[Date]]), ,MONTH(Table1[[#This Row],[Date]]))</f>
        <v>0</v>
      </c>
      <c r="K112" s="19">
        <f>Table1[[#This Row],[Final Meter Reading (km) ]]-Table1[[#This Row],[Initial Meter Reading (km) ]]</f>
        <v>0</v>
      </c>
      <c r="M112" s="174">
        <f>IF(ISBLANK(Table1[[#This Row],[Fuel Used (in liters)]]),,Table1[[#This Row],[Distance Travelled (km)]]/Table1[[#This Row],[Fuel Used (in liters)]])</f>
        <v>0</v>
      </c>
    </row>
    <row r="113" spans="2:13">
      <c r="B113">
        <f>IF(ISBLANK(Table1[[#This Row],[Date]]), ,MONTH(Table1[[#This Row],[Date]]))</f>
        <v>0</v>
      </c>
      <c r="K113" s="19">
        <f>Table1[[#This Row],[Final Meter Reading (km) ]]-Table1[[#This Row],[Initial Meter Reading (km) ]]</f>
        <v>0</v>
      </c>
      <c r="M113" s="174">
        <f>IF(ISBLANK(Table1[[#This Row],[Fuel Used (in liters)]]),,Table1[[#This Row],[Distance Travelled (km)]]/Table1[[#This Row],[Fuel Used (in liters)]])</f>
        <v>0</v>
      </c>
    </row>
    <row r="114" spans="2:13">
      <c r="B114">
        <f>IF(ISBLANK(Table1[[#This Row],[Date]]), ,MONTH(Table1[[#This Row],[Date]]))</f>
        <v>0</v>
      </c>
      <c r="K114" s="19">
        <f>Table1[[#This Row],[Final Meter Reading (km) ]]-Table1[[#This Row],[Initial Meter Reading (km) ]]</f>
        <v>0</v>
      </c>
      <c r="M114" s="174">
        <f>IF(ISBLANK(Table1[[#This Row],[Fuel Used (in liters)]]),,Table1[[#This Row],[Distance Travelled (km)]]/Table1[[#This Row],[Fuel Used (in liters)]])</f>
        <v>0</v>
      </c>
    </row>
    <row r="115" spans="2:13">
      <c r="B115">
        <f>IF(ISBLANK(Table1[[#This Row],[Date]]), ,MONTH(Table1[[#This Row],[Date]]))</f>
        <v>0</v>
      </c>
      <c r="K115" s="19">
        <f>Table1[[#This Row],[Final Meter Reading (km) ]]-Table1[[#This Row],[Initial Meter Reading (km) ]]</f>
        <v>0</v>
      </c>
      <c r="M115" s="174">
        <f>IF(ISBLANK(Table1[[#This Row],[Fuel Used (in liters)]]),,Table1[[#This Row],[Distance Travelled (km)]]/Table1[[#This Row],[Fuel Used (in liters)]])</f>
        <v>0</v>
      </c>
    </row>
    <row r="116" spans="2:13">
      <c r="B116">
        <f>IF(ISBLANK(Table1[[#This Row],[Date]]), ,MONTH(Table1[[#This Row],[Date]]))</f>
        <v>0</v>
      </c>
      <c r="K116" s="19">
        <f>Table1[[#This Row],[Final Meter Reading (km) ]]-Table1[[#This Row],[Initial Meter Reading (km) ]]</f>
        <v>0</v>
      </c>
      <c r="M116" s="174">
        <f>IF(ISBLANK(Table1[[#This Row],[Fuel Used (in liters)]]),,Table1[[#This Row],[Distance Travelled (km)]]/Table1[[#This Row],[Fuel Used (in liters)]])</f>
        <v>0</v>
      </c>
    </row>
    <row r="117" spans="2:13">
      <c r="B117">
        <f>IF(ISBLANK(Table1[[#This Row],[Date]]), ,MONTH(Table1[[#This Row],[Date]]))</f>
        <v>0</v>
      </c>
      <c r="K117" s="19">
        <f>Table1[[#This Row],[Final Meter Reading (km) ]]-Table1[[#This Row],[Initial Meter Reading (km) ]]</f>
        <v>0</v>
      </c>
      <c r="M117" s="174">
        <f>IF(ISBLANK(Table1[[#This Row],[Fuel Used (in liters)]]),,Table1[[#This Row],[Distance Travelled (km)]]/Table1[[#This Row],[Fuel Used (in liters)]])</f>
        <v>0</v>
      </c>
    </row>
    <row r="118" spans="2:13">
      <c r="B118">
        <f>IF(ISBLANK(Table1[[#This Row],[Date]]), ,MONTH(Table1[[#This Row],[Date]]))</f>
        <v>0</v>
      </c>
      <c r="K118" s="19">
        <f>Table1[[#This Row],[Final Meter Reading (km) ]]-Table1[[#This Row],[Initial Meter Reading (km) ]]</f>
        <v>0</v>
      </c>
      <c r="M118" s="174">
        <f>IF(ISBLANK(Table1[[#This Row],[Fuel Used (in liters)]]),,Table1[[#This Row],[Distance Travelled (km)]]/Table1[[#This Row],[Fuel Used (in liters)]])</f>
        <v>0</v>
      </c>
    </row>
    <row r="119" spans="2:13">
      <c r="B119">
        <f>IF(ISBLANK(Table1[[#This Row],[Date]]), ,MONTH(Table1[[#This Row],[Date]]))</f>
        <v>0</v>
      </c>
      <c r="K119" s="19">
        <f>Table1[[#This Row],[Final Meter Reading (km) ]]-Table1[[#This Row],[Initial Meter Reading (km) ]]</f>
        <v>0</v>
      </c>
      <c r="M119" s="174">
        <f>IF(ISBLANK(Table1[[#This Row],[Fuel Used (in liters)]]),,Table1[[#This Row],[Distance Travelled (km)]]/Table1[[#This Row],[Fuel Used (in liters)]])</f>
        <v>0</v>
      </c>
    </row>
    <row r="120" spans="2:13">
      <c r="B120">
        <f>IF(ISBLANK(Table1[[#This Row],[Date]]), ,MONTH(Table1[[#This Row],[Date]]))</f>
        <v>0</v>
      </c>
      <c r="K120" s="19">
        <f>Table1[[#This Row],[Final Meter Reading (km) ]]-Table1[[#This Row],[Initial Meter Reading (km) ]]</f>
        <v>0</v>
      </c>
      <c r="M120" s="174">
        <f>IF(ISBLANK(Table1[[#This Row],[Fuel Used (in liters)]]),,Table1[[#This Row],[Distance Travelled (km)]]/Table1[[#This Row],[Fuel Used (in liters)]])</f>
        <v>0</v>
      </c>
    </row>
    <row r="121" spans="2:13">
      <c r="B121">
        <f>IF(ISBLANK(Table1[[#This Row],[Date]]), ,MONTH(Table1[[#This Row],[Date]]))</f>
        <v>0</v>
      </c>
      <c r="K121" s="19">
        <f>Table1[[#This Row],[Final Meter Reading (km) ]]-Table1[[#This Row],[Initial Meter Reading (km) ]]</f>
        <v>0</v>
      </c>
      <c r="M121" s="174">
        <f>IF(ISBLANK(Table1[[#This Row],[Fuel Used (in liters)]]),,Table1[[#This Row],[Distance Travelled (km)]]/Table1[[#This Row],[Fuel Used (in liters)]])</f>
        <v>0</v>
      </c>
    </row>
    <row r="122" spans="2:13">
      <c r="B122">
        <f>IF(ISBLANK(Table1[[#This Row],[Date]]), ,MONTH(Table1[[#This Row],[Date]]))</f>
        <v>0</v>
      </c>
      <c r="K122" s="19">
        <f>Table1[[#This Row],[Final Meter Reading (km) ]]-Table1[[#This Row],[Initial Meter Reading (km) ]]</f>
        <v>0</v>
      </c>
      <c r="M122" s="174">
        <f>IF(ISBLANK(Table1[[#This Row],[Fuel Used (in liters)]]),,Table1[[#This Row],[Distance Travelled (km)]]/Table1[[#This Row],[Fuel Used (in liters)]])</f>
        <v>0</v>
      </c>
    </row>
    <row r="123" spans="2:13">
      <c r="B123">
        <f>IF(ISBLANK(Table1[[#This Row],[Date]]), ,MONTH(Table1[[#This Row],[Date]]))</f>
        <v>0</v>
      </c>
      <c r="K123" s="19">
        <f>Table1[[#This Row],[Final Meter Reading (km) ]]-Table1[[#This Row],[Initial Meter Reading (km) ]]</f>
        <v>0</v>
      </c>
      <c r="M123" s="174">
        <f>IF(ISBLANK(Table1[[#This Row],[Fuel Used (in liters)]]),,Table1[[#This Row],[Distance Travelled (km)]]/Table1[[#This Row],[Fuel Used (in liters)]])</f>
        <v>0</v>
      </c>
    </row>
    <row r="124" spans="2:13">
      <c r="B124">
        <f>IF(ISBLANK(Table1[[#This Row],[Date]]), ,MONTH(Table1[[#This Row],[Date]]))</f>
        <v>0</v>
      </c>
      <c r="K124" s="19">
        <f>Table1[[#This Row],[Final Meter Reading (km) ]]-Table1[[#This Row],[Initial Meter Reading (km) ]]</f>
        <v>0</v>
      </c>
      <c r="M124" s="174">
        <f>IF(ISBLANK(Table1[[#This Row],[Fuel Used (in liters)]]),,Table1[[#This Row],[Distance Travelled (km)]]/Table1[[#This Row],[Fuel Used (in liters)]])</f>
        <v>0</v>
      </c>
    </row>
    <row r="125" spans="2:13">
      <c r="B125">
        <f>IF(ISBLANK(Table1[[#This Row],[Date]]), ,MONTH(Table1[[#This Row],[Date]]))</f>
        <v>0</v>
      </c>
      <c r="K125" s="19">
        <f>Table1[[#This Row],[Final Meter Reading (km) ]]-Table1[[#This Row],[Initial Meter Reading (km) ]]</f>
        <v>0</v>
      </c>
      <c r="M125" s="174">
        <f>IF(ISBLANK(Table1[[#This Row],[Fuel Used (in liters)]]),,Table1[[#This Row],[Distance Travelled (km)]]/Table1[[#This Row],[Fuel Used (in liters)]])</f>
        <v>0</v>
      </c>
    </row>
    <row r="126" spans="2:13">
      <c r="B126">
        <f>IF(ISBLANK(Table1[[#This Row],[Date]]), ,MONTH(Table1[[#This Row],[Date]]))</f>
        <v>0</v>
      </c>
      <c r="K126" s="19">
        <f>Table1[[#This Row],[Final Meter Reading (km) ]]-Table1[[#This Row],[Initial Meter Reading (km) ]]</f>
        <v>0</v>
      </c>
      <c r="M126" s="174">
        <f>IF(ISBLANK(Table1[[#This Row],[Fuel Used (in liters)]]),,Table1[[#This Row],[Distance Travelled (km)]]/Table1[[#This Row],[Fuel Used (in liters)]])</f>
        <v>0</v>
      </c>
    </row>
    <row r="127" spans="2:13">
      <c r="B127">
        <f>IF(ISBLANK(Table1[[#This Row],[Date]]), ,MONTH(Table1[[#This Row],[Date]]))</f>
        <v>0</v>
      </c>
      <c r="K127" s="19">
        <f>Table1[[#This Row],[Final Meter Reading (km) ]]-Table1[[#This Row],[Initial Meter Reading (km) ]]</f>
        <v>0</v>
      </c>
      <c r="M127" s="174">
        <f>IF(ISBLANK(Table1[[#This Row],[Fuel Used (in liters)]]),,Table1[[#This Row],[Distance Travelled (km)]]/Table1[[#This Row],[Fuel Used (in liters)]])</f>
        <v>0</v>
      </c>
    </row>
    <row r="128" spans="2:13">
      <c r="B128">
        <f>IF(ISBLANK(Table1[[#This Row],[Date]]), ,MONTH(Table1[[#This Row],[Date]]))</f>
        <v>0</v>
      </c>
      <c r="K128" s="19">
        <f>Table1[[#This Row],[Final Meter Reading (km) ]]-Table1[[#This Row],[Initial Meter Reading (km) ]]</f>
        <v>0</v>
      </c>
      <c r="M128" s="174">
        <f>IF(ISBLANK(Table1[[#This Row],[Fuel Used (in liters)]]),,Table1[[#This Row],[Distance Travelled (km)]]/Table1[[#This Row],[Fuel Used (in liters)]])</f>
        <v>0</v>
      </c>
    </row>
    <row r="129" spans="2:13">
      <c r="B129">
        <f>IF(ISBLANK(Table1[[#This Row],[Date]]), ,MONTH(Table1[[#This Row],[Date]]))</f>
        <v>0</v>
      </c>
      <c r="K129" s="19">
        <f>Table1[[#This Row],[Final Meter Reading (km) ]]-Table1[[#This Row],[Initial Meter Reading (km) ]]</f>
        <v>0</v>
      </c>
      <c r="M129" s="174">
        <f>IF(ISBLANK(Table1[[#This Row],[Fuel Used (in liters)]]),,Table1[[#This Row],[Distance Travelled (km)]]/Table1[[#This Row],[Fuel Used (in liters)]])</f>
        <v>0</v>
      </c>
    </row>
    <row r="130" spans="2:13">
      <c r="B130">
        <f>IF(ISBLANK(Table1[[#This Row],[Date]]), ,MONTH(Table1[[#This Row],[Date]]))</f>
        <v>0</v>
      </c>
      <c r="K130" s="19">
        <f>Table1[[#This Row],[Final Meter Reading (km) ]]-Table1[[#This Row],[Initial Meter Reading (km) ]]</f>
        <v>0</v>
      </c>
      <c r="M130" s="174">
        <f>IF(ISBLANK(Table1[[#This Row],[Fuel Used (in liters)]]),,Table1[[#This Row],[Distance Travelled (km)]]/Table1[[#This Row],[Fuel Used (in liters)]])</f>
        <v>0</v>
      </c>
    </row>
    <row r="131" spans="2:13">
      <c r="B131">
        <f>IF(ISBLANK(Table1[[#This Row],[Date]]), ,MONTH(Table1[[#This Row],[Date]]))</f>
        <v>0</v>
      </c>
      <c r="K131" s="19">
        <f>Table1[[#This Row],[Final Meter Reading (km) ]]-Table1[[#This Row],[Initial Meter Reading (km) ]]</f>
        <v>0</v>
      </c>
      <c r="M131" s="174">
        <f>IF(ISBLANK(Table1[[#This Row],[Fuel Used (in liters)]]),,Table1[[#This Row],[Distance Travelled (km)]]/Table1[[#This Row],[Fuel Used (in liters)]])</f>
        <v>0</v>
      </c>
    </row>
    <row r="132" spans="2:13">
      <c r="B132">
        <f>IF(ISBLANK(Table1[[#This Row],[Date]]), ,MONTH(Table1[[#This Row],[Date]]))</f>
        <v>0</v>
      </c>
      <c r="K132" s="19">
        <f>Table1[[#This Row],[Final Meter Reading (km) ]]-Table1[[#This Row],[Initial Meter Reading (km) ]]</f>
        <v>0</v>
      </c>
      <c r="M132" s="174">
        <f>IF(ISBLANK(Table1[[#This Row],[Fuel Used (in liters)]]),,Table1[[#This Row],[Distance Travelled (km)]]/Table1[[#This Row],[Fuel Used (in liters)]])</f>
        <v>0</v>
      </c>
    </row>
    <row r="133" spans="2:13">
      <c r="B133">
        <f>IF(ISBLANK(Table1[[#This Row],[Date]]), ,MONTH(Table1[[#This Row],[Date]]))</f>
        <v>0</v>
      </c>
      <c r="K133" s="19">
        <f>Table1[[#This Row],[Final Meter Reading (km) ]]-Table1[[#This Row],[Initial Meter Reading (km) ]]</f>
        <v>0</v>
      </c>
      <c r="M133" s="174">
        <f>IF(ISBLANK(Table1[[#This Row],[Fuel Used (in liters)]]),,Table1[[#This Row],[Distance Travelled (km)]]/Table1[[#This Row],[Fuel Used (in liters)]])</f>
        <v>0</v>
      </c>
    </row>
    <row r="134" spans="2:13">
      <c r="B134">
        <f>IF(ISBLANK(Table1[[#This Row],[Date]]), ,MONTH(Table1[[#This Row],[Date]]))</f>
        <v>0</v>
      </c>
      <c r="K134" s="19">
        <f>Table1[[#This Row],[Final Meter Reading (km) ]]-Table1[[#This Row],[Initial Meter Reading (km) ]]</f>
        <v>0</v>
      </c>
      <c r="M134" s="174">
        <f>IF(ISBLANK(Table1[[#This Row],[Fuel Used (in liters)]]),,Table1[[#This Row],[Distance Travelled (km)]]/Table1[[#This Row],[Fuel Used (in liters)]])</f>
        <v>0</v>
      </c>
    </row>
    <row r="135" spans="2:13">
      <c r="B135">
        <f>IF(ISBLANK(Table1[[#This Row],[Date]]), ,MONTH(Table1[[#This Row],[Date]]))</f>
        <v>0</v>
      </c>
      <c r="K135" s="19">
        <f>Table1[[#This Row],[Final Meter Reading (km) ]]-Table1[[#This Row],[Initial Meter Reading (km) ]]</f>
        <v>0</v>
      </c>
      <c r="M135" s="174">
        <f>IF(ISBLANK(Table1[[#This Row],[Fuel Used (in liters)]]),,Table1[[#This Row],[Distance Travelled (km)]]/Table1[[#This Row],[Fuel Used (in liters)]])</f>
        <v>0</v>
      </c>
    </row>
    <row r="136" spans="2:13">
      <c r="B136">
        <f>IF(ISBLANK(Table1[[#This Row],[Date]]), ,MONTH(Table1[[#This Row],[Date]]))</f>
        <v>0</v>
      </c>
      <c r="K136" s="19">
        <f>Table1[[#This Row],[Final Meter Reading (km) ]]-Table1[[#This Row],[Initial Meter Reading (km) ]]</f>
        <v>0</v>
      </c>
      <c r="M136" s="174">
        <f>IF(ISBLANK(Table1[[#This Row],[Fuel Used (in liters)]]),,Table1[[#This Row],[Distance Travelled (km)]]/Table1[[#This Row],[Fuel Used (in liters)]])</f>
        <v>0</v>
      </c>
    </row>
    <row r="137" spans="2:13">
      <c r="B137">
        <f>IF(ISBLANK(Table1[[#This Row],[Date]]), ,MONTH(Table1[[#This Row],[Date]]))</f>
        <v>0</v>
      </c>
      <c r="K137" s="19">
        <f>Table1[[#This Row],[Final Meter Reading (km) ]]-Table1[[#This Row],[Initial Meter Reading (km) ]]</f>
        <v>0</v>
      </c>
      <c r="M137" s="174">
        <f>IF(ISBLANK(Table1[[#This Row],[Fuel Used (in liters)]]),,Table1[[#This Row],[Distance Travelled (km)]]/Table1[[#This Row],[Fuel Used (in liters)]])</f>
        <v>0</v>
      </c>
    </row>
    <row r="138" spans="2:13">
      <c r="B138">
        <f>IF(ISBLANK(Table1[[#This Row],[Date]]), ,MONTH(Table1[[#This Row],[Date]]))</f>
        <v>0</v>
      </c>
      <c r="K138" s="19">
        <f>Table1[[#This Row],[Final Meter Reading (km) ]]-Table1[[#This Row],[Initial Meter Reading (km) ]]</f>
        <v>0</v>
      </c>
      <c r="M138" s="174">
        <f>IF(ISBLANK(Table1[[#This Row],[Fuel Used (in liters)]]),,Table1[[#This Row],[Distance Travelled (km)]]/Table1[[#This Row],[Fuel Used (in liters)]])</f>
        <v>0</v>
      </c>
    </row>
    <row r="139" spans="2:13">
      <c r="B139">
        <f>IF(ISBLANK(Table1[[#This Row],[Date]]), ,MONTH(Table1[[#This Row],[Date]]))</f>
        <v>0</v>
      </c>
      <c r="K139" s="19">
        <f>Table1[[#This Row],[Final Meter Reading (km) ]]-Table1[[#This Row],[Initial Meter Reading (km) ]]</f>
        <v>0</v>
      </c>
      <c r="M139" s="174">
        <f>IF(ISBLANK(Table1[[#This Row],[Fuel Used (in liters)]]),,Table1[[#This Row],[Distance Travelled (km)]]/Table1[[#This Row],[Fuel Used (in liters)]])</f>
        <v>0</v>
      </c>
    </row>
    <row r="140" spans="2:13">
      <c r="B140">
        <f>IF(ISBLANK(Table1[[#This Row],[Date]]), ,MONTH(Table1[[#This Row],[Date]]))</f>
        <v>0</v>
      </c>
      <c r="K140" s="19">
        <f>Table1[[#This Row],[Final Meter Reading (km) ]]-Table1[[#This Row],[Initial Meter Reading (km) ]]</f>
        <v>0</v>
      </c>
      <c r="M140" s="174">
        <f>IF(ISBLANK(Table1[[#This Row],[Fuel Used (in liters)]]),,Table1[[#This Row],[Distance Travelled (km)]]/Table1[[#This Row],[Fuel Used (in liters)]])</f>
        <v>0</v>
      </c>
    </row>
    <row r="141" spans="2:13">
      <c r="B141">
        <f>IF(ISBLANK(Table1[[#This Row],[Date]]), ,MONTH(Table1[[#This Row],[Date]]))</f>
        <v>0</v>
      </c>
      <c r="K141" s="19">
        <f>Table1[[#This Row],[Final Meter Reading (km) ]]-Table1[[#This Row],[Initial Meter Reading (km) ]]</f>
        <v>0</v>
      </c>
      <c r="M141" s="174">
        <f>IF(ISBLANK(Table1[[#This Row],[Fuel Used (in liters)]]),,Table1[[#This Row],[Distance Travelled (km)]]/Table1[[#This Row],[Fuel Used (in liters)]])</f>
        <v>0</v>
      </c>
    </row>
    <row r="142" spans="2:13">
      <c r="B142">
        <f>IF(ISBLANK(Table1[[#This Row],[Date]]), ,MONTH(Table1[[#This Row],[Date]]))</f>
        <v>0</v>
      </c>
      <c r="K142" s="19">
        <f>Table1[[#This Row],[Final Meter Reading (km) ]]-Table1[[#This Row],[Initial Meter Reading (km) ]]</f>
        <v>0</v>
      </c>
      <c r="M142" s="174">
        <f>IF(ISBLANK(Table1[[#This Row],[Fuel Used (in liters)]]),,Table1[[#This Row],[Distance Travelled (km)]]/Table1[[#This Row],[Fuel Used (in liters)]])</f>
        <v>0</v>
      </c>
    </row>
    <row r="143" spans="2:13">
      <c r="B143">
        <f>IF(ISBLANK(Table1[[#This Row],[Date]]), ,MONTH(Table1[[#This Row],[Date]]))</f>
        <v>0</v>
      </c>
      <c r="K143" s="19">
        <f>Table1[[#This Row],[Final Meter Reading (km) ]]-Table1[[#This Row],[Initial Meter Reading (km) ]]</f>
        <v>0</v>
      </c>
      <c r="M143" s="174">
        <f>IF(ISBLANK(Table1[[#This Row],[Fuel Used (in liters)]]),,Table1[[#This Row],[Distance Travelled (km)]]/Table1[[#This Row],[Fuel Used (in liters)]])</f>
        <v>0</v>
      </c>
    </row>
    <row r="144" spans="2:13">
      <c r="B144">
        <f>IF(ISBLANK(Table1[[#This Row],[Date]]), ,MONTH(Table1[[#This Row],[Date]]))</f>
        <v>0</v>
      </c>
      <c r="K144" s="19">
        <f>Table1[[#This Row],[Final Meter Reading (km) ]]-Table1[[#This Row],[Initial Meter Reading (km) ]]</f>
        <v>0</v>
      </c>
      <c r="M144" s="174">
        <f>IF(ISBLANK(Table1[[#This Row],[Fuel Used (in liters)]]),,Table1[[#This Row],[Distance Travelled (km)]]/Table1[[#This Row],[Fuel Used (in liters)]])</f>
        <v>0</v>
      </c>
    </row>
    <row r="145" spans="2:13">
      <c r="B145">
        <f>IF(ISBLANK(Table1[[#This Row],[Date]]), ,MONTH(Table1[[#This Row],[Date]]))</f>
        <v>0</v>
      </c>
      <c r="K145" s="19">
        <f>Table1[[#This Row],[Final Meter Reading (km) ]]-Table1[[#This Row],[Initial Meter Reading (km) ]]</f>
        <v>0</v>
      </c>
      <c r="M145" s="174">
        <f>IF(ISBLANK(Table1[[#This Row],[Fuel Used (in liters)]]),,Table1[[#This Row],[Distance Travelled (km)]]/Table1[[#This Row],[Fuel Used (in liters)]])</f>
        <v>0</v>
      </c>
    </row>
    <row r="146" spans="2:13">
      <c r="B146">
        <f>IF(ISBLANK(Table1[[#This Row],[Date]]), ,MONTH(Table1[[#This Row],[Date]]))</f>
        <v>0</v>
      </c>
      <c r="K146" s="19">
        <f>Table1[[#This Row],[Final Meter Reading (km) ]]-Table1[[#This Row],[Initial Meter Reading (km) ]]</f>
        <v>0</v>
      </c>
      <c r="M146" s="174">
        <f>IF(ISBLANK(Table1[[#This Row],[Fuel Used (in liters)]]),,Table1[[#This Row],[Distance Travelled (km)]]/Table1[[#This Row],[Fuel Used (in liters)]])</f>
        <v>0</v>
      </c>
    </row>
    <row r="147" spans="2:13">
      <c r="B147">
        <f>IF(ISBLANK(Table1[[#This Row],[Date]]), ,MONTH(Table1[[#This Row],[Date]]))</f>
        <v>0</v>
      </c>
      <c r="K147" s="19">
        <f>Table1[[#This Row],[Final Meter Reading (km) ]]-Table1[[#This Row],[Initial Meter Reading (km) ]]</f>
        <v>0</v>
      </c>
      <c r="M147" s="174">
        <f>IF(ISBLANK(Table1[[#This Row],[Fuel Used (in liters)]]),,Table1[[#This Row],[Distance Travelled (km)]]/Table1[[#This Row],[Fuel Used (in liters)]])</f>
        <v>0</v>
      </c>
    </row>
    <row r="148" spans="2:13">
      <c r="B148">
        <f>IF(ISBLANK(Table1[[#This Row],[Date]]), ,MONTH(Table1[[#This Row],[Date]]))</f>
        <v>0</v>
      </c>
      <c r="K148" s="19">
        <f>Table1[[#This Row],[Final Meter Reading (km) ]]-Table1[[#This Row],[Initial Meter Reading (km) ]]</f>
        <v>0</v>
      </c>
      <c r="M148" s="174">
        <f>IF(ISBLANK(Table1[[#This Row],[Fuel Used (in liters)]]),,Table1[[#This Row],[Distance Travelled (km)]]/Table1[[#This Row],[Fuel Used (in liters)]])</f>
        <v>0</v>
      </c>
    </row>
    <row r="149" spans="2:13">
      <c r="B149">
        <f>IF(ISBLANK(Table1[[#This Row],[Date]]), ,MONTH(Table1[[#This Row],[Date]]))</f>
        <v>0</v>
      </c>
      <c r="K149" s="19">
        <f>Table1[[#This Row],[Final Meter Reading (km) ]]-Table1[[#This Row],[Initial Meter Reading (km) ]]</f>
        <v>0</v>
      </c>
      <c r="M149" s="174">
        <f>IF(ISBLANK(Table1[[#This Row],[Fuel Used (in liters)]]),,Table1[[#This Row],[Distance Travelled (km)]]/Table1[[#This Row],[Fuel Used (in liters)]])</f>
        <v>0</v>
      </c>
    </row>
    <row r="150" spans="2:13">
      <c r="B150">
        <f>IF(ISBLANK(Table1[[#This Row],[Date]]), ,MONTH(Table1[[#This Row],[Date]]))</f>
        <v>0</v>
      </c>
      <c r="K150" s="19">
        <f>Table1[[#This Row],[Final Meter Reading (km) ]]-Table1[[#This Row],[Initial Meter Reading (km) ]]</f>
        <v>0</v>
      </c>
      <c r="M150" s="174">
        <f>IF(ISBLANK(Table1[[#This Row],[Fuel Used (in liters)]]),,Table1[[#This Row],[Distance Travelled (km)]]/Table1[[#This Row],[Fuel Used (in liters)]])</f>
        <v>0</v>
      </c>
    </row>
    <row r="151" spans="2:13">
      <c r="B151">
        <f>IF(ISBLANK(Table1[[#This Row],[Date]]), ,MONTH(Table1[[#This Row],[Date]]))</f>
        <v>0</v>
      </c>
      <c r="K151" s="19">
        <f>Table1[[#This Row],[Final Meter Reading (km) ]]-Table1[[#This Row],[Initial Meter Reading (km) ]]</f>
        <v>0</v>
      </c>
      <c r="M151" s="174">
        <f>IF(ISBLANK(Table1[[#This Row],[Fuel Used (in liters)]]),,Table1[[#This Row],[Distance Travelled (km)]]/Table1[[#This Row],[Fuel Used (in liters)]])</f>
        <v>0</v>
      </c>
    </row>
    <row r="152" spans="2:13">
      <c r="B152">
        <f>IF(ISBLANK(Table1[[#This Row],[Date]]), ,MONTH(Table1[[#This Row],[Date]]))</f>
        <v>0</v>
      </c>
      <c r="K152" s="19">
        <f>Table1[[#This Row],[Final Meter Reading (km) ]]-Table1[[#This Row],[Initial Meter Reading (km) ]]</f>
        <v>0</v>
      </c>
      <c r="M152" s="174">
        <f>IF(ISBLANK(Table1[[#This Row],[Fuel Used (in liters)]]),,Table1[[#This Row],[Distance Travelled (km)]]/Table1[[#This Row],[Fuel Used (in liters)]])</f>
        <v>0</v>
      </c>
    </row>
    <row r="153" spans="2:13">
      <c r="B153">
        <f>IF(ISBLANK(Table1[[#This Row],[Date]]), ,MONTH(Table1[[#This Row],[Date]]))</f>
        <v>0</v>
      </c>
      <c r="K153" s="19">
        <f>Table1[[#This Row],[Final Meter Reading (km) ]]-Table1[[#This Row],[Initial Meter Reading (km) ]]</f>
        <v>0</v>
      </c>
      <c r="M153" s="174">
        <f>IF(ISBLANK(Table1[[#This Row],[Fuel Used (in liters)]]),,Table1[[#This Row],[Distance Travelled (km)]]/Table1[[#This Row],[Fuel Used (in liters)]])</f>
        <v>0</v>
      </c>
    </row>
    <row r="154" spans="2:13">
      <c r="B154">
        <f>IF(ISBLANK(Table1[[#This Row],[Date]]), ,MONTH(Table1[[#This Row],[Date]]))</f>
        <v>0</v>
      </c>
      <c r="K154" s="19">
        <f>Table1[[#This Row],[Final Meter Reading (km) ]]-Table1[[#This Row],[Initial Meter Reading (km) ]]</f>
        <v>0</v>
      </c>
      <c r="M154" s="174">
        <f>IF(ISBLANK(Table1[[#This Row],[Fuel Used (in liters)]]),,Table1[[#This Row],[Distance Travelled (km)]]/Table1[[#This Row],[Fuel Used (in liters)]])</f>
        <v>0</v>
      </c>
    </row>
    <row r="155" spans="2:13">
      <c r="B155">
        <f>IF(ISBLANK(Table1[[#This Row],[Date]]), ,MONTH(Table1[[#This Row],[Date]]))</f>
        <v>0</v>
      </c>
      <c r="K155" s="19">
        <f>Table1[[#This Row],[Final Meter Reading (km) ]]-Table1[[#This Row],[Initial Meter Reading (km) ]]</f>
        <v>0</v>
      </c>
      <c r="M155" s="174">
        <f>IF(ISBLANK(Table1[[#This Row],[Fuel Used (in liters)]]),,Table1[[#This Row],[Distance Travelled (km)]]/Table1[[#This Row],[Fuel Used (in liters)]])</f>
        <v>0</v>
      </c>
    </row>
    <row r="156" spans="2:13">
      <c r="B156">
        <f>IF(ISBLANK(Table1[[#This Row],[Date]]), ,MONTH(Table1[[#This Row],[Date]]))</f>
        <v>0</v>
      </c>
      <c r="K156" s="19">
        <f>Table1[[#This Row],[Final Meter Reading (km) ]]-Table1[[#This Row],[Initial Meter Reading (km) ]]</f>
        <v>0</v>
      </c>
      <c r="M156" s="174">
        <f>IF(ISBLANK(Table1[[#This Row],[Fuel Used (in liters)]]),,Table1[[#This Row],[Distance Travelled (km)]]/Table1[[#This Row],[Fuel Used (in liters)]])</f>
        <v>0</v>
      </c>
    </row>
    <row r="157" spans="2:13">
      <c r="B157">
        <f>IF(ISBLANK(Table1[[#This Row],[Date]]), ,MONTH(Table1[[#This Row],[Date]]))</f>
        <v>0</v>
      </c>
      <c r="K157" s="19">
        <f>Table1[[#This Row],[Final Meter Reading (km) ]]-Table1[[#This Row],[Initial Meter Reading (km) ]]</f>
        <v>0</v>
      </c>
      <c r="M157" s="174">
        <f>IF(ISBLANK(Table1[[#This Row],[Fuel Used (in liters)]]),,Table1[[#This Row],[Distance Travelled (km)]]/Table1[[#This Row],[Fuel Used (in liters)]])</f>
        <v>0</v>
      </c>
    </row>
    <row r="158" spans="2:13">
      <c r="B158">
        <f>IF(ISBLANK(Table1[[#This Row],[Date]]), ,MONTH(Table1[[#This Row],[Date]]))</f>
        <v>0</v>
      </c>
      <c r="K158" s="19">
        <f>Table1[[#This Row],[Final Meter Reading (km) ]]-Table1[[#This Row],[Initial Meter Reading (km) ]]</f>
        <v>0</v>
      </c>
      <c r="M158" s="174">
        <f>IF(ISBLANK(Table1[[#This Row],[Fuel Used (in liters)]]),,Table1[[#This Row],[Distance Travelled (km)]]/Table1[[#This Row],[Fuel Used (in liters)]])</f>
        <v>0</v>
      </c>
    </row>
    <row r="159" spans="2:13">
      <c r="B159">
        <f>IF(ISBLANK(Table1[[#This Row],[Date]]), ,MONTH(Table1[[#This Row],[Date]]))</f>
        <v>0</v>
      </c>
      <c r="K159" s="19">
        <f>Table1[[#This Row],[Final Meter Reading (km) ]]-Table1[[#This Row],[Initial Meter Reading (km) ]]</f>
        <v>0</v>
      </c>
      <c r="M159" s="174">
        <f>IF(ISBLANK(Table1[[#This Row],[Fuel Used (in liters)]]),,Table1[[#This Row],[Distance Travelled (km)]]/Table1[[#This Row],[Fuel Used (in liters)]])</f>
        <v>0</v>
      </c>
    </row>
    <row r="160" spans="2:13">
      <c r="B160">
        <f>IF(ISBLANK(Table1[[#This Row],[Date]]), ,MONTH(Table1[[#This Row],[Date]]))</f>
        <v>0</v>
      </c>
      <c r="K160" s="19">
        <f>Table1[[#This Row],[Final Meter Reading (km) ]]-Table1[[#This Row],[Initial Meter Reading (km) ]]</f>
        <v>0</v>
      </c>
      <c r="M160" s="174">
        <f>IF(ISBLANK(Table1[[#This Row],[Fuel Used (in liters)]]),,Table1[[#This Row],[Distance Travelled (km)]]/Table1[[#This Row],[Fuel Used (in liters)]])</f>
        <v>0</v>
      </c>
    </row>
    <row r="161" spans="2:13">
      <c r="B161">
        <f>IF(ISBLANK(Table1[[#This Row],[Date]]), ,MONTH(Table1[[#This Row],[Date]]))</f>
        <v>0</v>
      </c>
      <c r="K161" s="19">
        <f>Table1[[#This Row],[Final Meter Reading (km) ]]-Table1[[#This Row],[Initial Meter Reading (km) ]]</f>
        <v>0</v>
      </c>
      <c r="M161" s="174">
        <f>IF(ISBLANK(Table1[[#This Row],[Fuel Used (in liters)]]),,Table1[[#This Row],[Distance Travelled (km)]]/Table1[[#This Row],[Fuel Used (in liters)]])</f>
        <v>0</v>
      </c>
    </row>
    <row r="162" spans="2:13">
      <c r="B162">
        <f>IF(ISBLANK(Table1[[#This Row],[Date]]), ,MONTH(Table1[[#This Row],[Date]]))</f>
        <v>0</v>
      </c>
      <c r="K162" s="19">
        <f>Table1[[#This Row],[Final Meter Reading (km) ]]-Table1[[#This Row],[Initial Meter Reading (km) ]]</f>
        <v>0</v>
      </c>
      <c r="M162" s="174">
        <f>IF(ISBLANK(Table1[[#This Row],[Fuel Used (in liters)]]),,Table1[[#This Row],[Distance Travelled (km)]]/Table1[[#This Row],[Fuel Used (in liters)]])</f>
        <v>0</v>
      </c>
    </row>
    <row r="163" spans="2:13">
      <c r="B163">
        <f>IF(ISBLANK(Table1[[#This Row],[Date]]), ,MONTH(Table1[[#This Row],[Date]]))</f>
        <v>0</v>
      </c>
      <c r="K163" s="19">
        <f>Table1[[#This Row],[Final Meter Reading (km) ]]-Table1[[#This Row],[Initial Meter Reading (km) ]]</f>
        <v>0</v>
      </c>
      <c r="M163" s="174">
        <f>IF(ISBLANK(Table1[[#This Row],[Fuel Used (in liters)]]),,Table1[[#This Row],[Distance Travelled (km)]]/Table1[[#This Row],[Fuel Used (in liters)]])</f>
        <v>0</v>
      </c>
    </row>
    <row r="164" spans="2:13">
      <c r="B164">
        <f>IF(ISBLANK(Table1[[#This Row],[Date]]), ,MONTH(Table1[[#This Row],[Date]]))</f>
        <v>0</v>
      </c>
      <c r="K164" s="19">
        <f>Table1[[#This Row],[Final Meter Reading (km) ]]-Table1[[#This Row],[Initial Meter Reading (km) ]]</f>
        <v>0</v>
      </c>
      <c r="M164" s="174">
        <f>IF(ISBLANK(Table1[[#This Row],[Fuel Used (in liters)]]),,Table1[[#This Row],[Distance Travelled (km)]]/Table1[[#This Row],[Fuel Used (in liters)]])</f>
        <v>0</v>
      </c>
    </row>
    <row r="165" spans="2:13">
      <c r="B165">
        <f>IF(ISBLANK(Table1[[#This Row],[Date]]), ,MONTH(Table1[[#This Row],[Date]]))</f>
        <v>0</v>
      </c>
      <c r="K165" s="19">
        <f>Table1[[#This Row],[Final Meter Reading (km) ]]-Table1[[#This Row],[Initial Meter Reading (km) ]]</f>
        <v>0</v>
      </c>
      <c r="M165" s="174">
        <f>IF(ISBLANK(Table1[[#This Row],[Fuel Used (in liters)]]),,Table1[[#This Row],[Distance Travelled (km)]]/Table1[[#This Row],[Fuel Used (in liters)]])</f>
        <v>0</v>
      </c>
    </row>
    <row r="166" spans="2:13">
      <c r="B166">
        <f>IF(ISBLANK(Table1[[#This Row],[Date]]), ,MONTH(Table1[[#This Row],[Date]]))</f>
        <v>0</v>
      </c>
      <c r="K166" s="19">
        <f>Table1[[#This Row],[Final Meter Reading (km) ]]-Table1[[#This Row],[Initial Meter Reading (km) ]]</f>
        <v>0</v>
      </c>
      <c r="M166" s="174">
        <f>IF(ISBLANK(Table1[[#This Row],[Fuel Used (in liters)]]),,Table1[[#This Row],[Distance Travelled (km)]]/Table1[[#This Row],[Fuel Used (in liters)]])</f>
        <v>0</v>
      </c>
    </row>
    <row r="167" spans="2:13">
      <c r="B167">
        <f>IF(ISBLANK(Table1[[#This Row],[Date]]), ,MONTH(Table1[[#This Row],[Date]]))</f>
        <v>0</v>
      </c>
      <c r="K167" s="19">
        <f>Table1[[#This Row],[Final Meter Reading (km) ]]-Table1[[#This Row],[Initial Meter Reading (km) ]]</f>
        <v>0</v>
      </c>
      <c r="M167" s="174">
        <f>IF(ISBLANK(Table1[[#This Row],[Fuel Used (in liters)]]),,Table1[[#This Row],[Distance Travelled (km)]]/Table1[[#This Row],[Fuel Used (in liters)]])</f>
        <v>0</v>
      </c>
    </row>
    <row r="168" spans="2:13">
      <c r="B168">
        <f>IF(ISBLANK(Table1[[#This Row],[Date]]), ,MONTH(Table1[[#This Row],[Date]]))</f>
        <v>0</v>
      </c>
      <c r="K168" s="19">
        <f>Table1[[#This Row],[Final Meter Reading (km) ]]-Table1[[#This Row],[Initial Meter Reading (km) ]]</f>
        <v>0</v>
      </c>
      <c r="M168" s="174">
        <f>IF(ISBLANK(Table1[[#This Row],[Fuel Used (in liters)]]),,Table1[[#This Row],[Distance Travelled (km)]]/Table1[[#This Row],[Fuel Used (in liters)]])</f>
        <v>0</v>
      </c>
    </row>
    <row r="169" spans="2:13">
      <c r="B169">
        <f>IF(ISBLANK(Table1[[#This Row],[Date]]), ,MONTH(Table1[[#This Row],[Date]]))</f>
        <v>0</v>
      </c>
      <c r="K169" s="19">
        <f>Table1[[#This Row],[Final Meter Reading (km) ]]-Table1[[#This Row],[Initial Meter Reading (km) ]]</f>
        <v>0</v>
      </c>
      <c r="M169" s="174">
        <f>IF(ISBLANK(Table1[[#This Row],[Fuel Used (in liters)]]),,Table1[[#This Row],[Distance Travelled (km)]]/Table1[[#This Row],[Fuel Used (in liters)]])</f>
        <v>0</v>
      </c>
    </row>
    <row r="170" spans="2:13">
      <c r="B170">
        <f>IF(ISBLANK(Table1[[#This Row],[Date]]), ,MONTH(Table1[[#This Row],[Date]]))</f>
        <v>0</v>
      </c>
      <c r="K170" s="19">
        <f>Table1[[#This Row],[Final Meter Reading (km) ]]-Table1[[#This Row],[Initial Meter Reading (km) ]]</f>
        <v>0</v>
      </c>
      <c r="M170" s="174">
        <f>IF(ISBLANK(Table1[[#This Row],[Fuel Used (in liters)]]),,Table1[[#This Row],[Distance Travelled (km)]]/Table1[[#This Row],[Fuel Used (in liters)]])</f>
        <v>0</v>
      </c>
    </row>
    <row r="171" spans="2:13">
      <c r="B171">
        <f>IF(ISBLANK(Table1[[#This Row],[Date]]), ,MONTH(Table1[[#This Row],[Date]]))</f>
        <v>0</v>
      </c>
      <c r="K171" s="19">
        <f>Table1[[#This Row],[Final Meter Reading (km) ]]-Table1[[#This Row],[Initial Meter Reading (km) ]]</f>
        <v>0</v>
      </c>
      <c r="M171" s="174">
        <f>IF(ISBLANK(Table1[[#This Row],[Fuel Used (in liters)]]),,Table1[[#This Row],[Distance Travelled (km)]]/Table1[[#This Row],[Fuel Used (in liters)]])</f>
        <v>0</v>
      </c>
    </row>
    <row r="172" spans="2:13">
      <c r="B172">
        <f>IF(ISBLANK(Table1[[#This Row],[Date]]), ,MONTH(Table1[[#This Row],[Date]]))</f>
        <v>0</v>
      </c>
      <c r="K172" s="19">
        <f>Table1[[#This Row],[Final Meter Reading (km) ]]-Table1[[#This Row],[Initial Meter Reading (km) ]]</f>
        <v>0</v>
      </c>
      <c r="M172" s="174">
        <f>IF(ISBLANK(Table1[[#This Row],[Fuel Used (in liters)]]),,Table1[[#This Row],[Distance Travelled (km)]]/Table1[[#This Row],[Fuel Used (in liters)]])</f>
        <v>0</v>
      </c>
    </row>
    <row r="173" spans="2:13">
      <c r="B173">
        <f>IF(ISBLANK(Table1[[#This Row],[Date]]), ,MONTH(Table1[[#This Row],[Date]]))</f>
        <v>0</v>
      </c>
      <c r="K173" s="19">
        <f>Table1[[#This Row],[Final Meter Reading (km) ]]-Table1[[#This Row],[Initial Meter Reading (km) ]]</f>
        <v>0</v>
      </c>
      <c r="M173" s="174">
        <f>IF(ISBLANK(Table1[[#This Row],[Fuel Used (in liters)]]),,Table1[[#This Row],[Distance Travelled (km)]]/Table1[[#This Row],[Fuel Used (in liters)]])</f>
        <v>0</v>
      </c>
    </row>
    <row r="174" spans="2:13">
      <c r="B174">
        <f>IF(ISBLANK(Table1[[#This Row],[Date]]), ,MONTH(Table1[[#This Row],[Date]]))</f>
        <v>0</v>
      </c>
      <c r="K174" s="19">
        <f>Table1[[#This Row],[Final Meter Reading (km) ]]-Table1[[#This Row],[Initial Meter Reading (km) ]]</f>
        <v>0</v>
      </c>
      <c r="M174" s="174">
        <f>IF(ISBLANK(Table1[[#This Row],[Fuel Used (in liters)]]),,Table1[[#This Row],[Distance Travelled (km)]]/Table1[[#This Row],[Fuel Used (in liters)]])</f>
        <v>0</v>
      </c>
    </row>
    <row r="175" spans="2:13">
      <c r="B175">
        <f>IF(ISBLANK(Table1[[#This Row],[Date]]), ,MONTH(Table1[[#This Row],[Date]]))</f>
        <v>0</v>
      </c>
      <c r="K175" s="19">
        <f>Table1[[#This Row],[Final Meter Reading (km) ]]-Table1[[#This Row],[Initial Meter Reading (km) ]]</f>
        <v>0</v>
      </c>
      <c r="M175" s="174">
        <f>IF(ISBLANK(Table1[[#This Row],[Fuel Used (in liters)]]),,Table1[[#This Row],[Distance Travelled (km)]]/Table1[[#This Row],[Fuel Used (in liters)]])</f>
        <v>0</v>
      </c>
    </row>
    <row r="176" spans="2:13">
      <c r="B176">
        <f>IF(ISBLANK(Table1[[#This Row],[Date]]), ,MONTH(Table1[[#This Row],[Date]]))</f>
        <v>0</v>
      </c>
      <c r="K176" s="19">
        <f>Table1[[#This Row],[Final Meter Reading (km) ]]-Table1[[#This Row],[Initial Meter Reading (km) ]]</f>
        <v>0</v>
      </c>
      <c r="M176" s="174">
        <f>IF(ISBLANK(Table1[[#This Row],[Fuel Used (in liters)]]),,Table1[[#This Row],[Distance Travelled (km)]]/Table1[[#This Row],[Fuel Used (in liters)]])</f>
        <v>0</v>
      </c>
    </row>
    <row r="177" spans="2:13">
      <c r="B177">
        <f>IF(ISBLANK(Table1[[#This Row],[Date]]), ,MONTH(Table1[[#This Row],[Date]]))</f>
        <v>0</v>
      </c>
      <c r="K177" s="19">
        <f>Table1[[#This Row],[Final Meter Reading (km) ]]-Table1[[#This Row],[Initial Meter Reading (km) ]]</f>
        <v>0</v>
      </c>
      <c r="M177" s="174">
        <f>IF(ISBLANK(Table1[[#This Row],[Fuel Used (in liters)]]),,Table1[[#This Row],[Distance Travelled (km)]]/Table1[[#This Row],[Fuel Used (in liters)]])</f>
        <v>0</v>
      </c>
    </row>
    <row r="178" spans="2:13">
      <c r="B178">
        <f>IF(ISBLANK(Table1[[#This Row],[Date]]), ,MONTH(Table1[[#This Row],[Date]]))</f>
        <v>0</v>
      </c>
      <c r="K178" s="19">
        <f>Table1[[#This Row],[Final Meter Reading (km) ]]-Table1[[#This Row],[Initial Meter Reading (km) ]]</f>
        <v>0</v>
      </c>
      <c r="M178" s="174">
        <f>IF(ISBLANK(Table1[[#This Row],[Fuel Used (in liters)]]),,Table1[[#This Row],[Distance Travelled (km)]]/Table1[[#This Row],[Fuel Used (in liters)]])</f>
        <v>0</v>
      </c>
    </row>
    <row r="179" spans="2:13">
      <c r="B179">
        <f>IF(ISBLANK(Table1[[#This Row],[Date]]), ,MONTH(Table1[[#This Row],[Date]]))</f>
        <v>0</v>
      </c>
      <c r="K179" s="19">
        <f>Table1[[#This Row],[Final Meter Reading (km) ]]-Table1[[#This Row],[Initial Meter Reading (km) ]]</f>
        <v>0</v>
      </c>
      <c r="M179" s="174">
        <f>IF(ISBLANK(Table1[[#This Row],[Fuel Used (in liters)]]),,Table1[[#This Row],[Distance Travelled (km)]]/Table1[[#This Row],[Fuel Used (in liters)]])</f>
        <v>0</v>
      </c>
    </row>
    <row r="180" spans="2:13">
      <c r="B180">
        <f>IF(ISBLANK(Table1[[#This Row],[Date]]), ,MONTH(Table1[[#This Row],[Date]]))</f>
        <v>0</v>
      </c>
      <c r="K180" s="19">
        <f>Table1[[#This Row],[Final Meter Reading (km) ]]-Table1[[#This Row],[Initial Meter Reading (km) ]]</f>
        <v>0</v>
      </c>
      <c r="M180" s="174">
        <f>IF(ISBLANK(Table1[[#This Row],[Fuel Used (in liters)]]),,Table1[[#This Row],[Distance Travelled (km)]]/Table1[[#This Row],[Fuel Used (in liters)]])</f>
        <v>0</v>
      </c>
    </row>
    <row r="181" spans="2:13">
      <c r="B181">
        <f>IF(ISBLANK(Table1[[#This Row],[Date]]), ,MONTH(Table1[[#This Row],[Date]]))</f>
        <v>0</v>
      </c>
      <c r="K181" s="19">
        <f>Table1[[#This Row],[Final Meter Reading (km) ]]-Table1[[#This Row],[Initial Meter Reading (km) ]]</f>
        <v>0</v>
      </c>
      <c r="M181" s="174">
        <f>IF(ISBLANK(Table1[[#This Row],[Fuel Used (in liters)]]),,Table1[[#This Row],[Distance Travelled (km)]]/Table1[[#This Row],[Fuel Used (in liters)]])</f>
        <v>0</v>
      </c>
    </row>
    <row r="182" spans="2:13">
      <c r="B182">
        <f>IF(ISBLANK(Table1[[#This Row],[Date]]), ,MONTH(Table1[[#This Row],[Date]]))</f>
        <v>0</v>
      </c>
      <c r="K182" s="19">
        <f>Table1[[#This Row],[Final Meter Reading (km) ]]-Table1[[#This Row],[Initial Meter Reading (km) ]]</f>
        <v>0</v>
      </c>
      <c r="M182" s="174">
        <f>IF(ISBLANK(Table1[[#This Row],[Fuel Used (in liters)]]),,Table1[[#This Row],[Distance Travelled (km)]]/Table1[[#This Row],[Fuel Used (in liters)]])</f>
        <v>0</v>
      </c>
    </row>
    <row r="183" spans="2:13">
      <c r="B183">
        <f>IF(ISBLANK(Table1[[#This Row],[Date]]), ,MONTH(Table1[[#This Row],[Date]]))</f>
        <v>0</v>
      </c>
      <c r="K183" s="19">
        <f>Table1[[#This Row],[Final Meter Reading (km) ]]-Table1[[#This Row],[Initial Meter Reading (km) ]]</f>
        <v>0</v>
      </c>
      <c r="M183" s="174">
        <f>IF(ISBLANK(Table1[[#This Row],[Fuel Used (in liters)]]),,Table1[[#This Row],[Distance Travelled (km)]]/Table1[[#This Row],[Fuel Used (in liters)]])</f>
        <v>0</v>
      </c>
    </row>
    <row r="184" spans="2:13">
      <c r="B184">
        <f>IF(ISBLANK(Table1[[#This Row],[Date]]), ,MONTH(Table1[[#This Row],[Date]]))</f>
        <v>0</v>
      </c>
      <c r="K184" s="19">
        <f>Table1[[#This Row],[Final Meter Reading (km) ]]-Table1[[#This Row],[Initial Meter Reading (km) ]]</f>
        <v>0</v>
      </c>
      <c r="M184" s="174">
        <f>IF(ISBLANK(Table1[[#This Row],[Fuel Used (in liters)]]),,Table1[[#This Row],[Distance Travelled (km)]]/Table1[[#This Row],[Fuel Used (in liters)]])</f>
        <v>0</v>
      </c>
    </row>
    <row r="185" spans="2:13">
      <c r="B185">
        <f>IF(ISBLANK(Table1[[#This Row],[Date]]), ,MONTH(Table1[[#This Row],[Date]]))</f>
        <v>0</v>
      </c>
      <c r="K185" s="19">
        <f>Table1[[#This Row],[Final Meter Reading (km) ]]-Table1[[#This Row],[Initial Meter Reading (km) ]]</f>
        <v>0</v>
      </c>
      <c r="M185" s="174">
        <f>IF(ISBLANK(Table1[[#This Row],[Fuel Used (in liters)]]),,Table1[[#This Row],[Distance Travelled (km)]]/Table1[[#This Row],[Fuel Used (in liters)]])</f>
        <v>0</v>
      </c>
    </row>
    <row r="186" spans="2:13">
      <c r="B186">
        <f>IF(ISBLANK(Table1[[#This Row],[Date]]), ,MONTH(Table1[[#This Row],[Date]]))</f>
        <v>0</v>
      </c>
      <c r="K186" s="19">
        <f>Table1[[#This Row],[Final Meter Reading (km) ]]-Table1[[#This Row],[Initial Meter Reading (km) ]]</f>
        <v>0</v>
      </c>
      <c r="M186" s="174">
        <f>IF(ISBLANK(Table1[[#This Row],[Fuel Used (in liters)]]),,Table1[[#This Row],[Distance Travelled (km)]]/Table1[[#This Row],[Fuel Used (in liters)]])</f>
        <v>0</v>
      </c>
    </row>
    <row r="187" spans="2:13">
      <c r="B187">
        <f>IF(ISBLANK(Table1[[#This Row],[Date]]), ,MONTH(Table1[[#This Row],[Date]]))</f>
        <v>0</v>
      </c>
      <c r="K187" s="19">
        <f>Table1[[#This Row],[Final Meter Reading (km) ]]-Table1[[#This Row],[Initial Meter Reading (km) ]]</f>
        <v>0</v>
      </c>
      <c r="M187" s="174">
        <f>IF(ISBLANK(Table1[[#This Row],[Fuel Used (in liters)]]),,Table1[[#This Row],[Distance Travelled (km)]]/Table1[[#This Row],[Fuel Used (in liters)]])</f>
        <v>0</v>
      </c>
    </row>
    <row r="188" spans="2:13">
      <c r="B188">
        <f>IF(ISBLANK(Table1[[#This Row],[Date]]), ,MONTH(Table1[[#This Row],[Date]]))</f>
        <v>0</v>
      </c>
      <c r="K188" s="19">
        <f>Table1[[#This Row],[Final Meter Reading (km) ]]-Table1[[#This Row],[Initial Meter Reading (km) ]]</f>
        <v>0</v>
      </c>
      <c r="M188" s="174">
        <f>IF(ISBLANK(Table1[[#This Row],[Fuel Used (in liters)]]),,Table1[[#This Row],[Distance Travelled (km)]]/Table1[[#This Row],[Fuel Used (in liters)]])</f>
        <v>0</v>
      </c>
    </row>
    <row r="189" spans="2:13">
      <c r="B189">
        <f>IF(ISBLANK(Table1[[#This Row],[Date]]), ,MONTH(Table1[[#This Row],[Date]]))</f>
        <v>0</v>
      </c>
      <c r="K189" s="19">
        <f>Table1[[#This Row],[Final Meter Reading (km) ]]-Table1[[#This Row],[Initial Meter Reading (km) ]]</f>
        <v>0</v>
      </c>
      <c r="M189" s="174">
        <f>IF(ISBLANK(Table1[[#This Row],[Fuel Used (in liters)]]),,Table1[[#This Row],[Distance Travelled (km)]]/Table1[[#This Row],[Fuel Used (in liters)]])</f>
        <v>0</v>
      </c>
    </row>
    <row r="190" spans="2:13">
      <c r="B190">
        <f>IF(ISBLANK(Table1[[#This Row],[Date]]), ,MONTH(Table1[[#This Row],[Date]]))</f>
        <v>0</v>
      </c>
      <c r="K190" s="19">
        <f>Table1[[#This Row],[Final Meter Reading (km) ]]-Table1[[#This Row],[Initial Meter Reading (km) ]]</f>
        <v>0</v>
      </c>
      <c r="M190" s="174">
        <f>IF(ISBLANK(Table1[[#This Row],[Fuel Used (in liters)]]),,Table1[[#This Row],[Distance Travelled (km)]]/Table1[[#This Row],[Fuel Used (in liters)]])</f>
        <v>0</v>
      </c>
    </row>
    <row r="191" spans="2:13">
      <c r="B191">
        <f>IF(ISBLANK(Table1[[#This Row],[Date]]), ,MONTH(Table1[[#This Row],[Date]]))</f>
        <v>0</v>
      </c>
      <c r="K191" s="19">
        <f>Table1[[#This Row],[Final Meter Reading (km) ]]-Table1[[#This Row],[Initial Meter Reading (km) ]]</f>
        <v>0</v>
      </c>
      <c r="M191" s="174">
        <f>IF(ISBLANK(Table1[[#This Row],[Fuel Used (in liters)]]),,Table1[[#This Row],[Distance Travelled (km)]]/Table1[[#This Row],[Fuel Used (in liters)]])</f>
        <v>0</v>
      </c>
    </row>
    <row r="192" spans="2:13">
      <c r="B192">
        <f>IF(ISBLANK(Table1[[#This Row],[Date]]), ,MONTH(Table1[[#This Row],[Date]]))</f>
        <v>0</v>
      </c>
      <c r="K192" s="19">
        <f>Table1[[#This Row],[Final Meter Reading (km) ]]-Table1[[#This Row],[Initial Meter Reading (km) ]]</f>
        <v>0</v>
      </c>
      <c r="M192" s="174">
        <f>IF(ISBLANK(Table1[[#This Row],[Fuel Used (in liters)]]),,Table1[[#This Row],[Distance Travelled (km)]]/Table1[[#This Row],[Fuel Used (in liters)]])</f>
        <v>0</v>
      </c>
    </row>
    <row r="193" spans="2:13">
      <c r="B193">
        <f>IF(ISBLANK(Table1[[#This Row],[Date]]), ,MONTH(Table1[[#This Row],[Date]]))</f>
        <v>0</v>
      </c>
      <c r="K193" s="19">
        <f>Table1[[#This Row],[Final Meter Reading (km) ]]-Table1[[#This Row],[Initial Meter Reading (km) ]]</f>
        <v>0</v>
      </c>
      <c r="M193" s="174">
        <f>IF(ISBLANK(Table1[[#This Row],[Fuel Used (in liters)]]),,Table1[[#This Row],[Distance Travelled (km)]]/Table1[[#This Row],[Fuel Used (in liters)]])</f>
        <v>0</v>
      </c>
    </row>
    <row r="194" spans="2:13">
      <c r="B194">
        <f>IF(ISBLANK(Table1[[#This Row],[Date]]), ,MONTH(Table1[[#This Row],[Date]]))</f>
        <v>0</v>
      </c>
      <c r="K194" s="19">
        <f>Table1[[#This Row],[Final Meter Reading (km) ]]-Table1[[#This Row],[Initial Meter Reading (km) ]]</f>
        <v>0</v>
      </c>
      <c r="M194" s="174">
        <f>IF(ISBLANK(Table1[[#This Row],[Fuel Used (in liters)]]),,Table1[[#This Row],[Distance Travelled (km)]]/Table1[[#This Row],[Fuel Used (in liters)]])</f>
        <v>0</v>
      </c>
    </row>
    <row r="195" spans="2:13">
      <c r="B195">
        <f>IF(ISBLANK(Table1[[#This Row],[Date]]), ,MONTH(Table1[[#This Row],[Date]]))</f>
        <v>0</v>
      </c>
      <c r="K195" s="19">
        <f>Table1[[#This Row],[Final Meter Reading (km) ]]-Table1[[#This Row],[Initial Meter Reading (km) ]]</f>
        <v>0</v>
      </c>
      <c r="M195" s="174">
        <f>IF(ISBLANK(Table1[[#This Row],[Fuel Used (in liters)]]),,Table1[[#This Row],[Distance Travelled (km)]]/Table1[[#This Row],[Fuel Used (in liters)]])</f>
        <v>0</v>
      </c>
    </row>
    <row r="196" spans="2:13">
      <c r="B196">
        <f>IF(ISBLANK(Table1[[#This Row],[Date]]), ,MONTH(Table1[[#This Row],[Date]]))</f>
        <v>0</v>
      </c>
      <c r="K196" s="19">
        <f>Table1[[#This Row],[Final Meter Reading (km) ]]-Table1[[#This Row],[Initial Meter Reading (km) ]]</f>
        <v>0</v>
      </c>
      <c r="M196" s="174">
        <f>IF(ISBLANK(Table1[[#This Row],[Fuel Used (in liters)]]),,Table1[[#This Row],[Distance Travelled (km)]]/Table1[[#This Row],[Fuel Used (in liters)]])</f>
        <v>0</v>
      </c>
    </row>
    <row r="197" spans="2:13">
      <c r="B197">
        <f>IF(ISBLANK(Table1[[#This Row],[Date]]), ,MONTH(Table1[[#This Row],[Date]]))</f>
        <v>0</v>
      </c>
      <c r="K197" s="19">
        <f>Table1[[#This Row],[Final Meter Reading (km) ]]-Table1[[#This Row],[Initial Meter Reading (km) ]]</f>
        <v>0</v>
      </c>
      <c r="M197" s="174">
        <f>IF(ISBLANK(Table1[[#This Row],[Fuel Used (in liters)]]),,Table1[[#This Row],[Distance Travelled (km)]]/Table1[[#This Row],[Fuel Used (in liters)]])</f>
        <v>0</v>
      </c>
    </row>
    <row r="198" spans="2:13">
      <c r="B198">
        <f>IF(ISBLANK(Table1[[#This Row],[Date]]), ,MONTH(Table1[[#This Row],[Date]]))</f>
        <v>0</v>
      </c>
      <c r="K198" s="19">
        <f>Table1[[#This Row],[Final Meter Reading (km) ]]-Table1[[#This Row],[Initial Meter Reading (km) ]]</f>
        <v>0</v>
      </c>
      <c r="M198" s="174">
        <f>IF(ISBLANK(Table1[[#This Row],[Fuel Used (in liters)]]),,Table1[[#This Row],[Distance Travelled (km)]]/Table1[[#This Row],[Fuel Used (in liters)]])</f>
        <v>0</v>
      </c>
    </row>
    <row r="199" spans="2:13">
      <c r="B199">
        <f>IF(ISBLANK(Table1[[#This Row],[Date]]), ,MONTH(Table1[[#This Row],[Date]]))</f>
        <v>0</v>
      </c>
      <c r="K199" s="19">
        <f>Table1[[#This Row],[Final Meter Reading (km) ]]-Table1[[#This Row],[Initial Meter Reading (km) ]]</f>
        <v>0</v>
      </c>
      <c r="M199" s="174">
        <f>IF(ISBLANK(Table1[[#This Row],[Fuel Used (in liters)]]),,Table1[[#This Row],[Distance Travelled (km)]]/Table1[[#This Row],[Fuel Used (in liters)]])</f>
        <v>0</v>
      </c>
    </row>
    <row r="200" spans="2:13">
      <c r="B200">
        <f>IF(ISBLANK(Table1[[#This Row],[Date]]), ,MONTH(Table1[[#This Row],[Date]]))</f>
        <v>0</v>
      </c>
      <c r="K200" s="19">
        <f>Table1[[#This Row],[Final Meter Reading (km) ]]-Table1[[#This Row],[Initial Meter Reading (km) ]]</f>
        <v>0</v>
      </c>
      <c r="M200" s="174">
        <f>IF(ISBLANK(Table1[[#This Row],[Fuel Used (in liters)]]),,Table1[[#This Row],[Distance Travelled (km)]]/Table1[[#This Row],[Fuel Used (in liters)]])</f>
        <v>0</v>
      </c>
    </row>
    <row r="201" spans="2:13">
      <c r="B201">
        <f>IF(ISBLANK(Table1[[#This Row],[Date]]), ,MONTH(Table1[[#This Row],[Date]]))</f>
        <v>0</v>
      </c>
      <c r="K201" s="19">
        <f>Table1[[#This Row],[Final Meter Reading (km) ]]-Table1[[#This Row],[Initial Meter Reading (km) ]]</f>
        <v>0</v>
      </c>
      <c r="M201" s="174">
        <f>IF(ISBLANK(Table1[[#This Row],[Fuel Used (in liters)]]),,Table1[[#This Row],[Distance Travelled (km)]]/Table1[[#This Row],[Fuel Used (in liters)]])</f>
        <v>0</v>
      </c>
    </row>
    <row r="202" spans="2:13">
      <c r="B202">
        <f>IF(ISBLANK(Table1[[#This Row],[Date]]), ,MONTH(Table1[[#This Row],[Date]]))</f>
        <v>0</v>
      </c>
      <c r="K202" s="19">
        <f>Table1[[#This Row],[Final Meter Reading (km) ]]-Table1[[#This Row],[Initial Meter Reading (km) ]]</f>
        <v>0</v>
      </c>
      <c r="M202" s="174">
        <f>IF(ISBLANK(Table1[[#This Row],[Fuel Used (in liters)]]),,Table1[[#This Row],[Distance Travelled (km)]]/Table1[[#This Row],[Fuel Used (in liters)]])</f>
        <v>0</v>
      </c>
    </row>
    <row r="203" spans="2:13">
      <c r="B203">
        <f>IF(ISBLANK(Table1[[#This Row],[Date]]), ,MONTH(Table1[[#This Row],[Date]]))</f>
        <v>0</v>
      </c>
      <c r="K203" s="19">
        <f>Table1[[#This Row],[Final Meter Reading (km) ]]-Table1[[#This Row],[Initial Meter Reading (km) ]]</f>
        <v>0</v>
      </c>
      <c r="M203" s="174">
        <f>IF(ISBLANK(Table1[[#This Row],[Fuel Used (in liters)]]),,Table1[[#This Row],[Distance Travelled (km)]]/Table1[[#This Row],[Fuel Used (in liters)]])</f>
        <v>0</v>
      </c>
    </row>
    <row r="204" spans="2:13">
      <c r="B204">
        <f>IF(ISBLANK(Table1[[#This Row],[Date]]), ,MONTH(Table1[[#This Row],[Date]]))</f>
        <v>0</v>
      </c>
      <c r="K204" s="19">
        <f>Table1[[#This Row],[Final Meter Reading (km) ]]-Table1[[#This Row],[Initial Meter Reading (km) ]]</f>
        <v>0</v>
      </c>
      <c r="M204" s="174">
        <f>IF(ISBLANK(Table1[[#This Row],[Fuel Used (in liters)]]),,Table1[[#This Row],[Distance Travelled (km)]]/Table1[[#This Row],[Fuel Used (in liters)]])</f>
        <v>0</v>
      </c>
    </row>
    <row r="205" spans="2:13">
      <c r="B205">
        <f>IF(ISBLANK(Table1[[#This Row],[Date]]), ,MONTH(Table1[[#This Row],[Date]]))</f>
        <v>0</v>
      </c>
      <c r="K205" s="19">
        <f>Table1[[#This Row],[Final Meter Reading (km) ]]-Table1[[#This Row],[Initial Meter Reading (km) ]]</f>
        <v>0</v>
      </c>
      <c r="M205" s="174">
        <f>IF(ISBLANK(Table1[[#This Row],[Fuel Used (in liters)]]),,Table1[[#This Row],[Distance Travelled (km)]]/Table1[[#This Row],[Fuel Used (in liters)]])</f>
        <v>0</v>
      </c>
    </row>
    <row r="206" spans="2:13">
      <c r="B206">
        <f>IF(ISBLANK(Table1[[#This Row],[Date]]), ,MONTH(Table1[[#This Row],[Date]]))</f>
        <v>0</v>
      </c>
      <c r="K206" s="19">
        <f>Table1[[#This Row],[Final Meter Reading (km) ]]-Table1[[#This Row],[Initial Meter Reading (km) ]]</f>
        <v>0</v>
      </c>
      <c r="M206" s="174">
        <f>IF(ISBLANK(Table1[[#This Row],[Fuel Used (in liters)]]),,Table1[[#This Row],[Distance Travelled (km)]]/Table1[[#This Row],[Fuel Used (in liters)]])</f>
        <v>0</v>
      </c>
    </row>
    <row r="207" spans="2:13">
      <c r="B207">
        <f>IF(ISBLANK(Table1[[#This Row],[Date]]), ,MONTH(Table1[[#This Row],[Date]]))</f>
        <v>0</v>
      </c>
      <c r="K207" s="19">
        <f>Table1[[#This Row],[Final Meter Reading (km) ]]-Table1[[#This Row],[Initial Meter Reading (km) ]]</f>
        <v>0</v>
      </c>
      <c r="M207" s="174">
        <f>IF(ISBLANK(Table1[[#This Row],[Fuel Used (in liters)]]),,Table1[[#This Row],[Distance Travelled (km)]]/Table1[[#This Row],[Fuel Used (in liters)]])</f>
        <v>0</v>
      </c>
    </row>
    <row r="208" spans="2:13">
      <c r="B208">
        <f>IF(ISBLANK(Table1[[#This Row],[Date]]), ,MONTH(Table1[[#This Row],[Date]]))</f>
        <v>0</v>
      </c>
      <c r="K208" s="19">
        <f>Table1[[#This Row],[Final Meter Reading (km) ]]-Table1[[#This Row],[Initial Meter Reading (km) ]]</f>
        <v>0</v>
      </c>
      <c r="M208" s="174">
        <f>IF(ISBLANK(Table1[[#This Row],[Fuel Used (in liters)]]),,Table1[[#This Row],[Distance Travelled (km)]]/Table1[[#This Row],[Fuel Used (in liters)]])</f>
        <v>0</v>
      </c>
    </row>
    <row r="209" spans="2:13">
      <c r="B209">
        <f>IF(ISBLANK(Table1[[#This Row],[Date]]), ,MONTH(Table1[[#This Row],[Date]]))</f>
        <v>0</v>
      </c>
      <c r="K209" s="19">
        <f>Table1[[#This Row],[Final Meter Reading (km) ]]-Table1[[#This Row],[Initial Meter Reading (km) ]]</f>
        <v>0</v>
      </c>
      <c r="M209" s="174">
        <f>IF(ISBLANK(Table1[[#This Row],[Fuel Used (in liters)]]),,Table1[[#This Row],[Distance Travelled (km)]]/Table1[[#This Row],[Fuel Used (in liters)]])</f>
        <v>0</v>
      </c>
    </row>
    <row r="210" spans="2:13">
      <c r="B210">
        <f>IF(ISBLANK(Table1[[#This Row],[Date]]), ,MONTH(Table1[[#This Row],[Date]]))</f>
        <v>0</v>
      </c>
      <c r="K210" s="19">
        <f>Table1[[#This Row],[Final Meter Reading (km) ]]-Table1[[#This Row],[Initial Meter Reading (km) ]]</f>
        <v>0</v>
      </c>
      <c r="M210" s="174">
        <f>IF(ISBLANK(Table1[[#This Row],[Fuel Used (in liters)]]),,Table1[[#This Row],[Distance Travelled (km)]]/Table1[[#This Row],[Fuel Used (in liters)]])</f>
        <v>0</v>
      </c>
    </row>
    <row r="211" spans="2:13">
      <c r="B211">
        <f>IF(ISBLANK(Table1[[#This Row],[Date]]), ,MONTH(Table1[[#This Row],[Date]]))</f>
        <v>0</v>
      </c>
      <c r="K211" s="19">
        <f>Table1[[#This Row],[Final Meter Reading (km) ]]-Table1[[#This Row],[Initial Meter Reading (km) ]]</f>
        <v>0</v>
      </c>
      <c r="M211" s="174">
        <f>IF(ISBLANK(Table1[[#This Row],[Fuel Used (in liters)]]),,Table1[[#This Row],[Distance Travelled (km)]]/Table1[[#This Row],[Fuel Used (in liters)]])</f>
        <v>0</v>
      </c>
    </row>
    <row r="212" spans="2:13">
      <c r="B212">
        <f>IF(ISBLANK(Table1[[#This Row],[Date]]), ,MONTH(Table1[[#This Row],[Date]]))</f>
        <v>0</v>
      </c>
      <c r="K212" s="19">
        <f>Table1[[#This Row],[Final Meter Reading (km) ]]-Table1[[#This Row],[Initial Meter Reading (km) ]]</f>
        <v>0</v>
      </c>
      <c r="M212" s="174">
        <f>IF(ISBLANK(Table1[[#This Row],[Fuel Used (in liters)]]),,Table1[[#This Row],[Distance Travelled (km)]]/Table1[[#This Row],[Fuel Used (in liters)]])</f>
        <v>0</v>
      </c>
    </row>
    <row r="213" spans="2:13">
      <c r="B213">
        <f>IF(ISBLANK(Table1[[#This Row],[Date]]), ,MONTH(Table1[[#This Row],[Date]]))</f>
        <v>0</v>
      </c>
      <c r="K213" s="19">
        <f>Table1[[#This Row],[Final Meter Reading (km) ]]-Table1[[#This Row],[Initial Meter Reading (km) ]]</f>
        <v>0</v>
      </c>
      <c r="M213" s="174">
        <f>IF(ISBLANK(Table1[[#This Row],[Fuel Used (in liters)]]),,Table1[[#This Row],[Distance Travelled (km)]]/Table1[[#This Row],[Fuel Used (in liters)]])</f>
        <v>0</v>
      </c>
    </row>
    <row r="214" spans="2:13">
      <c r="B214">
        <f>IF(ISBLANK(Table1[[#This Row],[Date]]), ,MONTH(Table1[[#This Row],[Date]]))</f>
        <v>0</v>
      </c>
      <c r="K214" s="19">
        <f>Table1[[#This Row],[Final Meter Reading (km) ]]-Table1[[#This Row],[Initial Meter Reading (km) ]]</f>
        <v>0</v>
      </c>
      <c r="M214" s="174">
        <f>IF(ISBLANK(Table1[[#This Row],[Fuel Used (in liters)]]),,Table1[[#This Row],[Distance Travelled (km)]]/Table1[[#This Row],[Fuel Used (in liters)]])</f>
        <v>0</v>
      </c>
    </row>
    <row r="215" spans="2:13">
      <c r="B215">
        <f>IF(ISBLANK(Table1[[#This Row],[Date]]), ,MONTH(Table1[[#This Row],[Date]]))</f>
        <v>0</v>
      </c>
      <c r="K215" s="19">
        <f>Table1[[#This Row],[Final Meter Reading (km) ]]-Table1[[#This Row],[Initial Meter Reading (km) ]]</f>
        <v>0</v>
      </c>
      <c r="M215" s="174">
        <f>IF(ISBLANK(Table1[[#This Row],[Fuel Used (in liters)]]),,Table1[[#This Row],[Distance Travelled (km)]]/Table1[[#This Row],[Fuel Used (in liters)]])</f>
        <v>0</v>
      </c>
    </row>
    <row r="216" spans="2:13">
      <c r="B216">
        <f>IF(ISBLANK(Table1[[#This Row],[Date]]), ,MONTH(Table1[[#This Row],[Date]]))</f>
        <v>0</v>
      </c>
      <c r="K216" s="19">
        <f>Table1[[#This Row],[Final Meter Reading (km) ]]-Table1[[#This Row],[Initial Meter Reading (km) ]]</f>
        <v>0</v>
      </c>
      <c r="M216" s="174">
        <f>IF(ISBLANK(Table1[[#This Row],[Fuel Used (in liters)]]),,Table1[[#This Row],[Distance Travelled (km)]]/Table1[[#This Row],[Fuel Used (in liters)]])</f>
        <v>0</v>
      </c>
    </row>
    <row r="217" spans="2:13">
      <c r="B217">
        <f>IF(ISBLANK(Table1[[#This Row],[Date]]), ,MONTH(Table1[[#This Row],[Date]]))</f>
        <v>0</v>
      </c>
      <c r="K217" s="19">
        <f>Table1[[#This Row],[Final Meter Reading (km) ]]-Table1[[#This Row],[Initial Meter Reading (km) ]]</f>
        <v>0</v>
      </c>
      <c r="M217" s="174">
        <f>IF(ISBLANK(Table1[[#This Row],[Fuel Used (in liters)]]),,Table1[[#This Row],[Distance Travelled (km)]]/Table1[[#This Row],[Fuel Used (in liters)]])</f>
        <v>0</v>
      </c>
    </row>
    <row r="218" spans="2:13">
      <c r="B218">
        <f>IF(ISBLANK(Table1[[#This Row],[Date]]), ,MONTH(Table1[[#This Row],[Date]]))</f>
        <v>0</v>
      </c>
      <c r="K218" s="19">
        <f>Table1[[#This Row],[Final Meter Reading (km) ]]-Table1[[#This Row],[Initial Meter Reading (km) ]]</f>
        <v>0</v>
      </c>
      <c r="M218" s="174">
        <f>IF(ISBLANK(Table1[[#This Row],[Fuel Used (in liters)]]),,Table1[[#This Row],[Distance Travelled (km)]]/Table1[[#This Row],[Fuel Used (in liters)]])</f>
        <v>0</v>
      </c>
    </row>
    <row r="219" spans="2:13">
      <c r="B219">
        <f>IF(ISBLANK(Table1[[#This Row],[Date]]), ,MONTH(Table1[[#This Row],[Date]]))</f>
        <v>0</v>
      </c>
      <c r="K219" s="19">
        <f>Table1[[#This Row],[Final Meter Reading (km) ]]-Table1[[#This Row],[Initial Meter Reading (km) ]]</f>
        <v>0</v>
      </c>
      <c r="M219" s="174">
        <f>IF(ISBLANK(Table1[[#This Row],[Fuel Used (in liters)]]),,Table1[[#This Row],[Distance Travelled (km)]]/Table1[[#This Row],[Fuel Used (in liters)]])</f>
        <v>0</v>
      </c>
    </row>
    <row r="220" spans="2:13">
      <c r="B220">
        <f>IF(ISBLANK(Table1[[#This Row],[Date]]), ,MONTH(Table1[[#This Row],[Date]]))</f>
        <v>0</v>
      </c>
      <c r="K220" s="19">
        <f>Table1[[#This Row],[Final Meter Reading (km) ]]-Table1[[#This Row],[Initial Meter Reading (km) ]]</f>
        <v>0</v>
      </c>
      <c r="M220" s="174">
        <f>IF(ISBLANK(Table1[[#This Row],[Fuel Used (in liters)]]),,Table1[[#This Row],[Distance Travelled (km)]]/Table1[[#This Row],[Fuel Used (in liters)]])</f>
        <v>0</v>
      </c>
    </row>
    <row r="221" spans="2:13">
      <c r="B221">
        <f>IF(ISBLANK(Table1[[#This Row],[Date]]), ,MONTH(Table1[[#This Row],[Date]]))</f>
        <v>0</v>
      </c>
      <c r="K221" s="19">
        <f>Table1[[#This Row],[Final Meter Reading (km) ]]-Table1[[#This Row],[Initial Meter Reading (km) ]]</f>
        <v>0</v>
      </c>
      <c r="M221" s="174">
        <f>IF(ISBLANK(Table1[[#This Row],[Fuel Used (in liters)]]),,Table1[[#This Row],[Distance Travelled (km)]]/Table1[[#This Row],[Fuel Used (in liters)]])</f>
        <v>0</v>
      </c>
    </row>
    <row r="222" spans="2:13">
      <c r="B222">
        <f>IF(ISBLANK(Table1[[#This Row],[Date]]), ,MONTH(Table1[[#This Row],[Date]]))</f>
        <v>0</v>
      </c>
      <c r="K222" s="19">
        <f>Table1[[#This Row],[Final Meter Reading (km) ]]-Table1[[#This Row],[Initial Meter Reading (km) ]]</f>
        <v>0</v>
      </c>
      <c r="M222" s="174">
        <f>IF(ISBLANK(Table1[[#This Row],[Fuel Used (in liters)]]),,Table1[[#This Row],[Distance Travelled (km)]]/Table1[[#This Row],[Fuel Used (in liters)]])</f>
        <v>0</v>
      </c>
    </row>
    <row r="223" spans="2:13">
      <c r="B223">
        <f>IF(ISBLANK(Table1[[#This Row],[Date]]), ,MONTH(Table1[[#This Row],[Date]]))</f>
        <v>0</v>
      </c>
      <c r="K223" s="19">
        <f>Table1[[#This Row],[Final Meter Reading (km) ]]-Table1[[#This Row],[Initial Meter Reading (km) ]]</f>
        <v>0</v>
      </c>
      <c r="M223" s="174">
        <f>IF(ISBLANK(Table1[[#This Row],[Fuel Used (in liters)]]),,Table1[[#This Row],[Distance Travelled (km)]]/Table1[[#This Row],[Fuel Used (in liters)]])</f>
        <v>0</v>
      </c>
    </row>
    <row r="224" spans="2:13">
      <c r="B224">
        <f>IF(ISBLANK(Table1[[#This Row],[Date]]), ,MONTH(Table1[[#This Row],[Date]]))</f>
        <v>0</v>
      </c>
      <c r="K224" s="19">
        <f>Table1[[#This Row],[Final Meter Reading (km) ]]-Table1[[#This Row],[Initial Meter Reading (km) ]]</f>
        <v>0</v>
      </c>
      <c r="M224" s="174">
        <f>IF(ISBLANK(Table1[[#This Row],[Fuel Used (in liters)]]),,Table1[[#This Row],[Distance Travelled (km)]]/Table1[[#This Row],[Fuel Used (in liters)]])</f>
        <v>0</v>
      </c>
    </row>
    <row r="225" spans="2:13">
      <c r="B225">
        <f>IF(ISBLANK(Table1[[#This Row],[Date]]), ,MONTH(Table1[[#This Row],[Date]]))</f>
        <v>0</v>
      </c>
      <c r="K225" s="19">
        <f>Table1[[#This Row],[Final Meter Reading (km) ]]-Table1[[#This Row],[Initial Meter Reading (km) ]]</f>
        <v>0</v>
      </c>
      <c r="M225" s="174">
        <f>IF(ISBLANK(Table1[[#This Row],[Fuel Used (in liters)]]),,Table1[[#This Row],[Distance Travelled (km)]]/Table1[[#This Row],[Fuel Used (in liters)]])</f>
        <v>0</v>
      </c>
    </row>
    <row r="226" spans="2:13">
      <c r="B226">
        <f>IF(ISBLANK(Table1[[#This Row],[Date]]), ,MONTH(Table1[[#This Row],[Date]]))</f>
        <v>0</v>
      </c>
      <c r="K226" s="19">
        <f>Table1[[#This Row],[Final Meter Reading (km) ]]-Table1[[#This Row],[Initial Meter Reading (km) ]]</f>
        <v>0</v>
      </c>
      <c r="M226" s="174">
        <f>IF(ISBLANK(Table1[[#This Row],[Fuel Used (in liters)]]),,Table1[[#This Row],[Distance Travelled (km)]]/Table1[[#This Row],[Fuel Used (in liters)]])</f>
        <v>0</v>
      </c>
    </row>
    <row r="227" spans="2:13">
      <c r="B227">
        <f>IF(ISBLANK(Table1[[#This Row],[Date]]), ,MONTH(Table1[[#This Row],[Date]]))</f>
        <v>0</v>
      </c>
      <c r="K227" s="19">
        <f>Table1[[#This Row],[Final Meter Reading (km) ]]-Table1[[#This Row],[Initial Meter Reading (km) ]]</f>
        <v>0</v>
      </c>
      <c r="M227" s="174">
        <f>IF(ISBLANK(Table1[[#This Row],[Fuel Used (in liters)]]),,Table1[[#This Row],[Distance Travelled (km)]]/Table1[[#This Row],[Fuel Used (in liters)]])</f>
        <v>0</v>
      </c>
    </row>
    <row r="228" spans="2:13">
      <c r="B228">
        <f>IF(ISBLANK(Table1[[#This Row],[Date]]), ,MONTH(Table1[[#This Row],[Date]]))</f>
        <v>0</v>
      </c>
      <c r="K228" s="19">
        <f>Table1[[#This Row],[Final Meter Reading (km) ]]-Table1[[#This Row],[Initial Meter Reading (km) ]]</f>
        <v>0</v>
      </c>
      <c r="M228" s="174">
        <f>IF(ISBLANK(Table1[[#This Row],[Fuel Used (in liters)]]),,Table1[[#This Row],[Distance Travelled (km)]]/Table1[[#This Row],[Fuel Used (in liters)]])</f>
        <v>0</v>
      </c>
    </row>
    <row r="229" spans="2:13">
      <c r="B229">
        <f>IF(ISBLANK(Table1[[#This Row],[Date]]), ,MONTH(Table1[[#This Row],[Date]]))</f>
        <v>0</v>
      </c>
      <c r="K229" s="19">
        <f>Table1[[#This Row],[Final Meter Reading (km) ]]-Table1[[#This Row],[Initial Meter Reading (km) ]]</f>
        <v>0</v>
      </c>
      <c r="M229" s="174">
        <f>IF(ISBLANK(Table1[[#This Row],[Fuel Used (in liters)]]),,Table1[[#This Row],[Distance Travelled (km)]]/Table1[[#This Row],[Fuel Used (in liters)]])</f>
        <v>0</v>
      </c>
    </row>
    <row r="230" spans="2:13">
      <c r="B230">
        <f>IF(ISBLANK(Table1[[#This Row],[Date]]), ,MONTH(Table1[[#This Row],[Date]]))</f>
        <v>0</v>
      </c>
      <c r="K230" s="19">
        <f>Table1[[#This Row],[Final Meter Reading (km) ]]-Table1[[#This Row],[Initial Meter Reading (km) ]]</f>
        <v>0</v>
      </c>
      <c r="M230" s="174">
        <f>IF(ISBLANK(Table1[[#This Row],[Fuel Used (in liters)]]),,Table1[[#This Row],[Distance Travelled (km)]]/Table1[[#This Row],[Fuel Used (in liters)]])</f>
        <v>0</v>
      </c>
    </row>
    <row r="231" spans="2:13">
      <c r="B231">
        <f>IF(ISBLANK(Table1[[#This Row],[Date]]), ,MONTH(Table1[[#This Row],[Date]]))</f>
        <v>0</v>
      </c>
      <c r="K231" s="19">
        <f>Table1[[#This Row],[Final Meter Reading (km) ]]-Table1[[#This Row],[Initial Meter Reading (km) ]]</f>
        <v>0</v>
      </c>
      <c r="M231" s="174">
        <f>IF(ISBLANK(Table1[[#This Row],[Fuel Used (in liters)]]),,Table1[[#This Row],[Distance Travelled (km)]]/Table1[[#This Row],[Fuel Used (in liters)]])</f>
        <v>0</v>
      </c>
    </row>
    <row r="232" spans="2:13">
      <c r="B232">
        <f>IF(ISBLANK(Table1[[#This Row],[Date]]), ,MONTH(Table1[[#This Row],[Date]]))</f>
        <v>0</v>
      </c>
      <c r="K232" s="19">
        <f>Table1[[#This Row],[Final Meter Reading (km) ]]-Table1[[#This Row],[Initial Meter Reading (km) ]]</f>
        <v>0</v>
      </c>
      <c r="M232" s="174">
        <f>IF(ISBLANK(Table1[[#This Row],[Fuel Used (in liters)]]),,Table1[[#This Row],[Distance Travelled (km)]]/Table1[[#This Row],[Fuel Used (in liters)]])</f>
        <v>0</v>
      </c>
    </row>
    <row r="233" spans="2:13">
      <c r="B233">
        <f>IF(ISBLANK(Table1[[#This Row],[Date]]), ,MONTH(Table1[[#This Row],[Date]]))</f>
        <v>0</v>
      </c>
      <c r="K233" s="19">
        <f>Table1[[#This Row],[Final Meter Reading (km) ]]-Table1[[#This Row],[Initial Meter Reading (km) ]]</f>
        <v>0</v>
      </c>
      <c r="M233" s="174">
        <f>IF(ISBLANK(Table1[[#This Row],[Fuel Used (in liters)]]),,Table1[[#This Row],[Distance Travelled (km)]]/Table1[[#This Row],[Fuel Used (in liters)]])</f>
        <v>0</v>
      </c>
    </row>
    <row r="234" spans="2:13">
      <c r="B234">
        <f>IF(ISBLANK(Table1[[#This Row],[Date]]), ,MONTH(Table1[[#This Row],[Date]]))</f>
        <v>0</v>
      </c>
      <c r="K234" s="19">
        <f>Table1[[#This Row],[Final Meter Reading (km) ]]-Table1[[#This Row],[Initial Meter Reading (km) ]]</f>
        <v>0</v>
      </c>
      <c r="M234" s="174">
        <f>IF(ISBLANK(Table1[[#This Row],[Fuel Used (in liters)]]),,Table1[[#This Row],[Distance Travelled (km)]]/Table1[[#This Row],[Fuel Used (in liters)]])</f>
        <v>0</v>
      </c>
    </row>
    <row r="235" spans="2:13">
      <c r="B235">
        <f>IF(ISBLANK(Table1[[#This Row],[Date]]), ,MONTH(Table1[[#This Row],[Date]]))</f>
        <v>0</v>
      </c>
      <c r="K235" s="19">
        <f>Table1[[#This Row],[Final Meter Reading (km) ]]-Table1[[#This Row],[Initial Meter Reading (km) ]]</f>
        <v>0</v>
      </c>
      <c r="M235" s="174">
        <f>IF(ISBLANK(Table1[[#This Row],[Fuel Used (in liters)]]),,Table1[[#This Row],[Distance Travelled (km)]]/Table1[[#This Row],[Fuel Used (in liters)]])</f>
        <v>0</v>
      </c>
    </row>
    <row r="236" spans="2:13">
      <c r="B236">
        <f>IF(ISBLANK(Table1[[#This Row],[Date]]), ,MONTH(Table1[[#This Row],[Date]]))</f>
        <v>0</v>
      </c>
      <c r="K236" s="19">
        <f>Table1[[#This Row],[Final Meter Reading (km) ]]-Table1[[#This Row],[Initial Meter Reading (km) ]]</f>
        <v>0</v>
      </c>
      <c r="M236" s="174">
        <f>IF(ISBLANK(Table1[[#This Row],[Fuel Used (in liters)]]),,Table1[[#This Row],[Distance Travelled (km)]]/Table1[[#This Row],[Fuel Used (in liters)]])</f>
        <v>0</v>
      </c>
    </row>
    <row r="237" spans="2:13">
      <c r="B237">
        <f>IF(ISBLANK(Table1[[#This Row],[Date]]), ,MONTH(Table1[[#This Row],[Date]]))</f>
        <v>0</v>
      </c>
      <c r="K237" s="19">
        <f>Table1[[#This Row],[Final Meter Reading (km) ]]-Table1[[#This Row],[Initial Meter Reading (km) ]]</f>
        <v>0</v>
      </c>
      <c r="M237" s="174">
        <f>IF(ISBLANK(Table1[[#This Row],[Fuel Used (in liters)]]),,Table1[[#This Row],[Distance Travelled (km)]]/Table1[[#This Row],[Fuel Used (in liters)]])</f>
        <v>0</v>
      </c>
    </row>
    <row r="238" spans="2:13">
      <c r="B238">
        <f>IF(ISBLANK(Table1[[#This Row],[Date]]), ,MONTH(Table1[[#This Row],[Date]]))</f>
        <v>0</v>
      </c>
      <c r="K238" s="19">
        <f>Table1[[#This Row],[Final Meter Reading (km) ]]-Table1[[#This Row],[Initial Meter Reading (km) ]]</f>
        <v>0</v>
      </c>
      <c r="M238" s="174">
        <f>IF(ISBLANK(Table1[[#This Row],[Fuel Used (in liters)]]),,Table1[[#This Row],[Distance Travelled (km)]]/Table1[[#This Row],[Fuel Used (in liters)]])</f>
        <v>0</v>
      </c>
    </row>
    <row r="239" spans="2:13">
      <c r="B239">
        <f>IF(ISBLANK(Table1[[#This Row],[Date]]), ,MONTH(Table1[[#This Row],[Date]]))</f>
        <v>0</v>
      </c>
      <c r="K239" s="19">
        <f>Table1[[#This Row],[Final Meter Reading (km) ]]-Table1[[#This Row],[Initial Meter Reading (km) ]]</f>
        <v>0</v>
      </c>
      <c r="M239" s="174">
        <f>IF(ISBLANK(Table1[[#This Row],[Fuel Used (in liters)]]),,Table1[[#This Row],[Distance Travelled (km)]]/Table1[[#This Row],[Fuel Used (in liters)]])</f>
        <v>0</v>
      </c>
    </row>
    <row r="240" spans="2:13">
      <c r="B240">
        <f>IF(ISBLANK(Table1[[#This Row],[Date]]), ,MONTH(Table1[[#This Row],[Date]]))</f>
        <v>0</v>
      </c>
      <c r="K240" s="19">
        <f>Table1[[#This Row],[Final Meter Reading (km) ]]-Table1[[#This Row],[Initial Meter Reading (km) ]]</f>
        <v>0</v>
      </c>
      <c r="M240" s="174">
        <f>IF(ISBLANK(Table1[[#This Row],[Fuel Used (in liters)]]),,Table1[[#This Row],[Distance Travelled (km)]]/Table1[[#This Row],[Fuel Used (in liters)]])</f>
        <v>0</v>
      </c>
    </row>
    <row r="241" spans="2:13">
      <c r="B241">
        <f>IF(ISBLANK(Table1[[#This Row],[Date]]), ,MONTH(Table1[[#This Row],[Date]]))</f>
        <v>0</v>
      </c>
      <c r="K241" s="19">
        <f>Table1[[#This Row],[Final Meter Reading (km) ]]-Table1[[#This Row],[Initial Meter Reading (km) ]]</f>
        <v>0</v>
      </c>
      <c r="M241" s="174">
        <f>IF(ISBLANK(Table1[[#This Row],[Fuel Used (in liters)]]),,Table1[[#This Row],[Distance Travelled (km)]]/Table1[[#This Row],[Fuel Used (in liters)]])</f>
        <v>0</v>
      </c>
    </row>
    <row r="242" spans="2:13">
      <c r="B242">
        <f>IF(ISBLANK(Table1[[#This Row],[Date]]), ,MONTH(Table1[[#This Row],[Date]]))</f>
        <v>0</v>
      </c>
      <c r="K242" s="19">
        <f>Table1[[#This Row],[Final Meter Reading (km) ]]-Table1[[#This Row],[Initial Meter Reading (km) ]]</f>
        <v>0</v>
      </c>
      <c r="M242" s="174">
        <f>IF(ISBLANK(Table1[[#This Row],[Fuel Used (in liters)]]),,Table1[[#This Row],[Distance Travelled (km)]]/Table1[[#This Row],[Fuel Used (in liters)]])</f>
        <v>0</v>
      </c>
    </row>
    <row r="243" spans="2:13">
      <c r="B243">
        <f>IF(ISBLANK(Table1[[#This Row],[Date]]), ,MONTH(Table1[[#This Row],[Date]]))</f>
        <v>0</v>
      </c>
      <c r="K243" s="19">
        <f>Table1[[#This Row],[Final Meter Reading (km) ]]-Table1[[#This Row],[Initial Meter Reading (km) ]]</f>
        <v>0</v>
      </c>
      <c r="M243" s="174">
        <f>IF(ISBLANK(Table1[[#This Row],[Fuel Used (in liters)]]),,Table1[[#This Row],[Distance Travelled (km)]]/Table1[[#This Row],[Fuel Used (in liters)]])</f>
        <v>0</v>
      </c>
    </row>
    <row r="244" spans="2:13">
      <c r="B244">
        <f>IF(ISBLANK(Table1[[#This Row],[Date]]), ,MONTH(Table1[[#This Row],[Date]]))</f>
        <v>0</v>
      </c>
      <c r="K244" s="19">
        <f>Table1[[#This Row],[Final Meter Reading (km) ]]-Table1[[#This Row],[Initial Meter Reading (km) ]]</f>
        <v>0</v>
      </c>
      <c r="M244" s="174">
        <f>IF(ISBLANK(Table1[[#This Row],[Fuel Used (in liters)]]),,Table1[[#This Row],[Distance Travelled (km)]]/Table1[[#This Row],[Fuel Used (in liters)]])</f>
        <v>0</v>
      </c>
    </row>
    <row r="245" spans="2:13">
      <c r="B245">
        <f>IF(ISBLANK(Table1[[#This Row],[Date]]), ,MONTH(Table1[[#This Row],[Date]]))</f>
        <v>0</v>
      </c>
      <c r="K245" s="19">
        <f>Table1[[#This Row],[Final Meter Reading (km) ]]-Table1[[#This Row],[Initial Meter Reading (km) ]]</f>
        <v>0</v>
      </c>
      <c r="M245" s="174">
        <f>IF(ISBLANK(Table1[[#This Row],[Fuel Used (in liters)]]),,Table1[[#This Row],[Distance Travelled (km)]]/Table1[[#This Row],[Fuel Used (in liters)]])</f>
        <v>0</v>
      </c>
    </row>
    <row r="246" spans="2:13">
      <c r="B246">
        <f>IF(ISBLANK(Table1[[#This Row],[Date]]), ,MONTH(Table1[[#This Row],[Date]]))</f>
        <v>0</v>
      </c>
      <c r="K246" s="19">
        <f>Table1[[#This Row],[Final Meter Reading (km) ]]-Table1[[#This Row],[Initial Meter Reading (km) ]]</f>
        <v>0</v>
      </c>
      <c r="M246" s="174">
        <f>IF(ISBLANK(Table1[[#This Row],[Fuel Used (in liters)]]),,Table1[[#This Row],[Distance Travelled (km)]]/Table1[[#This Row],[Fuel Used (in liters)]])</f>
        <v>0</v>
      </c>
    </row>
    <row r="247" spans="2:13">
      <c r="B247">
        <f>IF(ISBLANK(Table1[[#This Row],[Date]]), ,MONTH(Table1[[#This Row],[Date]]))</f>
        <v>0</v>
      </c>
      <c r="K247" s="19">
        <f>Table1[[#This Row],[Final Meter Reading (km) ]]-Table1[[#This Row],[Initial Meter Reading (km) ]]</f>
        <v>0</v>
      </c>
      <c r="M247" s="174">
        <f>IF(ISBLANK(Table1[[#This Row],[Fuel Used (in liters)]]),,Table1[[#This Row],[Distance Travelled (km)]]/Table1[[#This Row],[Fuel Used (in liters)]])</f>
        <v>0</v>
      </c>
    </row>
    <row r="248" spans="2:13">
      <c r="B248">
        <f>IF(ISBLANK(Table1[[#This Row],[Date]]), ,MONTH(Table1[[#This Row],[Date]]))</f>
        <v>0</v>
      </c>
      <c r="K248" s="19">
        <f>Table1[[#This Row],[Final Meter Reading (km) ]]-Table1[[#This Row],[Initial Meter Reading (km) ]]</f>
        <v>0</v>
      </c>
      <c r="M248" s="174">
        <f>IF(ISBLANK(Table1[[#This Row],[Fuel Used (in liters)]]),,Table1[[#This Row],[Distance Travelled (km)]]/Table1[[#This Row],[Fuel Used (in liters)]])</f>
        <v>0</v>
      </c>
    </row>
    <row r="249" spans="2:13">
      <c r="B249">
        <f>IF(ISBLANK(Table1[[#This Row],[Date]]), ,MONTH(Table1[[#This Row],[Date]]))</f>
        <v>0</v>
      </c>
      <c r="K249" s="19">
        <f>Table1[[#This Row],[Final Meter Reading (km) ]]-Table1[[#This Row],[Initial Meter Reading (km) ]]</f>
        <v>0</v>
      </c>
      <c r="M249" s="174">
        <f>IF(ISBLANK(Table1[[#This Row],[Fuel Used (in liters)]]),,Table1[[#This Row],[Distance Travelled (km)]]/Table1[[#This Row],[Fuel Used (in liters)]])</f>
        <v>0</v>
      </c>
    </row>
    <row r="250" spans="2:13">
      <c r="B250">
        <f>IF(ISBLANK(Table1[[#This Row],[Date]]), ,MONTH(Table1[[#This Row],[Date]]))</f>
        <v>0</v>
      </c>
      <c r="K250" s="19">
        <f>Table1[[#This Row],[Final Meter Reading (km) ]]-Table1[[#This Row],[Initial Meter Reading (km) ]]</f>
        <v>0</v>
      </c>
      <c r="M250" s="174">
        <f>IF(ISBLANK(Table1[[#This Row],[Fuel Used (in liters)]]),,Table1[[#This Row],[Distance Travelled (km)]]/Table1[[#This Row],[Fuel Used (in liters)]])</f>
        <v>0</v>
      </c>
    </row>
    <row r="251" spans="2:13">
      <c r="B251">
        <f>IF(ISBLANK(Table1[[#This Row],[Date]]), ,MONTH(Table1[[#This Row],[Date]]))</f>
        <v>0</v>
      </c>
      <c r="K251" s="19">
        <f>Table1[[#This Row],[Final Meter Reading (km) ]]-Table1[[#This Row],[Initial Meter Reading (km) ]]</f>
        <v>0</v>
      </c>
      <c r="M251" s="174">
        <f>IF(ISBLANK(Table1[[#This Row],[Fuel Used (in liters)]]),,Table1[[#This Row],[Distance Travelled (km)]]/Table1[[#This Row],[Fuel Used (in liters)]])</f>
        <v>0</v>
      </c>
    </row>
    <row r="252" spans="2:13">
      <c r="B252">
        <f>IF(ISBLANK(Table1[[#This Row],[Date]]), ,MONTH(Table1[[#This Row],[Date]]))</f>
        <v>0</v>
      </c>
      <c r="K252" s="19">
        <f>Table1[[#This Row],[Final Meter Reading (km) ]]-Table1[[#This Row],[Initial Meter Reading (km) ]]</f>
        <v>0</v>
      </c>
      <c r="M252" s="174">
        <f>IF(ISBLANK(Table1[[#This Row],[Fuel Used (in liters)]]),,Table1[[#This Row],[Distance Travelled (km)]]/Table1[[#This Row],[Fuel Used (in liters)]])</f>
        <v>0</v>
      </c>
    </row>
    <row r="253" spans="2:13">
      <c r="B253">
        <f>IF(ISBLANK(Table1[[#This Row],[Date]]), ,MONTH(Table1[[#This Row],[Date]]))</f>
        <v>0</v>
      </c>
      <c r="K253" s="19">
        <f>Table1[[#This Row],[Final Meter Reading (km) ]]-Table1[[#This Row],[Initial Meter Reading (km) ]]</f>
        <v>0</v>
      </c>
      <c r="M253" s="174">
        <f>IF(ISBLANK(Table1[[#This Row],[Fuel Used (in liters)]]),,Table1[[#This Row],[Distance Travelled (km)]]/Table1[[#This Row],[Fuel Used (in liters)]])</f>
        <v>0</v>
      </c>
    </row>
    <row r="254" spans="2:13">
      <c r="B254">
        <f>IF(ISBLANK(Table1[[#This Row],[Date]]), ,MONTH(Table1[[#This Row],[Date]]))</f>
        <v>0</v>
      </c>
      <c r="K254" s="19">
        <f>Table1[[#This Row],[Final Meter Reading (km) ]]-Table1[[#This Row],[Initial Meter Reading (km) ]]</f>
        <v>0</v>
      </c>
      <c r="M254" s="174">
        <f>IF(ISBLANK(Table1[[#This Row],[Fuel Used (in liters)]]),,Table1[[#This Row],[Distance Travelled (km)]]/Table1[[#This Row],[Fuel Used (in liters)]])</f>
        <v>0</v>
      </c>
    </row>
    <row r="255" spans="2:13">
      <c r="B255">
        <f>IF(ISBLANK(Table1[[#This Row],[Date]]), ,MONTH(Table1[[#This Row],[Date]]))</f>
        <v>0</v>
      </c>
      <c r="K255" s="19">
        <f>Table1[[#This Row],[Final Meter Reading (km) ]]-Table1[[#This Row],[Initial Meter Reading (km) ]]</f>
        <v>0</v>
      </c>
      <c r="M255" s="174">
        <f>IF(ISBLANK(Table1[[#This Row],[Fuel Used (in liters)]]),,Table1[[#This Row],[Distance Travelled (km)]]/Table1[[#This Row],[Fuel Used (in liters)]])</f>
        <v>0</v>
      </c>
    </row>
    <row r="256" spans="2:13">
      <c r="B256">
        <f>IF(ISBLANK(Table1[[#This Row],[Date]]), ,MONTH(Table1[[#This Row],[Date]]))</f>
        <v>0</v>
      </c>
      <c r="K256" s="19">
        <f>Table1[[#This Row],[Final Meter Reading (km) ]]-Table1[[#This Row],[Initial Meter Reading (km) ]]</f>
        <v>0</v>
      </c>
      <c r="M256" s="174">
        <f>IF(ISBLANK(Table1[[#This Row],[Fuel Used (in liters)]]),,Table1[[#This Row],[Distance Travelled (km)]]/Table1[[#This Row],[Fuel Used (in liters)]])</f>
        <v>0</v>
      </c>
    </row>
    <row r="257" spans="2:13">
      <c r="B257">
        <f>IF(ISBLANK(Table1[[#This Row],[Date]]), ,MONTH(Table1[[#This Row],[Date]]))</f>
        <v>0</v>
      </c>
      <c r="K257" s="19">
        <f>Table1[[#This Row],[Final Meter Reading (km) ]]-Table1[[#This Row],[Initial Meter Reading (km) ]]</f>
        <v>0</v>
      </c>
      <c r="M257" s="174">
        <f>IF(ISBLANK(Table1[[#This Row],[Fuel Used (in liters)]]),,Table1[[#This Row],[Distance Travelled (km)]]/Table1[[#This Row],[Fuel Used (in liters)]])</f>
        <v>0</v>
      </c>
    </row>
    <row r="258" spans="2:13">
      <c r="B258">
        <f>IF(ISBLANK(Table1[[#This Row],[Date]]), ,MONTH(Table1[[#This Row],[Date]]))</f>
        <v>0</v>
      </c>
      <c r="K258" s="19">
        <f>Table1[[#This Row],[Final Meter Reading (km) ]]-Table1[[#This Row],[Initial Meter Reading (km) ]]</f>
        <v>0</v>
      </c>
      <c r="M258" s="174">
        <f>IF(ISBLANK(Table1[[#This Row],[Fuel Used (in liters)]]),,Table1[[#This Row],[Distance Travelled (km)]]/Table1[[#This Row],[Fuel Used (in liters)]])</f>
        <v>0</v>
      </c>
    </row>
    <row r="259" spans="2:13">
      <c r="B259">
        <f>IF(ISBLANK(Table1[[#This Row],[Date]]), ,MONTH(Table1[[#This Row],[Date]]))</f>
        <v>0</v>
      </c>
      <c r="K259" s="19">
        <f>Table1[[#This Row],[Final Meter Reading (km) ]]-Table1[[#This Row],[Initial Meter Reading (km) ]]</f>
        <v>0</v>
      </c>
      <c r="M259" s="174">
        <f>IF(ISBLANK(Table1[[#This Row],[Fuel Used (in liters)]]),,Table1[[#This Row],[Distance Travelled (km)]]/Table1[[#This Row],[Fuel Used (in liters)]])</f>
        <v>0</v>
      </c>
    </row>
    <row r="260" spans="2:13">
      <c r="B260">
        <f>IF(ISBLANK(Table1[[#This Row],[Date]]), ,MONTH(Table1[[#This Row],[Date]]))</f>
        <v>0</v>
      </c>
      <c r="K260" s="19">
        <f>Table1[[#This Row],[Final Meter Reading (km) ]]-Table1[[#This Row],[Initial Meter Reading (km) ]]</f>
        <v>0</v>
      </c>
      <c r="M260" s="174">
        <f>IF(ISBLANK(Table1[[#This Row],[Fuel Used (in liters)]]),,Table1[[#This Row],[Distance Travelled (km)]]/Table1[[#This Row],[Fuel Used (in liters)]])</f>
        <v>0</v>
      </c>
    </row>
    <row r="261" spans="2:13">
      <c r="B261">
        <f>IF(ISBLANK(Table1[[#This Row],[Date]]), ,MONTH(Table1[[#This Row],[Date]]))</f>
        <v>0</v>
      </c>
      <c r="K261" s="19">
        <f>Table1[[#This Row],[Final Meter Reading (km) ]]-Table1[[#This Row],[Initial Meter Reading (km) ]]</f>
        <v>0</v>
      </c>
      <c r="M261" s="174">
        <f>IF(ISBLANK(Table1[[#This Row],[Fuel Used (in liters)]]),,Table1[[#This Row],[Distance Travelled (km)]]/Table1[[#This Row],[Fuel Used (in liters)]])</f>
        <v>0</v>
      </c>
    </row>
    <row r="262" spans="2:13">
      <c r="B262">
        <f>IF(ISBLANK(Table1[[#This Row],[Date]]), ,MONTH(Table1[[#This Row],[Date]]))</f>
        <v>0</v>
      </c>
      <c r="K262" s="19">
        <f>Table1[[#This Row],[Final Meter Reading (km) ]]-Table1[[#This Row],[Initial Meter Reading (km) ]]</f>
        <v>0</v>
      </c>
      <c r="M262" s="174">
        <f>IF(ISBLANK(Table1[[#This Row],[Fuel Used (in liters)]]),,Table1[[#This Row],[Distance Travelled (km)]]/Table1[[#This Row],[Fuel Used (in liters)]])</f>
        <v>0</v>
      </c>
    </row>
    <row r="263" spans="2:13">
      <c r="B263">
        <f>IF(ISBLANK(Table1[[#This Row],[Date]]), ,MONTH(Table1[[#This Row],[Date]]))</f>
        <v>0</v>
      </c>
      <c r="K263" s="19">
        <f>Table1[[#This Row],[Final Meter Reading (km) ]]-Table1[[#This Row],[Initial Meter Reading (km) ]]</f>
        <v>0</v>
      </c>
      <c r="M263" s="174">
        <f>IF(ISBLANK(Table1[[#This Row],[Fuel Used (in liters)]]),,Table1[[#This Row],[Distance Travelled (km)]]/Table1[[#This Row],[Fuel Used (in liters)]])</f>
        <v>0</v>
      </c>
    </row>
    <row r="264" spans="2:13">
      <c r="B264">
        <f>IF(ISBLANK(Table1[[#This Row],[Date]]), ,MONTH(Table1[[#This Row],[Date]]))</f>
        <v>0</v>
      </c>
      <c r="K264" s="19">
        <f>Table1[[#This Row],[Final Meter Reading (km) ]]-Table1[[#This Row],[Initial Meter Reading (km) ]]</f>
        <v>0</v>
      </c>
      <c r="M264" s="174">
        <f>IF(ISBLANK(Table1[[#This Row],[Fuel Used (in liters)]]),,Table1[[#This Row],[Distance Travelled (km)]]/Table1[[#This Row],[Fuel Used (in liters)]])</f>
        <v>0</v>
      </c>
    </row>
    <row r="265" spans="2:13">
      <c r="B265">
        <f>IF(ISBLANK(Table1[[#This Row],[Date]]), ,MONTH(Table1[[#This Row],[Date]]))</f>
        <v>0</v>
      </c>
      <c r="K265" s="19">
        <f>Table1[[#This Row],[Final Meter Reading (km) ]]-Table1[[#This Row],[Initial Meter Reading (km) ]]</f>
        <v>0</v>
      </c>
      <c r="M265" s="174">
        <f>IF(ISBLANK(Table1[[#This Row],[Fuel Used (in liters)]]),,Table1[[#This Row],[Distance Travelled (km)]]/Table1[[#This Row],[Fuel Used (in liters)]])</f>
        <v>0</v>
      </c>
    </row>
    <row r="266" spans="2:13">
      <c r="B266">
        <f>IF(ISBLANK(Table1[[#This Row],[Date]]), ,MONTH(Table1[[#This Row],[Date]]))</f>
        <v>0</v>
      </c>
      <c r="K266" s="19">
        <f>Table1[[#This Row],[Final Meter Reading (km) ]]-Table1[[#This Row],[Initial Meter Reading (km) ]]</f>
        <v>0</v>
      </c>
      <c r="M266" s="174">
        <f>IF(ISBLANK(Table1[[#This Row],[Fuel Used (in liters)]]),,Table1[[#This Row],[Distance Travelled (km)]]/Table1[[#This Row],[Fuel Used (in liters)]])</f>
        <v>0</v>
      </c>
    </row>
    <row r="267" spans="2:13">
      <c r="B267">
        <f>IF(ISBLANK(Table1[[#This Row],[Date]]), ,MONTH(Table1[[#This Row],[Date]]))</f>
        <v>0</v>
      </c>
      <c r="K267" s="19">
        <f>Table1[[#This Row],[Final Meter Reading (km) ]]-Table1[[#This Row],[Initial Meter Reading (km) ]]</f>
        <v>0</v>
      </c>
      <c r="M267" s="174">
        <f>IF(ISBLANK(Table1[[#This Row],[Fuel Used (in liters)]]),,Table1[[#This Row],[Distance Travelled (km)]]/Table1[[#This Row],[Fuel Used (in liters)]])</f>
        <v>0</v>
      </c>
    </row>
    <row r="268" spans="2:13">
      <c r="B268">
        <f>IF(ISBLANK(Table1[[#This Row],[Date]]), ,MONTH(Table1[[#This Row],[Date]]))</f>
        <v>0</v>
      </c>
      <c r="K268" s="19">
        <f>Table1[[#This Row],[Final Meter Reading (km) ]]-Table1[[#This Row],[Initial Meter Reading (km) ]]</f>
        <v>0</v>
      </c>
      <c r="M268" s="174">
        <f>IF(ISBLANK(Table1[[#This Row],[Fuel Used (in liters)]]),,Table1[[#This Row],[Distance Travelled (km)]]/Table1[[#This Row],[Fuel Used (in liters)]])</f>
        <v>0</v>
      </c>
    </row>
    <row r="269" spans="2:13">
      <c r="B269">
        <f>IF(ISBLANK(Table1[[#This Row],[Date]]), ,MONTH(Table1[[#This Row],[Date]]))</f>
        <v>0</v>
      </c>
      <c r="K269" s="19">
        <f>Table1[[#This Row],[Final Meter Reading (km) ]]-Table1[[#This Row],[Initial Meter Reading (km) ]]</f>
        <v>0</v>
      </c>
      <c r="M269" s="174">
        <f>IF(ISBLANK(Table1[[#This Row],[Fuel Used (in liters)]]),,Table1[[#This Row],[Distance Travelled (km)]]/Table1[[#This Row],[Fuel Used (in liters)]])</f>
        <v>0</v>
      </c>
    </row>
    <row r="270" spans="2:13">
      <c r="B270">
        <f>IF(ISBLANK(Table1[[#This Row],[Date]]), ,MONTH(Table1[[#This Row],[Date]]))</f>
        <v>0</v>
      </c>
      <c r="K270" s="19">
        <f>Table1[[#This Row],[Final Meter Reading (km) ]]-Table1[[#This Row],[Initial Meter Reading (km) ]]</f>
        <v>0</v>
      </c>
      <c r="M270" s="174">
        <f>IF(ISBLANK(Table1[[#This Row],[Fuel Used (in liters)]]),,Table1[[#This Row],[Distance Travelled (km)]]/Table1[[#This Row],[Fuel Used (in liters)]])</f>
        <v>0</v>
      </c>
    </row>
    <row r="271" spans="2:13">
      <c r="B271">
        <f>IF(ISBLANK(Table1[[#This Row],[Date]]), ,MONTH(Table1[[#This Row],[Date]]))</f>
        <v>0</v>
      </c>
      <c r="K271" s="19">
        <f>Table1[[#This Row],[Final Meter Reading (km) ]]-Table1[[#This Row],[Initial Meter Reading (km) ]]</f>
        <v>0</v>
      </c>
      <c r="M271" s="174">
        <f>IF(ISBLANK(Table1[[#This Row],[Fuel Used (in liters)]]),,Table1[[#This Row],[Distance Travelled (km)]]/Table1[[#This Row],[Fuel Used (in liters)]])</f>
        <v>0</v>
      </c>
    </row>
    <row r="272" spans="2:13">
      <c r="B272">
        <f>IF(ISBLANK(Table1[[#This Row],[Date]]), ,MONTH(Table1[[#This Row],[Date]]))</f>
        <v>0</v>
      </c>
      <c r="K272" s="19">
        <f>Table1[[#This Row],[Final Meter Reading (km) ]]-Table1[[#This Row],[Initial Meter Reading (km) ]]</f>
        <v>0</v>
      </c>
      <c r="M272" s="174">
        <f>IF(ISBLANK(Table1[[#This Row],[Fuel Used (in liters)]]),,Table1[[#This Row],[Distance Travelled (km)]]/Table1[[#This Row],[Fuel Used (in liters)]])</f>
        <v>0</v>
      </c>
    </row>
    <row r="273" spans="2:13">
      <c r="B273">
        <f>IF(ISBLANK(Table1[[#This Row],[Date]]), ,MONTH(Table1[[#This Row],[Date]]))</f>
        <v>0</v>
      </c>
      <c r="K273" s="19">
        <f>Table1[[#This Row],[Final Meter Reading (km) ]]-Table1[[#This Row],[Initial Meter Reading (km) ]]</f>
        <v>0</v>
      </c>
      <c r="M273" s="174">
        <f>IF(ISBLANK(Table1[[#This Row],[Fuel Used (in liters)]]),,Table1[[#This Row],[Distance Travelled (km)]]/Table1[[#This Row],[Fuel Used (in liters)]])</f>
        <v>0</v>
      </c>
    </row>
    <row r="274" spans="2:13">
      <c r="B274">
        <f>IF(ISBLANK(Table1[[#This Row],[Date]]), ,MONTH(Table1[[#This Row],[Date]]))</f>
        <v>0</v>
      </c>
      <c r="K274" s="19">
        <f>Table1[[#This Row],[Final Meter Reading (km) ]]-Table1[[#This Row],[Initial Meter Reading (km) ]]</f>
        <v>0</v>
      </c>
      <c r="M274" s="174">
        <f>IF(ISBLANK(Table1[[#This Row],[Fuel Used (in liters)]]),,Table1[[#This Row],[Distance Travelled (km)]]/Table1[[#This Row],[Fuel Used (in liters)]])</f>
        <v>0</v>
      </c>
    </row>
    <row r="275" spans="2:13">
      <c r="B275">
        <f>IF(ISBLANK(Table1[[#This Row],[Date]]), ,MONTH(Table1[[#This Row],[Date]]))</f>
        <v>0</v>
      </c>
      <c r="K275" s="19">
        <f>Table1[[#This Row],[Final Meter Reading (km) ]]-Table1[[#This Row],[Initial Meter Reading (km) ]]</f>
        <v>0</v>
      </c>
      <c r="M275" s="174">
        <f>IF(ISBLANK(Table1[[#This Row],[Fuel Used (in liters)]]),,Table1[[#This Row],[Distance Travelled (km)]]/Table1[[#This Row],[Fuel Used (in liters)]])</f>
        <v>0</v>
      </c>
    </row>
    <row r="276" spans="2:13">
      <c r="B276">
        <f>IF(ISBLANK(Table1[[#This Row],[Date]]), ,MONTH(Table1[[#This Row],[Date]]))</f>
        <v>0</v>
      </c>
      <c r="K276" s="19">
        <f>Table1[[#This Row],[Final Meter Reading (km) ]]-Table1[[#This Row],[Initial Meter Reading (km) ]]</f>
        <v>0</v>
      </c>
      <c r="M276" s="174">
        <f>IF(ISBLANK(Table1[[#This Row],[Fuel Used (in liters)]]),,Table1[[#This Row],[Distance Travelled (km)]]/Table1[[#This Row],[Fuel Used (in liters)]])</f>
        <v>0</v>
      </c>
    </row>
    <row r="277" spans="2:13">
      <c r="B277">
        <f>IF(ISBLANK(Table1[[#This Row],[Date]]), ,MONTH(Table1[[#This Row],[Date]]))</f>
        <v>0</v>
      </c>
      <c r="K277" s="19">
        <f>Table1[[#This Row],[Final Meter Reading (km) ]]-Table1[[#This Row],[Initial Meter Reading (km) ]]</f>
        <v>0</v>
      </c>
      <c r="M277" s="174">
        <f>IF(ISBLANK(Table1[[#This Row],[Fuel Used (in liters)]]),,Table1[[#This Row],[Distance Travelled (km)]]/Table1[[#This Row],[Fuel Used (in liters)]])</f>
        <v>0</v>
      </c>
    </row>
    <row r="278" spans="2:13">
      <c r="B278">
        <f>IF(ISBLANK(Table1[[#This Row],[Date]]), ,MONTH(Table1[[#This Row],[Date]]))</f>
        <v>0</v>
      </c>
      <c r="K278" s="19">
        <f>Table1[[#This Row],[Final Meter Reading (km) ]]-Table1[[#This Row],[Initial Meter Reading (km) ]]</f>
        <v>0</v>
      </c>
      <c r="M278" s="174">
        <f>IF(ISBLANK(Table1[[#This Row],[Fuel Used (in liters)]]),,Table1[[#This Row],[Distance Travelled (km)]]/Table1[[#This Row],[Fuel Used (in liters)]])</f>
        <v>0</v>
      </c>
    </row>
    <row r="279" spans="2:13">
      <c r="B279">
        <f>IF(ISBLANK(Table1[[#This Row],[Date]]), ,MONTH(Table1[[#This Row],[Date]]))</f>
        <v>0</v>
      </c>
      <c r="K279" s="19">
        <f>Table1[[#This Row],[Final Meter Reading (km) ]]-Table1[[#This Row],[Initial Meter Reading (km) ]]</f>
        <v>0</v>
      </c>
      <c r="M279" s="174">
        <f>IF(ISBLANK(Table1[[#This Row],[Fuel Used (in liters)]]),,Table1[[#This Row],[Distance Travelled (km)]]/Table1[[#This Row],[Fuel Used (in liters)]])</f>
        <v>0</v>
      </c>
    </row>
    <row r="280" spans="2:13">
      <c r="B280">
        <f>IF(ISBLANK(Table1[[#This Row],[Date]]), ,MONTH(Table1[[#This Row],[Date]]))</f>
        <v>0</v>
      </c>
      <c r="K280" s="19">
        <f>Table1[[#This Row],[Final Meter Reading (km) ]]-Table1[[#This Row],[Initial Meter Reading (km) ]]</f>
        <v>0</v>
      </c>
      <c r="M280" s="174">
        <f>IF(ISBLANK(Table1[[#This Row],[Fuel Used (in liters)]]),,Table1[[#This Row],[Distance Travelled (km)]]/Table1[[#This Row],[Fuel Used (in liters)]])</f>
        <v>0</v>
      </c>
    </row>
    <row r="281" spans="2:13">
      <c r="B281">
        <f>IF(ISBLANK(Table1[[#This Row],[Date]]), ,MONTH(Table1[[#This Row],[Date]]))</f>
        <v>0</v>
      </c>
      <c r="K281" s="19">
        <f>Table1[[#This Row],[Final Meter Reading (km) ]]-Table1[[#This Row],[Initial Meter Reading (km) ]]</f>
        <v>0</v>
      </c>
      <c r="M281" s="174">
        <f>IF(ISBLANK(Table1[[#This Row],[Fuel Used (in liters)]]),,Table1[[#This Row],[Distance Travelled (km)]]/Table1[[#This Row],[Fuel Used (in liters)]])</f>
        <v>0</v>
      </c>
    </row>
    <row r="282" spans="2:13">
      <c r="B282">
        <f>IF(ISBLANK(Table1[[#This Row],[Date]]), ,MONTH(Table1[[#This Row],[Date]]))</f>
        <v>0</v>
      </c>
      <c r="K282" s="19">
        <f>Table1[[#This Row],[Final Meter Reading (km) ]]-Table1[[#This Row],[Initial Meter Reading (km) ]]</f>
        <v>0</v>
      </c>
      <c r="M282" s="174">
        <f>IF(ISBLANK(Table1[[#This Row],[Fuel Used (in liters)]]),,Table1[[#This Row],[Distance Travelled (km)]]/Table1[[#This Row],[Fuel Used (in liters)]])</f>
        <v>0</v>
      </c>
    </row>
    <row r="283" spans="2:13">
      <c r="B283">
        <f>IF(ISBLANK(Table1[[#This Row],[Date]]), ,MONTH(Table1[[#This Row],[Date]]))</f>
        <v>0</v>
      </c>
      <c r="K283" s="19">
        <f>Table1[[#This Row],[Final Meter Reading (km) ]]-Table1[[#This Row],[Initial Meter Reading (km) ]]</f>
        <v>0</v>
      </c>
      <c r="M283" s="174">
        <f>IF(ISBLANK(Table1[[#This Row],[Fuel Used (in liters)]]),,Table1[[#This Row],[Distance Travelled (km)]]/Table1[[#This Row],[Fuel Used (in liters)]])</f>
        <v>0</v>
      </c>
    </row>
    <row r="284" spans="2:13">
      <c r="B284">
        <f>IF(ISBLANK(Table1[[#This Row],[Date]]), ,MONTH(Table1[[#This Row],[Date]]))</f>
        <v>0</v>
      </c>
      <c r="K284" s="19">
        <f>Table1[[#This Row],[Final Meter Reading (km) ]]-Table1[[#This Row],[Initial Meter Reading (km) ]]</f>
        <v>0</v>
      </c>
      <c r="M284" s="174">
        <f>IF(ISBLANK(Table1[[#This Row],[Fuel Used (in liters)]]),,Table1[[#This Row],[Distance Travelled (km)]]/Table1[[#This Row],[Fuel Used (in liters)]])</f>
        <v>0</v>
      </c>
    </row>
    <row r="285" spans="2:13">
      <c r="B285">
        <f>IF(ISBLANK(Table1[[#This Row],[Date]]), ,MONTH(Table1[[#This Row],[Date]]))</f>
        <v>0</v>
      </c>
      <c r="K285" s="19">
        <f>Table1[[#This Row],[Final Meter Reading (km) ]]-Table1[[#This Row],[Initial Meter Reading (km) ]]</f>
        <v>0</v>
      </c>
      <c r="M285" s="174">
        <f>IF(ISBLANK(Table1[[#This Row],[Fuel Used (in liters)]]),,Table1[[#This Row],[Distance Travelled (km)]]/Table1[[#This Row],[Fuel Used (in liters)]])</f>
        <v>0</v>
      </c>
    </row>
    <row r="286" spans="2:13">
      <c r="B286">
        <f>IF(ISBLANK(Table1[[#This Row],[Date]]), ,MONTH(Table1[[#This Row],[Date]]))</f>
        <v>0</v>
      </c>
      <c r="K286" s="19">
        <f>Table1[[#This Row],[Final Meter Reading (km) ]]-Table1[[#This Row],[Initial Meter Reading (km) ]]</f>
        <v>0</v>
      </c>
      <c r="M286" s="174">
        <f>IF(ISBLANK(Table1[[#This Row],[Fuel Used (in liters)]]),,Table1[[#This Row],[Distance Travelled (km)]]/Table1[[#This Row],[Fuel Used (in liters)]])</f>
        <v>0</v>
      </c>
    </row>
    <row r="287" spans="2:13">
      <c r="B287">
        <f>IF(ISBLANK(Table1[[#This Row],[Date]]), ,MONTH(Table1[[#This Row],[Date]]))</f>
        <v>0</v>
      </c>
      <c r="K287" s="19">
        <f>Table1[[#This Row],[Final Meter Reading (km) ]]-Table1[[#This Row],[Initial Meter Reading (km) ]]</f>
        <v>0</v>
      </c>
      <c r="M287" s="174">
        <f>IF(ISBLANK(Table1[[#This Row],[Fuel Used (in liters)]]),,Table1[[#This Row],[Distance Travelled (km)]]/Table1[[#This Row],[Fuel Used (in liters)]])</f>
        <v>0</v>
      </c>
    </row>
    <row r="288" spans="2:13">
      <c r="B288">
        <f>IF(ISBLANK(Table1[[#This Row],[Date]]), ,MONTH(Table1[[#This Row],[Date]]))</f>
        <v>0</v>
      </c>
      <c r="K288" s="19">
        <f>Table1[[#This Row],[Final Meter Reading (km) ]]-Table1[[#This Row],[Initial Meter Reading (km) ]]</f>
        <v>0</v>
      </c>
      <c r="M288" s="174">
        <f>IF(ISBLANK(Table1[[#This Row],[Fuel Used (in liters)]]),,Table1[[#This Row],[Distance Travelled (km)]]/Table1[[#This Row],[Fuel Used (in liters)]])</f>
        <v>0</v>
      </c>
    </row>
    <row r="289" spans="2:13">
      <c r="B289">
        <f>IF(ISBLANK(Table1[[#This Row],[Date]]), ,MONTH(Table1[[#This Row],[Date]]))</f>
        <v>0</v>
      </c>
      <c r="K289" s="19">
        <f>Table1[[#This Row],[Final Meter Reading (km) ]]-Table1[[#This Row],[Initial Meter Reading (km) ]]</f>
        <v>0</v>
      </c>
      <c r="M289" s="174">
        <f>IF(ISBLANK(Table1[[#This Row],[Fuel Used (in liters)]]),,Table1[[#This Row],[Distance Travelled (km)]]/Table1[[#This Row],[Fuel Used (in liters)]])</f>
        <v>0</v>
      </c>
    </row>
    <row r="290" spans="2:13">
      <c r="B290">
        <f>IF(ISBLANK(Table1[[#This Row],[Date]]), ,MONTH(Table1[[#This Row],[Date]]))</f>
        <v>0</v>
      </c>
      <c r="K290" s="19">
        <f>Table1[[#This Row],[Final Meter Reading (km) ]]-Table1[[#This Row],[Initial Meter Reading (km) ]]</f>
        <v>0</v>
      </c>
      <c r="M290" s="174">
        <f>IF(ISBLANK(Table1[[#This Row],[Fuel Used (in liters)]]),,Table1[[#This Row],[Distance Travelled (km)]]/Table1[[#This Row],[Fuel Used (in liters)]])</f>
        <v>0</v>
      </c>
    </row>
    <row r="291" spans="2:13">
      <c r="B291">
        <f>IF(ISBLANK(Table1[[#This Row],[Date]]), ,MONTH(Table1[[#This Row],[Date]]))</f>
        <v>0</v>
      </c>
      <c r="K291" s="19">
        <f>Table1[[#This Row],[Final Meter Reading (km) ]]-Table1[[#This Row],[Initial Meter Reading (km) ]]</f>
        <v>0</v>
      </c>
      <c r="M291" s="174">
        <f>IF(ISBLANK(Table1[[#This Row],[Fuel Used (in liters)]]),,Table1[[#This Row],[Distance Travelled (km)]]/Table1[[#This Row],[Fuel Used (in liters)]])</f>
        <v>0</v>
      </c>
    </row>
    <row r="292" spans="2:13">
      <c r="B292">
        <f>IF(ISBLANK(Table1[[#This Row],[Date]]), ,MONTH(Table1[[#This Row],[Date]]))</f>
        <v>0</v>
      </c>
      <c r="K292" s="19">
        <f>Table1[[#This Row],[Final Meter Reading (km) ]]-Table1[[#This Row],[Initial Meter Reading (km) ]]</f>
        <v>0</v>
      </c>
      <c r="M292" s="174">
        <f>IF(ISBLANK(Table1[[#This Row],[Fuel Used (in liters)]]),,Table1[[#This Row],[Distance Travelled (km)]]/Table1[[#This Row],[Fuel Used (in liters)]])</f>
        <v>0</v>
      </c>
    </row>
    <row r="293" spans="2:13">
      <c r="B293">
        <f>IF(ISBLANK(Table1[[#This Row],[Date]]), ,MONTH(Table1[[#This Row],[Date]]))</f>
        <v>0</v>
      </c>
      <c r="K293" s="19">
        <f>Table1[[#This Row],[Final Meter Reading (km) ]]-Table1[[#This Row],[Initial Meter Reading (km) ]]</f>
        <v>0</v>
      </c>
      <c r="M293" s="174">
        <f>IF(ISBLANK(Table1[[#This Row],[Fuel Used (in liters)]]),,Table1[[#This Row],[Distance Travelled (km)]]/Table1[[#This Row],[Fuel Used (in liters)]])</f>
        <v>0</v>
      </c>
    </row>
    <row r="294" spans="2:13">
      <c r="B294">
        <f>IF(ISBLANK(Table1[[#This Row],[Date]]), ,MONTH(Table1[[#This Row],[Date]]))</f>
        <v>0</v>
      </c>
      <c r="K294" s="19">
        <f>Table1[[#This Row],[Final Meter Reading (km) ]]-Table1[[#This Row],[Initial Meter Reading (km) ]]</f>
        <v>0</v>
      </c>
      <c r="M294" s="174">
        <f>IF(ISBLANK(Table1[[#This Row],[Fuel Used (in liters)]]),,Table1[[#This Row],[Distance Travelled (km)]]/Table1[[#This Row],[Fuel Used (in liters)]])</f>
        <v>0</v>
      </c>
    </row>
    <row r="295" spans="2:13">
      <c r="B295">
        <f>IF(ISBLANK(Table1[[#This Row],[Date]]), ,MONTH(Table1[[#This Row],[Date]]))</f>
        <v>0</v>
      </c>
      <c r="K295" s="19">
        <f>Table1[[#This Row],[Final Meter Reading (km) ]]-Table1[[#This Row],[Initial Meter Reading (km) ]]</f>
        <v>0</v>
      </c>
      <c r="M295" s="174">
        <f>IF(ISBLANK(Table1[[#This Row],[Fuel Used (in liters)]]),,Table1[[#This Row],[Distance Travelled (km)]]/Table1[[#This Row],[Fuel Used (in liters)]])</f>
        <v>0</v>
      </c>
    </row>
    <row r="296" spans="2:13">
      <c r="B296">
        <f>IF(ISBLANK(Table1[[#This Row],[Date]]), ,MONTH(Table1[[#This Row],[Date]]))</f>
        <v>0</v>
      </c>
      <c r="K296" s="19">
        <f>Table1[[#This Row],[Final Meter Reading (km) ]]-Table1[[#This Row],[Initial Meter Reading (km) ]]</f>
        <v>0</v>
      </c>
      <c r="M296" s="174">
        <f>IF(ISBLANK(Table1[[#This Row],[Fuel Used (in liters)]]),,Table1[[#This Row],[Distance Travelled (km)]]/Table1[[#This Row],[Fuel Used (in liters)]])</f>
        <v>0</v>
      </c>
    </row>
    <row r="297" spans="2:13">
      <c r="B297">
        <f>IF(ISBLANK(Table1[[#This Row],[Date]]), ,MONTH(Table1[[#This Row],[Date]]))</f>
        <v>0</v>
      </c>
      <c r="K297" s="19">
        <f>Table1[[#This Row],[Final Meter Reading (km) ]]-Table1[[#This Row],[Initial Meter Reading (km) ]]</f>
        <v>0</v>
      </c>
      <c r="M297" s="174">
        <f>IF(ISBLANK(Table1[[#This Row],[Fuel Used (in liters)]]),,Table1[[#This Row],[Distance Travelled (km)]]/Table1[[#This Row],[Fuel Used (in liters)]])</f>
        <v>0</v>
      </c>
    </row>
    <row r="298" spans="2:13">
      <c r="B298">
        <f>IF(ISBLANK(Table1[[#This Row],[Date]]), ,MONTH(Table1[[#This Row],[Date]]))</f>
        <v>0</v>
      </c>
      <c r="K298" s="19">
        <f>Table1[[#This Row],[Final Meter Reading (km) ]]-Table1[[#This Row],[Initial Meter Reading (km) ]]</f>
        <v>0</v>
      </c>
      <c r="M298" s="174">
        <f>IF(ISBLANK(Table1[[#This Row],[Fuel Used (in liters)]]),,Table1[[#This Row],[Distance Travelled (km)]]/Table1[[#This Row],[Fuel Used (in liters)]])</f>
        <v>0</v>
      </c>
    </row>
    <row r="299" spans="2:13">
      <c r="B299">
        <f>IF(ISBLANK(Table1[[#This Row],[Date]]), ,MONTH(Table1[[#This Row],[Date]]))</f>
        <v>0</v>
      </c>
      <c r="K299" s="19">
        <f>Table1[[#This Row],[Final Meter Reading (km) ]]-Table1[[#This Row],[Initial Meter Reading (km) ]]</f>
        <v>0</v>
      </c>
      <c r="M299" s="174">
        <f>IF(ISBLANK(Table1[[#This Row],[Fuel Used (in liters)]]),,Table1[[#This Row],[Distance Travelled (km)]]/Table1[[#This Row],[Fuel Used (in liters)]])</f>
        <v>0</v>
      </c>
    </row>
    <row r="300" spans="2:13">
      <c r="B300">
        <f>IF(ISBLANK(Table1[[#This Row],[Date]]), ,MONTH(Table1[[#This Row],[Date]]))</f>
        <v>0</v>
      </c>
      <c r="K300" s="19">
        <f>Table1[[#This Row],[Final Meter Reading (km) ]]-Table1[[#This Row],[Initial Meter Reading (km) ]]</f>
        <v>0</v>
      </c>
      <c r="M300" s="174">
        <f>IF(ISBLANK(Table1[[#This Row],[Fuel Used (in liters)]]),,Table1[[#This Row],[Distance Travelled (km)]]/Table1[[#This Row],[Fuel Used (in liters)]])</f>
        <v>0</v>
      </c>
    </row>
    <row r="301" spans="2:13">
      <c r="B301">
        <f>IF(ISBLANK(Table1[[#This Row],[Date]]), ,MONTH(Table1[[#This Row],[Date]]))</f>
        <v>0</v>
      </c>
      <c r="K301" s="19">
        <f>Table1[[#This Row],[Final Meter Reading (km) ]]-Table1[[#This Row],[Initial Meter Reading (km) ]]</f>
        <v>0</v>
      </c>
      <c r="M301" s="174">
        <f>IF(ISBLANK(Table1[[#This Row],[Fuel Used (in liters)]]),,Table1[[#This Row],[Distance Travelled (km)]]/Table1[[#This Row],[Fuel Used (in liters)]])</f>
        <v>0</v>
      </c>
    </row>
    <row r="302" spans="2:13">
      <c r="B302">
        <f>IF(ISBLANK(Table1[[#This Row],[Date]]), ,MONTH(Table1[[#This Row],[Date]]))</f>
        <v>0</v>
      </c>
      <c r="K302" s="19">
        <f>Table1[[#This Row],[Final Meter Reading (km) ]]-Table1[[#This Row],[Initial Meter Reading (km) ]]</f>
        <v>0</v>
      </c>
      <c r="M302" s="174">
        <f>IF(ISBLANK(Table1[[#This Row],[Fuel Used (in liters)]]),,Table1[[#This Row],[Distance Travelled (km)]]/Table1[[#This Row],[Fuel Used (in liters)]])</f>
        <v>0</v>
      </c>
    </row>
    <row r="303" spans="2:13">
      <c r="B303">
        <f>IF(ISBLANK(Table1[[#This Row],[Date]]), ,MONTH(Table1[[#This Row],[Date]]))</f>
        <v>0</v>
      </c>
      <c r="K303" s="19">
        <f>Table1[[#This Row],[Final Meter Reading (km) ]]-Table1[[#This Row],[Initial Meter Reading (km) ]]</f>
        <v>0</v>
      </c>
      <c r="M303" s="174">
        <f>IF(ISBLANK(Table1[[#This Row],[Fuel Used (in liters)]]),,Table1[[#This Row],[Distance Travelled (km)]]/Table1[[#This Row],[Fuel Used (in liters)]])</f>
        <v>0</v>
      </c>
    </row>
    <row r="304" spans="2:13">
      <c r="B304">
        <f>IF(ISBLANK(Table1[[#This Row],[Date]]), ,MONTH(Table1[[#This Row],[Date]]))</f>
        <v>0</v>
      </c>
      <c r="K304" s="19">
        <f>Table1[[#This Row],[Final Meter Reading (km) ]]-Table1[[#This Row],[Initial Meter Reading (km) ]]</f>
        <v>0</v>
      </c>
      <c r="M304" s="174">
        <f>IF(ISBLANK(Table1[[#This Row],[Fuel Used (in liters)]]),,Table1[[#This Row],[Distance Travelled (km)]]/Table1[[#This Row],[Fuel Used (in liters)]])</f>
        <v>0</v>
      </c>
    </row>
    <row r="305" spans="2:13">
      <c r="B305">
        <f>IF(ISBLANK(Table1[[#This Row],[Date]]), ,MONTH(Table1[[#This Row],[Date]]))</f>
        <v>0</v>
      </c>
      <c r="K305" s="19">
        <f>Table1[[#This Row],[Final Meter Reading (km) ]]-Table1[[#This Row],[Initial Meter Reading (km) ]]</f>
        <v>0</v>
      </c>
      <c r="M305" s="174">
        <f>IF(ISBLANK(Table1[[#This Row],[Fuel Used (in liters)]]),,Table1[[#This Row],[Distance Travelled (km)]]/Table1[[#This Row],[Fuel Used (in liters)]])</f>
        <v>0</v>
      </c>
    </row>
    <row r="306" spans="2:13">
      <c r="B306">
        <f>IF(ISBLANK(Table1[[#This Row],[Date]]), ,MONTH(Table1[[#This Row],[Date]]))</f>
        <v>0</v>
      </c>
      <c r="K306" s="19">
        <f>Table1[[#This Row],[Final Meter Reading (km) ]]-Table1[[#This Row],[Initial Meter Reading (km) ]]</f>
        <v>0</v>
      </c>
      <c r="M306" s="174">
        <f>IF(ISBLANK(Table1[[#This Row],[Fuel Used (in liters)]]),,Table1[[#This Row],[Distance Travelled (km)]]/Table1[[#This Row],[Fuel Used (in liters)]])</f>
        <v>0</v>
      </c>
    </row>
    <row r="307" spans="2:13">
      <c r="B307">
        <f>IF(ISBLANK(Table1[[#This Row],[Date]]), ,MONTH(Table1[[#This Row],[Date]]))</f>
        <v>0</v>
      </c>
      <c r="K307" s="19">
        <f>Table1[[#This Row],[Final Meter Reading (km) ]]-Table1[[#This Row],[Initial Meter Reading (km) ]]</f>
        <v>0</v>
      </c>
      <c r="M307" s="174">
        <f>IF(ISBLANK(Table1[[#This Row],[Fuel Used (in liters)]]),,Table1[[#This Row],[Distance Travelled (km)]]/Table1[[#This Row],[Fuel Used (in liters)]])</f>
        <v>0</v>
      </c>
    </row>
    <row r="308" spans="2:13">
      <c r="B308">
        <f>IF(ISBLANK(Table1[[#This Row],[Date]]), ,MONTH(Table1[[#This Row],[Date]]))</f>
        <v>0</v>
      </c>
      <c r="K308" s="19">
        <f>Table1[[#This Row],[Final Meter Reading (km) ]]-Table1[[#This Row],[Initial Meter Reading (km) ]]</f>
        <v>0</v>
      </c>
      <c r="M308" s="174">
        <f>IF(ISBLANK(Table1[[#This Row],[Fuel Used (in liters)]]),,Table1[[#This Row],[Distance Travelled (km)]]/Table1[[#This Row],[Fuel Used (in liters)]])</f>
        <v>0</v>
      </c>
    </row>
    <row r="309" spans="2:13">
      <c r="B309">
        <f>IF(ISBLANK(Table1[[#This Row],[Date]]), ,MONTH(Table1[[#This Row],[Date]]))</f>
        <v>0</v>
      </c>
      <c r="K309" s="19">
        <f>Table1[[#This Row],[Final Meter Reading (km) ]]-Table1[[#This Row],[Initial Meter Reading (km) ]]</f>
        <v>0</v>
      </c>
      <c r="M309" s="174">
        <f>IF(ISBLANK(Table1[[#This Row],[Fuel Used (in liters)]]),,Table1[[#This Row],[Distance Travelled (km)]]/Table1[[#This Row],[Fuel Used (in liters)]])</f>
        <v>0</v>
      </c>
    </row>
    <row r="310" spans="2:13">
      <c r="B310">
        <f>IF(ISBLANK(Table1[[#This Row],[Date]]), ,MONTH(Table1[[#This Row],[Date]]))</f>
        <v>0</v>
      </c>
      <c r="K310" s="19">
        <f>Table1[[#This Row],[Final Meter Reading (km) ]]-Table1[[#This Row],[Initial Meter Reading (km) ]]</f>
        <v>0</v>
      </c>
      <c r="M310" s="174">
        <f>IF(ISBLANK(Table1[[#This Row],[Fuel Used (in liters)]]),,Table1[[#This Row],[Distance Travelled (km)]]/Table1[[#This Row],[Fuel Used (in liters)]])</f>
        <v>0</v>
      </c>
    </row>
    <row r="311" spans="2:13">
      <c r="B311">
        <f>IF(ISBLANK(Table1[[#This Row],[Date]]), ,MONTH(Table1[[#This Row],[Date]]))</f>
        <v>0</v>
      </c>
      <c r="K311" s="19">
        <f>Table1[[#This Row],[Final Meter Reading (km) ]]-Table1[[#This Row],[Initial Meter Reading (km) ]]</f>
        <v>0</v>
      </c>
      <c r="M311" s="174">
        <f>IF(ISBLANK(Table1[[#This Row],[Fuel Used (in liters)]]),,Table1[[#This Row],[Distance Travelled (km)]]/Table1[[#This Row],[Fuel Used (in liters)]])</f>
        <v>0</v>
      </c>
    </row>
    <row r="312" spans="2:13">
      <c r="B312">
        <f>IF(ISBLANK(Table1[[#This Row],[Date]]), ,MONTH(Table1[[#This Row],[Date]]))</f>
        <v>0</v>
      </c>
      <c r="K312" s="19">
        <f>Table1[[#This Row],[Final Meter Reading (km) ]]-Table1[[#This Row],[Initial Meter Reading (km) ]]</f>
        <v>0</v>
      </c>
      <c r="M312" s="174">
        <f>IF(ISBLANK(Table1[[#This Row],[Fuel Used (in liters)]]),,Table1[[#This Row],[Distance Travelled (km)]]/Table1[[#This Row],[Fuel Used (in liters)]])</f>
        <v>0</v>
      </c>
    </row>
    <row r="313" spans="2:13">
      <c r="B313">
        <f>IF(ISBLANK(Table1[[#This Row],[Date]]), ,MONTH(Table1[[#This Row],[Date]]))</f>
        <v>0</v>
      </c>
      <c r="K313" s="19">
        <f>Table1[[#This Row],[Final Meter Reading (km) ]]-Table1[[#This Row],[Initial Meter Reading (km) ]]</f>
        <v>0</v>
      </c>
      <c r="M313" s="174">
        <f>IF(ISBLANK(Table1[[#This Row],[Fuel Used (in liters)]]),,Table1[[#This Row],[Distance Travelled (km)]]/Table1[[#This Row],[Fuel Used (in liters)]])</f>
        <v>0</v>
      </c>
    </row>
    <row r="314" spans="2:13">
      <c r="B314">
        <f>IF(ISBLANK(Table1[[#This Row],[Date]]), ,MONTH(Table1[[#This Row],[Date]]))</f>
        <v>0</v>
      </c>
      <c r="K314" s="19">
        <f>Table1[[#This Row],[Final Meter Reading (km) ]]-Table1[[#This Row],[Initial Meter Reading (km) ]]</f>
        <v>0</v>
      </c>
      <c r="M314" s="174">
        <f>IF(ISBLANK(Table1[[#This Row],[Fuel Used (in liters)]]),,Table1[[#This Row],[Distance Travelled (km)]]/Table1[[#This Row],[Fuel Used (in liters)]])</f>
        <v>0</v>
      </c>
    </row>
    <row r="315" spans="2:13">
      <c r="B315">
        <f>IF(ISBLANK(Table1[[#This Row],[Date]]), ,MONTH(Table1[[#This Row],[Date]]))</f>
        <v>0</v>
      </c>
      <c r="K315" s="19">
        <f>Table1[[#This Row],[Final Meter Reading (km) ]]-Table1[[#This Row],[Initial Meter Reading (km) ]]</f>
        <v>0</v>
      </c>
      <c r="M315" s="174">
        <f>IF(ISBLANK(Table1[[#This Row],[Fuel Used (in liters)]]),,Table1[[#This Row],[Distance Travelled (km)]]/Table1[[#This Row],[Fuel Used (in liters)]])</f>
        <v>0</v>
      </c>
    </row>
    <row r="316" spans="2:13">
      <c r="B316">
        <f>IF(ISBLANK(Table1[[#This Row],[Date]]), ,MONTH(Table1[[#This Row],[Date]]))</f>
        <v>0</v>
      </c>
      <c r="K316" s="19">
        <f>Table1[[#This Row],[Final Meter Reading (km) ]]-Table1[[#This Row],[Initial Meter Reading (km) ]]</f>
        <v>0</v>
      </c>
      <c r="M316" s="174">
        <f>IF(ISBLANK(Table1[[#This Row],[Fuel Used (in liters)]]),,Table1[[#This Row],[Distance Travelled (km)]]/Table1[[#This Row],[Fuel Used (in liters)]])</f>
        <v>0</v>
      </c>
    </row>
    <row r="317" spans="2:13">
      <c r="B317">
        <f>IF(ISBLANK(Table1[[#This Row],[Date]]), ,MONTH(Table1[[#This Row],[Date]]))</f>
        <v>0</v>
      </c>
      <c r="K317" s="19">
        <f>Table1[[#This Row],[Final Meter Reading (km) ]]-Table1[[#This Row],[Initial Meter Reading (km) ]]</f>
        <v>0</v>
      </c>
      <c r="M317" s="174">
        <f>IF(ISBLANK(Table1[[#This Row],[Fuel Used (in liters)]]),,Table1[[#This Row],[Distance Travelled (km)]]/Table1[[#This Row],[Fuel Used (in liters)]])</f>
        <v>0</v>
      </c>
    </row>
    <row r="318" spans="2:13">
      <c r="B318">
        <f>IF(ISBLANK(Table1[[#This Row],[Date]]), ,MONTH(Table1[[#This Row],[Date]]))</f>
        <v>0</v>
      </c>
      <c r="K318" s="19">
        <f>Table1[[#This Row],[Final Meter Reading (km) ]]-Table1[[#This Row],[Initial Meter Reading (km) ]]</f>
        <v>0</v>
      </c>
      <c r="M318" s="174">
        <f>IF(ISBLANK(Table1[[#This Row],[Fuel Used (in liters)]]),,Table1[[#This Row],[Distance Travelled (km)]]/Table1[[#This Row],[Fuel Used (in liters)]])</f>
        <v>0</v>
      </c>
    </row>
    <row r="319" spans="2:13">
      <c r="B319">
        <f>IF(ISBLANK(Table1[[#This Row],[Date]]), ,MONTH(Table1[[#This Row],[Date]]))</f>
        <v>0</v>
      </c>
      <c r="K319" s="19">
        <f>Table1[[#This Row],[Final Meter Reading (km) ]]-Table1[[#This Row],[Initial Meter Reading (km) ]]</f>
        <v>0</v>
      </c>
      <c r="M319" s="174">
        <f>IF(ISBLANK(Table1[[#This Row],[Fuel Used (in liters)]]),,Table1[[#This Row],[Distance Travelled (km)]]/Table1[[#This Row],[Fuel Used (in liters)]])</f>
        <v>0</v>
      </c>
    </row>
    <row r="320" spans="2:13">
      <c r="B320">
        <f>IF(ISBLANK(Table1[[#This Row],[Date]]), ,MONTH(Table1[[#This Row],[Date]]))</f>
        <v>0</v>
      </c>
      <c r="K320" s="19">
        <f>Table1[[#This Row],[Final Meter Reading (km) ]]-Table1[[#This Row],[Initial Meter Reading (km) ]]</f>
        <v>0</v>
      </c>
      <c r="M320" s="174">
        <f>IF(ISBLANK(Table1[[#This Row],[Fuel Used (in liters)]]),,Table1[[#This Row],[Distance Travelled (km)]]/Table1[[#This Row],[Fuel Used (in liters)]])</f>
        <v>0</v>
      </c>
    </row>
    <row r="321" spans="2:13">
      <c r="B321">
        <f>IF(ISBLANK(Table1[[#This Row],[Date]]), ,MONTH(Table1[[#This Row],[Date]]))</f>
        <v>0</v>
      </c>
      <c r="K321" s="19">
        <f>Table1[[#This Row],[Final Meter Reading (km) ]]-Table1[[#This Row],[Initial Meter Reading (km) ]]</f>
        <v>0</v>
      </c>
      <c r="M321" s="174">
        <f>IF(ISBLANK(Table1[[#This Row],[Fuel Used (in liters)]]),,Table1[[#This Row],[Distance Travelled (km)]]/Table1[[#This Row],[Fuel Used (in liters)]])</f>
        <v>0</v>
      </c>
    </row>
    <row r="322" spans="2:13">
      <c r="B322">
        <f>IF(ISBLANK(Table1[[#This Row],[Date]]), ,MONTH(Table1[[#This Row],[Date]]))</f>
        <v>0</v>
      </c>
      <c r="K322" s="19">
        <f>Table1[[#This Row],[Final Meter Reading (km) ]]-Table1[[#This Row],[Initial Meter Reading (km) ]]</f>
        <v>0</v>
      </c>
      <c r="M322" s="174">
        <f>IF(ISBLANK(Table1[[#This Row],[Fuel Used (in liters)]]),,Table1[[#This Row],[Distance Travelled (km)]]/Table1[[#This Row],[Fuel Used (in liters)]])</f>
        <v>0</v>
      </c>
    </row>
    <row r="323" spans="2:13">
      <c r="B323">
        <f>IF(ISBLANK(Table1[[#This Row],[Date]]), ,MONTH(Table1[[#This Row],[Date]]))</f>
        <v>0</v>
      </c>
      <c r="K323" s="19">
        <f>Table1[[#This Row],[Final Meter Reading (km) ]]-Table1[[#This Row],[Initial Meter Reading (km) ]]</f>
        <v>0</v>
      </c>
      <c r="M323" s="174">
        <f>IF(ISBLANK(Table1[[#This Row],[Fuel Used (in liters)]]),,Table1[[#This Row],[Distance Travelled (km)]]/Table1[[#This Row],[Fuel Used (in liters)]])</f>
        <v>0</v>
      </c>
    </row>
    <row r="324" spans="2:13">
      <c r="B324">
        <f>IF(ISBLANK(Table1[[#This Row],[Date]]), ,MONTH(Table1[[#This Row],[Date]]))</f>
        <v>0</v>
      </c>
      <c r="K324" s="19">
        <f>Table1[[#This Row],[Final Meter Reading (km) ]]-Table1[[#This Row],[Initial Meter Reading (km) ]]</f>
        <v>0</v>
      </c>
      <c r="M324" s="174">
        <f>IF(ISBLANK(Table1[[#This Row],[Fuel Used (in liters)]]),,Table1[[#This Row],[Distance Travelled (km)]]/Table1[[#This Row],[Fuel Used (in liters)]])</f>
        <v>0</v>
      </c>
    </row>
    <row r="325" spans="2:13">
      <c r="B325">
        <f>IF(ISBLANK(Table1[[#This Row],[Date]]), ,MONTH(Table1[[#This Row],[Date]]))</f>
        <v>0</v>
      </c>
      <c r="K325" s="19">
        <f>Table1[[#This Row],[Final Meter Reading (km) ]]-Table1[[#This Row],[Initial Meter Reading (km) ]]</f>
        <v>0</v>
      </c>
      <c r="M325" s="174">
        <f>IF(ISBLANK(Table1[[#This Row],[Fuel Used (in liters)]]),,Table1[[#This Row],[Distance Travelled (km)]]/Table1[[#This Row],[Fuel Used (in liters)]])</f>
        <v>0</v>
      </c>
    </row>
    <row r="326" spans="2:13">
      <c r="B326">
        <f>IF(ISBLANK(Table1[[#This Row],[Date]]), ,MONTH(Table1[[#This Row],[Date]]))</f>
        <v>0</v>
      </c>
      <c r="K326" s="19">
        <f>Table1[[#This Row],[Final Meter Reading (km) ]]-Table1[[#This Row],[Initial Meter Reading (km) ]]</f>
        <v>0</v>
      </c>
      <c r="M326" s="174">
        <f>IF(ISBLANK(Table1[[#This Row],[Fuel Used (in liters)]]),,Table1[[#This Row],[Distance Travelled (km)]]/Table1[[#This Row],[Fuel Used (in liters)]])</f>
        <v>0</v>
      </c>
    </row>
    <row r="327" spans="2:13">
      <c r="B327">
        <f>IF(ISBLANK(Table1[[#This Row],[Date]]), ,MONTH(Table1[[#This Row],[Date]]))</f>
        <v>0</v>
      </c>
      <c r="K327" s="19">
        <f>Table1[[#This Row],[Final Meter Reading (km) ]]-Table1[[#This Row],[Initial Meter Reading (km) ]]</f>
        <v>0</v>
      </c>
      <c r="M327" s="174">
        <f>IF(ISBLANK(Table1[[#This Row],[Fuel Used (in liters)]]),,Table1[[#This Row],[Distance Travelled (km)]]/Table1[[#This Row],[Fuel Used (in liters)]])</f>
        <v>0</v>
      </c>
    </row>
    <row r="328" spans="2:13">
      <c r="B328">
        <f>IF(ISBLANK(Table1[[#This Row],[Date]]), ,MONTH(Table1[[#This Row],[Date]]))</f>
        <v>0</v>
      </c>
      <c r="K328" s="19">
        <f>Table1[[#This Row],[Final Meter Reading (km) ]]-Table1[[#This Row],[Initial Meter Reading (km) ]]</f>
        <v>0</v>
      </c>
      <c r="M328" s="174">
        <f>IF(ISBLANK(Table1[[#This Row],[Fuel Used (in liters)]]),,Table1[[#This Row],[Distance Travelled (km)]]/Table1[[#This Row],[Fuel Used (in liters)]])</f>
        <v>0</v>
      </c>
    </row>
    <row r="329" spans="2:13">
      <c r="B329">
        <f>IF(ISBLANK(Table1[[#This Row],[Date]]), ,MONTH(Table1[[#This Row],[Date]]))</f>
        <v>0</v>
      </c>
      <c r="K329" s="19">
        <f>Table1[[#This Row],[Final Meter Reading (km) ]]-Table1[[#This Row],[Initial Meter Reading (km) ]]</f>
        <v>0</v>
      </c>
      <c r="M329" s="174">
        <f>IF(ISBLANK(Table1[[#This Row],[Fuel Used (in liters)]]),,Table1[[#This Row],[Distance Travelled (km)]]/Table1[[#This Row],[Fuel Used (in liters)]])</f>
        <v>0</v>
      </c>
    </row>
    <row r="330" spans="2:13">
      <c r="B330">
        <f>IF(ISBLANK(Table1[[#This Row],[Date]]), ,MONTH(Table1[[#This Row],[Date]]))</f>
        <v>0</v>
      </c>
      <c r="K330" s="19">
        <f>Table1[[#This Row],[Final Meter Reading (km) ]]-Table1[[#This Row],[Initial Meter Reading (km) ]]</f>
        <v>0</v>
      </c>
      <c r="M330" s="174">
        <f>IF(ISBLANK(Table1[[#This Row],[Fuel Used (in liters)]]),,Table1[[#This Row],[Distance Travelled (km)]]/Table1[[#This Row],[Fuel Used (in liters)]])</f>
        <v>0</v>
      </c>
    </row>
    <row r="331" spans="2:13">
      <c r="B331">
        <f>IF(ISBLANK(Table1[[#This Row],[Date]]), ,MONTH(Table1[[#This Row],[Date]]))</f>
        <v>0</v>
      </c>
      <c r="K331" s="19">
        <f>Table1[[#This Row],[Final Meter Reading (km) ]]-Table1[[#This Row],[Initial Meter Reading (km) ]]</f>
        <v>0</v>
      </c>
      <c r="M331" s="174">
        <f>IF(ISBLANK(Table1[[#This Row],[Fuel Used (in liters)]]),,Table1[[#This Row],[Distance Travelled (km)]]/Table1[[#This Row],[Fuel Used (in liters)]])</f>
        <v>0</v>
      </c>
    </row>
    <row r="332" spans="2:13">
      <c r="B332">
        <f>IF(ISBLANK(Table1[[#This Row],[Date]]), ,MONTH(Table1[[#This Row],[Date]]))</f>
        <v>0</v>
      </c>
      <c r="K332" s="19">
        <f>Table1[[#This Row],[Final Meter Reading (km) ]]-Table1[[#This Row],[Initial Meter Reading (km) ]]</f>
        <v>0</v>
      </c>
      <c r="M332" s="174">
        <f>IF(ISBLANK(Table1[[#This Row],[Fuel Used (in liters)]]),,Table1[[#This Row],[Distance Travelled (km)]]/Table1[[#This Row],[Fuel Used (in liters)]])</f>
        <v>0</v>
      </c>
    </row>
    <row r="333" spans="2:13">
      <c r="B333">
        <f>IF(ISBLANK(Table1[[#This Row],[Date]]), ,MONTH(Table1[[#This Row],[Date]]))</f>
        <v>0</v>
      </c>
      <c r="K333" s="19">
        <f>Table1[[#This Row],[Final Meter Reading (km) ]]-Table1[[#This Row],[Initial Meter Reading (km) ]]</f>
        <v>0</v>
      </c>
      <c r="M333" s="174">
        <f>IF(ISBLANK(Table1[[#This Row],[Fuel Used (in liters)]]),,Table1[[#This Row],[Distance Travelled (km)]]/Table1[[#This Row],[Fuel Used (in liters)]])</f>
        <v>0</v>
      </c>
    </row>
    <row r="334" spans="2:13">
      <c r="B334">
        <f>IF(ISBLANK(Table1[[#This Row],[Date]]), ,MONTH(Table1[[#This Row],[Date]]))</f>
        <v>0</v>
      </c>
      <c r="K334" s="19">
        <f>Table1[[#This Row],[Final Meter Reading (km) ]]-Table1[[#This Row],[Initial Meter Reading (km) ]]</f>
        <v>0</v>
      </c>
      <c r="M334" s="174">
        <f>IF(ISBLANK(Table1[[#This Row],[Fuel Used (in liters)]]),,Table1[[#This Row],[Distance Travelled (km)]]/Table1[[#This Row],[Fuel Used (in liters)]])</f>
        <v>0</v>
      </c>
    </row>
    <row r="335" spans="2:13">
      <c r="B335">
        <f>IF(ISBLANK(Table1[[#This Row],[Date]]), ,MONTH(Table1[[#This Row],[Date]]))</f>
        <v>0</v>
      </c>
      <c r="K335" s="19">
        <f>Table1[[#This Row],[Final Meter Reading (km) ]]-Table1[[#This Row],[Initial Meter Reading (km) ]]</f>
        <v>0</v>
      </c>
      <c r="M335" s="174">
        <f>IF(ISBLANK(Table1[[#This Row],[Fuel Used (in liters)]]),,Table1[[#This Row],[Distance Travelled (km)]]/Table1[[#This Row],[Fuel Used (in liters)]])</f>
        <v>0</v>
      </c>
    </row>
    <row r="336" spans="2:13">
      <c r="B336">
        <f>IF(ISBLANK(Table1[[#This Row],[Date]]), ,MONTH(Table1[[#This Row],[Date]]))</f>
        <v>0</v>
      </c>
      <c r="K336" s="19">
        <f>Table1[[#This Row],[Final Meter Reading (km) ]]-Table1[[#This Row],[Initial Meter Reading (km) ]]</f>
        <v>0</v>
      </c>
      <c r="M336" s="174">
        <f>IF(ISBLANK(Table1[[#This Row],[Fuel Used (in liters)]]),,Table1[[#This Row],[Distance Travelled (km)]]/Table1[[#This Row],[Fuel Used (in liters)]])</f>
        <v>0</v>
      </c>
    </row>
    <row r="337" spans="2:13">
      <c r="B337">
        <f>IF(ISBLANK(Table1[[#This Row],[Date]]), ,MONTH(Table1[[#This Row],[Date]]))</f>
        <v>0</v>
      </c>
      <c r="K337" s="19">
        <f>Table1[[#This Row],[Final Meter Reading (km) ]]-Table1[[#This Row],[Initial Meter Reading (km) ]]</f>
        <v>0</v>
      </c>
      <c r="M337" s="174">
        <f>IF(ISBLANK(Table1[[#This Row],[Fuel Used (in liters)]]),,Table1[[#This Row],[Distance Travelled (km)]]/Table1[[#This Row],[Fuel Used (in liters)]])</f>
        <v>0</v>
      </c>
    </row>
    <row r="338" spans="2:13">
      <c r="B338">
        <f>IF(ISBLANK(Table1[[#This Row],[Date]]), ,MONTH(Table1[[#This Row],[Date]]))</f>
        <v>0</v>
      </c>
      <c r="K338" s="19">
        <f>Table1[[#This Row],[Final Meter Reading (km) ]]-Table1[[#This Row],[Initial Meter Reading (km) ]]</f>
        <v>0</v>
      </c>
      <c r="M338" s="174">
        <f>IF(ISBLANK(Table1[[#This Row],[Fuel Used (in liters)]]),,Table1[[#This Row],[Distance Travelled (km)]]/Table1[[#This Row],[Fuel Used (in liters)]])</f>
        <v>0</v>
      </c>
    </row>
    <row r="339" spans="2:13">
      <c r="B339">
        <f>IF(ISBLANK(Table1[[#This Row],[Date]]), ,MONTH(Table1[[#This Row],[Date]]))</f>
        <v>0</v>
      </c>
      <c r="K339" s="19">
        <f>Table1[[#This Row],[Final Meter Reading (km) ]]-Table1[[#This Row],[Initial Meter Reading (km) ]]</f>
        <v>0</v>
      </c>
      <c r="M339" s="174">
        <f>IF(ISBLANK(Table1[[#This Row],[Fuel Used (in liters)]]),,Table1[[#This Row],[Distance Travelled (km)]]/Table1[[#This Row],[Fuel Used (in liters)]])</f>
        <v>0</v>
      </c>
    </row>
    <row r="340" spans="2:13">
      <c r="B340">
        <f>IF(ISBLANK(Table1[[#This Row],[Date]]), ,MONTH(Table1[[#This Row],[Date]]))</f>
        <v>0</v>
      </c>
      <c r="K340" s="19">
        <f>Table1[[#This Row],[Final Meter Reading (km) ]]-Table1[[#This Row],[Initial Meter Reading (km) ]]</f>
        <v>0</v>
      </c>
      <c r="M340" s="174">
        <f>IF(ISBLANK(Table1[[#This Row],[Fuel Used (in liters)]]),,Table1[[#This Row],[Distance Travelled (km)]]/Table1[[#This Row],[Fuel Used (in liters)]])</f>
        <v>0</v>
      </c>
    </row>
    <row r="341" spans="2:13">
      <c r="B341">
        <f>IF(ISBLANK(Table1[[#This Row],[Date]]), ,MONTH(Table1[[#This Row],[Date]]))</f>
        <v>0</v>
      </c>
      <c r="K341" s="19">
        <f>Table1[[#This Row],[Final Meter Reading (km) ]]-Table1[[#This Row],[Initial Meter Reading (km) ]]</f>
        <v>0</v>
      </c>
      <c r="M341" s="174">
        <f>IF(ISBLANK(Table1[[#This Row],[Fuel Used (in liters)]]),,Table1[[#This Row],[Distance Travelled (km)]]/Table1[[#This Row],[Fuel Used (in liters)]])</f>
        <v>0</v>
      </c>
    </row>
    <row r="342" spans="2:13">
      <c r="B342">
        <f>IF(ISBLANK(Table1[[#This Row],[Date]]), ,MONTH(Table1[[#This Row],[Date]]))</f>
        <v>0</v>
      </c>
      <c r="K342" s="19">
        <f>Table1[[#This Row],[Final Meter Reading (km) ]]-Table1[[#This Row],[Initial Meter Reading (km) ]]</f>
        <v>0</v>
      </c>
      <c r="M342" s="174">
        <f>IF(ISBLANK(Table1[[#This Row],[Fuel Used (in liters)]]),,Table1[[#This Row],[Distance Travelled (km)]]/Table1[[#This Row],[Fuel Used (in liters)]])</f>
        <v>0</v>
      </c>
    </row>
    <row r="343" spans="2:13">
      <c r="B343">
        <f>IF(ISBLANK(Table1[[#This Row],[Date]]), ,MONTH(Table1[[#This Row],[Date]]))</f>
        <v>0</v>
      </c>
      <c r="K343" s="19">
        <f>Table1[[#This Row],[Final Meter Reading (km) ]]-Table1[[#This Row],[Initial Meter Reading (km) ]]</f>
        <v>0</v>
      </c>
      <c r="M343" s="174">
        <f>IF(ISBLANK(Table1[[#This Row],[Fuel Used (in liters)]]),,Table1[[#This Row],[Distance Travelled (km)]]/Table1[[#This Row],[Fuel Used (in liters)]])</f>
        <v>0</v>
      </c>
    </row>
    <row r="344" spans="2:13">
      <c r="B344">
        <f>IF(ISBLANK(Table1[[#This Row],[Date]]), ,MONTH(Table1[[#This Row],[Date]]))</f>
        <v>0</v>
      </c>
      <c r="K344" s="19">
        <f>Table1[[#This Row],[Final Meter Reading (km) ]]-Table1[[#This Row],[Initial Meter Reading (km) ]]</f>
        <v>0</v>
      </c>
      <c r="M344" s="174">
        <f>IF(ISBLANK(Table1[[#This Row],[Fuel Used (in liters)]]),,Table1[[#This Row],[Distance Travelled (km)]]/Table1[[#This Row],[Fuel Used (in liters)]])</f>
        <v>0</v>
      </c>
    </row>
    <row r="345" spans="2:13">
      <c r="B345">
        <f>IF(ISBLANK(Table1[[#This Row],[Date]]), ,MONTH(Table1[[#This Row],[Date]]))</f>
        <v>0</v>
      </c>
      <c r="K345" s="19">
        <f>Table1[[#This Row],[Final Meter Reading (km) ]]-Table1[[#This Row],[Initial Meter Reading (km) ]]</f>
        <v>0</v>
      </c>
      <c r="M345" s="174">
        <f>IF(ISBLANK(Table1[[#This Row],[Fuel Used (in liters)]]),,Table1[[#This Row],[Distance Travelled (km)]]/Table1[[#This Row],[Fuel Used (in liters)]])</f>
        <v>0</v>
      </c>
    </row>
    <row r="346" spans="2:13">
      <c r="B346">
        <f>IF(ISBLANK(Table1[[#This Row],[Date]]), ,MONTH(Table1[[#This Row],[Date]]))</f>
        <v>0</v>
      </c>
      <c r="K346" s="19">
        <f>Table1[[#This Row],[Final Meter Reading (km) ]]-Table1[[#This Row],[Initial Meter Reading (km) ]]</f>
        <v>0</v>
      </c>
      <c r="M346" s="174">
        <f>IF(ISBLANK(Table1[[#This Row],[Fuel Used (in liters)]]),,Table1[[#This Row],[Distance Travelled (km)]]/Table1[[#This Row],[Fuel Used (in liters)]])</f>
        <v>0</v>
      </c>
    </row>
    <row r="347" spans="2:13">
      <c r="B347">
        <f>IF(ISBLANK(Table1[[#This Row],[Date]]), ,MONTH(Table1[[#This Row],[Date]]))</f>
        <v>0</v>
      </c>
      <c r="K347" s="19">
        <f>Table1[[#This Row],[Final Meter Reading (km) ]]-Table1[[#This Row],[Initial Meter Reading (km) ]]</f>
        <v>0</v>
      </c>
      <c r="M347" s="174">
        <f>IF(ISBLANK(Table1[[#This Row],[Fuel Used (in liters)]]),,Table1[[#This Row],[Distance Travelled (km)]]/Table1[[#This Row],[Fuel Used (in liters)]])</f>
        <v>0</v>
      </c>
    </row>
    <row r="348" spans="2:13">
      <c r="B348">
        <f>IF(ISBLANK(Table1[[#This Row],[Date]]), ,MONTH(Table1[[#This Row],[Date]]))</f>
        <v>0</v>
      </c>
      <c r="K348" s="19">
        <f>Table1[[#This Row],[Final Meter Reading (km) ]]-Table1[[#This Row],[Initial Meter Reading (km) ]]</f>
        <v>0</v>
      </c>
      <c r="M348" s="174">
        <f>IF(ISBLANK(Table1[[#This Row],[Fuel Used (in liters)]]),,Table1[[#This Row],[Distance Travelled (km)]]/Table1[[#This Row],[Fuel Used (in liters)]])</f>
        <v>0</v>
      </c>
    </row>
    <row r="349" spans="2:13">
      <c r="B349">
        <f>IF(ISBLANK(Table1[[#This Row],[Date]]), ,MONTH(Table1[[#This Row],[Date]]))</f>
        <v>0</v>
      </c>
      <c r="K349" s="19">
        <f>Table1[[#This Row],[Final Meter Reading (km) ]]-Table1[[#This Row],[Initial Meter Reading (km) ]]</f>
        <v>0</v>
      </c>
      <c r="M349" s="174">
        <f>IF(ISBLANK(Table1[[#This Row],[Fuel Used (in liters)]]),,Table1[[#This Row],[Distance Travelled (km)]]/Table1[[#This Row],[Fuel Used (in liters)]])</f>
        <v>0</v>
      </c>
    </row>
    <row r="350" spans="2:13">
      <c r="B350">
        <f>IF(ISBLANK(Table1[[#This Row],[Date]]), ,MONTH(Table1[[#This Row],[Date]]))</f>
        <v>0</v>
      </c>
      <c r="K350" s="19">
        <f>Table1[[#This Row],[Final Meter Reading (km) ]]-Table1[[#This Row],[Initial Meter Reading (km) ]]</f>
        <v>0</v>
      </c>
      <c r="M350" s="174">
        <f>IF(ISBLANK(Table1[[#This Row],[Fuel Used (in liters)]]),,Table1[[#This Row],[Distance Travelled (km)]]/Table1[[#This Row],[Fuel Used (in liters)]])</f>
        <v>0</v>
      </c>
    </row>
    <row r="351" spans="2:13">
      <c r="B351">
        <f>IF(ISBLANK(Table1[[#This Row],[Date]]), ,MONTH(Table1[[#This Row],[Date]]))</f>
        <v>0</v>
      </c>
      <c r="K351" s="19">
        <f>Table1[[#This Row],[Final Meter Reading (km) ]]-Table1[[#This Row],[Initial Meter Reading (km) ]]</f>
        <v>0</v>
      </c>
      <c r="M351" s="174">
        <f>IF(ISBLANK(Table1[[#This Row],[Fuel Used (in liters)]]),,Table1[[#This Row],[Distance Travelled (km)]]/Table1[[#This Row],[Fuel Used (in liters)]])</f>
        <v>0</v>
      </c>
    </row>
    <row r="352" spans="2:13">
      <c r="B352">
        <f>IF(ISBLANK(Table1[[#This Row],[Date]]), ,MONTH(Table1[[#This Row],[Date]]))</f>
        <v>0</v>
      </c>
      <c r="K352" s="19">
        <f>Table1[[#This Row],[Final Meter Reading (km) ]]-Table1[[#This Row],[Initial Meter Reading (km) ]]</f>
        <v>0</v>
      </c>
      <c r="M352" s="174">
        <f>IF(ISBLANK(Table1[[#This Row],[Fuel Used (in liters)]]),,Table1[[#This Row],[Distance Travelled (km)]]/Table1[[#This Row],[Fuel Used (in liters)]])</f>
        <v>0</v>
      </c>
    </row>
    <row r="353" spans="2:13">
      <c r="B353">
        <f>IF(ISBLANK(Table1[[#This Row],[Date]]), ,MONTH(Table1[[#This Row],[Date]]))</f>
        <v>0</v>
      </c>
      <c r="K353" s="19">
        <f>Table1[[#This Row],[Final Meter Reading (km) ]]-Table1[[#This Row],[Initial Meter Reading (km) ]]</f>
        <v>0</v>
      </c>
      <c r="M353" s="174">
        <f>IF(ISBLANK(Table1[[#This Row],[Fuel Used (in liters)]]),,Table1[[#This Row],[Distance Travelled (km)]]/Table1[[#This Row],[Fuel Used (in liters)]])</f>
        <v>0</v>
      </c>
    </row>
    <row r="354" spans="2:13">
      <c r="B354">
        <f>IF(ISBLANK(Table1[[#This Row],[Date]]), ,MONTH(Table1[[#This Row],[Date]]))</f>
        <v>0</v>
      </c>
      <c r="K354" s="19">
        <f>Table1[[#This Row],[Final Meter Reading (km) ]]-Table1[[#This Row],[Initial Meter Reading (km) ]]</f>
        <v>0</v>
      </c>
      <c r="M354" s="174">
        <f>IF(ISBLANK(Table1[[#This Row],[Fuel Used (in liters)]]),,Table1[[#This Row],[Distance Travelled (km)]]/Table1[[#This Row],[Fuel Used (in liters)]])</f>
        <v>0</v>
      </c>
    </row>
    <row r="355" spans="2:13">
      <c r="B355">
        <f>IF(ISBLANK(Table1[[#This Row],[Date]]), ,MONTH(Table1[[#This Row],[Date]]))</f>
        <v>0</v>
      </c>
      <c r="K355" s="19">
        <f>Table1[[#This Row],[Final Meter Reading (km) ]]-Table1[[#This Row],[Initial Meter Reading (km) ]]</f>
        <v>0</v>
      </c>
      <c r="M355" s="174">
        <f>IF(ISBLANK(Table1[[#This Row],[Fuel Used (in liters)]]),,Table1[[#This Row],[Distance Travelled (km)]]/Table1[[#This Row],[Fuel Used (in liters)]])</f>
        <v>0</v>
      </c>
    </row>
    <row r="356" spans="2:13">
      <c r="B356">
        <f>IF(ISBLANK(Table1[[#This Row],[Date]]), ,MONTH(Table1[[#This Row],[Date]]))</f>
        <v>0</v>
      </c>
      <c r="K356" s="19">
        <f>Table1[[#This Row],[Final Meter Reading (km) ]]-Table1[[#This Row],[Initial Meter Reading (km) ]]</f>
        <v>0</v>
      </c>
      <c r="M356" s="174">
        <f>IF(ISBLANK(Table1[[#This Row],[Fuel Used (in liters)]]),,Table1[[#This Row],[Distance Travelled (km)]]/Table1[[#This Row],[Fuel Used (in liters)]])</f>
        <v>0</v>
      </c>
    </row>
    <row r="357" spans="2:13">
      <c r="B357">
        <f>IF(ISBLANK(Table1[[#This Row],[Date]]), ,MONTH(Table1[[#This Row],[Date]]))</f>
        <v>0</v>
      </c>
      <c r="K357" s="19">
        <f>Table1[[#This Row],[Final Meter Reading (km) ]]-Table1[[#This Row],[Initial Meter Reading (km) ]]</f>
        <v>0</v>
      </c>
      <c r="M357" s="174">
        <f>IF(ISBLANK(Table1[[#This Row],[Fuel Used (in liters)]]),,Table1[[#This Row],[Distance Travelled (km)]]/Table1[[#This Row],[Fuel Used (in liters)]])</f>
        <v>0</v>
      </c>
    </row>
    <row r="358" spans="2:13">
      <c r="B358">
        <f>IF(ISBLANK(Table1[[#This Row],[Date]]), ,MONTH(Table1[[#This Row],[Date]]))</f>
        <v>0</v>
      </c>
      <c r="K358" s="19">
        <f>Table1[[#This Row],[Final Meter Reading (km) ]]-Table1[[#This Row],[Initial Meter Reading (km) ]]</f>
        <v>0</v>
      </c>
      <c r="M358" s="174">
        <f>IF(ISBLANK(Table1[[#This Row],[Fuel Used (in liters)]]),,Table1[[#This Row],[Distance Travelled (km)]]/Table1[[#This Row],[Fuel Used (in liters)]])</f>
        <v>0</v>
      </c>
    </row>
    <row r="359" spans="2:13">
      <c r="B359">
        <f>IF(ISBLANK(Table1[[#This Row],[Date]]), ,MONTH(Table1[[#This Row],[Date]]))</f>
        <v>0</v>
      </c>
      <c r="K359" s="19">
        <f>Table1[[#This Row],[Final Meter Reading (km) ]]-Table1[[#This Row],[Initial Meter Reading (km) ]]</f>
        <v>0</v>
      </c>
      <c r="M359" s="174">
        <f>IF(ISBLANK(Table1[[#This Row],[Fuel Used (in liters)]]),,Table1[[#This Row],[Distance Travelled (km)]]/Table1[[#This Row],[Fuel Used (in liters)]])</f>
        <v>0</v>
      </c>
    </row>
    <row r="360" spans="2:13">
      <c r="B360">
        <f>IF(ISBLANK(Table1[[#This Row],[Date]]), ,MONTH(Table1[[#This Row],[Date]]))</f>
        <v>0</v>
      </c>
      <c r="K360" s="19">
        <f>Table1[[#This Row],[Final Meter Reading (km) ]]-Table1[[#This Row],[Initial Meter Reading (km) ]]</f>
        <v>0</v>
      </c>
      <c r="M360" s="174">
        <f>IF(ISBLANK(Table1[[#This Row],[Fuel Used (in liters)]]),,Table1[[#This Row],[Distance Travelled (km)]]/Table1[[#This Row],[Fuel Used (in liters)]])</f>
        <v>0</v>
      </c>
    </row>
    <row r="361" spans="2:13">
      <c r="B361">
        <f>IF(ISBLANK(Table1[[#This Row],[Date]]), ,MONTH(Table1[[#This Row],[Date]]))</f>
        <v>0</v>
      </c>
      <c r="K361" s="19">
        <f>Table1[[#This Row],[Final Meter Reading (km) ]]-Table1[[#This Row],[Initial Meter Reading (km) ]]</f>
        <v>0</v>
      </c>
      <c r="M361" s="174">
        <f>IF(ISBLANK(Table1[[#This Row],[Fuel Used (in liters)]]),,Table1[[#This Row],[Distance Travelled (km)]]/Table1[[#This Row],[Fuel Used (in liters)]])</f>
        <v>0</v>
      </c>
    </row>
    <row r="362" spans="2:13">
      <c r="B362">
        <f>IF(ISBLANK(Table1[[#This Row],[Date]]), ,MONTH(Table1[[#This Row],[Date]]))</f>
        <v>0</v>
      </c>
      <c r="K362" s="19">
        <f>Table1[[#This Row],[Final Meter Reading (km) ]]-Table1[[#This Row],[Initial Meter Reading (km) ]]</f>
        <v>0</v>
      </c>
      <c r="M362" s="174">
        <f>IF(ISBLANK(Table1[[#This Row],[Fuel Used (in liters)]]),,Table1[[#This Row],[Distance Travelled (km)]]/Table1[[#This Row],[Fuel Used (in liters)]])</f>
        <v>0</v>
      </c>
    </row>
    <row r="363" spans="2:13">
      <c r="B363">
        <f>IF(ISBLANK(Table1[[#This Row],[Date]]), ,MONTH(Table1[[#This Row],[Date]]))</f>
        <v>0</v>
      </c>
      <c r="K363" s="19">
        <f>Table1[[#This Row],[Final Meter Reading (km) ]]-Table1[[#This Row],[Initial Meter Reading (km) ]]</f>
        <v>0</v>
      </c>
      <c r="M363" s="174">
        <f>IF(ISBLANK(Table1[[#This Row],[Fuel Used (in liters)]]),,Table1[[#This Row],[Distance Travelled (km)]]/Table1[[#This Row],[Fuel Used (in liters)]])</f>
        <v>0</v>
      </c>
    </row>
    <row r="364" spans="2:13">
      <c r="B364">
        <f>IF(ISBLANK(Table1[[#This Row],[Date]]), ,MONTH(Table1[[#This Row],[Date]]))</f>
        <v>0</v>
      </c>
      <c r="K364" s="19">
        <f>Table1[[#This Row],[Final Meter Reading (km) ]]-Table1[[#This Row],[Initial Meter Reading (km) ]]</f>
        <v>0</v>
      </c>
      <c r="M364" s="174">
        <f>IF(ISBLANK(Table1[[#This Row],[Fuel Used (in liters)]]),,Table1[[#This Row],[Distance Travelled (km)]]/Table1[[#This Row],[Fuel Used (in liters)]])</f>
        <v>0</v>
      </c>
    </row>
    <row r="365" spans="2:13">
      <c r="B365">
        <f>IF(ISBLANK(Table1[[#This Row],[Date]]), ,MONTH(Table1[[#This Row],[Date]]))</f>
        <v>0</v>
      </c>
      <c r="K365" s="19">
        <f>Table1[[#This Row],[Final Meter Reading (km) ]]-Table1[[#This Row],[Initial Meter Reading (km) ]]</f>
        <v>0</v>
      </c>
      <c r="M365" s="174">
        <f>IF(ISBLANK(Table1[[#This Row],[Fuel Used (in liters)]]),,Table1[[#This Row],[Distance Travelled (km)]]/Table1[[#This Row],[Fuel Used (in liters)]])</f>
        <v>0</v>
      </c>
    </row>
    <row r="366" spans="2:13">
      <c r="B366">
        <f>IF(ISBLANK(Table1[[#This Row],[Date]]), ,MONTH(Table1[[#This Row],[Date]]))</f>
        <v>0</v>
      </c>
      <c r="K366" s="19">
        <f>Table1[[#This Row],[Final Meter Reading (km) ]]-Table1[[#This Row],[Initial Meter Reading (km) ]]</f>
        <v>0</v>
      </c>
      <c r="M366" s="174">
        <f>IF(ISBLANK(Table1[[#This Row],[Fuel Used (in liters)]]),,Table1[[#This Row],[Distance Travelled (km)]]/Table1[[#This Row],[Fuel Used (in liters)]])</f>
        <v>0</v>
      </c>
    </row>
    <row r="367" spans="2:13">
      <c r="B367">
        <f>IF(ISBLANK(Table1[[#This Row],[Date]]), ,MONTH(Table1[[#This Row],[Date]]))</f>
        <v>0</v>
      </c>
      <c r="K367" s="19">
        <f>Table1[[#This Row],[Final Meter Reading (km) ]]-Table1[[#This Row],[Initial Meter Reading (km) ]]</f>
        <v>0</v>
      </c>
      <c r="M367" s="174">
        <f>IF(ISBLANK(Table1[[#This Row],[Fuel Used (in liters)]]),,Table1[[#This Row],[Distance Travelled (km)]]/Table1[[#This Row],[Fuel Used (in liters)]])</f>
        <v>0</v>
      </c>
    </row>
    <row r="368" spans="2:13">
      <c r="B368">
        <f>IF(ISBLANK(Table1[[#This Row],[Date]]), ,MONTH(Table1[[#This Row],[Date]]))</f>
        <v>0</v>
      </c>
      <c r="K368" s="19">
        <f>Table1[[#This Row],[Final Meter Reading (km) ]]-Table1[[#This Row],[Initial Meter Reading (km) ]]</f>
        <v>0</v>
      </c>
      <c r="M368" s="174">
        <f>IF(ISBLANK(Table1[[#This Row],[Fuel Used (in liters)]]),,Table1[[#This Row],[Distance Travelled (km)]]/Table1[[#This Row],[Fuel Used (in liters)]])</f>
        <v>0</v>
      </c>
    </row>
    <row r="369" spans="2:13">
      <c r="B369">
        <f>IF(ISBLANK(Table1[[#This Row],[Date]]), ,MONTH(Table1[[#This Row],[Date]]))</f>
        <v>0</v>
      </c>
      <c r="K369" s="19">
        <f>Table1[[#This Row],[Final Meter Reading (km) ]]-Table1[[#This Row],[Initial Meter Reading (km) ]]</f>
        <v>0</v>
      </c>
      <c r="M369" s="174">
        <f>IF(ISBLANK(Table1[[#This Row],[Fuel Used (in liters)]]),,Table1[[#This Row],[Distance Travelled (km)]]/Table1[[#This Row],[Fuel Used (in liters)]])</f>
        <v>0</v>
      </c>
    </row>
    <row r="370" spans="2:13">
      <c r="B370">
        <f>IF(ISBLANK(Table1[[#This Row],[Date]]), ,MONTH(Table1[[#This Row],[Date]]))</f>
        <v>0</v>
      </c>
      <c r="K370" s="19">
        <f>Table1[[#This Row],[Final Meter Reading (km) ]]-Table1[[#This Row],[Initial Meter Reading (km) ]]</f>
        <v>0</v>
      </c>
      <c r="M370" s="174">
        <f>IF(ISBLANK(Table1[[#This Row],[Fuel Used (in liters)]]),,Table1[[#This Row],[Distance Travelled (km)]]/Table1[[#This Row],[Fuel Used (in liters)]])</f>
        <v>0</v>
      </c>
    </row>
    <row r="371" spans="2:13">
      <c r="B371">
        <f>IF(ISBLANK(Table1[[#This Row],[Date]]), ,MONTH(Table1[[#This Row],[Date]]))</f>
        <v>0</v>
      </c>
      <c r="K371" s="19">
        <f>Table1[[#This Row],[Final Meter Reading (km) ]]-Table1[[#This Row],[Initial Meter Reading (km) ]]</f>
        <v>0</v>
      </c>
      <c r="M371" s="174">
        <f>IF(ISBLANK(Table1[[#This Row],[Fuel Used (in liters)]]),,Table1[[#This Row],[Distance Travelled (km)]]/Table1[[#This Row],[Fuel Used (in liters)]])</f>
        <v>0</v>
      </c>
    </row>
    <row r="372" spans="2:13">
      <c r="B372">
        <f>IF(ISBLANK(Table1[[#This Row],[Date]]), ,MONTH(Table1[[#This Row],[Date]]))</f>
        <v>0</v>
      </c>
      <c r="K372" s="19">
        <f>Table1[[#This Row],[Final Meter Reading (km) ]]-Table1[[#This Row],[Initial Meter Reading (km) ]]</f>
        <v>0</v>
      </c>
      <c r="M372" s="174">
        <f>IF(ISBLANK(Table1[[#This Row],[Fuel Used (in liters)]]),,Table1[[#This Row],[Distance Travelled (km)]]/Table1[[#This Row],[Fuel Used (in liters)]])</f>
        <v>0</v>
      </c>
    </row>
    <row r="373" spans="2:13">
      <c r="B373">
        <f>IF(ISBLANK(Table1[[#This Row],[Date]]), ,MONTH(Table1[[#This Row],[Date]]))</f>
        <v>0</v>
      </c>
      <c r="K373" s="19">
        <f>Table1[[#This Row],[Final Meter Reading (km) ]]-Table1[[#This Row],[Initial Meter Reading (km) ]]</f>
        <v>0</v>
      </c>
      <c r="M373" s="174">
        <f>IF(ISBLANK(Table1[[#This Row],[Fuel Used (in liters)]]),,Table1[[#This Row],[Distance Travelled (km)]]/Table1[[#This Row],[Fuel Used (in liters)]])</f>
        <v>0</v>
      </c>
    </row>
    <row r="374" spans="2:13">
      <c r="B374">
        <f>IF(ISBLANK(Table1[[#This Row],[Date]]), ,MONTH(Table1[[#This Row],[Date]]))</f>
        <v>0</v>
      </c>
      <c r="K374" s="19">
        <f>Table1[[#This Row],[Final Meter Reading (km) ]]-Table1[[#This Row],[Initial Meter Reading (km) ]]</f>
        <v>0</v>
      </c>
      <c r="M374" s="174">
        <f>IF(ISBLANK(Table1[[#This Row],[Fuel Used (in liters)]]),,Table1[[#This Row],[Distance Travelled (km)]]/Table1[[#This Row],[Fuel Used (in liters)]])</f>
        <v>0</v>
      </c>
    </row>
    <row r="375" spans="2:13">
      <c r="B375">
        <f>IF(ISBLANK(Table1[[#This Row],[Date]]), ,MONTH(Table1[[#This Row],[Date]]))</f>
        <v>0</v>
      </c>
      <c r="K375" s="19">
        <f>Table1[[#This Row],[Final Meter Reading (km) ]]-Table1[[#This Row],[Initial Meter Reading (km) ]]</f>
        <v>0</v>
      </c>
      <c r="M375" s="174">
        <f>IF(ISBLANK(Table1[[#This Row],[Fuel Used (in liters)]]),,Table1[[#This Row],[Distance Travelled (km)]]/Table1[[#This Row],[Fuel Used (in liters)]])</f>
        <v>0</v>
      </c>
    </row>
    <row r="376" spans="2:13">
      <c r="B376">
        <f>IF(ISBLANK(Table1[[#This Row],[Date]]), ,MONTH(Table1[[#This Row],[Date]]))</f>
        <v>0</v>
      </c>
      <c r="K376" s="19">
        <f>Table1[[#This Row],[Final Meter Reading (km) ]]-Table1[[#This Row],[Initial Meter Reading (km) ]]</f>
        <v>0</v>
      </c>
      <c r="M376" s="174">
        <f>IF(ISBLANK(Table1[[#This Row],[Fuel Used (in liters)]]),,Table1[[#This Row],[Distance Travelled (km)]]/Table1[[#This Row],[Fuel Used (in liters)]])</f>
        <v>0</v>
      </c>
    </row>
    <row r="377" spans="2:13">
      <c r="B377">
        <f>IF(ISBLANK(Table1[[#This Row],[Date]]), ,MONTH(Table1[[#This Row],[Date]]))</f>
        <v>0</v>
      </c>
      <c r="K377" s="19">
        <f>Table1[[#This Row],[Final Meter Reading (km) ]]-Table1[[#This Row],[Initial Meter Reading (km) ]]</f>
        <v>0</v>
      </c>
      <c r="M377" s="174">
        <f>IF(ISBLANK(Table1[[#This Row],[Fuel Used (in liters)]]),,Table1[[#This Row],[Distance Travelled (km)]]/Table1[[#This Row],[Fuel Used (in liters)]])</f>
        <v>0</v>
      </c>
    </row>
    <row r="378" spans="2:13">
      <c r="B378">
        <f>IF(ISBLANK(Table1[[#This Row],[Date]]), ,MONTH(Table1[[#This Row],[Date]]))</f>
        <v>0</v>
      </c>
      <c r="K378" s="19">
        <f>Table1[[#This Row],[Final Meter Reading (km) ]]-Table1[[#This Row],[Initial Meter Reading (km) ]]</f>
        <v>0</v>
      </c>
      <c r="M378" s="174">
        <f>IF(ISBLANK(Table1[[#This Row],[Fuel Used (in liters)]]),,Table1[[#This Row],[Distance Travelled (km)]]/Table1[[#This Row],[Fuel Used (in liters)]])</f>
        <v>0</v>
      </c>
    </row>
    <row r="379" spans="2:13">
      <c r="B379">
        <f>IF(ISBLANK(Table1[[#This Row],[Date]]), ,MONTH(Table1[[#This Row],[Date]]))</f>
        <v>0</v>
      </c>
      <c r="K379" s="19">
        <f>Table1[[#This Row],[Final Meter Reading (km) ]]-Table1[[#This Row],[Initial Meter Reading (km) ]]</f>
        <v>0</v>
      </c>
      <c r="M379" s="174">
        <f>IF(ISBLANK(Table1[[#This Row],[Fuel Used (in liters)]]),,Table1[[#This Row],[Distance Travelled (km)]]/Table1[[#This Row],[Fuel Used (in liters)]])</f>
        <v>0</v>
      </c>
    </row>
    <row r="380" spans="2:13">
      <c r="B380">
        <f>IF(ISBLANK(Table1[[#This Row],[Date]]), ,MONTH(Table1[[#This Row],[Date]]))</f>
        <v>0</v>
      </c>
      <c r="K380" s="19">
        <f>Table1[[#This Row],[Final Meter Reading (km) ]]-Table1[[#This Row],[Initial Meter Reading (km) ]]</f>
        <v>0</v>
      </c>
      <c r="M380" s="174">
        <f>IF(ISBLANK(Table1[[#This Row],[Fuel Used (in liters)]]),,Table1[[#This Row],[Distance Travelled (km)]]/Table1[[#This Row],[Fuel Used (in liters)]])</f>
        <v>0</v>
      </c>
    </row>
    <row r="381" spans="2:13">
      <c r="B381">
        <f>IF(ISBLANK(Table1[[#This Row],[Date]]), ,MONTH(Table1[[#This Row],[Date]]))</f>
        <v>0</v>
      </c>
      <c r="K381" s="19">
        <f>Table1[[#This Row],[Final Meter Reading (km) ]]-Table1[[#This Row],[Initial Meter Reading (km) ]]</f>
        <v>0</v>
      </c>
      <c r="M381" s="174">
        <f>IF(ISBLANK(Table1[[#This Row],[Fuel Used (in liters)]]),,Table1[[#This Row],[Distance Travelled (km)]]/Table1[[#This Row],[Fuel Used (in liters)]])</f>
        <v>0</v>
      </c>
    </row>
    <row r="382" spans="2:13">
      <c r="B382">
        <f>IF(ISBLANK(Table1[[#This Row],[Date]]), ,MONTH(Table1[[#This Row],[Date]]))</f>
        <v>0</v>
      </c>
      <c r="K382" s="19">
        <f>Table1[[#This Row],[Final Meter Reading (km) ]]-Table1[[#This Row],[Initial Meter Reading (km) ]]</f>
        <v>0</v>
      </c>
      <c r="M382" s="174">
        <f>IF(ISBLANK(Table1[[#This Row],[Fuel Used (in liters)]]),,Table1[[#This Row],[Distance Travelled (km)]]/Table1[[#This Row],[Fuel Used (in liters)]])</f>
        <v>0</v>
      </c>
    </row>
    <row r="383" spans="2:13">
      <c r="B383">
        <f>IF(ISBLANK(Table1[[#This Row],[Date]]), ,MONTH(Table1[[#This Row],[Date]]))</f>
        <v>0</v>
      </c>
      <c r="K383" s="19">
        <f>Table1[[#This Row],[Final Meter Reading (km) ]]-Table1[[#This Row],[Initial Meter Reading (km) ]]</f>
        <v>0</v>
      </c>
      <c r="M383" s="174">
        <f>IF(ISBLANK(Table1[[#This Row],[Fuel Used (in liters)]]),,Table1[[#This Row],[Distance Travelled (km)]]/Table1[[#This Row],[Fuel Used (in liters)]])</f>
        <v>0</v>
      </c>
    </row>
    <row r="384" spans="2:13">
      <c r="B384">
        <f>IF(ISBLANK(Table1[[#This Row],[Date]]), ,MONTH(Table1[[#This Row],[Date]]))</f>
        <v>0</v>
      </c>
      <c r="K384" s="19">
        <f>Table1[[#This Row],[Final Meter Reading (km) ]]-Table1[[#This Row],[Initial Meter Reading (km) ]]</f>
        <v>0</v>
      </c>
      <c r="M384" s="174">
        <f>IF(ISBLANK(Table1[[#This Row],[Fuel Used (in liters)]]),,Table1[[#This Row],[Distance Travelled (km)]]/Table1[[#This Row],[Fuel Used (in liters)]])</f>
        <v>0</v>
      </c>
    </row>
    <row r="385" spans="2:13">
      <c r="B385">
        <f>IF(ISBLANK(Table1[[#This Row],[Date]]), ,MONTH(Table1[[#This Row],[Date]]))</f>
        <v>0</v>
      </c>
      <c r="K385" s="19">
        <f>Table1[[#This Row],[Final Meter Reading (km) ]]-Table1[[#This Row],[Initial Meter Reading (km) ]]</f>
        <v>0</v>
      </c>
      <c r="M385" s="174">
        <f>IF(ISBLANK(Table1[[#This Row],[Fuel Used (in liters)]]),,Table1[[#This Row],[Distance Travelled (km)]]/Table1[[#This Row],[Fuel Used (in liters)]])</f>
        <v>0</v>
      </c>
    </row>
    <row r="386" spans="2:13">
      <c r="B386">
        <f>IF(ISBLANK(Table1[[#This Row],[Date]]), ,MONTH(Table1[[#This Row],[Date]]))</f>
        <v>0</v>
      </c>
      <c r="K386" s="19">
        <f>Table1[[#This Row],[Final Meter Reading (km) ]]-Table1[[#This Row],[Initial Meter Reading (km) ]]</f>
        <v>0</v>
      </c>
      <c r="M386" s="174">
        <f>IF(ISBLANK(Table1[[#This Row],[Fuel Used (in liters)]]),,Table1[[#This Row],[Distance Travelled (km)]]/Table1[[#This Row],[Fuel Used (in liters)]])</f>
        <v>0</v>
      </c>
    </row>
    <row r="387" spans="2:13">
      <c r="B387">
        <f>IF(ISBLANK(Table1[[#This Row],[Date]]), ,MONTH(Table1[[#This Row],[Date]]))</f>
        <v>0</v>
      </c>
      <c r="K387" s="19">
        <f>Table1[[#This Row],[Final Meter Reading (km) ]]-Table1[[#This Row],[Initial Meter Reading (km) ]]</f>
        <v>0</v>
      </c>
      <c r="M387" s="174">
        <f>IF(ISBLANK(Table1[[#This Row],[Fuel Used (in liters)]]),,Table1[[#This Row],[Distance Travelled (km)]]/Table1[[#This Row],[Fuel Used (in liters)]])</f>
        <v>0</v>
      </c>
    </row>
    <row r="388" spans="2:13">
      <c r="B388">
        <f>IF(ISBLANK(Table1[[#This Row],[Date]]), ,MONTH(Table1[[#This Row],[Date]]))</f>
        <v>0</v>
      </c>
      <c r="K388" s="19">
        <f>Table1[[#This Row],[Final Meter Reading (km) ]]-Table1[[#This Row],[Initial Meter Reading (km) ]]</f>
        <v>0</v>
      </c>
      <c r="M388" s="174">
        <f>IF(ISBLANK(Table1[[#This Row],[Fuel Used (in liters)]]),,Table1[[#This Row],[Distance Travelled (km)]]/Table1[[#This Row],[Fuel Used (in liters)]])</f>
        <v>0</v>
      </c>
    </row>
    <row r="389" spans="2:13">
      <c r="B389">
        <f>IF(ISBLANK(Table1[[#This Row],[Date]]), ,MONTH(Table1[[#This Row],[Date]]))</f>
        <v>0</v>
      </c>
      <c r="K389" s="19">
        <f>Table1[[#This Row],[Final Meter Reading (km) ]]-Table1[[#This Row],[Initial Meter Reading (km) ]]</f>
        <v>0</v>
      </c>
      <c r="M389" s="174">
        <f>IF(ISBLANK(Table1[[#This Row],[Fuel Used (in liters)]]),,Table1[[#This Row],[Distance Travelled (km)]]/Table1[[#This Row],[Fuel Used (in liters)]])</f>
        <v>0</v>
      </c>
    </row>
    <row r="390" spans="2:13">
      <c r="B390">
        <f>IF(ISBLANK(Table1[[#This Row],[Date]]), ,MONTH(Table1[[#This Row],[Date]]))</f>
        <v>0</v>
      </c>
      <c r="K390" s="19">
        <f>Table1[[#This Row],[Final Meter Reading (km) ]]-Table1[[#This Row],[Initial Meter Reading (km) ]]</f>
        <v>0</v>
      </c>
      <c r="M390" s="174">
        <f>IF(ISBLANK(Table1[[#This Row],[Fuel Used (in liters)]]),,Table1[[#This Row],[Distance Travelled (km)]]/Table1[[#This Row],[Fuel Used (in liters)]])</f>
        <v>0</v>
      </c>
    </row>
    <row r="391" spans="2:13">
      <c r="B391">
        <f>IF(ISBLANK(Table1[[#This Row],[Date]]), ,MONTH(Table1[[#This Row],[Date]]))</f>
        <v>0</v>
      </c>
      <c r="K391" s="19">
        <f>Table1[[#This Row],[Final Meter Reading (km) ]]-Table1[[#This Row],[Initial Meter Reading (km) ]]</f>
        <v>0</v>
      </c>
      <c r="M391" s="174">
        <f>IF(ISBLANK(Table1[[#This Row],[Fuel Used (in liters)]]),,Table1[[#This Row],[Distance Travelled (km)]]/Table1[[#This Row],[Fuel Used (in liters)]])</f>
        <v>0</v>
      </c>
    </row>
    <row r="392" spans="2:13">
      <c r="B392">
        <f>IF(ISBLANK(Table1[[#This Row],[Date]]), ,MONTH(Table1[[#This Row],[Date]]))</f>
        <v>0</v>
      </c>
      <c r="K392" s="19">
        <f>Table1[[#This Row],[Final Meter Reading (km) ]]-Table1[[#This Row],[Initial Meter Reading (km) ]]</f>
        <v>0</v>
      </c>
      <c r="M392" s="174">
        <f>IF(ISBLANK(Table1[[#This Row],[Fuel Used (in liters)]]),,Table1[[#This Row],[Distance Travelled (km)]]/Table1[[#This Row],[Fuel Used (in liters)]])</f>
        <v>0</v>
      </c>
    </row>
    <row r="393" spans="2:13">
      <c r="B393">
        <f>IF(ISBLANK(Table1[[#This Row],[Date]]), ,MONTH(Table1[[#This Row],[Date]]))</f>
        <v>0</v>
      </c>
      <c r="K393" s="19">
        <f>Table1[[#This Row],[Final Meter Reading (km) ]]-Table1[[#This Row],[Initial Meter Reading (km) ]]</f>
        <v>0</v>
      </c>
      <c r="M393" s="174">
        <f>IF(ISBLANK(Table1[[#This Row],[Fuel Used (in liters)]]),,Table1[[#This Row],[Distance Travelled (km)]]/Table1[[#This Row],[Fuel Used (in liters)]])</f>
        <v>0</v>
      </c>
    </row>
    <row r="394" spans="2:13">
      <c r="B394">
        <f>IF(ISBLANK(Table1[[#This Row],[Date]]), ,MONTH(Table1[[#This Row],[Date]]))</f>
        <v>0</v>
      </c>
      <c r="K394" s="19">
        <f>Table1[[#This Row],[Final Meter Reading (km) ]]-Table1[[#This Row],[Initial Meter Reading (km) ]]</f>
        <v>0</v>
      </c>
      <c r="M394" s="174">
        <f>IF(ISBLANK(Table1[[#This Row],[Fuel Used (in liters)]]),,Table1[[#This Row],[Distance Travelled (km)]]/Table1[[#This Row],[Fuel Used (in liters)]])</f>
        <v>0</v>
      </c>
    </row>
    <row r="395" spans="2:13">
      <c r="B395">
        <f>IF(ISBLANK(Table1[[#This Row],[Date]]), ,MONTH(Table1[[#This Row],[Date]]))</f>
        <v>0</v>
      </c>
      <c r="K395" s="19">
        <f>Table1[[#This Row],[Final Meter Reading (km) ]]-Table1[[#This Row],[Initial Meter Reading (km) ]]</f>
        <v>0</v>
      </c>
      <c r="M395" s="174">
        <f>IF(ISBLANK(Table1[[#This Row],[Fuel Used (in liters)]]),,Table1[[#This Row],[Distance Travelled (km)]]/Table1[[#This Row],[Fuel Used (in liters)]])</f>
        <v>0</v>
      </c>
    </row>
    <row r="396" spans="2:13">
      <c r="B396">
        <f>IF(ISBLANK(Table1[[#This Row],[Date]]), ,MONTH(Table1[[#This Row],[Date]]))</f>
        <v>0</v>
      </c>
      <c r="K396" s="19">
        <f>Table1[[#This Row],[Final Meter Reading (km) ]]-Table1[[#This Row],[Initial Meter Reading (km) ]]</f>
        <v>0</v>
      </c>
      <c r="M396" s="174">
        <f>IF(ISBLANK(Table1[[#This Row],[Fuel Used (in liters)]]),,Table1[[#This Row],[Distance Travelled (km)]]/Table1[[#This Row],[Fuel Used (in liters)]])</f>
        <v>0</v>
      </c>
    </row>
    <row r="397" spans="2:13">
      <c r="B397">
        <f>IF(ISBLANK(Table1[[#This Row],[Date]]), ,MONTH(Table1[[#This Row],[Date]]))</f>
        <v>0</v>
      </c>
      <c r="K397" s="19">
        <f>Table1[[#This Row],[Final Meter Reading (km) ]]-Table1[[#This Row],[Initial Meter Reading (km) ]]</f>
        <v>0</v>
      </c>
      <c r="M397" s="174">
        <f>IF(ISBLANK(Table1[[#This Row],[Fuel Used (in liters)]]),,Table1[[#This Row],[Distance Travelled (km)]]/Table1[[#This Row],[Fuel Used (in liters)]])</f>
        <v>0</v>
      </c>
    </row>
    <row r="398" spans="2:13">
      <c r="B398">
        <f>IF(ISBLANK(Table1[[#This Row],[Date]]), ,MONTH(Table1[[#This Row],[Date]]))</f>
        <v>0</v>
      </c>
      <c r="K398" s="19">
        <f>Table1[[#This Row],[Final Meter Reading (km) ]]-Table1[[#This Row],[Initial Meter Reading (km) ]]</f>
        <v>0</v>
      </c>
      <c r="M398" s="174">
        <f>IF(ISBLANK(Table1[[#This Row],[Fuel Used (in liters)]]),,Table1[[#This Row],[Distance Travelled (km)]]/Table1[[#This Row],[Fuel Used (in liters)]])</f>
        <v>0</v>
      </c>
    </row>
    <row r="399" spans="2:13">
      <c r="B399">
        <f>IF(ISBLANK(Table1[[#This Row],[Date]]), ,MONTH(Table1[[#This Row],[Date]]))</f>
        <v>0</v>
      </c>
      <c r="K399" s="19">
        <f>Table1[[#This Row],[Final Meter Reading (km) ]]-Table1[[#This Row],[Initial Meter Reading (km) ]]</f>
        <v>0</v>
      </c>
      <c r="M399" s="174">
        <f>IF(ISBLANK(Table1[[#This Row],[Fuel Used (in liters)]]),,Table1[[#This Row],[Distance Travelled (km)]]/Table1[[#This Row],[Fuel Used (in liters)]])</f>
        <v>0</v>
      </c>
    </row>
    <row r="400" spans="2:13">
      <c r="B400">
        <f>IF(ISBLANK(Table1[[#This Row],[Date]]), ,MONTH(Table1[[#This Row],[Date]]))</f>
        <v>0</v>
      </c>
      <c r="K400" s="19">
        <f>Table1[[#This Row],[Final Meter Reading (km) ]]-Table1[[#This Row],[Initial Meter Reading (km) ]]</f>
        <v>0</v>
      </c>
      <c r="M400" s="174">
        <f>IF(ISBLANK(Table1[[#This Row],[Fuel Used (in liters)]]),,Table1[[#This Row],[Distance Travelled (km)]]/Table1[[#This Row],[Fuel Used (in liters)]])</f>
        <v>0</v>
      </c>
    </row>
    <row r="401" spans="2:13">
      <c r="B401">
        <f>IF(ISBLANK(Table1[[#This Row],[Date]]), ,MONTH(Table1[[#This Row],[Date]]))</f>
        <v>0</v>
      </c>
      <c r="K401" s="19">
        <f>Table1[[#This Row],[Final Meter Reading (km) ]]-Table1[[#This Row],[Initial Meter Reading (km) ]]</f>
        <v>0</v>
      </c>
      <c r="M401" s="174">
        <f>IF(ISBLANK(Table1[[#This Row],[Fuel Used (in liters)]]),,Table1[[#This Row],[Distance Travelled (km)]]/Table1[[#This Row],[Fuel Used (in liters)]])</f>
        <v>0</v>
      </c>
    </row>
    <row r="402" spans="2:13">
      <c r="B402">
        <f>IF(ISBLANK(Table1[[#This Row],[Date]]), ,MONTH(Table1[[#This Row],[Date]]))</f>
        <v>0</v>
      </c>
      <c r="K402" s="19">
        <f>Table1[[#This Row],[Final Meter Reading (km) ]]-Table1[[#This Row],[Initial Meter Reading (km) ]]</f>
        <v>0</v>
      </c>
      <c r="M402" s="174">
        <f>IF(ISBLANK(Table1[[#This Row],[Fuel Used (in liters)]]),,Table1[[#This Row],[Distance Travelled (km)]]/Table1[[#This Row],[Fuel Used (in liters)]])</f>
        <v>0</v>
      </c>
    </row>
    <row r="403" spans="2:13">
      <c r="B403">
        <f>IF(ISBLANK(Table1[[#This Row],[Date]]), ,MONTH(Table1[[#This Row],[Date]]))</f>
        <v>0</v>
      </c>
      <c r="K403" s="19">
        <f>Table1[[#This Row],[Final Meter Reading (km) ]]-Table1[[#This Row],[Initial Meter Reading (km) ]]</f>
        <v>0</v>
      </c>
      <c r="M403" s="174">
        <f>IF(ISBLANK(Table1[[#This Row],[Fuel Used (in liters)]]),,Table1[[#This Row],[Distance Travelled (km)]]/Table1[[#This Row],[Fuel Used (in liters)]])</f>
        <v>0</v>
      </c>
    </row>
    <row r="404" spans="2:13">
      <c r="B404">
        <f>IF(ISBLANK(Table1[[#This Row],[Date]]), ,MONTH(Table1[[#This Row],[Date]]))</f>
        <v>0</v>
      </c>
      <c r="K404" s="19">
        <f>Table1[[#This Row],[Final Meter Reading (km) ]]-Table1[[#This Row],[Initial Meter Reading (km) ]]</f>
        <v>0</v>
      </c>
      <c r="M404" s="174">
        <f>IF(ISBLANK(Table1[[#This Row],[Fuel Used (in liters)]]),,Table1[[#This Row],[Distance Travelled (km)]]/Table1[[#This Row],[Fuel Used (in liters)]])</f>
        <v>0</v>
      </c>
    </row>
    <row r="405" spans="2:13">
      <c r="B405">
        <f>IF(ISBLANK(Table1[[#This Row],[Date]]), ,MONTH(Table1[[#This Row],[Date]]))</f>
        <v>0</v>
      </c>
      <c r="K405" s="19">
        <f>Table1[[#This Row],[Final Meter Reading (km) ]]-Table1[[#This Row],[Initial Meter Reading (km) ]]</f>
        <v>0</v>
      </c>
      <c r="M405" s="174">
        <f>IF(ISBLANK(Table1[[#This Row],[Fuel Used (in liters)]]),,Table1[[#This Row],[Distance Travelled (km)]]/Table1[[#This Row],[Fuel Used (in liters)]])</f>
        <v>0</v>
      </c>
    </row>
    <row r="406" spans="2:13">
      <c r="B406">
        <f>IF(ISBLANK(Table1[[#This Row],[Date]]), ,MONTH(Table1[[#This Row],[Date]]))</f>
        <v>0</v>
      </c>
      <c r="K406" s="19">
        <f>Table1[[#This Row],[Final Meter Reading (km) ]]-Table1[[#This Row],[Initial Meter Reading (km) ]]</f>
        <v>0</v>
      </c>
      <c r="M406" s="174">
        <f>IF(ISBLANK(Table1[[#This Row],[Fuel Used (in liters)]]),,Table1[[#This Row],[Distance Travelled (km)]]/Table1[[#This Row],[Fuel Used (in liters)]])</f>
        <v>0</v>
      </c>
    </row>
    <row r="407" spans="2:13">
      <c r="B407">
        <f>IF(ISBLANK(Table1[[#This Row],[Date]]), ,MONTH(Table1[[#This Row],[Date]]))</f>
        <v>0</v>
      </c>
      <c r="K407" s="19">
        <f>Table1[[#This Row],[Final Meter Reading (km) ]]-Table1[[#This Row],[Initial Meter Reading (km) ]]</f>
        <v>0</v>
      </c>
      <c r="M407" s="174">
        <f>IF(ISBLANK(Table1[[#This Row],[Fuel Used (in liters)]]),,Table1[[#This Row],[Distance Travelled (km)]]/Table1[[#This Row],[Fuel Used (in liters)]])</f>
        <v>0</v>
      </c>
    </row>
    <row r="408" spans="2:13">
      <c r="B408">
        <f>IF(ISBLANK(Table1[[#This Row],[Date]]), ,MONTH(Table1[[#This Row],[Date]]))</f>
        <v>0</v>
      </c>
      <c r="K408" s="19">
        <f>Table1[[#This Row],[Final Meter Reading (km) ]]-Table1[[#This Row],[Initial Meter Reading (km) ]]</f>
        <v>0</v>
      </c>
      <c r="M408" s="174">
        <f>IF(ISBLANK(Table1[[#This Row],[Fuel Used (in liters)]]),,Table1[[#This Row],[Distance Travelled (km)]]/Table1[[#This Row],[Fuel Used (in liters)]])</f>
        <v>0</v>
      </c>
    </row>
    <row r="409" spans="2:13">
      <c r="B409">
        <f>IF(ISBLANK(Table1[[#This Row],[Date]]), ,MONTH(Table1[[#This Row],[Date]]))</f>
        <v>0</v>
      </c>
      <c r="K409" s="19">
        <f>Table1[[#This Row],[Final Meter Reading (km) ]]-Table1[[#This Row],[Initial Meter Reading (km) ]]</f>
        <v>0</v>
      </c>
      <c r="M409" s="174">
        <f>IF(ISBLANK(Table1[[#This Row],[Fuel Used (in liters)]]),,Table1[[#This Row],[Distance Travelled (km)]]/Table1[[#This Row],[Fuel Used (in liters)]])</f>
        <v>0</v>
      </c>
    </row>
    <row r="410" spans="2:13">
      <c r="B410">
        <f>IF(ISBLANK(Table1[[#This Row],[Date]]), ,MONTH(Table1[[#This Row],[Date]]))</f>
        <v>0</v>
      </c>
      <c r="K410" s="19">
        <f>Table1[[#This Row],[Final Meter Reading (km) ]]-Table1[[#This Row],[Initial Meter Reading (km) ]]</f>
        <v>0</v>
      </c>
      <c r="M410" s="174">
        <f>IF(ISBLANK(Table1[[#This Row],[Fuel Used (in liters)]]),,Table1[[#This Row],[Distance Travelled (km)]]/Table1[[#This Row],[Fuel Used (in liters)]])</f>
        <v>0</v>
      </c>
    </row>
    <row r="411" spans="2:13">
      <c r="B411">
        <f>IF(ISBLANK(Table1[[#This Row],[Date]]), ,MONTH(Table1[[#This Row],[Date]]))</f>
        <v>0</v>
      </c>
      <c r="K411" s="19">
        <f>Table1[[#This Row],[Final Meter Reading (km) ]]-Table1[[#This Row],[Initial Meter Reading (km) ]]</f>
        <v>0</v>
      </c>
      <c r="M411" s="174">
        <f>IF(ISBLANK(Table1[[#This Row],[Fuel Used (in liters)]]),,Table1[[#This Row],[Distance Travelled (km)]]/Table1[[#This Row],[Fuel Used (in liters)]])</f>
        <v>0</v>
      </c>
    </row>
    <row r="412" spans="2:13">
      <c r="B412">
        <f>IF(ISBLANK(Table1[[#This Row],[Date]]), ,MONTH(Table1[[#This Row],[Date]]))</f>
        <v>0</v>
      </c>
      <c r="K412" s="19">
        <f>Table1[[#This Row],[Final Meter Reading (km) ]]-Table1[[#This Row],[Initial Meter Reading (km) ]]</f>
        <v>0</v>
      </c>
      <c r="M412" s="174">
        <f>IF(ISBLANK(Table1[[#This Row],[Fuel Used (in liters)]]),,Table1[[#This Row],[Distance Travelled (km)]]/Table1[[#This Row],[Fuel Used (in liters)]])</f>
        <v>0</v>
      </c>
    </row>
    <row r="413" spans="2:13">
      <c r="B413">
        <f>IF(ISBLANK(Table1[[#This Row],[Date]]), ,MONTH(Table1[[#This Row],[Date]]))</f>
        <v>0</v>
      </c>
      <c r="K413" s="19">
        <f>Table1[[#This Row],[Final Meter Reading (km) ]]-Table1[[#This Row],[Initial Meter Reading (km) ]]</f>
        <v>0</v>
      </c>
      <c r="M413" s="174">
        <f>IF(ISBLANK(Table1[[#This Row],[Fuel Used (in liters)]]),,Table1[[#This Row],[Distance Travelled (km)]]/Table1[[#This Row],[Fuel Used (in liters)]])</f>
        <v>0</v>
      </c>
    </row>
    <row r="414" spans="2:13">
      <c r="B414">
        <f>IF(ISBLANK(Table1[[#This Row],[Date]]), ,MONTH(Table1[[#This Row],[Date]]))</f>
        <v>0</v>
      </c>
      <c r="K414" s="19">
        <f>Table1[[#This Row],[Final Meter Reading (km) ]]-Table1[[#This Row],[Initial Meter Reading (km) ]]</f>
        <v>0</v>
      </c>
      <c r="M414" s="174">
        <f>IF(ISBLANK(Table1[[#This Row],[Fuel Used (in liters)]]),,Table1[[#This Row],[Distance Travelled (km)]]/Table1[[#This Row],[Fuel Used (in liters)]])</f>
        <v>0</v>
      </c>
    </row>
    <row r="415" spans="2:13">
      <c r="B415">
        <f>IF(ISBLANK(Table1[[#This Row],[Date]]), ,MONTH(Table1[[#This Row],[Date]]))</f>
        <v>0</v>
      </c>
      <c r="K415" s="19">
        <f>Table1[[#This Row],[Final Meter Reading (km) ]]-Table1[[#This Row],[Initial Meter Reading (km) ]]</f>
        <v>0</v>
      </c>
      <c r="M415" s="174">
        <f>IF(ISBLANK(Table1[[#This Row],[Fuel Used (in liters)]]),,Table1[[#This Row],[Distance Travelled (km)]]/Table1[[#This Row],[Fuel Used (in liters)]])</f>
        <v>0</v>
      </c>
    </row>
    <row r="416" spans="2:13">
      <c r="B416">
        <f>IF(ISBLANK(Table1[[#This Row],[Date]]), ,MONTH(Table1[[#This Row],[Date]]))</f>
        <v>0</v>
      </c>
      <c r="K416" s="19">
        <f>Table1[[#This Row],[Final Meter Reading (km) ]]-Table1[[#This Row],[Initial Meter Reading (km) ]]</f>
        <v>0</v>
      </c>
      <c r="M416" s="174">
        <f>IF(ISBLANK(Table1[[#This Row],[Fuel Used (in liters)]]),,Table1[[#This Row],[Distance Travelled (km)]]/Table1[[#This Row],[Fuel Used (in liters)]])</f>
        <v>0</v>
      </c>
    </row>
    <row r="417" spans="2:13">
      <c r="B417">
        <f>IF(ISBLANK(Table1[[#This Row],[Date]]), ,MONTH(Table1[[#This Row],[Date]]))</f>
        <v>0</v>
      </c>
      <c r="K417" s="19">
        <f>Table1[[#This Row],[Final Meter Reading (km) ]]-Table1[[#This Row],[Initial Meter Reading (km) ]]</f>
        <v>0</v>
      </c>
      <c r="M417" s="174">
        <f>IF(ISBLANK(Table1[[#This Row],[Fuel Used (in liters)]]),,Table1[[#This Row],[Distance Travelled (km)]]/Table1[[#This Row],[Fuel Used (in liters)]])</f>
        <v>0</v>
      </c>
    </row>
    <row r="418" spans="2:13">
      <c r="B418">
        <f>IF(ISBLANK(Table1[[#This Row],[Date]]), ,MONTH(Table1[[#This Row],[Date]]))</f>
        <v>0</v>
      </c>
      <c r="K418" s="19">
        <f>Table1[[#This Row],[Final Meter Reading (km) ]]-Table1[[#This Row],[Initial Meter Reading (km) ]]</f>
        <v>0</v>
      </c>
      <c r="M418" s="174">
        <f>IF(ISBLANK(Table1[[#This Row],[Fuel Used (in liters)]]),,Table1[[#This Row],[Distance Travelled (km)]]/Table1[[#This Row],[Fuel Used (in liters)]])</f>
        <v>0</v>
      </c>
    </row>
    <row r="419" spans="2:13">
      <c r="B419">
        <f>IF(ISBLANK(Table1[[#This Row],[Date]]), ,MONTH(Table1[[#This Row],[Date]]))</f>
        <v>0</v>
      </c>
      <c r="K419" s="19">
        <f>Table1[[#This Row],[Final Meter Reading (km) ]]-Table1[[#This Row],[Initial Meter Reading (km) ]]</f>
        <v>0</v>
      </c>
      <c r="M419" s="174">
        <f>IF(ISBLANK(Table1[[#This Row],[Fuel Used (in liters)]]),,Table1[[#This Row],[Distance Travelled (km)]]/Table1[[#This Row],[Fuel Used (in liters)]])</f>
        <v>0</v>
      </c>
    </row>
    <row r="420" spans="2:13">
      <c r="B420">
        <f>IF(ISBLANK(Table1[[#This Row],[Date]]), ,MONTH(Table1[[#This Row],[Date]]))</f>
        <v>0</v>
      </c>
      <c r="K420" s="19">
        <f>Table1[[#This Row],[Final Meter Reading (km) ]]-Table1[[#This Row],[Initial Meter Reading (km) ]]</f>
        <v>0</v>
      </c>
      <c r="M420" s="174">
        <f>IF(ISBLANK(Table1[[#This Row],[Fuel Used (in liters)]]),,Table1[[#This Row],[Distance Travelled (km)]]/Table1[[#This Row],[Fuel Used (in liters)]])</f>
        <v>0</v>
      </c>
    </row>
    <row r="421" spans="2:13">
      <c r="B421">
        <f>IF(ISBLANK(Table1[[#This Row],[Date]]), ,MONTH(Table1[[#This Row],[Date]]))</f>
        <v>0</v>
      </c>
      <c r="K421" s="19">
        <f>Table1[[#This Row],[Final Meter Reading (km) ]]-Table1[[#This Row],[Initial Meter Reading (km) ]]</f>
        <v>0</v>
      </c>
      <c r="M421" s="174">
        <f>IF(ISBLANK(Table1[[#This Row],[Fuel Used (in liters)]]),,Table1[[#This Row],[Distance Travelled (km)]]/Table1[[#This Row],[Fuel Used (in liters)]])</f>
        <v>0</v>
      </c>
    </row>
    <row r="422" spans="2:13">
      <c r="B422">
        <f>IF(ISBLANK(Table1[[#This Row],[Date]]), ,MONTH(Table1[[#This Row],[Date]]))</f>
        <v>0</v>
      </c>
      <c r="K422" s="19">
        <f>Table1[[#This Row],[Final Meter Reading (km) ]]-Table1[[#This Row],[Initial Meter Reading (km) ]]</f>
        <v>0</v>
      </c>
      <c r="M422" s="174">
        <f>IF(ISBLANK(Table1[[#This Row],[Fuel Used (in liters)]]),,Table1[[#This Row],[Distance Travelled (km)]]/Table1[[#This Row],[Fuel Used (in liters)]])</f>
        <v>0</v>
      </c>
    </row>
    <row r="423" spans="2:13">
      <c r="B423">
        <f>IF(ISBLANK(Table1[[#This Row],[Date]]), ,MONTH(Table1[[#This Row],[Date]]))</f>
        <v>0</v>
      </c>
      <c r="K423" s="19">
        <f>Table1[[#This Row],[Final Meter Reading (km) ]]-Table1[[#This Row],[Initial Meter Reading (km) ]]</f>
        <v>0</v>
      </c>
      <c r="M423" s="174">
        <f>IF(ISBLANK(Table1[[#This Row],[Fuel Used (in liters)]]),,Table1[[#This Row],[Distance Travelled (km)]]/Table1[[#This Row],[Fuel Used (in liters)]])</f>
        <v>0</v>
      </c>
    </row>
    <row r="424" spans="2:13">
      <c r="B424">
        <f>IF(ISBLANK(Table1[[#This Row],[Date]]), ,MONTH(Table1[[#This Row],[Date]]))</f>
        <v>0</v>
      </c>
      <c r="K424" s="19">
        <f>Table1[[#This Row],[Final Meter Reading (km) ]]-Table1[[#This Row],[Initial Meter Reading (km) ]]</f>
        <v>0</v>
      </c>
      <c r="M424" s="174">
        <f>IF(ISBLANK(Table1[[#This Row],[Fuel Used (in liters)]]),,Table1[[#This Row],[Distance Travelled (km)]]/Table1[[#This Row],[Fuel Used (in liters)]])</f>
        <v>0</v>
      </c>
    </row>
    <row r="425" spans="2:13">
      <c r="B425">
        <f>IF(ISBLANK(Table1[[#This Row],[Date]]), ,MONTH(Table1[[#This Row],[Date]]))</f>
        <v>0</v>
      </c>
      <c r="K425" s="19">
        <f>Table1[[#This Row],[Final Meter Reading (km) ]]-Table1[[#This Row],[Initial Meter Reading (km) ]]</f>
        <v>0</v>
      </c>
      <c r="M425" s="174">
        <f>IF(ISBLANK(Table1[[#This Row],[Fuel Used (in liters)]]),,Table1[[#This Row],[Distance Travelled (km)]]/Table1[[#This Row],[Fuel Used (in liters)]])</f>
        <v>0</v>
      </c>
    </row>
    <row r="426" spans="2:13">
      <c r="B426">
        <f>IF(ISBLANK(Table1[[#This Row],[Date]]), ,MONTH(Table1[[#This Row],[Date]]))</f>
        <v>0</v>
      </c>
      <c r="K426" s="19">
        <f>Table1[[#This Row],[Final Meter Reading (km) ]]-Table1[[#This Row],[Initial Meter Reading (km) ]]</f>
        <v>0</v>
      </c>
      <c r="M426" s="174">
        <f>IF(ISBLANK(Table1[[#This Row],[Fuel Used (in liters)]]),,Table1[[#This Row],[Distance Travelled (km)]]/Table1[[#This Row],[Fuel Used (in liters)]])</f>
        <v>0</v>
      </c>
    </row>
    <row r="427" spans="2:13">
      <c r="B427">
        <f>IF(ISBLANK(Table1[[#This Row],[Date]]), ,MONTH(Table1[[#This Row],[Date]]))</f>
        <v>0</v>
      </c>
      <c r="K427" s="19">
        <f>Table1[[#This Row],[Final Meter Reading (km) ]]-Table1[[#This Row],[Initial Meter Reading (km) ]]</f>
        <v>0</v>
      </c>
      <c r="M427" s="174">
        <f>IF(ISBLANK(Table1[[#This Row],[Fuel Used (in liters)]]),,Table1[[#This Row],[Distance Travelled (km)]]/Table1[[#This Row],[Fuel Used (in liters)]])</f>
        <v>0</v>
      </c>
    </row>
    <row r="428" spans="2:13">
      <c r="B428">
        <f>IF(ISBLANK(Table1[[#This Row],[Date]]), ,MONTH(Table1[[#This Row],[Date]]))</f>
        <v>0</v>
      </c>
      <c r="K428" s="19">
        <f>Table1[[#This Row],[Final Meter Reading (km) ]]-Table1[[#This Row],[Initial Meter Reading (km) ]]</f>
        <v>0</v>
      </c>
      <c r="M428" s="174">
        <f>IF(ISBLANK(Table1[[#This Row],[Fuel Used (in liters)]]),,Table1[[#This Row],[Distance Travelled (km)]]/Table1[[#This Row],[Fuel Used (in liters)]])</f>
        <v>0</v>
      </c>
    </row>
    <row r="429" spans="2:13">
      <c r="B429">
        <f>IF(ISBLANK(Table1[[#This Row],[Date]]), ,MONTH(Table1[[#This Row],[Date]]))</f>
        <v>0</v>
      </c>
      <c r="K429" s="19">
        <f>Table1[[#This Row],[Final Meter Reading (km) ]]-Table1[[#This Row],[Initial Meter Reading (km) ]]</f>
        <v>0</v>
      </c>
      <c r="M429" s="174">
        <f>IF(ISBLANK(Table1[[#This Row],[Fuel Used (in liters)]]),,Table1[[#This Row],[Distance Travelled (km)]]/Table1[[#This Row],[Fuel Used (in liters)]])</f>
        <v>0</v>
      </c>
    </row>
    <row r="430" spans="2:13">
      <c r="B430">
        <f>IF(ISBLANK(Table1[[#This Row],[Date]]), ,MONTH(Table1[[#This Row],[Date]]))</f>
        <v>0</v>
      </c>
      <c r="K430" s="19">
        <f>Table1[[#This Row],[Final Meter Reading (km) ]]-Table1[[#This Row],[Initial Meter Reading (km) ]]</f>
        <v>0</v>
      </c>
      <c r="M430" s="174">
        <f>IF(ISBLANK(Table1[[#This Row],[Fuel Used (in liters)]]),,Table1[[#This Row],[Distance Travelled (km)]]/Table1[[#This Row],[Fuel Used (in liters)]])</f>
        <v>0</v>
      </c>
    </row>
    <row r="431" spans="2:13">
      <c r="B431">
        <f>IF(ISBLANK(Table1[[#This Row],[Date]]), ,MONTH(Table1[[#This Row],[Date]]))</f>
        <v>0</v>
      </c>
      <c r="K431" s="19">
        <f>Table1[[#This Row],[Final Meter Reading (km) ]]-Table1[[#This Row],[Initial Meter Reading (km) ]]</f>
        <v>0</v>
      </c>
      <c r="M431" s="174">
        <f>IF(ISBLANK(Table1[[#This Row],[Fuel Used (in liters)]]),,Table1[[#This Row],[Distance Travelled (km)]]/Table1[[#This Row],[Fuel Used (in liters)]])</f>
        <v>0</v>
      </c>
    </row>
    <row r="432" spans="2:13">
      <c r="B432">
        <f>IF(ISBLANK(Table1[[#This Row],[Date]]), ,MONTH(Table1[[#This Row],[Date]]))</f>
        <v>0</v>
      </c>
      <c r="K432" s="19">
        <f>Table1[[#This Row],[Final Meter Reading (km) ]]-Table1[[#This Row],[Initial Meter Reading (km) ]]</f>
        <v>0</v>
      </c>
      <c r="M432" s="174">
        <f>IF(ISBLANK(Table1[[#This Row],[Fuel Used (in liters)]]),,Table1[[#This Row],[Distance Travelled (km)]]/Table1[[#This Row],[Fuel Used (in liters)]])</f>
        <v>0</v>
      </c>
    </row>
    <row r="433" spans="2:13">
      <c r="B433">
        <f>IF(ISBLANK(Table1[[#This Row],[Date]]), ,MONTH(Table1[[#This Row],[Date]]))</f>
        <v>0</v>
      </c>
      <c r="K433" s="19">
        <f>Table1[[#This Row],[Final Meter Reading (km) ]]-Table1[[#This Row],[Initial Meter Reading (km) ]]</f>
        <v>0</v>
      </c>
      <c r="M433" s="174">
        <f>IF(ISBLANK(Table1[[#This Row],[Fuel Used (in liters)]]),,Table1[[#This Row],[Distance Travelled (km)]]/Table1[[#This Row],[Fuel Used (in liters)]])</f>
        <v>0</v>
      </c>
    </row>
    <row r="434" spans="2:13">
      <c r="B434">
        <f>IF(ISBLANK(Table1[[#This Row],[Date]]), ,MONTH(Table1[[#This Row],[Date]]))</f>
        <v>0</v>
      </c>
      <c r="K434" s="19">
        <f>Table1[[#This Row],[Final Meter Reading (km) ]]-Table1[[#This Row],[Initial Meter Reading (km) ]]</f>
        <v>0</v>
      </c>
      <c r="M434" s="174">
        <f>IF(ISBLANK(Table1[[#This Row],[Fuel Used (in liters)]]),,Table1[[#This Row],[Distance Travelled (km)]]/Table1[[#This Row],[Fuel Used (in liters)]])</f>
        <v>0</v>
      </c>
    </row>
    <row r="435" spans="2:13">
      <c r="B435">
        <f>IF(ISBLANK(Table1[[#This Row],[Date]]), ,MONTH(Table1[[#This Row],[Date]]))</f>
        <v>0</v>
      </c>
      <c r="K435" s="19">
        <f>Table1[[#This Row],[Final Meter Reading (km) ]]-Table1[[#This Row],[Initial Meter Reading (km) ]]</f>
        <v>0</v>
      </c>
      <c r="M435" s="174">
        <f>IF(ISBLANK(Table1[[#This Row],[Fuel Used (in liters)]]),,Table1[[#This Row],[Distance Travelled (km)]]/Table1[[#This Row],[Fuel Used (in liters)]])</f>
        <v>0</v>
      </c>
    </row>
    <row r="436" spans="2:13">
      <c r="B436">
        <f>IF(ISBLANK(Table1[[#This Row],[Date]]), ,MONTH(Table1[[#This Row],[Date]]))</f>
        <v>0</v>
      </c>
      <c r="K436" s="19">
        <f>Table1[[#This Row],[Final Meter Reading (km) ]]-Table1[[#This Row],[Initial Meter Reading (km) ]]</f>
        <v>0</v>
      </c>
      <c r="M436" s="174">
        <f>IF(ISBLANK(Table1[[#This Row],[Fuel Used (in liters)]]),,Table1[[#This Row],[Distance Travelled (km)]]/Table1[[#This Row],[Fuel Used (in liters)]])</f>
        <v>0</v>
      </c>
    </row>
    <row r="437" spans="2:13">
      <c r="B437">
        <f>IF(ISBLANK(Table1[[#This Row],[Date]]), ,MONTH(Table1[[#This Row],[Date]]))</f>
        <v>0</v>
      </c>
      <c r="K437" s="19">
        <f>Table1[[#This Row],[Final Meter Reading (km) ]]-Table1[[#This Row],[Initial Meter Reading (km) ]]</f>
        <v>0</v>
      </c>
      <c r="M437" s="174">
        <f>IF(ISBLANK(Table1[[#This Row],[Fuel Used (in liters)]]),,Table1[[#This Row],[Distance Travelled (km)]]/Table1[[#This Row],[Fuel Used (in liters)]])</f>
        <v>0</v>
      </c>
    </row>
    <row r="438" spans="2:13">
      <c r="B438">
        <f>IF(ISBLANK(Table1[[#This Row],[Date]]), ,MONTH(Table1[[#This Row],[Date]]))</f>
        <v>0</v>
      </c>
      <c r="K438" s="19">
        <f>Table1[[#This Row],[Final Meter Reading (km) ]]-Table1[[#This Row],[Initial Meter Reading (km) ]]</f>
        <v>0</v>
      </c>
      <c r="M438" s="174">
        <f>IF(ISBLANK(Table1[[#This Row],[Fuel Used (in liters)]]),,Table1[[#This Row],[Distance Travelled (km)]]/Table1[[#This Row],[Fuel Used (in liters)]])</f>
        <v>0</v>
      </c>
    </row>
    <row r="439" spans="2:13">
      <c r="B439">
        <f>IF(ISBLANK(Table1[[#This Row],[Date]]), ,MONTH(Table1[[#This Row],[Date]]))</f>
        <v>0</v>
      </c>
      <c r="K439" s="19">
        <f>Table1[[#This Row],[Final Meter Reading (km) ]]-Table1[[#This Row],[Initial Meter Reading (km) ]]</f>
        <v>0</v>
      </c>
      <c r="M439" s="174">
        <f>IF(ISBLANK(Table1[[#This Row],[Fuel Used (in liters)]]),,Table1[[#This Row],[Distance Travelled (km)]]/Table1[[#This Row],[Fuel Used (in liters)]])</f>
        <v>0</v>
      </c>
    </row>
    <row r="440" spans="2:13">
      <c r="B440">
        <f>IF(ISBLANK(Table1[[#This Row],[Date]]), ,MONTH(Table1[[#This Row],[Date]]))</f>
        <v>0</v>
      </c>
      <c r="K440" s="19">
        <f>Table1[[#This Row],[Final Meter Reading (km) ]]-Table1[[#This Row],[Initial Meter Reading (km) ]]</f>
        <v>0</v>
      </c>
      <c r="M440" s="174">
        <f>IF(ISBLANK(Table1[[#This Row],[Fuel Used (in liters)]]),,Table1[[#This Row],[Distance Travelled (km)]]/Table1[[#This Row],[Fuel Used (in liters)]])</f>
        <v>0</v>
      </c>
    </row>
    <row r="441" spans="2:13">
      <c r="B441">
        <f>IF(ISBLANK(Table1[[#This Row],[Date]]), ,MONTH(Table1[[#This Row],[Date]]))</f>
        <v>0</v>
      </c>
      <c r="K441" s="19">
        <f>Table1[[#This Row],[Final Meter Reading (km) ]]-Table1[[#This Row],[Initial Meter Reading (km) ]]</f>
        <v>0</v>
      </c>
      <c r="M441" s="174">
        <f>IF(ISBLANK(Table1[[#This Row],[Fuel Used (in liters)]]),,Table1[[#This Row],[Distance Travelled (km)]]/Table1[[#This Row],[Fuel Used (in liters)]])</f>
        <v>0</v>
      </c>
    </row>
    <row r="442" spans="2:13">
      <c r="B442">
        <f>IF(ISBLANK(Table1[[#This Row],[Date]]), ,MONTH(Table1[[#This Row],[Date]]))</f>
        <v>0</v>
      </c>
      <c r="K442" s="19">
        <f>Table1[[#This Row],[Final Meter Reading (km) ]]-Table1[[#This Row],[Initial Meter Reading (km) ]]</f>
        <v>0</v>
      </c>
      <c r="M442" s="174">
        <f>IF(ISBLANK(Table1[[#This Row],[Fuel Used (in liters)]]),,Table1[[#This Row],[Distance Travelled (km)]]/Table1[[#This Row],[Fuel Used (in liters)]])</f>
        <v>0</v>
      </c>
    </row>
    <row r="443" spans="2:13">
      <c r="B443">
        <f>IF(ISBLANK(Table1[[#This Row],[Date]]), ,MONTH(Table1[[#This Row],[Date]]))</f>
        <v>0</v>
      </c>
      <c r="K443" s="19">
        <f>Table1[[#This Row],[Final Meter Reading (km) ]]-Table1[[#This Row],[Initial Meter Reading (km) ]]</f>
        <v>0</v>
      </c>
      <c r="M443" s="174">
        <f>IF(ISBLANK(Table1[[#This Row],[Fuel Used (in liters)]]),,Table1[[#This Row],[Distance Travelled (km)]]/Table1[[#This Row],[Fuel Used (in liters)]])</f>
        <v>0</v>
      </c>
    </row>
    <row r="444" spans="2:13">
      <c r="B444">
        <f>IF(ISBLANK(Table1[[#This Row],[Date]]), ,MONTH(Table1[[#This Row],[Date]]))</f>
        <v>0</v>
      </c>
      <c r="K444" s="19">
        <f>Table1[[#This Row],[Final Meter Reading (km) ]]-Table1[[#This Row],[Initial Meter Reading (km) ]]</f>
        <v>0</v>
      </c>
      <c r="M444" s="174">
        <f>IF(ISBLANK(Table1[[#This Row],[Fuel Used (in liters)]]),,Table1[[#This Row],[Distance Travelled (km)]]/Table1[[#This Row],[Fuel Used (in liters)]])</f>
        <v>0</v>
      </c>
    </row>
    <row r="445" spans="2:13">
      <c r="B445">
        <f>IF(ISBLANK(Table1[[#This Row],[Date]]), ,MONTH(Table1[[#This Row],[Date]]))</f>
        <v>0</v>
      </c>
      <c r="K445" s="19">
        <f>Table1[[#This Row],[Final Meter Reading (km) ]]-Table1[[#This Row],[Initial Meter Reading (km) ]]</f>
        <v>0</v>
      </c>
      <c r="M445" s="174">
        <f>IF(ISBLANK(Table1[[#This Row],[Fuel Used (in liters)]]),,Table1[[#This Row],[Distance Travelled (km)]]/Table1[[#This Row],[Fuel Used (in liters)]])</f>
        <v>0</v>
      </c>
    </row>
    <row r="446" spans="2:13">
      <c r="B446">
        <f>IF(ISBLANK(Table1[[#This Row],[Date]]), ,MONTH(Table1[[#This Row],[Date]]))</f>
        <v>0</v>
      </c>
      <c r="K446" s="19">
        <f>Table1[[#This Row],[Final Meter Reading (km) ]]-Table1[[#This Row],[Initial Meter Reading (km) ]]</f>
        <v>0</v>
      </c>
      <c r="M446" s="174">
        <f>IF(ISBLANK(Table1[[#This Row],[Fuel Used (in liters)]]),,Table1[[#This Row],[Distance Travelled (km)]]/Table1[[#This Row],[Fuel Used (in liters)]])</f>
        <v>0</v>
      </c>
    </row>
    <row r="447" spans="2:13">
      <c r="B447">
        <f>IF(ISBLANK(Table1[[#This Row],[Date]]), ,MONTH(Table1[[#This Row],[Date]]))</f>
        <v>0</v>
      </c>
      <c r="K447" s="19">
        <f>Table1[[#This Row],[Final Meter Reading (km) ]]-Table1[[#This Row],[Initial Meter Reading (km) ]]</f>
        <v>0</v>
      </c>
      <c r="M447" s="174">
        <f>IF(ISBLANK(Table1[[#This Row],[Fuel Used (in liters)]]),,Table1[[#This Row],[Distance Travelled (km)]]/Table1[[#This Row],[Fuel Used (in liters)]])</f>
        <v>0</v>
      </c>
    </row>
    <row r="448" spans="2:13">
      <c r="B448">
        <f>IF(ISBLANK(Table1[[#This Row],[Date]]), ,MONTH(Table1[[#This Row],[Date]]))</f>
        <v>0</v>
      </c>
      <c r="K448" s="19">
        <f>Table1[[#This Row],[Final Meter Reading (km) ]]-Table1[[#This Row],[Initial Meter Reading (km) ]]</f>
        <v>0</v>
      </c>
      <c r="M448" s="174">
        <f>IF(ISBLANK(Table1[[#This Row],[Fuel Used (in liters)]]),,Table1[[#This Row],[Distance Travelled (km)]]/Table1[[#This Row],[Fuel Used (in liters)]])</f>
        <v>0</v>
      </c>
    </row>
    <row r="449" spans="2:13">
      <c r="B449">
        <f>IF(ISBLANK(Table1[[#This Row],[Date]]), ,MONTH(Table1[[#This Row],[Date]]))</f>
        <v>0</v>
      </c>
      <c r="K449" s="19">
        <f>Table1[[#This Row],[Final Meter Reading (km) ]]-Table1[[#This Row],[Initial Meter Reading (km) ]]</f>
        <v>0</v>
      </c>
      <c r="M449" s="174">
        <f>IF(ISBLANK(Table1[[#This Row],[Fuel Used (in liters)]]),,Table1[[#This Row],[Distance Travelled (km)]]/Table1[[#This Row],[Fuel Used (in liters)]])</f>
        <v>0</v>
      </c>
    </row>
    <row r="450" spans="2:13">
      <c r="B450">
        <f>IF(ISBLANK(Table1[[#This Row],[Date]]), ,MONTH(Table1[[#This Row],[Date]]))</f>
        <v>0</v>
      </c>
      <c r="K450" s="19">
        <f>Table1[[#This Row],[Final Meter Reading (km) ]]-Table1[[#This Row],[Initial Meter Reading (km) ]]</f>
        <v>0</v>
      </c>
      <c r="M450" s="174">
        <f>IF(ISBLANK(Table1[[#This Row],[Fuel Used (in liters)]]),,Table1[[#This Row],[Distance Travelled (km)]]/Table1[[#This Row],[Fuel Used (in liters)]])</f>
        <v>0</v>
      </c>
    </row>
    <row r="451" spans="2:13">
      <c r="B451">
        <f>IF(ISBLANK(Table1[[#This Row],[Date]]), ,MONTH(Table1[[#This Row],[Date]]))</f>
        <v>0</v>
      </c>
      <c r="K451" s="19">
        <f>Table1[[#This Row],[Final Meter Reading (km) ]]-Table1[[#This Row],[Initial Meter Reading (km) ]]</f>
        <v>0</v>
      </c>
      <c r="M451" s="174">
        <f>IF(ISBLANK(Table1[[#This Row],[Fuel Used (in liters)]]),,Table1[[#This Row],[Distance Travelled (km)]]/Table1[[#This Row],[Fuel Used (in liters)]])</f>
        <v>0</v>
      </c>
    </row>
    <row r="452" spans="2:13">
      <c r="B452">
        <f>IF(ISBLANK(Table1[[#This Row],[Date]]), ,MONTH(Table1[[#This Row],[Date]]))</f>
        <v>0</v>
      </c>
      <c r="K452" s="19">
        <f>Table1[[#This Row],[Final Meter Reading (km) ]]-Table1[[#This Row],[Initial Meter Reading (km) ]]</f>
        <v>0</v>
      </c>
      <c r="M452" s="174">
        <f>IF(ISBLANK(Table1[[#This Row],[Fuel Used (in liters)]]),,Table1[[#This Row],[Distance Travelled (km)]]/Table1[[#This Row],[Fuel Used (in liters)]])</f>
        <v>0</v>
      </c>
    </row>
    <row r="453" spans="2:13">
      <c r="B453">
        <f>IF(ISBLANK(Table1[[#This Row],[Date]]), ,MONTH(Table1[[#This Row],[Date]]))</f>
        <v>0</v>
      </c>
      <c r="K453" s="19">
        <f>Table1[[#This Row],[Final Meter Reading (km) ]]-Table1[[#This Row],[Initial Meter Reading (km) ]]</f>
        <v>0</v>
      </c>
      <c r="M453" s="174">
        <f>IF(ISBLANK(Table1[[#This Row],[Fuel Used (in liters)]]),,Table1[[#This Row],[Distance Travelled (km)]]/Table1[[#This Row],[Fuel Used (in liters)]])</f>
        <v>0</v>
      </c>
    </row>
    <row r="454" spans="2:13">
      <c r="B454">
        <f>IF(ISBLANK(Table1[[#This Row],[Date]]), ,MONTH(Table1[[#This Row],[Date]]))</f>
        <v>0</v>
      </c>
      <c r="K454" s="19">
        <f>Table1[[#This Row],[Final Meter Reading (km) ]]-Table1[[#This Row],[Initial Meter Reading (km) ]]</f>
        <v>0</v>
      </c>
      <c r="M454" s="174">
        <f>IF(ISBLANK(Table1[[#This Row],[Fuel Used (in liters)]]),,Table1[[#This Row],[Distance Travelled (km)]]/Table1[[#This Row],[Fuel Used (in liters)]])</f>
        <v>0</v>
      </c>
    </row>
    <row r="455" spans="2:13">
      <c r="B455">
        <f>IF(ISBLANK(Table1[[#This Row],[Date]]), ,MONTH(Table1[[#This Row],[Date]]))</f>
        <v>0</v>
      </c>
      <c r="K455" s="19">
        <f>Table1[[#This Row],[Final Meter Reading (km) ]]-Table1[[#This Row],[Initial Meter Reading (km) ]]</f>
        <v>0</v>
      </c>
      <c r="M455" s="174">
        <f>IF(ISBLANK(Table1[[#This Row],[Fuel Used (in liters)]]),,Table1[[#This Row],[Distance Travelled (km)]]/Table1[[#This Row],[Fuel Used (in liters)]])</f>
        <v>0</v>
      </c>
    </row>
    <row r="456" spans="2:13">
      <c r="B456">
        <f>IF(ISBLANK(Table1[[#This Row],[Date]]), ,MONTH(Table1[[#This Row],[Date]]))</f>
        <v>0</v>
      </c>
      <c r="K456" s="19">
        <f>Table1[[#This Row],[Final Meter Reading (km) ]]-Table1[[#This Row],[Initial Meter Reading (km) ]]</f>
        <v>0</v>
      </c>
      <c r="M456" s="174">
        <f>IF(ISBLANK(Table1[[#This Row],[Fuel Used (in liters)]]),,Table1[[#This Row],[Distance Travelled (km)]]/Table1[[#This Row],[Fuel Used (in liters)]])</f>
        <v>0</v>
      </c>
    </row>
    <row r="457" spans="2:13">
      <c r="B457">
        <f>IF(ISBLANK(Table1[[#This Row],[Date]]), ,MONTH(Table1[[#This Row],[Date]]))</f>
        <v>0</v>
      </c>
      <c r="K457" s="19">
        <f>Table1[[#This Row],[Final Meter Reading (km) ]]-Table1[[#This Row],[Initial Meter Reading (km) ]]</f>
        <v>0</v>
      </c>
      <c r="M457" s="174">
        <f>IF(ISBLANK(Table1[[#This Row],[Fuel Used (in liters)]]),,Table1[[#This Row],[Distance Travelled (km)]]/Table1[[#This Row],[Fuel Used (in liters)]])</f>
        <v>0</v>
      </c>
    </row>
    <row r="458" spans="2:13">
      <c r="B458">
        <f>IF(ISBLANK(Table1[[#This Row],[Date]]), ,MONTH(Table1[[#This Row],[Date]]))</f>
        <v>0</v>
      </c>
      <c r="K458" s="19">
        <f>Table1[[#This Row],[Final Meter Reading (km) ]]-Table1[[#This Row],[Initial Meter Reading (km) ]]</f>
        <v>0</v>
      </c>
      <c r="M458" s="174">
        <f>IF(ISBLANK(Table1[[#This Row],[Fuel Used (in liters)]]),,Table1[[#This Row],[Distance Travelled (km)]]/Table1[[#This Row],[Fuel Used (in liters)]])</f>
        <v>0</v>
      </c>
    </row>
    <row r="459" spans="2:13">
      <c r="B459">
        <f>IF(ISBLANK(Table1[[#This Row],[Date]]), ,MONTH(Table1[[#This Row],[Date]]))</f>
        <v>0</v>
      </c>
      <c r="K459" s="19">
        <f>Table1[[#This Row],[Final Meter Reading (km) ]]-Table1[[#This Row],[Initial Meter Reading (km) ]]</f>
        <v>0</v>
      </c>
      <c r="M459" s="174">
        <f>IF(ISBLANK(Table1[[#This Row],[Fuel Used (in liters)]]),,Table1[[#This Row],[Distance Travelled (km)]]/Table1[[#This Row],[Fuel Used (in liters)]])</f>
        <v>0</v>
      </c>
    </row>
    <row r="460" spans="2:13">
      <c r="B460">
        <f>IF(ISBLANK(Table1[[#This Row],[Date]]), ,MONTH(Table1[[#This Row],[Date]]))</f>
        <v>0</v>
      </c>
      <c r="K460" s="19">
        <f>Table1[[#This Row],[Final Meter Reading (km) ]]-Table1[[#This Row],[Initial Meter Reading (km) ]]</f>
        <v>0</v>
      </c>
      <c r="M460" s="174">
        <f>IF(ISBLANK(Table1[[#This Row],[Fuel Used (in liters)]]),,Table1[[#This Row],[Distance Travelled (km)]]/Table1[[#This Row],[Fuel Used (in liters)]])</f>
        <v>0</v>
      </c>
    </row>
    <row r="461" spans="2:13">
      <c r="B461">
        <f>IF(ISBLANK(Table1[[#This Row],[Date]]), ,MONTH(Table1[[#This Row],[Date]]))</f>
        <v>0</v>
      </c>
      <c r="K461" s="19">
        <f>Table1[[#This Row],[Final Meter Reading (km) ]]-Table1[[#This Row],[Initial Meter Reading (km) ]]</f>
        <v>0</v>
      </c>
      <c r="M461" s="174">
        <f>IF(ISBLANK(Table1[[#This Row],[Fuel Used (in liters)]]),,Table1[[#This Row],[Distance Travelled (km)]]/Table1[[#This Row],[Fuel Used (in liters)]])</f>
        <v>0</v>
      </c>
    </row>
    <row r="462" spans="2:13">
      <c r="B462">
        <f>IF(ISBLANK(Table1[[#This Row],[Date]]), ,MONTH(Table1[[#This Row],[Date]]))</f>
        <v>0</v>
      </c>
      <c r="K462" s="19">
        <f>Table1[[#This Row],[Final Meter Reading (km) ]]-Table1[[#This Row],[Initial Meter Reading (km) ]]</f>
        <v>0</v>
      </c>
      <c r="M462" s="174">
        <f>IF(ISBLANK(Table1[[#This Row],[Fuel Used (in liters)]]),,Table1[[#This Row],[Distance Travelled (km)]]/Table1[[#This Row],[Fuel Used (in liters)]])</f>
        <v>0</v>
      </c>
    </row>
    <row r="463" spans="2:13">
      <c r="B463">
        <f>IF(ISBLANK(Table1[[#This Row],[Date]]), ,MONTH(Table1[[#This Row],[Date]]))</f>
        <v>0</v>
      </c>
      <c r="K463" s="19">
        <f>Table1[[#This Row],[Final Meter Reading (km) ]]-Table1[[#This Row],[Initial Meter Reading (km) ]]</f>
        <v>0</v>
      </c>
      <c r="M463" s="174">
        <f>IF(ISBLANK(Table1[[#This Row],[Fuel Used (in liters)]]),,Table1[[#This Row],[Distance Travelled (km)]]/Table1[[#This Row],[Fuel Used (in liters)]])</f>
        <v>0</v>
      </c>
    </row>
    <row r="464" spans="2:13">
      <c r="B464">
        <f>IF(ISBLANK(Table1[[#This Row],[Date]]), ,MONTH(Table1[[#This Row],[Date]]))</f>
        <v>0</v>
      </c>
      <c r="K464" s="19">
        <f>Table1[[#This Row],[Final Meter Reading (km) ]]-Table1[[#This Row],[Initial Meter Reading (km) ]]</f>
        <v>0</v>
      </c>
      <c r="M464" s="174">
        <f>IF(ISBLANK(Table1[[#This Row],[Fuel Used (in liters)]]),,Table1[[#This Row],[Distance Travelled (km)]]/Table1[[#This Row],[Fuel Used (in liters)]])</f>
        <v>0</v>
      </c>
    </row>
    <row r="465" spans="2:13">
      <c r="B465">
        <f>IF(ISBLANK(Table1[[#This Row],[Date]]), ,MONTH(Table1[[#This Row],[Date]]))</f>
        <v>0</v>
      </c>
      <c r="K465" s="19">
        <f>Table1[[#This Row],[Final Meter Reading (km) ]]-Table1[[#This Row],[Initial Meter Reading (km) ]]</f>
        <v>0</v>
      </c>
      <c r="M465" s="174">
        <f>IF(ISBLANK(Table1[[#This Row],[Fuel Used (in liters)]]),,Table1[[#This Row],[Distance Travelled (km)]]/Table1[[#This Row],[Fuel Used (in liters)]])</f>
        <v>0</v>
      </c>
    </row>
    <row r="466" spans="2:13">
      <c r="B466">
        <f>IF(ISBLANK(Table1[[#This Row],[Date]]), ,MONTH(Table1[[#This Row],[Date]]))</f>
        <v>0</v>
      </c>
      <c r="K466" s="19">
        <f>Table1[[#This Row],[Final Meter Reading (km) ]]-Table1[[#This Row],[Initial Meter Reading (km) ]]</f>
        <v>0</v>
      </c>
      <c r="M466" s="174">
        <f>IF(ISBLANK(Table1[[#This Row],[Fuel Used (in liters)]]),,Table1[[#This Row],[Distance Travelled (km)]]/Table1[[#This Row],[Fuel Used (in liters)]])</f>
        <v>0</v>
      </c>
    </row>
    <row r="467" spans="2:13">
      <c r="B467">
        <f>IF(ISBLANK(Table1[[#This Row],[Date]]), ,MONTH(Table1[[#This Row],[Date]]))</f>
        <v>0</v>
      </c>
      <c r="K467" s="19">
        <f>Table1[[#This Row],[Final Meter Reading (km) ]]-Table1[[#This Row],[Initial Meter Reading (km) ]]</f>
        <v>0</v>
      </c>
      <c r="M467" s="174">
        <f>IF(ISBLANK(Table1[[#This Row],[Fuel Used (in liters)]]),,Table1[[#This Row],[Distance Travelled (km)]]/Table1[[#This Row],[Fuel Used (in liters)]])</f>
        <v>0</v>
      </c>
    </row>
    <row r="468" spans="2:13">
      <c r="B468">
        <f>IF(ISBLANK(Table1[[#This Row],[Date]]), ,MONTH(Table1[[#This Row],[Date]]))</f>
        <v>0</v>
      </c>
      <c r="K468" s="19">
        <f>Table1[[#This Row],[Final Meter Reading (km) ]]-Table1[[#This Row],[Initial Meter Reading (km) ]]</f>
        <v>0</v>
      </c>
      <c r="M468" s="174">
        <f>IF(ISBLANK(Table1[[#This Row],[Fuel Used (in liters)]]),,Table1[[#This Row],[Distance Travelled (km)]]/Table1[[#This Row],[Fuel Used (in liters)]])</f>
        <v>0</v>
      </c>
    </row>
    <row r="469" spans="2:13">
      <c r="B469">
        <f>IF(ISBLANK(Table1[[#This Row],[Date]]), ,MONTH(Table1[[#This Row],[Date]]))</f>
        <v>0</v>
      </c>
      <c r="K469" s="19">
        <f>Table1[[#This Row],[Final Meter Reading (km) ]]-Table1[[#This Row],[Initial Meter Reading (km) ]]</f>
        <v>0</v>
      </c>
      <c r="M469" s="174">
        <f>IF(ISBLANK(Table1[[#This Row],[Fuel Used (in liters)]]),,Table1[[#This Row],[Distance Travelled (km)]]/Table1[[#This Row],[Fuel Used (in liters)]])</f>
        <v>0</v>
      </c>
    </row>
    <row r="470" spans="2:13">
      <c r="B470">
        <f>IF(ISBLANK(Table1[[#This Row],[Date]]), ,MONTH(Table1[[#This Row],[Date]]))</f>
        <v>0</v>
      </c>
      <c r="K470" s="19">
        <f>Table1[[#This Row],[Final Meter Reading (km) ]]-Table1[[#This Row],[Initial Meter Reading (km) ]]</f>
        <v>0</v>
      </c>
      <c r="M470" s="174">
        <f>IF(ISBLANK(Table1[[#This Row],[Fuel Used (in liters)]]),,Table1[[#This Row],[Distance Travelled (km)]]/Table1[[#This Row],[Fuel Used (in liters)]])</f>
        <v>0</v>
      </c>
    </row>
    <row r="471" spans="2:13">
      <c r="B471">
        <f>IF(ISBLANK(Table1[[#This Row],[Date]]), ,MONTH(Table1[[#This Row],[Date]]))</f>
        <v>0</v>
      </c>
      <c r="K471" s="19">
        <f>Table1[[#This Row],[Final Meter Reading (km) ]]-Table1[[#This Row],[Initial Meter Reading (km) ]]</f>
        <v>0</v>
      </c>
      <c r="M471" s="174">
        <f>IF(ISBLANK(Table1[[#This Row],[Fuel Used (in liters)]]),,Table1[[#This Row],[Distance Travelled (km)]]/Table1[[#This Row],[Fuel Used (in liters)]])</f>
        <v>0</v>
      </c>
    </row>
    <row r="472" spans="2:13">
      <c r="B472">
        <f>IF(ISBLANK(Table1[[#This Row],[Date]]), ,MONTH(Table1[[#This Row],[Date]]))</f>
        <v>0</v>
      </c>
      <c r="K472" s="19">
        <f>Table1[[#This Row],[Final Meter Reading (km) ]]-Table1[[#This Row],[Initial Meter Reading (km) ]]</f>
        <v>0</v>
      </c>
      <c r="M472" s="174">
        <f>IF(ISBLANK(Table1[[#This Row],[Fuel Used (in liters)]]),,Table1[[#This Row],[Distance Travelled (km)]]/Table1[[#This Row],[Fuel Used (in liters)]])</f>
        <v>0</v>
      </c>
    </row>
    <row r="473" spans="2:13">
      <c r="B473">
        <f>IF(ISBLANK(Table1[[#This Row],[Date]]), ,MONTH(Table1[[#This Row],[Date]]))</f>
        <v>0</v>
      </c>
      <c r="K473" s="19">
        <f>Table1[[#This Row],[Final Meter Reading (km) ]]-Table1[[#This Row],[Initial Meter Reading (km) ]]</f>
        <v>0</v>
      </c>
      <c r="M473" s="174">
        <f>IF(ISBLANK(Table1[[#This Row],[Fuel Used (in liters)]]),,Table1[[#This Row],[Distance Travelled (km)]]/Table1[[#This Row],[Fuel Used (in liters)]])</f>
        <v>0</v>
      </c>
    </row>
    <row r="474" spans="2:13">
      <c r="B474">
        <f>IF(ISBLANK(Table1[[#This Row],[Date]]), ,MONTH(Table1[[#This Row],[Date]]))</f>
        <v>0</v>
      </c>
      <c r="K474" s="19">
        <f>Table1[[#This Row],[Final Meter Reading (km) ]]-Table1[[#This Row],[Initial Meter Reading (km) ]]</f>
        <v>0</v>
      </c>
      <c r="M474" s="174">
        <f>IF(ISBLANK(Table1[[#This Row],[Fuel Used (in liters)]]),,Table1[[#This Row],[Distance Travelled (km)]]/Table1[[#This Row],[Fuel Used (in liters)]])</f>
        <v>0</v>
      </c>
    </row>
    <row r="475" spans="2:13">
      <c r="B475">
        <f>IF(ISBLANK(Table1[[#This Row],[Date]]), ,MONTH(Table1[[#This Row],[Date]]))</f>
        <v>0</v>
      </c>
      <c r="K475" s="19">
        <f>Table1[[#This Row],[Final Meter Reading (km) ]]-Table1[[#This Row],[Initial Meter Reading (km) ]]</f>
        <v>0</v>
      </c>
      <c r="M475" s="174">
        <f>IF(ISBLANK(Table1[[#This Row],[Fuel Used (in liters)]]),,Table1[[#This Row],[Distance Travelled (km)]]/Table1[[#This Row],[Fuel Used (in liters)]])</f>
        <v>0</v>
      </c>
    </row>
    <row r="476" spans="2:13">
      <c r="B476">
        <f>IF(ISBLANK(Table1[[#This Row],[Date]]), ,MONTH(Table1[[#This Row],[Date]]))</f>
        <v>0</v>
      </c>
      <c r="K476" s="19">
        <f>Table1[[#This Row],[Final Meter Reading (km) ]]-Table1[[#This Row],[Initial Meter Reading (km) ]]</f>
        <v>0</v>
      </c>
      <c r="M476" s="174">
        <f>IF(ISBLANK(Table1[[#This Row],[Fuel Used (in liters)]]),,Table1[[#This Row],[Distance Travelled (km)]]/Table1[[#This Row],[Fuel Used (in liters)]])</f>
        <v>0</v>
      </c>
    </row>
    <row r="477" spans="2:13">
      <c r="B477">
        <f>IF(ISBLANK(Table1[[#This Row],[Date]]), ,MONTH(Table1[[#This Row],[Date]]))</f>
        <v>0</v>
      </c>
      <c r="K477" s="19">
        <f>Table1[[#This Row],[Final Meter Reading (km) ]]-Table1[[#This Row],[Initial Meter Reading (km) ]]</f>
        <v>0</v>
      </c>
      <c r="M477" s="174">
        <f>IF(ISBLANK(Table1[[#This Row],[Fuel Used (in liters)]]),,Table1[[#This Row],[Distance Travelled (km)]]/Table1[[#This Row],[Fuel Used (in liters)]])</f>
        <v>0</v>
      </c>
    </row>
    <row r="478" spans="2:13">
      <c r="B478">
        <f>IF(ISBLANK(Table1[[#This Row],[Date]]), ,MONTH(Table1[[#This Row],[Date]]))</f>
        <v>0</v>
      </c>
      <c r="K478" s="19">
        <f>Table1[[#This Row],[Final Meter Reading (km) ]]-Table1[[#This Row],[Initial Meter Reading (km) ]]</f>
        <v>0</v>
      </c>
      <c r="M478" s="174">
        <f>IF(ISBLANK(Table1[[#This Row],[Fuel Used (in liters)]]),,Table1[[#This Row],[Distance Travelled (km)]]/Table1[[#This Row],[Fuel Used (in liters)]])</f>
        <v>0</v>
      </c>
    </row>
    <row r="479" spans="2:13">
      <c r="B479">
        <f>IF(ISBLANK(Table1[[#This Row],[Date]]), ,MONTH(Table1[[#This Row],[Date]]))</f>
        <v>0</v>
      </c>
      <c r="K479" s="19">
        <f>Table1[[#This Row],[Final Meter Reading (km) ]]-Table1[[#This Row],[Initial Meter Reading (km) ]]</f>
        <v>0</v>
      </c>
      <c r="M479" s="174">
        <f>IF(ISBLANK(Table1[[#This Row],[Fuel Used (in liters)]]),,Table1[[#This Row],[Distance Travelled (km)]]/Table1[[#This Row],[Fuel Used (in liters)]])</f>
        <v>0</v>
      </c>
    </row>
    <row r="480" spans="2:13">
      <c r="B480">
        <f>IF(ISBLANK(Table1[[#This Row],[Date]]), ,MONTH(Table1[[#This Row],[Date]]))</f>
        <v>0</v>
      </c>
      <c r="K480" s="19">
        <f>Table1[[#This Row],[Final Meter Reading (km) ]]-Table1[[#This Row],[Initial Meter Reading (km) ]]</f>
        <v>0</v>
      </c>
      <c r="M480" s="174">
        <f>IF(ISBLANK(Table1[[#This Row],[Fuel Used (in liters)]]),,Table1[[#This Row],[Distance Travelled (km)]]/Table1[[#This Row],[Fuel Used (in liters)]])</f>
        <v>0</v>
      </c>
    </row>
    <row r="481" spans="2:13">
      <c r="B481">
        <f>IF(ISBLANK(Table1[[#This Row],[Date]]), ,MONTH(Table1[[#This Row],[Date]]))</f>
        <v>0</v>
      </c>
      <c r="K481" s="19">
        <f>Table1[[#This Row],[Final Meter Reading (km) ]]-Table1[[#This Row],[Initial Meter Reading (km) ]]</f>
        <v>0</v>
      </c>
      <c r="M481" s="174">
        <f>IF(ISBLANK(Table1[[#This Row],[Fuel Used (in liters)]]),,Table1[[#This Row],[Distance Travelled (km)]]/Table1[[#This Row],[Fuel Used (in liters)]])</f>
        <v>0</v>
      </c>
    </row>
    <row r="482" spans="2:13">
      <c r="B482">
        <f>IF(ISBLANK(Table1[[#This Row],[Date]]), ,MONTH(Table1[[#This Row],[Date]]))</f>
        <v>0</v>
      </c>
      <c r="K482" s="19">
        <f>Table1[[#This Row],[Final Meter Reading (km) ]]-Table1[[#This Row],[Initial Meter Reading (km) ]]</f>
        <v>0</v>
      </c>
      <c r="M482" s="174">
        <f>IF(ISBLANK(Table1[[#This Row],[Fuel Used (in liters)]]),,Table1[[#This Row],[Distance Travelled (km)]]/Table1[[#This Row],[Fuel Used (in liters)]])</f>
        <v>0</v>
      </c>
    </row>
    <row r="483" spans="2:13">
      <c r="B483">
        <f>IF(ISBLANK(Table1[[#This Row],[Date]]), ,MONTH(Table1[[#This Row],[Date]]))</f>
        <v>0</v>
      </c>
      <c r="K483" s="19">
        <f>Table1[[#This Row],[Final Meter Reading (km) ]]-Table1[[#This Row],[Initial Meter Reading (km) ]]</f>
        <v>0</v>
      </c>
      <c r="M483" s="174">
        <f>IF(ISBLANK(Table1[[#This Row],[Fuel Used (in liters)]]),,Table1[[#This Row],[Distance Travelled (km)]]/Table1[[#This Row],[Fuel Used (in liters)]])</f>
        <v>0</v>
      </c>
    </row>
    <row r="484" spans="2:13">
      <c r="B484">
        <f>IF(ISBLANK(Table1[[#This Row],[Date]]), ,MONTH(Table1[[#This Row],[Date]]))</f>
        <v>0</v>
      </c>
      <c r="K484" s="19">
        <f>Table1[[#This Row],[Final Meter Reading (km) ]]-Table1[[#This Row],[Initial Meter Reading (km) ]]</f>
        <v>0</v>
      </c>
      <c r="M484" s="174">
        <f>IF(ISBLANK(Table1[[#This Row],[Fuel Used (in liters)]]),,Table1[[#This Row],[Distance Travelled (km)]]/Table1[[#This Row],[Fuel Used (in liters)]])</f>
        <v>0</v>
      </c>
    </row>
    <row r="485" spans="2:13">
      <c r="B485">
        <f>IF(ISBLANK(Table1[[#This Row],[Date]]), ,MONTH(Table1[[#This Row],[Date]]))</f>
        <v>0</v>
      </c>
      <c r="K485" s="19">
        <f>Table1[[#This Row],[Final Meter Reading (km) ]]-Table1[[#This Row],[Initial Meter Reading (km) ]]</f>
        <v>0</v>
      </c>
      <c r="M485" s="174">
        <f>IF(ISBLANK(Table1[[#This Row],[Fuel Used (in liters)]]),,Table1[[#This Row],[Distance Travelled (km)]]/Table1[[#This Row],[Fuel Used (in liters)]])</f>
        <v>0</v>
      </c>
    </row>
    <row r="486" spans="2:13">
      <c r="B486">
        <f>IF(ISBLANK(Table1[[#This Row],[Date]]), ,MONTH(Table1[[#This Row],[Date]]))</f>
        <v>0</v>
      </c>
      <c r="K486" s="19">
        <f>Table1[[#This Row],[Final Meter Reading (km) ]]-Table1[[#This Row],[Initial Meter Reading (km) ]]</f>
        <v>0</v>
      </c>
      <c r="M486" s="174">
        <f>IF(ISBLANK(Table1[[#This Row],[Fuel Used (in liters)]]),,Table1[[#This Row],[Distance Travelled (km)]]/Table1[[#This Row],[Fuel Used (in liters)]])</f>
        <v>0</v>
      </c>
    </row>
    <row r="487" spans="2:13">
      <c r="B487">
        <f>IF(ISBLANK(Table1[[#This Row],[Date]]), ,MONTH(Table1[[#This Row],[Date]]))</f>
        <v>0</v>
      </c>
      <c r="K487" s="19">
        <f>Table1[[#This Row],[Final Meter Reading (km) ]]-Table1[[#This Row],[Initial Meter Reading (km) ]]</f>
        <v>0</v>
      </c>
      <c r="M487" s="174">
        <f>IF(ISBLANK(Table1[[#This Row],[Fuel Used (in liters)]]),,Table1[[#This Row],[Distance Travelled (km)]]/Table1[[#This Row],[Fuel Used (in liters)]])</f>
        <v>0</v>
      </c>
    </row>
    <row r="488" spans="2:13">
      <c r="B488">
        <f>IF(ISBLANK(Table1[[#This Row],[Date]]), ,MONTH(Table1[[#This Row],[Date]]))</f>
        <v>0</v>
      </c>
      <c r="K488" s="19">
        <f>Table1[[#This Row],[Final Meter Reading (km) ]]-Table1[[#This Row],[Initial Meter Reading (km) ]]</f>
        <v>0</v>
      </c>
      <c r="M488" s="174">
        <f>IF(ISBLANK(Table1[[#This Row],[Fuel Used (in liters)]]),,Table1[[#This Row],[Distance Travelled (km)]]/Table1[[#This Row],[Fuel Used (in liters)]])</f>
        <v>0</v>
      </c>
    </row>
    <row r="489" spans="2:13">
      <c r="B489">
        <f>IF(ISBLANK(Table1[[#This Row],[Date]]), ,MONTH(Table1[[#This Row],[Date]]))</f>
        <v>0</v>
      </c>
      <c r="K489" s="19">
        <f>Table1[[#This Row],[Final Meter Reading (km) ]]-Table1[[#This Row],[Initial Meter Reading (km) ]]</f>
        <v>0</v>
      </c>
      <c r="M489" s="174">
        <f>IF(ISBLANK(Table1[[#This Row],[Fuel Used (in liters)]]),,Table1[[#This Row],[Distance Travelled (km)]]/Table1[[#This Row],[Fuel Used (in liters)]])</f>
        <v>0</v>
      </c>
    </row>
    <row r="490" spans="2:13">
      <c r="B490">
        <f>IF(ISBLANK(Table1[[#This Row],[Date]]), ,MONTH(Table1[[#This Row],[Date]]))</f>
        <v>0</v>
      </c>
      <c r="K490" s="19">
        <f>Table1[[#This Row],[Final Meter Reading (km) ]]-Table1[[#This Row],[Initial Meter Reading (km) ]]</f>
        <v>0</v>
      </c>
      <c r="M490" s="174">
        <f>IF(ISBLANK(Table1[[#This Row],[Fuel Used (in liters)]]),,Table1[[#This Row],[Distance Travelled (km)]]/Table1[[#This Row],[Fuel Used (in liters)]])</f>
        <v>0</v>
      </c>
    </row>
    <row r="491" spans="2:13">
      <c r="B491">
        <f>IF(ISBLANK(Table1[[#This Row],[Date]]), ,MONTH(Table1[[#This Row],[Date]]))</f>
        <v>0</v>
      </c>
      <c r="K491" s="19">
        <f>Table1[[#This Row],[Final Meter Reading (km) ]]-Table1[[#This Row],[Initial Meter Reading (km) ]]</f>
        <v>0</v>
      </c>
      <c r="M491" s="174">
        <f>IF(ISBLANK(Table1[[#This Row],[Fuel Used (in liters)]]),,Table1[[#This Row],[Distance Travelled (km)]]/Table1[[#This Row],[Fuel Used (in liters)]])</f>
        <v>0</v>
      </c>
    </row>
    <row r="492" spans="2:13">
      <c r="B492">
        <f>IF(ISBLANK(Table1[[#This Row],[Date]]), ,MONTH(Table1[[#This Row],[Date]]))</f>
        <v>0</v>
      </c>
      <c r="K492" s="19">
        <f>Table1[[#This Row],[Final Meter Reading (km) ]]-Table1[[#This Row],[Initial Meter Reading (km) ]]</f>
        <v>0</v>
      </c>
      <c r="M492" s="174">
        <f>IF(ISBLANK(Table1[[#This Row],[Fuel Used (in liters)]]),,Table1[[#This Row],[Distance Travelled (km)]]/Table1[[#This Row],[Fuel Used (in liters)]])</f>
        <v>0</v>
      </c>
    </row>
    <row r="493" spans="2:13">
      <c r="B493">
        <f>IF(ISBLANK(Table1[[#This Row],[Date]]), ,MONTH(Table1[[#This Row],[Date]]))</f>
        <v>0</v>
      </c>
      <c r="K493" s="19">
        <f>Table1[[#This Row],[Final Meter Reading (km) ]]-Table1[[#This Row],[Initial Meter Reading (km) ]]</f>
        <v>0</v>
      </c>
      <c r="M493" s="174">
        <f>IF(ISBLANK(Table1[[#This Row],[Fuel Used (in liters)]]),,Table1[[#This Row],[Distance Travelled (km)]]/Table1[[#This Row],[Fuel Used (in liters)]])</f>
        <v>0</v>
      </c>
    </row>
    <row r="494" spans="2:13">
      <c r="B494">
        <f>IF(ISBLANK(Table1[[#This Row],[Date]]), ,MONTH(Table1[[#This Row],[Date]]))</f>
        <v>0</v>
      </c>
      <c r="K494" s="19">
        <f>Table1[[#This Row],[Final Meter Reading (km) ]]-Table1[[#This Row],[Initial Meter Reading (km) ]]</f>
        <v>0</v>
      </c>
      <c r="M494" s="174">
        <f>IF(ISBLANK(Table1[[#This Row],[Fuel Used (in liters)]]),,Table1[[#This Row],[Distance Travelled (km)]]/Table1[[#This Row],[Fuel Used (in liters)]])</f>
        <v>0</v>
      </c>
    </row>
    <row r="495" spans="2:13">
      <c r="B495">
        <f>IF(ISBLANK(Table1[[#This Row],[Date]]), ,MONTH(Table1[[#This Row],[Date]]))</f>
        <v>0</v>
      </c>
      <c r="K495" s="19">
        <f>Table1[[#This Row],[Final Meter Reading (km) ]]-Table1[[#This Row],[Initial Meter Reading (km) ]]</f>
        <v>0</v>
      </c>
      <c r="M495" s="174">
        <f>IF(ISBLANK(Table1[[#This Row],[Fuel Used (in liters)]]),,Table1[[#This Row],[Distance Travelled (km)]]/Table1[[#This Row],[Fuel Used (in liters)]])</f>
        <v>0</v>
      </c>
    </row>
    <row r="496" spans="2:13">
      <c r="B496">
        <f>IF(ISBLANK(Table1[[#This Row],[Date]]), ,MONTH(Table1[[#This Row],[Date]]))</f>
        <v>0</v>
      </c>
      <c r="K496" s="19">
        <f>Table1[[#This Row],[Final Meter Reading (km) ]]-Table1[[#This Row],[Initial Meter Reading (km) ]]</f>
        <v>0</v>
      </c>
      <c r="M496" s="174">
        <f>IF(ISBLANK(Table1[[#This Row],[Fuel Used (in liters)]]),,Table1[[#This Row],[Distance Travelled (km)]]/Table1[[#This Row],[Fuel Used (in liters)]])</f>
        <v>0</v>
      </c>
    </row>
    <row r="497" spans="2:13">
      <c r="B497">
        <f>IF(ISBLANK(Table1[[#This Row],[Date]]), ,MONTH(Table1[[#This Row],[Date]]))</f>
        <v>0</v>
      </c>
      <c r="K497" s="19">
        <f>Table1[[#This Row],[Final Meter Reading (km) ]]-Table1[[#This Row],[Initial Meter Reading (km) ]]</f>
        <v>0</v>
      </c>
      <c r="M497" s="174">
        <f>IF(ISBLANK(Table1[[#This Row],[Fuel Used (in liters)]]),,Table1[[#This Row],[Distance Travelled (km)]]/Table1[[#This Row],[Fuel Used (in liters)]])</f>
        <v>0</v>
      </c>
    </row>
    <row r="498" spans="2:13">
      <c r="B498">
        <f>IF(ISBLANK(Table1[[#This Row],[Date]]), ,MONTH(Table1[[#This Row],[Date]]))</f>
        <v>0</v>
      </c>
      <c r="K498" s="19">
        <f>Table1[[#This Row],[Final Meter Reading (km) ]]-Table1[[#This Row],[Initial Meter Reading (km) ]]</f>
        <v>0</v>
      </c>
      <c r="M498" s="174">
        <f>IF(ISBLANK(Table1[[#This Row],[Fuel Used (in liters)]]),,Table1[[#This Row],[Distance Travelled (km)]]/Table1[[#This Row],[Fuel Used (in liters)]])</f>
        <v>0</v>
      </c>
    </row>
    <row r="499" spans="2:13">
      <c r="B499">
        <f>IF(ISBLANK(Table1[[#This Row],[Date]]), ,MONTH(Table1[[#This Row],[Date]]))</f>
        <v>0</v>
      </c>
      <c r="K499" s="19">
        <f>Table1[[#This Row],[Final Meter Reading (km) ]]-Table1[[#This Row],[Initial Meter Reading (km) ]]</f>
        <v>0</v>
      </c>
      <c r="M499" s="174">
        <f>IF(ISBLANK(Table1[[#This Row],[Fuel Used (in liters)]]),,Table1[[#This Row],[Distance Travelled (km)]]/Table1[[#This Row],[Fuel Used (in liters)]])</f>
        <v>0</v>
      </c>
    </row>
    <row r="500" spans="2:13">
      <c r="B500">
        <f>IF(ISBLANK(Table1[[#This Row],[Date]]), ,MONTH(Table1[[#This Row],[Date]]))</f>
        <v>0</v>
      </c>
      <c r="K500" s="19">
        <f>Table1[[#This Row],[Final Meter Reading (km) ]]-Table1[[#This Row],[Initial Meter Reading (km) ]]</f>
        <v>0</v>
      </c>
      <c r="M500" s="174">
        <f>IF(ISBLANK(Table1[[#This Row],[Fuel Used (in liters)]]),,Table1[[#This Row],[Distance Travelled (km)]]/Table1[[#This Row],[Fuel Used (in liters)]])</f>
        <v>0</v>
      </c>
    </row>
    <row r="501" spans="2:13">
      <c r="B501">
        <f>IF(ISBLANK(Table1[[#This Row],[Date]]), ,MONTH(Table1[[#This Row],[Date]]))</f>
        <v>0</v>
      </c>
      <c r="K501" s="19">
        <f>Table1[[#This Row],[Final Meter Reading (km) ]]-Table1[[#This Row],[Initial Meter Reading (km) ]]</f>
        <v>0</v>
      </c>
      <c r="M501" s="174">
        <f>IF(ISBLANK(Table1[[#This Row],[Fuel Used (in liters)]]),,Table1[[#This Row],[Distance Travelled (km)]]/Table1[[#This Row],[Fuel Used (in liters)]])</f>
        <v>0</v>
      </c>
    </row>
    <row r="502" spans="2:13">
      <c r="B502">
        <f>IF(ISBLANK(Table1[[#This Row],[Date]]), ,MONTH(Table1[[#This Row],[Date]]))</f>
        <v>0</v>
      </c>
      <c r="K502" s="19">
        <f>Table1[[#This Row],[Final Meter Reading (km) ]]-Table1[[#This Row],[Initial Meter Reading (km) ]]</f>
        <v>0</v>
      </c>
      <c r="M502" s="174">
        <f>IF(ISBLANK(Table1[[#This Row],[Fuel Used (in liters)]]),,Table1[[#This Row],[Distance Travelled (km)]]/Table1[[#This Row],[Fuel Used (in liters)]])</f>
        <v>0</v>
      </c>
    </row>
    <row r="503" spans="2:13">
      <c r="B503">
        <f>IF(ISBLANK(Table1[[#This Row],[Date]]), ,MONTH(Table1[[#This Row],[Date]]))</f>
        <v>0</v>
      </c>
      <c r="K503" s="19">
        <f>Table1[[#This Row],[Final Meter Reading (km) ]]-Table1[[#This Row],[Initial Meter Reading (km) ]]</f>
        <v>0</v>
      </c>
      <c r="M503" s="174">
        <f>IF(ISBLANK(Table1[[#This Row],[Fuel Used (in liters)]]),,Table1[[#This Row],[Distance Travelled (km)]]/Table1[[#This Row],[Fuel Used (in liters)]])</f>
        <v>0</v>
      </c>
    </row>
    <row r="504" spans="2:13">
      <c r="B504">
        <f>IF(ISBLANK(Table1[[#This Row],[Date]]), ,MONTH(Table1[[#This Row],[Date]]))</f>
        <v>0</v>
      </c>
      <c r="K504" s="19">
        <f>Table1[[#This Row],[Final Meter Reading (km) ]]-Table1[[#This Row],[Initial Meter Reading (km) ]]</f>
        <v>0</v>
      </c>
      <c r="M504" s="174">
        <f>IF(ISBLANK(Table1[[#This Row],[Fuel Used (in liters)]]),,Table1[[#This Row],[Distance Travelled (km)]]/Table1[[#This Row],[Fuel Used (in liters)]])</f>
        <v>0</v>
      </c>
    </row>
    <row r="505" spans="2:13">
      <c r="B505">
        <f>IF(ISBLANK(Table1[[#This Row],[Date]]), ,MONTH(Table1[[#This Row],[Date]]))</f>
        <v>0</v>
      </c>
      <c r="K505" s="19">
        <f>Table1[[#This Row],[Final Meter Reading (km) ]]-Table1[[#This Row],[Initial Meter Reading (km) ]]</f>
        <v>0</v>
      </c>
      <c r="M505" s="174">
        <f>IF(ISBLANK(Table1[[#This Row],[Fuel Used (in liters)]]),,Table1[[#This Row],[Distance Travelled (km)]]/Table1[[#This Row],[Fuel Used (in liters)]])</f>
        <v>0</v>
      </c>
    </row>
    <row r="506" spans="2:13">
      <c r="B506">
        <f>IF(ISBLANK(Table1[[#This Row],[Date]]), ,MONTH(Table1[[#This Row],[Date]]))</f>
        <v>0</v>
      </c>
      <c r="K506" s="19">
        <f>Table1[[#This Row],[Final Meter Reading (km) ]]-Table1[[#This Row],[Initial Meter Reading (km) ]]</f>
        <v>0</v>
      </c>
      <c r="M506" s="174">
        <f>IF(ISBLANK(Table1[[#This Row],[Fuel Used (in liters)]]),,Table1[[#This Row],[Distance Travelled (km)]]/Table1[[#This Row],[Fuel Used (in liters)]])</f>
        <v>0</v>
      </c>
    </row>
    <row r="507" spans="2:13">
      <c r="B507">
        <f>IF(ISBLANK(Table1[[#This Row],[Date]]), ,MONTH(Table1[[#This Row],[Date]]))</f>
        <v>0</v>
      </c>
      <c r="K507" s="19">
        <f>Table1[[#This Row],[Final Meter Reading (km) ]]-Table1[[#This Row],[Initial Meter Reading (km) ]]</f>
        <v>0</v>
      </c>
      <c r="M507" s="174">
        <f>IF(ISBLANK(Table1[[#This Row],[Fuel Used (in liters)]]),,Table1[[#This Row],[Distance Travelled (km)]]/Table1[[#This Row],[Fuel Used (in liters)]])</f>
        <v>0</v>
      </c>
    </row>
    <row r="508" spans="2:13">
      <c r="B508">
        <f>IF(ISBLANK(Table1[[#This Row],[Date]]), ,MONTH(Table1[[#This Row],[Date]]))</f>
        <v>0</v>
      </c>
      <c r="K508" s="19">
        <f>Table1[[#This Row],[Final Meter Reading (km) ]]-Table1[[#This Row],[Initial Meter Reading (km) ]]</f>
        <v>0</v>
      </c>
      <c r="M508" s="174">
        <f>IF(ISBLANK(Table1[[#This Row],[Fuel Used (in liters)]]),,Table1[[#This Row],[Distance Travelled (km)]]/Table1[[#This Row],[Fuel Used (in liters)]])</f>
        <v>0</v>
      </c>
    </row>
    <row r="509" spans="2:13">
      <c r="B509">
        <f>IF(ISBLANK(Table1[[#This Row],[Date]]), ,MONTH(Table1[[#This Row],[Date]]))</f>
        <v>0</v>
      </c>
      <c r="K509" s="19">
        <f>Table1[[#This Row],[Final Meter Reading (km) ]]-Table1[[#This Row],[Initial Meter Reading (km) ]]</f>
        <v>0</v>
      </c>
      <c r="M509" s="174">
        <f>IF(ISBLANK(Table1[[#This Row],[Fuel Used (in liters)]]),,Table1[[#This Row],[Distance Travelled (km)]]/Table1[[#This Row],[Fuel Used (in liters)]])</f>
        <v>0</v>
      </c>
    </row>
    <row r="510" spans="2:13">
      <c r="B510">
        <f>IF(ISBLANK(Table1[[#This Row],[Date]]), ,MONTH(Table1[[#This Row],[Date]]))</f>
        <v>0</v>
      </c>
      <c r="K510" s="19">
        <f>Table1[[#This Row],[Final Meter Reading (km) ]]-Table1[[#This Row],[Initial Meter Reading (km) ]]</f>
        <v>0</v>
      </c>
      <c r="M510" s="174">
        <f>IF(ISBLANK(Table1[[#This Row],[Fuel Used (in liters)]]),,Table1[[#This Row],[Distance Travelled (km)]]/Table1[[#This Row],[Fuel Used (in liters)]])</f>
        <v>0</v>
      </c>
    </row>
    <row r="511" spans="2:13">
      <c r="B511">
        <f>IF(ISBLANK(Table1[[#This Row],[Date]]), ,MONTH(Table1[[#This Row],[Date]]))</f>
        <v>0</v>
      </c>
      <c r="K511" s="19">
        <f>Table1[[#This Row],[Final Meter Reading (km) ]]-Table1[[#This Row],[Initial Meter Reading (km) ]]</f>
        <v>0</v>
      </c>
      <c r="M511" s="174">
        <f>IF(ISBLANK(Table1[[#This Row],[Fuel Used (in liters)]]),,Table1[[#This Row],[Distance Travelled (km)]]/Table1[[#This Row],[Fuel Used (in liters)]])</f>
        <v>0</v>
      </c>
    </row>
    <row r="512" spans="2:13">
      <c r="B512">
        <f>IF(ISBLANK(Table1[[#This Row],[Date]]), ,MONTH(Table1[[#This Row],[Date]]))</f>
        <v>0</v>
      </c>
      <c r="K512" s="19">
        <f>Table1[[#This Row],[Final Meter Reading (km) ]]-Table1[[#This Row],[Initial Meter Reading (km) ]]</f>
        <v>0</v>
      </c>
      <c r="M512" s="174">
        <f>IF(ISBLANK(Table1[[#This Row],[Fuel Used (in liters)]]),,Table1[[#This Row],[Distance Travelled (km)]]/Table1[[#This Row],[Fuel Used (in liters)]])</f>
        <v>0</v>
      </c>
    </row>
    <row r="513" spans="2:13">
      <c r="B513">
        <f>IF(ISBLANK(Table1[[#This Row],[Date]]), ,MONTH(Table1[[#This Row],[Date]]))</f>
        <v>0</v>
      </c>
      <c r="K513" s="19">
        <f>Table1[[#This Row],[Final Meter Reading (km) ]]-Table1[[#This Row],[Initial Meter Reading (km) ]]</f>
        <v>0</v>
      </c>
      <c r="M513" s="174">
        <f>IF(ISBLANK(Table1[[#This Row],[Fuel Used (in liters)]]),,Table1[[#This Row],[Distance Travelled (km)]]/Table1[[#This Row],[Fuel Used (in liters)]])</f>
        <v>0</v>
      </c>
    </row>
    <row r="514" spans="2:13">
      <c r="B514">
        <f>IF(ISBLANK(Table1[[#This Row],[Date]]), ,MONTH(Table1[[#This Row],[Date]]))</f>
        <v>0</v>
      </c>
      <c r="K514" s="19">
        <f>Table1[[#This Row],[Final Meter Reading (km) ]]-Table1[[#This Row],[Initial Meter Reading (km) ]]</f>
        <v>0</v>
      </c>
      <c r="M514" s="174">
        <f>IF(ISBLANK(Table1[[#This Row],[Fuel Used (in liters)]]),,Table1[[#This Row],[Distance Travelled (km)]]/Table1[[#This Row],[Fuel Used (in liters)]])</f>
        <v>0</v>
      </c>
    </row>
    <row r="515" spans="2:13">
      <c r="B515">
        <f>IF(ISBLANK(Table1[[#This Row],[Date]]), ,MONTH(Table1[[#This Row],[Date]]))</f>
        <v>0</v>
      </c>
      <c r="K515" s="19">
        <f>Table1[[#This Row],[Final Meter Reading (km) ]]-Table1[[#This Row],[Initial Meter Reading (km) ]]</f>
        <v>0</v>
      </c>
      <c r="M515" s="174">
        <f>IF(ISBLANK(Table1[[#This Row],[Fuel Used (in liters)]]),,Table1[[#This Row],[Distance Travelled (km)]]/Table1[[#This Row],[Fuel Used (in liters)]])</f>
        <v>0</v>
      </c>
    </row>
    <row r="516" spans="2:13">
      <c r="B516">
        <f>IF(ISBLANK(Table1[[#This Row],[Date]]), ,MONTH(Table1[[#This Row],[Date]]))</f>
        <v>0</v>
      </c>
      <c r="K516" s="19">
        <f>Table1[[#This Row],[Final Meter Reading (km) ]]-Table1[[#This Row],[Initial Meter Reading (km) ]]</f>
        <v>0</v>
      </c>
      <c r="M516" s="174">
        <f>IF(ISBLANK(Table1[[#This Row],[Fuel Used (in liters)]]),,Table1[[#This Row],[Distance Travelled (km)]]/Table1[[#This Row],[Fuel Used (in liters)]])</f>
        <v>0</v>
      </c>
    </row>
    <row r="517" spans="2:13">
      <c r="B517">
        <f>IF(ISBLANK(Table1[[#This Row],[Date]]), ,MONTH(Table1[[#This Row],[Date]]))</f>
        <v>0</v>
      </c>
      <c r="K517" s="19">
        <f>Table1[[#This Row],[Final Meter Reading (km) ]]-Table1[[#This Row],[Initial Meter Reading (km) ]]</f>
        <v>0</v>
      </c>
      <c r="M517" s="174">
        <f>IF(ISBLANK(Table1[[#This Row],[Fuel Used (in liters)]]),,Table1[[#This Row],[Distance Travelled (km)]]/Table1[[#This Row],[Fuel Used (in liters)]])</f>
        <v>0</v>
      </c>
    </row>
    <row r="518" spans="2:13">
      <c r="B518">
        <f>IF(ISBLANK(Table1[[#This Row],[Date]]), ,MONTH(Table1[[#This Row],[Date]]))</f>
        <v>0</v>
      </c>
      <c r="K518" s="19">
        <f>Table1[[#This Row],[Final Meter Reading (km) ]]-Table1[[#This Row],[Initial Meter Reading (km) ]]</f>
        <v>0</v>
      </c>
      <c r="M518" s="174">
        <f>IF(ISBLANK(Table1[[#This Row],[Fuel Used (in liters)]]),,Table1[[#This Row],[Distance Travelled (km)]]/Table1[[#This Row],[Fuel Used (in liters)]])</f>
        <v>0</v>
      </c>
    </row>
    <row r="519" spans="2:13">
      <c r="B519">
        <f>IF(ISBLANK(Table1[[#This Row],[Date]]), ,MONTH(Table1[[#This Row],[Date]]))</f>
        <v>0</v>
      </c>
      <c r="K519" s="19">
        <f>Table1[[#This Row],[Final Meter Reading (km) ]]-Table1[[#This Row],[Initial Meter Reading (km) ]]</f>
        <v>0</v>
      </c>
      <c r="M519" s="174">
        <f>IF(ISBLANK(Table1[[#This Row],[Fuel Used (in liters)]]),,Table1[[#This Row],[Distance Travelled (km)]]/Table1[[#This Row],[Fuel Used (in liters)]])</f>
        <v>0</v>
      </c>
    </row>
    <row r="520" spans="2:13">
      <c r="B520">
        <f>IF(ISBLANK(Table1[[#This Row],[Date]]), ,MONTH(Table1[[#This Row],[Date]]))</f>
        <v>0</v>
      </c>
      <c r="K520" s="19">
        <f>Table1[[#This Row],[Final Meter Reading (km) ]]-Table1[[#This Row],[Initial Meter Reading (km) ]]</f>
        <v>0</v>
      </c>
      <c r="M520" s="174">
        <f>IF(ISBLANK(Table1[[#This Row],[Fuel Used (in liters)]]),,Table1[[#This Row],[Distance Travelled (km)]]/Table1[[#This Row],[Fuel Used (in liters)]])</f>
        <v>0</v>
      </c>
    </row>
    <row r="521" spans="2:13">
      <c r="B521">
        <f>IF(ISBLANK(Table1[[#This Row],[Date]]), ,MONTH(Table1[[#This Row],[Date]]))</f>
        <v>0</v>
      </c>
      <c r="K521" s="19">
        <f>Table1[[#This Row],[Final Meter Reading (km) ]]-Table1[[#This Row],[Initial Meter Reading (km) ]]</f>
        <v>0</v>
      </c>
      <c r="M521" s="174">
        <f>IF(ISBLANK(Table1[[#This Row],[Fuel Used (in liters)]]),,Table1[[#This Row],[Distance Travelled (km)]]/Table1[[#This Row],[Fuel Used (in liters)]])</f>
        <v>0</v>
      </c>
    </row>
    <row r="522" spans="2:13">
      <c r="B522">
        <f>IF(ISBLANK(Table1[[#This Row],[Date]]), ,MONTH(Table1[[#This Row],[Date]]))</f>
        <v>0</v>
      </c>
      <c r="K522" s="19">
        <f>Table1[[#This Row],[Final Meter Reading (km) ]]-Table1[[#This Row],[Initial Meter Reading (km) ]]</f>
        <v>0</v>
      </c>
      <c r="M522" s="174">
        <f>IF(ISBLANK(Table1[[#This Row],[Fuel Used (in liters)]]),,Table1[[#This Row],[Distance Travelled (km)]]/Table1[[#This Row],[Fuel Used (in liters)]])</f>
        <v>0</v>
      </c>
    </row>
    <row r="523" spans="2:13">
      <c r="B523">
        <f>IF(ISBLANK(Table1[[#This Row],[Date]]), ,MONTH(Table1[[#This Row],[Date]]))</f>
        <v>0</v>
      </c>
      <c r="K523" s="19">
        <f>Table1[[#This Row],[Final Meter Reading (km) ]]-Table1[[#This Row],[Initial Meter Reading (km) ]]</f>
        <v>0</v>
      </c>
      <c r="M523" s="174">
        <f>IF(ISBLANK(Table1[[#This Row],[Fuel Used (in liters)]]),,Table1[[#This Row],[Distance Travelled (km)]]/Table1[[#This Row],[Fuel Used (in liters)]])</f>
        <v>0</v>
      </c>
    </row>
    <row r="524" spans="2:13">
      <c r="B524">
        <f>IF(ISBLANK(Table1[[#This Row],[Date]]), ,MONTH(Table1[[#This Row],[Date]]))</f>
        <v>0</v>
      </c>
      <c r="K524" s="19">
        <f>Table1[[#This Row],[Final Meter Reading (km) ]]-Table1[[#This Row],[Initial Meter Reading (km) ]]</f>
        <v>0</v>
      </c>
      <c r="M524" s="174">
        <f>IF(ISBLANK(Table1[[#This Row],[Fuel Used (in liters)]]),,Table1[[#This Row],[Distance Travelled (km)]]/Table1[[#This Row],[Fuel Used (in liters)]])</f>
        <v>0</v>
      </c>
    </row>
    <row r="525" spans="2:13">
      <c r="B525">
        <f>IF(ISBLANK(Table1[[#This Row],[Date]]), ,MONTH(Table1[[#This Row],[Date]]))</f>
        <v>0</v>
      </c>
      <c r="K525" s="19">
        <f>Table1[[#This Row],[Final Meter Reading (km) ]]-Table1[[#This Row],[Initial Meter Reading (km) ]]</f>
        <v>0</v>
      </c>
      <c r="M525" s="174">
        <f>IF(ISBLANK(Table1[[#This Row],[Fuel Used (in liters)]]),,Table1[[#This Row],[Distance Travelled (km)]]/Table1[[#This Row],[Fuel Used (in liters)]])</f>
        <v>0</v>
      </c>
    </row>
    <row r="526" spans="2:13">
      <c r="B526">
        <f>IF(ISBLANK(Table1[[#This Row],[Date]]), ,MONTH(Table1[[#This Row],[Date]]))</f>
        <v>0</v>
      </c>
      <c r="K526" s="19">
        <f>Table1[[#This Row],[Final Meter Reading (km) ]]-Table1[[#This Row],[Initial Meter Reading (km) ]]</f>
        <v>0</v>
      </c>
      <c r="M526" s="174">
        <f>IF(ISBLANK(Table1[[#This Row],[Fuel Used (in liters)]]),,Table1[[#This Row],[Distance Travelled (km)]]/Table1[[#This Row],[Fuel Used (in liters)]])</f>
        <v>0</v>
      </c>
    </row>
    <row r="527" spans="2:13">
      <c r="B527">
        <f>IF(ISBLANK(Table1[[#This Row],[Date]]), ,MONTH(Table1[[#This Row],[Date]]))</f>
        <v>0</v>
      </c>
      <c r="K527" s="19">
        <f>Table1[[#This Row],[Final Meter Reading (km) ]]-Table1[[#This Row],[Initial Meter Reading (km) ]]</f>
        <v>0</v>
      </c>
      <c r="M527" s="174">
        <f>IF(ISBLANK(Table1[[#This Row],[Fuel Used (in liters)]]),,Table1[[#This Row],[Distance Travelled (km)]]/Table1[[#This Row],[Fuel Used (in liters)]])</f>
        <v>0</v>
      </c>
    </row>
    <row r="528" spans="2:13">
      <c r="B528">
        <f>IF(ISBLANK(Table1[[#This Row],[Date]]), ,MONTH(Table1[[#This Row],[Date]]))</f>
        <v>0</v>
      </c>
      <c r="K528" s="19">
        <f>Table1[[#This Row],[Final Meter Reading (km) ]]-Table1[[#This Row],[Initial Meter Reading (km) ]]</f>
        <v>0</v>
      </c>
      <c r="M528" s="174">
        <f>IF(ISBLANK(Table1[[#This Row],[Fuel Used (in liters)]]),,Table1[[#This Row],[Distance Travelled (km)]]/Table1[[#This Row],[Fuel Used (in liters)]])</f>
        <v>0</v>
      </c>
    </row>
    <row r="529" spans="2:13">
      <c r="B529">
        <f>IF(ISBLANK(Table1[[#This Row],[Date]]), ,MONTH(Table1[[#This Row],[Date]]))</f>
        <v>0</v>
      </c>
      <c r="K529" s="19">
        <f>Table1[[#This Row],[Final Meter Reading (km) ]]-Table1[[#This Row],[Initial Meter Reading (km) ]]</f>
        <v>0</v>
      </c>
      <c r="M529" s="174">
        <f>IF(ISBLANK(Table1[[#This Row],[Fuel Used (in liters)]]),,Table1[[#This Row],[Distance Travelled (km)]]/Table1[[#This Row],[Fuel Used (in liters)]])</f>
        <v>0</v>
      </c>
    </row>
    <row r="530" spans="2:13">
      <c r="B530">
        <f>IF(ISBLANK(Table1[[#This Row],[Date]]), ,MONTH(Table1[[#This Row],[Date]]))</f>
        <v>0</v>
      </c>
      <c r="K530" s="19">
        <f>Table1[[#This Row],[Final Meter Reading (km) ]]-Table1[[#This Row],[Initial Meter Reading (km) ]]</f>
        <v>0</v>
      </c>
      <c r="M530" s="174">
        <f>IF(ISBLANK(Table1[[#This Row],[Fuel Used (in liters)]]),,Table1[[#This Row],[Distance Travelled (km)]]/Table1[[#This Row],[Fuel Used (in liters)]])</f>
        <v>0</v>
      </c>
    </row>
    <row r="531" spans="2:13">
      <c r="B531">
        <f>IF(ISBLANK(Table1[[#This Row],[Date]]), ,MONTH(Table1[[#This Row],[Date]]))</f>
        <v>0</v>
      </c>
      <c r="K531" s="19">
        <f>Table1[[#This Row],[Final Meter Reading (km) ]]-Table1[[#This Row],[Initial Meter Reading (km) ]]</f>
        <v>0</v>
      </c>
      <c r="M531" s="174">
        <f>IF(ISBLANK(Table1[[#This Row],[Fuel Used (in liters)]]),,Table1[[#This Row],[Distance Travelled (km)]]/Table1[[#This Row],[Fuel Used (in liters)]])</f>
        <v>0</v>
      </c>
    </row>
    <row r="532" spans="2:13">
      <c r="B532">
        <f>IF(ISBLANK(Table1[[#This Row],[Date]]), ,MONTH(Table1[[#This Row],[Date]]))</f>
        <v>0</v>
      </c>
      <c r="K532" s="19">
        <f>Table1[[#This Row],[Final Meter Reading (km) ]]-Table1[[#This Row],[Initial Meter Reading (km) ]]</f>
        <v>0</v>
      </c>
      <c r="M532" s="174">
        <f>IF(ISBLANK(Table1[[#This Row],[Fuel Used (in liters)]]),,Table1[[#This Row],[Distance Travelled (km)]]/Table1[[#This Row],[Fuel Used (in liters)]])</f>
        <v>0</v>
      </c>
    </row>
    <row r="533" spans="2:13">
      <c r="B533">
        <f>IF(ISBLANK(Table1[[#This Row],[Date]]), ,MONTH(Table1[[#This Row],[Date]]))</f>
        <v>0</v>
      </c>
      <c r="K533" s="19">
        <f>Table1[[#This Row],[Final Meter Reading (km) ]]-Table1[[#This Row],[Initial Meter Reading (km) ]]</f>
        <v>0</v>
      </c>
      <c r="M533" s="174">
        <f>IF(ISBLANK(Table1[[#This Row],[Fuel Used (in liters)]]),,Table1[[#This Row],[Distance Travelled (km)]]/Table1[[#This Row],[Fuel Used (in liters)]])</f>
        <v>0</v>
      </c>
    </row>
    <row r="534" spans="2:13">
      <c r="B534">
        <f>IF(ISBLANK(Table1[[#This Row],[Date]]), ,MONTH(Table1[[#This Row],[Date]]))</f>
        <v>0</v>
      </c>
      <c r="K534" s="19">
        <f>Table1[[#This Row],[Final Meter Reading (km) ]]-Table1[[#This Row],[Initial Meter Reading (km) ]]</f>
        <v>0</v>
      </c>
      <c r="M534" s="174">
        <f>IF(ISBLANK(Table1[[#This Row],[Fuel Used (in liters)]]),,Table1[[#This Row],[Distance Travelled (km)]]/Table1[[#This Row],[Fuel Used (in liters)]])</f>
        <v>0</v>
      </c>
    </row>
    <row r="535" spans="2:13">
      <c r="B535">
        <f>IF(ISBLANK(Table1[[#This Row],[Date]]), ,MONTH(Table1[[#This Row],[Date]]))</f>
        <v>0</v>
      </c>
      <c r="K535" s="19">
        <f>Table1[[#This Row],[Final Meter Reading (km) ]]-Table1[[#This Row],[Initial Meter Reading (km) ]]</f>
        <v>0</v>
      </c>
      <c r="M535" s="174">
        <f>IF(ISBLANK(Table1[[#This Row],[Fuel Used (in liters)]]),,Table1[[#This Row],[Distance Travelled (km)]]/Table1[[#This Row],[Fuel Used (in liters)]])</f>
        <v>0</v>
      </c>
    </row>
    <row r="536" spans="2:13">
      <c r="B536">
        <f>IF(ISBLANK(Table1[[#This Row],[Date]]), ,MONTH(Table1[[#This Row],[Date]]))</f>
        <v>0</v>
      </c>
      <c r="K536" s="19">
        <f>Table1[[#This Row],[Final Meter Reading (km) ]]-Table1[[#This Row],[Initial Meter Reading (km) ]]</f>
        <v>0</v>
      </c>
      <c r="M536" s="174">
        <f>IF(ISBLANK(Table1[[#This Row],[Fuel Used (in liters)]]),,Table1[[#This Row],[Distance Travelled (km)]]/Table1[[#This Row],[Fuel Used (in liters)]])</f>
        <v>0</v>
      </c>
    </row>
    <row r="537" spans="2:13">
      <c r="B537">
        <f>IF(ISBLANK(Table1[[#This Row],[Date]]), ,MONTH(Table1[[#This Row],[Date]]))</f>
        <v>0</v>
      </c>
      <c r="K537" s="19">
        <f>Table1[[#This Row],[Final Meter Reading (km) ]]-Table1[[#This Row],[Initial Meter Reading (km) ]]</f>
        <v>0</v>
      </c>
      <c r="M537" s="174">
        <f>IF(ISBLANK(Table1[[#This Row],[Fuel Used (in liters)]]),,Table1[[#This Row],[Distance Travelled (km)]]/Table1[[#This Row],[Fuel Used (in liters)]])</f>
        <v>0</v>
      </c>
    </row>
    <row r="538" spans="2:13">
      <c r="B538">
        <f>IF(ISBLANK(Table1[[#This Row],[Date]]), ,MONTH(Table1[[#This Row],[Date]]))</f>
        <v>0</v>
      </c>
      <c r="K538" s="19">
        <f>Table1[[#This Row],[Final Meter Reading (km) ]]-Table1[[#This Row],[Initial Meter Reading (km) ]]</f>
        <v>0</v>
      </c>
      <c r="M538" s="174">
        <f>IF(ISBLANK(Table1[[#This Row],[Fuel Used (in liters)]]),,Table1[[#This Row],[Distance Travelled (km)]]/Table1[[#This Row],[Fuel Used (in liters)]])</f>
        <v>0</v>
      </c>
    </row>
    <row r="539" spans="2:13">
      <c r="B539">
        <f>IF(ISBLANK(Table1[[#This Row],[Date]]), ,MONTH(Table1[[#This Row],[Date]]))</f>
        <v>0</v>
      </c>
      <c r="K539" s="19">
        <f>Table1[[#This Row],[Final Meter Reading (km) ]]-Table1[[#This Row],[Initial Meter Reading (km) ]]</f>
        <v>0</v>
      </c>
      <c r="M539" s="174">
        <f>IF(ISBLANK(Table1[[#This Row],[Fuel Used (in liters)]]),,Table1[[#This Row],[Distance Travelled (km)]]/Table1[[#This Row],[Fuel Used (in liters)]])</f>
        <v>0</v>
      </c>
    </row>
    <row r="540" spans="2:13">
      <c r="B540">
        <f>IF(ISBLANK(Table1[[#This Row],[Date]]), ,MONTH(Table1[[#This Row],[Date]]))</f>
        <v>0</v>
      </c>
      <c r="K540" s="19">
        <f>Table1[[#This Row],[Final Meter Reading (km) ]]-Table1[[#This Row],[Initial Meter Reading (km) ]]</f>
        <v>0</v>
      </c>
      <c r="M540" s="174">
        <f>IF(ISBLANK(Table1[[#This Row],[Fuel Used (in liters)]]),,Table1[[#This Row],[Distance Travelled (km)]]/Table1[[#This Row],[Fuel Used (in liters)]])</f>
        <v>0</v>
      </c>
    </row>
    <row r="541" spans="2:13">
      <c r="B541">
        <f>IF(ISBLANK(Table1[[#This Row],[Date]]), ,MONTH(Table1[[#This Row],[Date]]))</f>
        <v>0</v>
      </c>
      <c r="K541" s="19">
        <f>Table1[[#This Row],[Final Meter Reading (km) ]]-Table1[[#This Row],[Initial Meter Reading (km) ]]</f>
        <v>0</v>
      </c>
      <c r="M541" s="174">
        <f>IF(ISBLANK(Table1[[#This Row],[Fuel Used (in liters)]]),,Table1[[#This Row],[Distance Travelled (km)]]/Table1[[#This Row],[Fuel Used (in liters)]])</f>
        <v>0</v>
      </c>
    </row>
    <row r="542" spans="2:13">
      <c r="B542">
        <f>IF(ISBLANK(Table1[[#This Row],[Date]]), ,MONTH(Table1[[#This Row],[Date]]))</f>
        <v>0</v>
      </c>
      <c r="K542" s="19">
        <f>Table1[[#This Row],[Final Meter Reading (km) ]]-Table1[[#This Row],[Initial Meter Reading (km) ]]</f>
        <v>0</v>
      </c>
      <c r="M542" s="174">
        <f>IF(ISBLANK(Table1[[#This Row],[Fuel Used (in liters)]]),,Table1[[#This Row],[Distance Travelled (km)]]/Table1[[#This Row],[Fuel Used (in liters)]])</f>
        <v>0</v>
      </c>
    </row>
    <row r="543" spans="2:13">
      <c r="B543">
        <f>IF(ISBLANK(Table1[[#This Row],[Date]]), ,MONTH(Table1[[#This Row],[Date]]))</f>
        <v>0</v>
      </c>
      <c r="K543" s="19">
        <f>Table1[[#This Row],[Final Meter Reading (km) ]]-Table1[[#This Row],[Initial Meter Reading (km) ]]</f>
        <v>0</v>
      </c>
      <c r="M543" s="174">
        <f>IF(ISBLANK(Table1[[#This Row],[Fuel Used (in liters)]]),,Table1[[#This Row],[Distance Travelled (km)]]/Table1[[#This Row],[Fuel Used (in liters)]])</f>
        <v>0</v>
      </c>
    </row>
    <row r="544" spans="2:13">
      <c r="B544">
        <f>IF(ISBLANK(Table1[[#This Row],[Date]]), ,MONTH(Table1[[#This Row],[Date]]))</f>
        <v>0</v>
      </c>
      <c r="K544" s="19">
        <f>Table1[[#This Row],[Final Meter Reading (km) ]]-Table1[[#This Row],[Initial Meter Reading (km) ]]</f>
        <v>0</v>
      </c>
      <c r="M544" s="174">
        <f>IF(ISBLANK(Table1[[#This Row],[Fuel Used (in liters)]]),,Table1[[#This Row],[Distance Travelled (km)]]/Table1[[#This Row],[Fuel Used (in liters)]])</f>
        <v>0</v>
      </c>
    </row>
    <row r="545" spans="2:13">
      <c r="B545">
        <f>IF(ISBLANK(Table1[[#This Row],[Date]]), ,MONTH(Table1[[#This Row],[Date]]))</f>
        <v>0</v>
      </c>
      <c r="K545" s="19">
        <f>Table1[[#This Row],[Final Meter Reading (km) ]]-Table1[[#This Row],[Initial Meter Reading (km) ]]</f>
        <v>0</v>
      </c>
      <c r="M545" s="174">
        <f>IF(ISBLANK(Table1[[#This Row],[Fuel Used (in liters)]]),,Table1[[#This Row],[Distance Travelled (km)]]/Table1[[#This Row],[Fuel Used (in liters)]])</f>
        <v>0</v>
      </c>
    </row>
    <row r="546" spans="2:13">
      <c r="B546">
        <f>IF(ISBLANK(Table1[[#This Row],[Date]]), ,MONTH(Table1[[#This Row],[Date]]))</f>
        <v>0</v>
      </c>
      <c r="K546" s="19">
        <f>Table1[[#This Row],[Final Meter Reading (km) ]]-Table1[[#This Row],[Initial Meter Reading (km) ]]</f>
        <v>0</v>
      </c>
      <c r="M546" s="174">
        <f>IF(ISBLANK(Table1[[#This Row],[Fuel Used (in liters)]]),,Table1[[#This Row],[Distance Travelled (km)]]/Table1[[#This Row],[Fuel Used (in liters)]])</f>
        <v>0</v>
      </c>
    </row>
    <row r="547" spans="2:13">
      <c r="B547">
        <f>IF(ISBLANK(Table1[[#This Row],[Date]]), ,MONTH(Table1[[#This Row],[Date]]))</f>
        <v>0</v>
      </c>
      <c r="K547" s="19">
        <f>Table1[[#This Row],[Final Meter Reading (km) ]]-Table1[[#This Row],[Initial Meter Reading (km) ]]</f>
        <v>0</v>
      </c>
      <c r="M547" s="174">
        <f>IF(ISBLANK(Table1[[#This Row],[Fuel Used (in liters)]]),,Table1[[#This Row],[Distance Travelled (km)]]/Table1[[#This Row],[Fuel Used (in liters)]])</f>
        <v>0</v>
      </c>
    </row>
    <row r="548" spans="2:13">
      <c r="B548">
        <f>IF(ISBLANK(Table1[[#This Row],[Date]]), ,MONTH(Table1[[#This Row],[Date]]))</f>
        <v>0</v>
      </c>
      <c r="K548" s="19">
        <f>Table1[[#This Row],[Final Meter Reading (km) ]]-Table1[[#This Row],[Initial Meter Reading (km) ]]</f>
        <v>0</v>
      </c>
      <c r="M548" s="174">
        <f>IF(ISBLANK(Table1[[#This Row],[Fuel Used (in liters)]]),,Table1[[#This Row],[Distance Travelled (km)]]/Table1[[#This Row],[Fuel Used (in liters)]])</f>
        <v>0</v>
      </c>
    </row>
    <row r="549" spans="2:13">
      <c r="B549">
        <f>IF(ISBLANK(Table1[[#This Row],[Date]]), ,MONTH(Table1[[#This Row],[Date]]))</f>
        <v>0</v>
      </c>
      <c r="K549" s="19">
        <f>Table1[[#This Row],[Final Meter Reading (km) ]]-Table1[[#This Row],[Initial Meter Reading (km) ]]</f>
        <v>0</v>
      </c>
      <c r="M549" s="174">
        <f>IF(ISBLANK(Table1[[#This Row],[Fuel Used (in liters)]]),,Table1[[#This Row],[Distance Travelled (km)]]/Table1[[#This Row],[Fuel Used (in liters)]])</f>
        <v>0</v>
      </c>
    </row>
    <row r="550" spans="2:13">
      <c r="B550">
        <f>IF(ISBLANK(Table1[[#This Row],[Date]]), ,MONTH(Table1[[#This Row],[Date]]))</f>
        <v>0</v>
      </c>
      <c r="K550" s="19">
        <f>Table1[[#This Row],[Final Meter Reading (km) ]]-Table1[[#This Row],[Initial Meter Reading (km) ]]</f>
        <v>0</v>
      </c>
      <c r="M550" s="174">
        <f>IF(ISBLANK(Table1[[#This Row],[Fuel Used (in liters)]]),,Table1[[#This Row],[Distance Travelled (km)]]/Table1[[#This Row],[Fuel Used (in liters)]])</f>
        <v>0</v>
      </c>
    </row>
    <row r="551" spans="2:13">
      <c r="B551">
        <f>IF(ISBLANK(Table1[[#This Row],[Date]]), ,MONTH(Table1[[#This Row],[Date]]))</f>
        <v>0</v>
      </c>
      <c r="K551" s="19">
        <f>Table1[[#This Row],[Final Meter Reading (km) ]]-Table1[[#This Row],[Initial Meter Reading (km) ]]</f>
        <v>0</v>
      </c>
      <c r="M551" s="174">
        <f>IF(ISBLANK(Table1[[#This Row],[Fuel Used (in liters)]]),,Table1[[#This Row],[Distance Travelled (km)]]/Table1[[#This Row],[Fuel Used (in liters)]])</f>
        <v>0</v>
      </c>
    </row>
    <row r="552" spans="2:13">
      <c r="B552">
        <f>IF(ISBLANK(Table1[[#This Row],[Date]]), ,MONTH(Table1[[#This Row],[Date]]))</f>
        <v>0</v>
      </c>
      <c r="K552" s="19">
        <f>Table1[[#This Row],[Final Meter Reading (km) ]]-Table1[[#This Row],[Initial Meter Reading (km) ]]</f>
        <v>0</v>
      </c>
      <c r="M552" s="174">
        <f>IF(ISBLANK(Table1[[#This Row],[Fuel Used (in liters)]]),,Table1[[#This Row],[Distance Travelled (km)]]/Table1[[#This Row],[Fuel Used (in liters)]])</f>
        <v>0</v>
      </c>
    </row>
    <row r="553" spans="2:13">
      <c r="B553">
        <f>IF(ISBLANK(Table1[[#This Row],[Date]]), ,MONTH(Table1[[#This Row],[Date]]))</f>
        <v>0</v>
      </c>
      <c r="K553" s="19">
        <f>Table1[[#This Row],[Final Meter Reading (km) ]]-Table1[[#This Row],[Initial Meter Reading (km) ]]</f>
        <v>0</v>
      </c>
      <c r="M553" s="174">
        <f>IF(ISBLANK(Table1[[#This Row],[Fuel Used (in liters)]]),,Table1[[#This Row],[Distance Travelled (km)]]/Table1[[#This Row],[Fuel Used (in liters)]])</f>
        <v>0</v>
      </c>
    </row>
    <row r="554" spans="2:13">
      <c r="B554">
        <f>IF(ISBLANK(Table1[[#This Row],[Date]]), ,MONTH(Table1[[#This Row],[Date]]))</f>
        <v>0</v>
      </c>
      <c r="K554" s="19">
        <f>Table1[[#This Row],[Final Meter Reading (km) ]]-Table1[[#This Row],[Initial Meter Reading (km) ]]</f>
        <v>0</v>
      </c>
      <c r="M554" s="174">
        <f>IF(ISBLANK(Table1[[#This Row],[Fuel Used (in liters)]]),,Table1[[#This Row],[Distance Travelled (km)]]/Table1[[#This Row],[Fuel Used (in liters)]])</f>
        <v>0</v>
      </c>
    </row>
    <row r="555" spans="2:13">
      <c r="B555">
        <f>IF(ISBLANK(Table1[[#This Row],[Date]]), ,MONTH(Table1[[#This Row],[Date]]))</f>
        <v>0</v>
      </c>
      <c r="K555" s="19">
        <f>Table1[[#This Row],[Final Meter Reading (km) ]]-Table1[[#This Row],[Initial Meter Reading (km) ]]</f>
        <v>0</v>
      </c>
      <c r="M555" s="174">
        <f>IF(ISBLANK(Table1[[#This Row],[Fuel Used (in liters)]]),,Table1[[#This Row],[Distance Travelled (km)]]/Table1[[#This Row],[Fuel Used (in liters)]])</f>
        <v>0</v>
      </c>
    </row>
    <row r="556" spans="2:13">
      <c r="B556">
        <f>IF(ISBLANK(Table1[[#This Row],[Date]]), ,MONTH(Table1[[#This Row],[Date]]))</f>
        <v>0</v>
      </c>
      <c r="K556" s="19">
        <f>Table1[[#This Row],[Final Meter Reading (km) ]]-Table1[[#This Row],[Initial Meter Reading (km) ]]</f>
        <v>0</v>
      </c>
      <c r="M556" s="174">
        <f>IF(ISBLANK(Table1[[#This Row],[Fuel Used (in liters)]]),,Table1[[#This Row],[Distance Travelled (km)]]/Table1[[#This Row],[Fuel Used (in liters)]])</f>
        <v>0</v>
      </c>
    </row>
    <row r="557" spans="2:13">
      <c r="B557">
        <f>IF(ISBLANK(Table1[[#This Row],[Date]]), ,MONTH(Table1[[#This Row],[Date]]))</f>
        <v>0</v>
      </c>
      <c r="K557" s="19">
        <f>Table1[[#This Row],[Final Meter Reading (km) ]]-Table1[[#This Row],[Initial Meter Reading (km) ]]</f>
        <v>0</v>
      </c>
      <c r="M557" s="174">
        <f>IF(ISBLANK(Table1[[#This Row],[Fuel Used (in liters)]]),,Table1[[#This Row],[Distance Travelled (km)]]/Table1[[#This Row],[Fuel Used (in liters)]])</f>
        <v>0</v>
      </c>
    </row>
    <row r="558" spans="2:13">
      <c r="B558">
        <f>IF(ISBLANK(Table1[[#This Row],[Date]]), ,MONTH(Table1[[#This Row],[Date]]))</f>
        <v>0</v>
      </c>
      <c r="K558" s="19">
        <f>Table1[[#This Row],[Final Meter Reading (km) ]]-Table1[[#This Row],[Initial Meter Reading (km) ]]</f>
        <v>0</v>
      </c>
      <c r="M558" s="174">
        <f>IF(ISBLANK(Table1[[#This Row],[Fuel Used (in liters)]]),,Table1[[#This Row],[Distance Travelled (km)]]/Table1[[#This Row],[Fuel Used (in liters)]])</f>
        <v>0</v>
      </c>
    </row>
    <row r="559" spans="2:13">
      <c r="B559">
        <f>IF(ISBLANK(Table1[[#This Row],[Date]]), ,MONTH(Table1[[#This Row],[Date]]))</f>
        <v>0</v>
      </c>
      <c r="K559" s="19">
        <f>Table1[[#This Row],[Final Meter Reading (km) ]]-Table1[[#This Row],[Initial Meter Reading (km) ]]</f>
        <v>0</v>
      </c>
      <c r="M559" s="174">
        <f>IF(ISBLANK(Table1[[#This Row],[Fuel Used (in liters)]]),,Table1[[#This Row],[Distance Travelled (km)]]/Table1[[#This Row],[Fuel Used (in liters)]])</f>
        <v>0</v>
      </c>
    </row>
    <row r="560" spans="2:13">
      <c r="B560">
        <f>IF(ISBLANK(Table1[[#This Row],[Date]]), ,MONTH(Table1[[#This Row],[Date]]))</f>
        <v>0</v>
      </c>
      <c r="K560" s="19">
        <f>Table1[[#This Row],[Final Meter Reading (km) ]]-Table1[[#This Row],[Initial Meter Reading (km) ]]</f>
        <v>0</v>
      </c>
      <c r="M560" s="174">
        <f>IF(ISBLANK(Table1[[#This Row],[Fuel Used (in liters)]]),,Table1[[#This Row],[Distance Travelled (km)]]/Table1[[#This Row],[Fuel Used (in liters)]])</f>
        <v>0</v>
      </c>
    </row>
    <row r="561" spans="2:13">
      <c r="B561">
        <f>IF(ISBLANK(Table1[[#This Row],[Date]]), ,MONTH(Table1[[#This Row],[Date]]))</f>
        <v>0</v>
      </c>
      <c r="K561" s="19">
        <f>Table1[[#This Row],[Final Meter Reading (km) ]]-Table1[[#This Row],[Initial Meter Reading (km) ]]</f>
        <v>0</v>
      </c>
      <c r="M561" s="174">
        <f>IF(ISBLANK(Table1[[#This Row],[Fuel Used (in liters)]]),,Table1[[#This Row],[Distance Travelled (km)]]/Table1[[#This Row],[Fuel Used (in liters)]])</f>
        <v>0</v>
      </c>
    </row>
    <row r="562" spans="2:13">
      <c r="B562">
        <f>IF(ISBLANK(Table1[[#This Row],[Date]]), ,MONTH(Table1[[#This Row],[Date]]))</f>
        <v>0</v>
      </c>
      <c r="K562" s="19">
        <f>Table1[[#This Row],[Final Meter Reading (km) ]]-Table1[[#This Row],[Initial Meter Reading (km) ]]</f>
        <v>0</v>
      </c>
      <c r="M562" s="174">
        <f>IF(ISBLANK(Table1[[#This Row],[Fuel Used (in liters)]]),,Table1[[#This Row],[Distance Travelled (km)]]/Table1[[#This Row],[Fuel Used (in liters)]])</f>
        <v>0</v>
      </c>
    </row>
    <row r="563" spans="2:13">
      <c r="B563">
        <f>IF(ISBLANK(Table1[[#This Row],[Date]]), ,MONTH(Table1[[#This Row],[Date]]))</f>
        <v>0</v>
      </c>
      <c r="K563" s="19">
        <f>Table1[[#This Row],[Final Meter Reading (km) ]]-Table1[[#This Row],[Initial Meter Reading (km) ]]</f>
        <v>0</v>
      </c>
      <c r="M563" s="174">
        <f>IF(ISBLANK(Table1[[#This Row],[Fuel Used (in liters)]]),,Table1[[#This Row],[Distance Travelled (km)]]/Table1[[#This Row],[Fuel Used (in liters)]])</f>
        <v>0</v>
      </c>
    </row>
    <row r="564" spans="2:13">
      <c r="B564">
        <f>IF(ISBLANK(Table1[[#This Row],[Date]]), ,MONTH(Table1[[#This Row],[Date]]))</f>
        <v>0</v>
      </c>
      <c r="K564" s="19">
        <f>Table1[[#This Row],[Final Meter Reading (km) ]]-Table1[[#This Row],[Initial Meter Reading (km) ]]</f>
        <v>0</v>
      </c>
      <c r="M564" s="174">
        <f>IF(ISBLANK(Table1[[#This Row],[Fuel Used (in liters)]]),,Table1[[#This Row],[Distance Travelled (km)]]/Table1[[#This Row],[Fuel Used (in liters)]])</f>
        <v>0</v>
      </c>
    </row>
    <row r="565" spans="2:13">
      <c r="B565">
        <f>IF(ISBLANK(Table1[[#This Row],[Date]]), ,MONTH(Table1[[#This Row],[Date]]))</f>
        <v>0</v>
      </c>
      <c r="K565" s="19">
        <f>Table1[[#This Row],[Final Meter Reading (km) ]]-Table1[[#This Row],[Initial Meter Reading (km) ]]</f>
        <v>0</v>
      </c>
      <c r="M565" s="174">
        <f>IF(ISBLANK(Table1[[#This Row],[Fuel Used (in liters)]]),,Table1[[#This Row],[Distance Travelled (km)]]/Table1[[#This Row],[Fuel Used (in liters)]])</f>
        <v>0</v>
      </c>
    </row>
    <row r="566" spans="2:13">
      <c r="B566">
        <f>IF(ISBLANK(Table1[[#This Row],[Date]]), ,MONTH(Table1[[#This Row],[Date]]))</f>
        <v>0</v>
      </c>
      <c r="K566" s="19">
        <f>Table1[[#This Row],[Final Meter Reading (km) ]]-Table1[[#This Row],[Initial Meter Reading (km) ]]</f>
        <v>0</v>
      </c>
      <c r="M566" s="174">
        <f>IF(ISBLANK(Table1[[#This Row],[Fuel Used (in liters)]]),,Table1[[#This Row],[Distance Travelled (km)]]/Table1[[#This Row],[Fuel Used (in liters)]])</f>
        <v>0</v>
      </c>
    </row>
    <row r="567" spans="2:13">
      <c r="B567">
        <f>IF(ISBLANK(Table1[[#This Row],[Date]]), ,MONTH(Table1[[#This Row],[Date]]))</f>
        <v>0</v>
      </c>
      <c r="K567" s="19">
        <f>Table1[[#This Row],[Final Meter Reading (km) ]]-Table1[[#This Row],[Initial Meter Reading (km) ]]</f>
        <v>0</v>
      </c>
      <c r="M567" s="174">
        <f>IF(ISBLANK(Table1[[#This Row],[Fuel Used (in liters)]]),,Table1[[#This Row],[Distance Travelled (km)]]/Table1[[#This Row],[Fuel Used (in liters)]])</f>
        <v>0</v>
      </c>
    </row>
    <row r="568" spans="2:13">
      <c r="B568">
        <f>IF(ISBLANK(Table1[[#This Row],[Date]]), ,MONTH(Table1[[#This Row],[Date]]))</f>
        <v>0</v>
      </c>
      <c r="K568" s="19">
        <f>Table1[[#This Row],[Final Meter Reading (km) ]]-Table1[[#This Row],[Initial Meter Reading (km) ]]</f>
        <v>0</v>
      </c>
      <c r="M568" s="174">
        <f>IF(ISBLANK(Table1[[#This Row],[Fuel Used (in liters)]]),,Table1[[#This Row],[Distance Travelled (km)]]/Table1[[#This Row],[Fuel Used (in liters)]])</f>
        <v>0</v>
      </c>
    </row>
    <row r="569" spans="2:13">
      <c r="B569">
        <f>IF(ISBLANK(Table1[[#This Row],[Date]]), ,MONTH(Table1[[#This Row],[Date]]))</f>
        <v>0</v>
      </c>
      <c r="K569" s="19">
        <f>Table1[[#This Row],[Final Meter Reading (km) ]]-Table1[[#This Row],[Initial Meter Reading (km) ]]</f>
        <v>0</v>
      </c>
      <c r="M569" s="174">
        <f>IF(ISBLANK(Table1[[#This Row],[Fuel Used (in liters)]]),,Table1[[#This Row],[Distance Travelled (km)]]/Table1[[#This Row],[Fuel Used (in liters)]])</f>
        <v>0</v>
      </c>
    </row>
    <row r="570" spans="2:13">
      <c r="B570">
        <f>IF(ISBLANK(Table1[[#This Row],[Date]]), ,MONTH(Table1[[#This Row],[Date]]))</f>
        <v>0</v>
      </c>
      <c r="K570" s="19">
        <f>Table1[[#This Row],[Final Meter Reading (km) ]]-Table1[[#This Row],[Initial Meter Reading (km) ]]</f>
        <v>0</v>
      </c>
      <c r="M570" s="174">
        <f>IF(ISBLANK(Table1[[#This Row],[Fuel Used (in liters)]]),,Table1[[#This Row],[Distance Travelled (km)]]/Table1[[#This Row],[Fuel Used (in liters)]])</f>
        <v>0</v>
      </c>
    </row>
    <row r="571" spans="2:13">
      <c r="B571">
        <f>IF(ISBLANK(Table1[[#This Row],[Date]]), ,MONTH(Table1[[#This Row],[Date]]))</f>
        <v>0</v>
      </c>
      <c r="K571" s="19">
        <f>Table1[[#This Row],[Final Meter Reading (km) ]]-Table1[[#This Row],[Initial Meter Reading (km) ]]</f>
        <v>0</v>
      </c>
      <c r="M571" s="174">
        <f>IF(ISBLANK(Table1[[#This Row],[Fuel Used (in liters)]]),,Table1[[#This Row],[Distance Travelled (km)]]/Table1[[#This Row],[Fuel Used (in liters)]])</f>
        <v>0</v>
      </c>
    </row>
    <row r="572" spans="2:13">
      <c r="B572">
        <f>IF(ISBLANK(Table1[[#This Row],[Date]]), ,MONTH(Table1[[#This Row],[Date]]))</f>
        <v>0</v>
      </c>
      <c r="K572" s="19">
        <f>Table1[[#This Row],[Final Meter Reading (km) ]]-Table1[[#This Row],[Initial Meter Reading (km) ]]</f>
        <v>0</v>
      </c>
      <c r="M572" s="174">
        <f>IF(ISBLANK(Table1[[#This Row],[Fuel Used (in liters)]]),,Table1[[#This Row],[Distance Travelled (km)]]/Table1[[#This Row],[Fuel Used (in liters)]])</f>
        <v>0</v>
      </c>
    </row>
    <row r="573" spans="2:13">
      <c r="B573">
        <f>IF(ISBLANK(Table1[[#This Row],[Date]]), ,MONTH(Table1[[#This Row],[Date]]))</f>
        <v>0</v>
      </c>
      <c r="K573" s="19">
        <f>Table1[[#This Row],[Final Meter Reading (km) ]]-Table1[[#This Row],[Initial Meter Reading (km) ]]</f>
        <v>0</v>
      </c>
      <c r="M573" s="174">
        <f>IF(ISBLANK(Table1[[#This Row],[Fuel Used (in liters)]]),,Table1[[#This Row],[Distance Travelled (km)]]/Table1[[#This Row],[Fuel Used (in liters)]])</f>
        <v>0</v>
      </c>
    </row>
    <row r="574" spans="2:13">
      <c r="B574">
        <f>IF(ISBLANK(Table1[[#This Row],[Date]]), ,MONTH(Table1[[#This Row],[Date]]))</f>
        <v>0</v>
      </c>
      <c r="K574" s="19">
        <f>Table1[[#This Row],[Final Meter Reading (km) ]]-Table1[[#This Row],[Initial Meter Reading (km) ]]</f>
        <v>0</v>
      </c>
      <c r="M574" s="174">
        <f>IF(ISBLANK(Table1[[#This Row],[Fuel Used (in liters)]]),,Table1[[#This Row],[Distance Travelled (km)]]/Table1[[#This Row],[Fuel Used (in liters)]])</f>
        <v>0</v>
      </c>
    </row>
    <row r="575" spans="2:13">
      <c r="B575">
        <f>IF(ISBLANK(Table1[[#This Row],[Date]]), ,MONTH(Table1[[#This Row],[Date]]))</f>
        <v>0</v>
      </c>
      <c r="K575" s="19">
        <f>Table1[[#This Row],[Final Meter Reading (km) ]]-Table1[[#This Row],[Initial Meter Reading (km) ]]</f>
        <v>0</v>
      </c>
      <c r="M575" s="174">
        <f>IF(ISBLANK(Table1[[#This Row],[Fuel Used (in liters)]]),,Table1[[#This Row],[Distance Travelled (km)]]/Table1[[#This Row],[Fuel Used (in liters)]])</f>
        <v>0</v>
      </c>
    </row>
    <row r="576" spans="2:13">
      <c r="B576">
        <f>IF(ISBLANK(Table1[[#This Row],[Date]]), ,MONTH(Table1[[#This Row],[Date]]))</f>
        <v>0</v>
      </c>
      <c r="K576" s="19">
        <f>Table1[[#This Row],[Final Meter Reading (km) ]]-Table1[[#This Row],[Initial Meter Reading (km) ]]</f>
        <v>0</v>
      </c>
      <c r="M576" s="174">
        <f>IF(ISBLANK(Table1[[#This Row],[Fuel Used (in liters)]]),,Table1[[#This Row],[Distance Travelled (km)]]/Table1[[#This Row],[Fuel Used (in liters)]])</f>
        <v>0</v>
      </c>
    </row>
    <row r="577" spans="2:13">
      <c r="B577">
        <f>IF(ISBLANK(Table1[[#This Row],[Date]]), ,MONTH(Table1[[#This Row],[Date]]))</f>
        <v>0</v>
      </c>
      <c r="K577" s="19">
        <f>Table1[[#This Row],[Final Meter Reading (km) ]]-Table1[[#This Row],[Initial Meter Reading (km) ]]</f>
        <v>0</v>
      </c>
      <c r="M577" s="174">
        <f>IF(ISBLANK(Table1[[#This Row],[Fuel Used (in liters)]]),,Table1[[#This Row],[Distance Travelled (km)]]/Table1[[#This Row],[Fuel Used (in liters)]])</f>
        <v>0</v>
      </c>
    </row>
    <row r="578" spans="2:13">
      <c r="B578">
        <f>IF(ISBLANK(Table1[[#This Row],[Date]]), ,MONTH(Table1[[#This Row],[Date]]))</f>
        <v>0</v>
      </c>
      <c r="K578" s="19">
        <f>Table1[[#This Row],[Final Meter Reading (km) ]]-Table1[[#This Row],[Initial Meter Reading (km) ]]</f>
        <v>0</v>
      </c>
      <c r="M578" s="174">
        <f>IF(ISBLANK(Table1[[#This Row],[Fuel Used (in liters)]]),,Table1[[#This Row],[Distance Travelled (km)]]/Table1[[#This Row],[Fuel Used (in liters)]])</f>
        <v>0</v>
      </c>
    </row>
    <row r="579" spans="2:13">
      <c r="B579">
        <f>IF(ISBLANK(Table1[[#This Row],[Date]]), ,MONTH(Table1[[#This Row],[Date]]))</f>
        <v>0</v>
      </c>
      <c r="K579" s="19">
        <f>Table1[[#This Row],[Final Meter Reading (km) ]]-Table1[[#This Row],[Initial Meter Reading (km) ]]</f>
        <v>0</v>
      </c>
      <c r="M579" s="174">
        <f>IF(ISBLANK(Table1[[#This Row],[Fuel Used (in liters)]]),,Table1[[#This Row],[Distance Travelled (km)]]/Table1[[#This Row],[Fuel Used (in liters)]])</f>
        <v>0</v>
      </c>
    </row>
    <row r="580" spans="2:13">
      <c r="B580">
        <f>IF(ISBLANK(Table1[[#This Row],[Date]]), ,MONTH(Table1[[#This Row],[Date]]))</f>
        <v>0</v>
      </c>
      <c r="K580" s="19">
        <f>Table1[[#This Row],[Final Meter Reading (km) ]]-Table1[[#This Row],[Initial Meter Reading (km) ]]</f>
        <v>0</v>
      </c>
      <c r="M580" s="174">
        <f>IF(ISBLANK(Table1[[#This Row],[Fuel Used (in liters)]]),,Table1[[#This Row],[Distance Travelled (km)]]/Table1[[#This Row],[Fuel Used (in liters)]])</f>
        <v>0</v>
      </c>
    </row>
    <row r="581" spans="2:13">
      <c r="B581">
        <f>IF(ISBLANK(Table1[[#This Row],[Date]]), ,MONTH(Table1[[#This Row],[Date]]))</f>
        <v>0</v>
      </c>
      <c r="K581" s="19">
        <f>Table1[[#This Row],[Final Meter Reading (km) ]]-Table1[[#This Row],[Initial Meter Reading (km) ]]</f>
        <v>0</v>
      </c>
      <c r="M581" s="174">
        <f>IF(ISBLANK(Table1[[#This Row],[Fuel Used (in liters)]]),,Table1[[#This Row],[Distance Travelled (km)]]/Table1[[#This Row],[Fuel Used (in liters)]])</f>
        <v>0</v>
      </c>
    </row>
    <row r="582" spans="2:13">
      <c r="B582">
        <f>IF(ISBLANK(Table1[[#This Row],[Date]]), ,MONTH(Table1[[#This Row],[Date]]))</f>
        <v>0</v>
      </c>
      <c r="K582" s="19">
        <f>Table1[[#This Row],[Final Meter Reading (km) ]]-Table1[[#This Row],[Initial Meter Reading (km) ]]</f>
        <v>0</v>
      </c>
      <c r="M582" s="174">
        <f>IF(ISBLANK(Table1[[#This Row],[Fuel Used (in liters)]]),,Table1[[#This Row],[Distance Travelled (km)]]/Table1[[#This Row],[Fuel Used (in liters)]])</f>
        <v>0</v>
      </c>
    </row>
    <row r="583" spans="2:13">
      <c r="B583">
        <f>IF(ISBLANK(Table1[[#This Row],[Date]]), ,MONTH(Table1[[#This Row],[Date]]))</f>
        <v>0</v>
      </c>
      <c r="K583" s="19">
        <f>Table1[[#This Row],[Final Meter Reading (km) ]]-Table1[[#This Row],[Initial Meter Reading (km) ]]</f>
        <v>0</v>
      </c>
      <c r="M583" s="174">
        <f>IF(ISBLANK(Table1[[#This Row],[Fuel Used (in liters)]]),,Table1[[#This Row],[Distance Travelled (km)]]/Table1[[#This Row],[Fuel Used (in liters)]])</f>
        <v>0</v>
      </c>
    </row>
    <row r="584" spans="2:13">
      <c r="B584">
        <f>IF(ISBLANK(Table1[[#This Row],[Date]]), ,MONTH(Table1[[#This Row],[Date]]))</f>
        <v>0</v>
      </c>
      <c r="K584" s="19">
        <f>Table1[[#This Row],[Final Meter Reading (km) ]]-Table1[[#This Row],[Initial Meter Reading (km) ]]</f>
        <v>0</v>
      </c>
      <c r="M584" s="174">
        <f>IF(ISBLANK(Table1[[#This Row],[Fuel Used (in liters)]]),,Table1[[#This Row],[Distance Travelled (km)]]/Table1[[#This Row],[Fuel Used (in liters)]])</f>
        <v>0</v>
      </c>
    </row>
    <row r="585" spans="2:13">
      <c r="B585">
        <f>IF(ISBLANK(Table1[[#This Row],[Date]]), ,MONTH(Table1[[#This Row],[Date]]))</f>
        <v>0</v>
      </c>
      <c r="K585" s="19">
        <f>Table1[[#This Row],[Final Meter Reading (km) ]]-Table1[[#This Row],[Initial Meter Reading (km) ]]</f>
        <v>0</v>
      </c>
      <c r="M585" s="174">
        <f>IF(ISBLANK(Table1[[#This Row],[Fuel Used (in liters)]]),,Table1[[#This Row],[Distance Travelled (km)]]/Table1[[#This Row],[Fuel Used (in liters)]])</f>
        <v>0</v>
      </c>
    </row>
    <row r="586" spans="2:13">
      <c r="B586">
        <f>IF(ISBLANK(Table1[[#This Row],[Date]]), ,MONTH(Table1[[#This Row],[Date]]))</f>
        <v>0</v>
      </c>
      <c r="K586" s="19">
        <f>Table1[[#This Row],[Final Meter Reading (km) ]]-Table1[[#This Row],[Initial Meter Reading (km) ]]</f>
        <v>0</v>
      </c>
      <c r="M586" s="174">
        <f>IF(ISBLANK(Table1[[#This Row],[Fuel Used (in liters)]]),,Table1[[#This Row],[Distance Travelled (km)]]/Table1[[#This Row],[Fuel Used (in liters)]])</f>
        <v>0</v>
      </c>
    </row>
    <row r="587" spans="2:13">
      <c r="B587">
        <f>IF(ISBLANK(Table1[[#This Row],[Date]]), ,MONTH(Table1[[#This Row],[Date]]))</f>
        <v>0</v>
      </c>
      <c r="K587" s="19">
        <f>Table1[[#This Row],[Final Meter Reading (km) ]]-Table1[[#This Row],[Initial Meter Reading (km) ]]</f>
        <v>0</v>
      </c>
      <c r="M587" s="174">
        <f>IF(ISBLANK(Table1[[#This Row],[Fuel Used (in liters)]]),,Table1[[#This Row],[Distance Travelled (km)]]/Table1[[#This Row],[Fuel Used (in liters)]])</f>
        <v>0</v>
      </c>
    </row>
    <row r="588" spans="2:13">
      <c r="B588">
        <f>IF(ISBLANK(Table1[[#This Row],[Date]]), ,MONTH(Table1[[#This Row],[Date]]))</f>
        <v>0</v>
      </c>
      <c r="K588" s="19">
        <f>Table1[[#This Row],[Final Meter Reading (km) ]]-Table1[[#This Row],[Initial Meter Reading (km) ]]</f>
        <v>0</v>
      </c>
      <c r="M588" s="174">
        <f>IF(ISBLANK(Table1[[#This Row],[Fuel Used (in liters)]]),,Table1[[#This Row],[Distance Travelled (km)]]/Table1[[#This Row],[Fuel Used (in liters)]])</f>
        <v>0</v>
      </c>
    </row>
    <row r="589" spans="2:13">
      <c r="B589">
        <f>IF(ISBLANK(Table1[[#This Row],[Date]]), ,MONTH(Table1[[#This Row],[Date]]))</f>
        <v>0</v>
      </c>
      <c r="K589" s="19">
        <f>Table1[[#This Row],[Final Meter Reading (km) ]]-Table1[[#This Row],[Initial Meter Reading (km) ]]</f>
        <v>0</v>
      </c>
      <c r="M589" s="174">
        <f>IF(ISBLANK(Table1[[#This Row],[Fuel Used (in liters)]]),,Table1[[#This Row],[Distance Travelled (km)]]/Table1[[#This Row],[Fuel Used (in liters)]])</f>
        <v>0</v>
      </c>
    </row>
    <row r="590" spans="2:13">
      <c r="B590">
        <f>IF(ISBLANK(Table1[[#This Row],[Date]]), ,MONTH(Table1[[#This Row],[Date]]))</f>
        <v>0</v>
      </c>
      <c r="K590" s="19">
        <f>Table1[[#This Row],[Final Meter Reading (km) ]]-Table1[[#This Row],[Initial Meter Reading (km) ]]</f>
        <v>0</v>
      </c>
      <c r="M590" s="174">
        <f>IF(ISBLANK(Table1[[#This Row],[Fuel Used (in liters)]]),,Table1[[#This Row],[Distance Travelled (km)]]/Table1[[#This Row],[Fuel Used (in liters)]])</f>
        <v>0</v>
      </c>
    </row>
    <row r="591" spans="2:13">
      <c r="B591">
        <f>IF(ISBLANK(Table1[[#This Row],[Date]]), ,MONTH(Table1[[#This Row],[Date]]))</f>
        <v>0</v>
      </c>
      <c r="K591" s="19">
        <f>Table1[[#This Row],[Final Meter Reading (km) ]]-Table1[[#This Row],[Initial Meter Reading (km) ]]</f>
        <v>0</v>
      </c>
      <c r="M591" s="174">
        <f>IF(ISBLANK(Table1[[#This Row],[Fuel Used (in liters)]]),,Table1[[#This Row],[Distance Travelled (km)]]/Table1[[#This Row],[Fuel Used (in liters)]])</f>
        <v>0</v>
      </c>
    </row>
    <row r="592" spans="2:13">
      <c r="B592">
        <f>IF(ISBLANK(Table1[[#This Row],[Date]]), ,MONTH(Table1[[#This Row],[Date]]))</f>
        <v>0</v>
      </c>
      <c r="K592" s="19">
        <f>Table1[[#This Row],[Final Meter Reading (km) ]]-Table1[[#This Row],[Initial Meter Reading (km) ]]</f>
        <v>0</v>
      </c>
      <c r="M592" s="174">
        <f>IF(ISBLANK(Table1[[#This Row],[Fuel Used (in liters)]]),,Table1[[#This Row],[Distance Travelled (km)]]/Table1[[#This Row],[Fuel Used (in liters)]])</f>
        <v>0</v>
      </c>
    </row>
    <row r="593" spans="2:13">
      <c r="B593">
        <f>IF(ISBLANK(Table1[[#This Row],[Date]]), ,MONTH(Table1[[#This Row],[Date]]))</f>
        <v>0</v>
      </c>
      <c r="K593" s="19">
        <f>Table1[[#This Row],[Final Meter Reading (km) ]]-Table1[[#This Row],[Initial Meter Reading (km) ]]</f>
        <v>0</v>
      </c>
      <c r="M593" s="174">
        <f>IF(ISBLANK(Table1[[#This Row],[Fuel Used (in liters)]]),,Table1[[#This Row],[Distance Travelled (km)]]/Table1[[#This Row],[Fuel Used (in liters)]])</f>
        <v>0</v>
      </c>
    </row>
    <row r="594" spans="2:13">
      <c r="B594">
        <f>IF(ISBLANK(Table1[[#This Row],[Date]]), ,MONTH(Table1[[#This Row],[Date]]))</f>
        <v>0</v>
      </c>
      <c r="K594" s="19">
        <f>Table1[[#This Row],[Final Meter Reading (km) ]]-Table1[[#This Row],[Initial Meter Reading (km) ]]</f>
        <v>0</v>
      </c>
      <c r="M594" s="174">
        <f>IF(ISBLANK(Table1[[#This Row],[Fuel Used (in liters)]]),,Table1[[#This Row],[Distance Travelled (km)]]/Table1[[#This Row],[Fuel Used (in liters)]])</f>
        <v>0</v>
      </c>
    </row>
    <row r="595" spans="2:13">
      <c r="B595">
        <f>IF(ISBLANK(Table1[[#This Row],[Date]]), ,MONTH(Table1[[#This Row],[Date]]))</f>
        <v>0</v>
      </c>
      <c r="K595" s="19">
        <f>Table1[[#This Row],[Final Meter Reading (km) ]]-Table1[[#This Row],[Initial Meter Reading (km) ]]</f>
        <v>0</v>
      </c>
      <c r="M595" s="174">
        <f>IF(ISBLANK(Table1[[#This Row],[Fuel Used (in liters)]]),,Table1[[#This Row],[Distance Travelled (km)]]/Table1[[#This Row],[Fuel Used (in liters)]])</f>
        <v>0</v>
      </c>
    </row>
    <row r="596" spans="2:13">
      <c r="B596">
        <f>IF(ISBLANK(Table1[[#This Row],[Date]]), ,MONTH(Table1[[#This Row],[Date]]))</f>
        <v>0</v>
      </c>
      <c r="K596" s="19">
        <f>Table1[[#This Row],[Final Meter Reading (km) ]]-Table1[[#This Row],[Initial Meter Reading (km) ]]</f>
        <v>0</v>
      </c>
      <c r="M596" s="174">
        <f>IF(ISBLANK(Table1[[#This Row],[Fuel Used (in liters)]]),,Table1[[#This Row],[Distance Travelled (km)]]/Table1[[#This Row],[Fuel Used (in liters)]])</f>
        <v>0</v>
      </c>
    </row>
    <row r="597" spans="2:13">
      <c r="B597">
        <f>IF(ISBLANK(Table1[[#This Row],[Date]]), ,MONTH(Table1[[#This Row],[Date]]))</f>
        <v>0</v>
      </c>
      <c r="K597" s="19">
        <f>Table1[[#This Row],[Final Meter Reading (km) ]]-Table1[[#This Row],[Initial Meter Reading (km) ]]</f>
        <v>0</v>
      </c>
      <c r="M597" s="174">
        <f>IF(ISBLANK(Table1[[#This Row],[Fuel Used (in liters)]]),,Table1[[#This Row],[Distance Travelled (km)]]/Table1[[#This Row],[Fuel Used (in liters)]])</f>
        <v>0</v>
      </c>
    </row>
    <row r="598" spans="2:13">
      <c r="B598">
        <f>IF(ISBLANK(Table1[[#This Row],[Date]]), ,MONTH(Table1[[#This Row],[Date]]))</f>
        <v>0</v>
      </c>
      <c r="K598" s="19">
        <f>Table1[[#This Row],[Final Meter Reading (km) ]]-Table1[[#This Row],[Initial Meter Reading (km) ]]</f>
        <v>0</v>
      </c>
      <c r="M598" s="174">
        <f>IF(ISBLANK(Table1[[#This Row],[Fuel Used (in liters)]]),,Table1[[#This Row],[Distance Travelled (km)]]/Table1[[#This Row],[Fuel Used (in liters)]])</f>
        <v>0</v>
      </c>
    </row>
    <row r="599" spans="2:13">
      <c r="B599">
        <f>IF(ISBLANK(Table1[[#This Row],[Date]]), ,MONTH(Table1[[#This Row],[Date]]))</f>
        <v>0</v>
      </c>
      <c r="K599" s="19">
        <f>Table1[[#This Row],[Final Meter Reading (km) ]]-Table1[[#This Row],[Initial Meter Reading (km) ]]</f>
        <v>0</v>
      </c>
      <c r="M599" s="174">
        <f>IF(ISBLANK(Table1[[#This Row],[Fuel Used (in liters)]]),,Table1[[#This Row],[Distance Travelled (km)]]/Table1[[#This Row],[Fuel Used (in liters)]])</f>
        <v>0</v>
      </c>
    </row>
    <row r="600" spans="2:13">
      <c r="B600">
        <f>IF(ISBLANK(Table1[[#This Row],[Date]]), ,MONTH(Table1[[#This Row],[Date]]))</f>
        <v>0</v>
      </c>
      <c r="K600" s="19">
        <f>Table1[[#This Row],[Final Meter Reading (km) ]]-Table1[[#This Row],[Initial Meter Reading (km) ]]</f>
        <v>0</v>
      </c>
      <c r="M600" s="174">
        <f>IF(ISBLANK(Table1[[#This Row],[Fuel Used (in liters)]]),,Table1[[#This Row],[Distance Travelled (km)]]/Table1[[#This Row],[Fuel Used (in liters)]])</f>
        <v>0</v>
      </c>
    </row>
    <row r="601" spans="2:13">
      <c r="B601">
        <f>IF(ISBLANK(Table1[[#This Row],[Date]]), ,MONTH(Table1[[#This Row],[Date]]))</f>
        <v>0</v>
      </c>
      <c r="K601" s="19">
        <f>Table1[[#This Row],[Final Meter Reading (km) ]]-Table1[[#This Row],[Initial Meter Reading (km) ]]</f>
        <v>0</v>
      </c>
      <c r="M601" s="174">
        <f>IF(ISBLANK(Table1[[#This Row],[Fuel Used (in liters)]]),,Table1[[#This Row],[Distance Travelled (km)]]/Table1[[#This Row],[Fuel Used (in liters)]])</f>
        <v>0</v>
      </c>
    </row>
    <row r="602" spans="2:13">
      <c r="B602">
        <f>IF(ISBLANK(Table1[[#This Row],[Date]]), ,MONTH(Table1[[#This Row],[Date]]))</f>
        <v>0</v>
      </c>
      <c r="K602" s="19">
        <f>Table1[[#This Row],[Final Meter Reading (km) ]]-Table1[[#This Row],[Initial Meter Reading (km) ]]</f>
        <v>0</v>
      </c>
      <c r="M602" s="174">
        <f>IF(ISBLANK(Table1[[#This Row],[Fuel Used (in liters)]]),,Table1[[#This Row],[Distance Travelled (km)]]/Table1[[#This Row],[Fuel Used (in liters)]])</f>
        <v>0</v>
      </c>
    </row>
    <row r="603" spans="2:13">
      <c r="B603">
        <f>IF(ISBLANK(Table1[[#This Row],[Date]]), ,MONTH(Table1[[#This Row],[Date]]))</f>
        <v>0</v>
      </c>
      <c r="K603" s="19">
        <f>Table1[[#This Row],[Final Meter Reading (km) ]]-Table1[[#This Row],[Initial Meter Reading (km) ]]</f>
        <v>0</v>
      </c>
      <c r="M603" s="174">
        <f>IF(ISBLANK(Table1[[#This Row],[Fuel Used (in liters)]]),,Table1[[#This Row],[Distance Travelled (km)]]/Table1[[#This Row],[Fuel Used (in liters)]])</f>
        <v>0</v>
      </c>
    </row>
    <row r="604" spans="2:13">
      <c r="B604">
        <f>IF(ISBLANK(Table1[[#This Row],[Date]]), ,MONTH(Table1[[#This Row],[Date]]))</f>
        <v>0</v>
      </c>
      <c r="K604" s="19">
        <f>Table1[[#This Row],[Final Meter Reading (km) ]]-Table1[[#This Row],[Initial Meter Reading (km) ]]</f>
        <v>0</v>
      </c>
      <c r="M604" s="174">
        <f>IF(ISBLANK(Table1[[#This Row],[Fuel Used (in liters)]]),,Table1[[#This Row],[Distance Travelled (km)]]/Table1[[#This Row],[Fuel Used (in liters)]])</f>
        <v>0</v>
      </c>
    </row>
    <row r="605" spans="2:13">
      <c r="B605">
        <f>IF(ISBLANK(Table1[[#This Row],[Date]]), ,MONTH(Table1[[#This Row],[Date]]))</f>
        <v>0</v>
      </c>
      <c r="K605" s="19">
        <f>Table1[[#This Row],[Final Meter Reading (km) ]]-Table1[[#This Row],[Initial Meter Reading (km) ]]</f>
        <v>0</v>
      </c>
      <c r="M605" s="174">
        <f>IF(ISBLANK(Table1[[#This Row],[Fuel Used (in liters)]]),,Table1[[#This Row],[Distance Travelled (km)]]/Table1[[#This Row],[Fuel Used (in liters)]])</f>
        <v>0</v>
      </c>
    </row>
    <row r="606" spans="2:13">
      <c r="B606">
        <f>IF(ISBLANK(Table1[[#This Row],[Date]]), ,MONTH(Table1[[#This Row],[Date]]))</f>
        <v>0</v>
      </c>
      <c r="K606" s="19">
        <f>Table1[[#This Row],[Final Meter Reading (km) ]]-Table1[[#This Row],[Initial Meter Reading (km) ]]</f>
        <v>0</v>
      </c>
      <c r="M606" s="174">
        <f>IF(ISBLANK(Table1[[#This Row],[Fuel Used (in liters)]]),,Table1[[#This Row],[Distance Travelled (km)]]/Table1[[#This Row],[Fuel Used (in liters)]])</f>
        <v>0</v>
      </c>
    </row>
    <row r="607" spans="2:13">
      <c r="B607">
        <f>IF(ISBLANK(Table1[[#This Row],[Date]]), ,MONTH(Table1[[#This Row],[Date]]))</f>
        <v>0</v>
      </c>
      <c r="K607" s="19">
        <f>Table1[[#This Row],[Final Meter Reading (km) ]]-Table1[[#This Row],[Initial Meter Reading (km) ]]</f>
        <v>0</v>
      </c>
      <c r="M607" s="174">
        <f>IF(ISBLANK(Table1[[#This Row],[Fuel Used (in liters)]]),,Table1[[#This Row],[Distance Travelled (km)]]/Table1[[#This Row],[Fuel Used (in liters)]])</f>
        <v>0</v>
      </c>
    </row>
    <row r="608" spans="2:13">
      <c r="B608">
        <f>IF(ISBLANK(Table1[[#This Row],[Date]]), ,MONTH(Table1[[#This Row],[Date]]))</f>
        <v>0</v>
      </c>
      <c r="K608" s="19">
        <f>Table1[[#This Row],[Final Meter Reading (km) ]]-Table1[[#This Row],[Initial Meter Reading (km) ]]</f>
        <v>0</v>
      </c>
      <c r="M608" s="174">
        <f>IF(ISBLANK(Table1[[#This Row],[Fuel Used (in liters)]]),,Table1[[#This Row],[Distance Travelled (km)]]/Table1[[#This Row],[Fuel Used (in liters)]])</f>
        <v>0</v>
      </c>
    </row>
    <row r="609" spans="2:13">
      <c r="B609">
        <f>IF(ISBLANK(Table1[[#This Row],[Date]]), ,MONTH(Table1[[#This Row],[Date]]))</f>
        <v>0</v>
      </c>
      <c r="K609" s="19">
        <f>Table1[[#This Row],[Final Meter Reading (km) ]]-Table1[[#This Row],[Initial Meter Reading (km) ]]</f>
        <v>0</v>
      </c>
      <c r="M609" s="174">
        <f>IF(ISBLANK(Table1[[#This Row],[Fuel Used (in liters)]]),,Table1[[#This Row],[Distance Travelled (km)]]/Table1[[#This Row],[Fuel Used (in liters)]])</f>
        <v>0</v>
      </c>
    </row>
    <row r="610" spans="2:13">
      <c r="B610">
        <f>IF(ISBLANK(Table1[[#This Row],[Date]]), ,MONTH(Table1[[#This Row],[Date]]))</f>
        <v>0</v>
      </c>
      <c r="K610" s="19">
        <f>Table1[[#This Row],[Final Meter Reading (km) ]]-Table1[[#This Row],[Initial Meter Reading (km) ]]</f>
        <v>0</v>
      </c>
      <c r="M610" s="174">
        <f>IF(ISBLANK(Table1[[#This Row],[Fuel Used (in liters)]]),,Table1[[#This Row],[Distance Travelled (km)]]/Table1[[#This Row],[Fuel Used (in liters)]])</f>
        <v>0</v>
      </c>
    </row>
    <row r="611" spans="2:13">
      <c r="B611">
        <f>IF(ISBLANK(Table1[[#This Row],[Date]]), ,MONTH(Table1[[#This Row],[Date]]))</f>
        <v>0</v>
      </c>
      <c r="K611" s="19">
        <f>Table1[[#This Row],[Final Meter Reading (km) ]]-Table1[[#This Row],[Initial Meter Reading (km) ]]</f>
        <v>0</v>
      </c>
      <c r="M611" s="174">
        <f>IF(ISBLANK(Table1[[#This Row],[Fuel Used (in liters)]]),,Table1[[#This Row],[Distance Travelled (km)]]/Table1[[#This Row],[Fuel Used (in liters)]])</f>
        <v>0</v>
      </c>
    </row>
    <row r="612" spans="2:13">
      <c r="B612">
        <f>IF(ISBLANK(Table1[[#This Row],[Date]]), ,MONTH(Table1[[#This Row],[Date]]))</f>
        <v>0</v>
      </c>
      <c r="K612" s="19">
        <f>Table1[[#This Row],[Final Meter Reading (km) ]]-Table1[[#This Row],[Initial Meter Reading (km) ]]</f>
        <v>0</v>
      </c>
      <c r="M612" s="174">
        <f>IF(ISBLANK(Table1[[#This Row],[Fuel Used (in liters)]]),,Table1[[#This Row],[Distance Travelled (km)]]/Table1[[#This Row],[Fuel Used (in liters)]])</f>
        <v>0</v>
      </c>
    </row>
    <row r="613" spans="2:13">
      <c r="B613">
        <f>IF(ISBLANK(Table1[[#This Row],[Date]]), ,MONTH(Table1[[#This Row],[Date]]))</f>
        <v>0</v>
      </c>
      <c r="K613" s="19">
        <f>Table1[[#This Row],[Final Meter Reading (km) ]]-Table1[[#This Row],[Initial Meter Reading (km) ]]</f>
        <v>0</v>
      </c>
      <c r="M613" s="174">
        <f>IF(ISBLANK(Table1[[#This Row],[Fuel Used (in liters)]]),,Table1[[#This Row],[Distance Travelled (km)]]/Table1[[#This Row],[Fuel Used (in liters)]])</f>
        <v>0</v>
      </c>
    </row>
    <row r="614" spans="2:13">
      <c r="B614">
        <f>IF(ISBLANK(Table1[[#This Row],[Date]]), ,MONTH(Table1[[#This Row],[Date]]))</f>
        <v>0</v>
      </c>
      <c r="K614" s="19">
        <f>Table1[[#This Row],[Final Meter Reading (km) ]]-Table1[[#This Row],[Initial Meter Reading (km) ]]</f>
        <v>0</v>
      </c>
      <c r="M614" s="174">
        <f>IF(ISBLANK(Table1[[#This Row],[Fuel Used (in liters)]]),,Table1[[#This Row],[Distance Travelled (km)]]/Table1[[#This Row],[Fuel Used (in liters)]])</f>
        <v>0</v>
      </c>
    </row>
    <row r="615" spans="2:13">
      <c r="B615">
        <f>IF(ISBLANK(Table1[[#This Row],[Date]]), ,MONTH(Table1[[#This Row],[Date]]))</f>
        <v>0</v>
      </c>
      <c r="K615" s="19">
        <f>Table1[[#This Row],[Final Meter Reading (km) ]]-Table1[[#This Row],[Initial Meter Reading (km) ]]</f>
        <v>0</v>
      </c>
      <c r="M615" s="174">
        <f>IF(ISBLANK(Table1[[#This Row],[Fuel Used (in liters)]]),,Table1[[#This Row],[Distance Travelled (km)]]/Table1[[#This Row],[Fuel Used (in liters)]])</f>
        <v>0</v>
      </c>
    </row>
    <row r="616" spans="2:13">
      <c r="B616">
        <f>IF(ISBLANK(Table1[[#This Row],[Date]]), ,MONTH(Table1[[#This Row],[Date]]))</f>
        <v>0</v>
      </c>
      <c r="K616" s="19">
        <f>Table1[[#This Row],[Final Meter Reading (km) ]]-Table1[[#This Row],[Initial Meter Reading (km) ]]</f>
        <v>0</v>
      </c>
      <c r="M616" s="174">
        <f>IF(ISBLANK(Table1[[#This Row],[Fuel Used (in liters)]]),,Table1[[#This Row],[Distance Travelled (km)]]/Table1[[#This Row],[Fuel Used (in liters)]])</f>
        <v>0</v>
      </c>
    </row>
    <row r="617" spans="2:13">
      <c r="B617">
        <f>IF(ISBLANK(Table1[[#This Row],[Date]]), ,MONTH(Table1[[#This Row],[Date]]))</f>
        <v>0</v>
      </c>
      <c r="K617" s="19">
        <f>Table1[[#This Row],[Final Meter Reading (km) ]]-Table1[[#This Row],[Initial Meter Reading (km) ]]</f>
        <v>0</v>
      </c>
      <c r="M617" s="174">
        <f>IF(ISBLANK(Table1[[#This Row],[Fuel Used (in liters)]]),,Table1[[#This Row],[Distance Travelled (km)]]/Table1[[#This Row],[Fuel Used (in liters)]])</f>
        <v>0</v>
      </c>
    </row>
    <row r="618" spans="2:13">
      <c r="B618">
        <f>IF(ISBLANK(Table1[[#This Row],[Date]]), ,MONTH(Table1[[#This Row],[Date]]))</f>
        <v>0</v>
      </c>
      <c r="K618" s="19">
        <f>Table1[[#This Row],[Final Meter Reading (km) ]]-Table1[[#This Row],[Initial Meter Reading (km) ]]</f>
        <v>0</v>
      </c>
      <c r="M618" s="174">
        <f>IF(ISBLANK(Table1[[#This Row],[Fuel Used (in liters)]]),,Table1[[#This Row],[Distance Travelled (km)]]/Table1[[#This Row],[Fuel Used (in liters)]])</f>
        <v>0</v>
      </c>
    </row>
    <row r="619" spans="2:13">
      <c r="B619">
        <f>IF(ISBLANK(Table1[[#This Row],[Date]]), ,MONTH(Table1[[#This Row],[Date]]))</f>
        <v>0</v>
      </c>
      <c r="K619" s="19">
        <f>Table1[[#This Row],[Final Meter Reading (km) ]]-Table1[[#This Row],[Initial Meter Reading (km) ]]</f>
        <v>0</v>
      </c>
      <c r="M619" s="174">
        <f>IF(ISBLANK(Table1[[#This Row],[Fuel Used (in liters)]]),,Table1[[#This Row],[Distance Travelled (km)]]/Table1[[#This Row],[Fuel Used (in liters)]])</f>
        <v>0</v>
      </c>
    </row>
    <row r="620" spans="2:13">
      <c r="B620">
        <f>IF(ISBLANK(Table1[[#This Row],[Date]]), ,MONTH(Table1[[#This Row],[Date]]))</f>
        <v>0</v>
      </c>
      <c r="K620" s="19">
        <f>Table1[[#This Row],[Final Meter Reading (km) ]]-Table1[[#This Row],[Initial Meter Reading (km) ]]</f>
        <v>0</v>
      </c>
      <c r="M620" s="174">
        <f>IF(ISBLANK(Table1[[#This Row],[Fuel Used (in liters)]]),,Table1[[#This Row],[Distance Travelled (km)]]/Table1[[#This Row],[Fuel Used (in liters)]])</f>
        <v>0</v>
      </c>
    </row>
    <row r="621" spans="2:13">
      <c r="B621">
        <f>IF(ISBLANK(Table1[[#This Row],[Date]]), ,MONTH(Table1[[#This Row],[Date]]))</f>
        <v>0</v>
      </c>
      <c r="K621" s="19">
        <f>Table1[[#This Row],[Final Meter Reading (km) ]]-Table1[[#This Row],[Initial Meter Reading (km) ]]</f>
        <v>0</v>
      </c>
      <c r="M621" s="174">
        <f>IF(ISBLANK(Table1[[#This Row],[Fuel Used (in liters)]]),,Table1[[#This Row],[Distance Travelled (km)]]/Table1[[#This Row],[Fuel Used (in liters)]])</f>
        <v>0</v>
      </c>
    </row>
    <row r="622" spans="2:13">
      <c r="B622">
        <f>IF(ISBLANK(Table1[[#This Row],[Date]]), ,MONTH(Table1[[#This Row],[Date]]))</f>
        <v>0</v>
      </c>
      <c r="K622" s="19">
        <f>Table1[[#This Row],[Final Meter Reading (km) ]]-Table1[[#This Row],[Initial Meter Reading (km) ]]</f>
        <v>0</v>
      </c>
      <c r="M622" s="174">
        <f>IF(ISBLANK(Table1[[#This Row],[Fuel Used (in liters)]]),,Table1[[#This Row],[Distance Travelled (km)]]/Table1[[#This Row],[Fuel Used (in liters)]])</f>
        <v>0</v>
      </c>
    </row>
    <row r="623" spans="2:13">
      <c r="B623">
        <f>IF(ISBLANK(Table1[[#This Row],[Date]]), ,MONTH(Table1[[#This Row],[Date]]))</f>
        <v>0</v>
      </c>
      <c r="K623" s="19">
        <f>Table1[[#This Row],[Final Meter Reading (km) ]]-Table1[[#This Row],[Initial Meter Reading (km) ]]</f>
        <v>0</v>
      </c>
      <c r="M623" s="174">
        <f>IF(ISBLANK(Table1[[#This Row],[Fuel Used (in liters)]]),,Table1[[#This Row],[Distance Travelled (km)]]/Table1[[#This Row],[Fuel Used (in liters)]])</f>
        <v>0</v>
      </c>
    </row>
    <row r="624" spans="2:13">
      <c r="B624">
        <f>IF(ISBLANK(Table1[[#This Row],[Date]]), ,MONTH(Table1[[#This Row],[Date]]))</f>
        <v>0</v>
      </c>
      <c r="K624" s="19">
        <f>Table1[[#This Row],[Final Meter Reading (km) ]]-Table1[[#This Row],[Initial Meter Reading (km) ]]</f>
        <v>0</v>
      </c>
      <c r="M624" s="174">
        <f>IF(ISBLANK(Table1[[#This Row],[Fuel Used (in liters)]]),,Table1[[#This Row],[Distance Travelled (km)]]/Table1[[#This Row],[Fuel Used (in liters)]])</f>
        <v>0</v>
      </c>
    </row>
    <row r="625" spans="2:13">
      <c r="B625">
        <f>IF(ISBLANK(Table1[[#This Row],[Date]]), ,MONTH(Table1[[#This Row],[Date]]))</f>
        <v>0</v>
      </c>
      <c r="K625" s="19">
        <f>Table1[[#This Row],[Final Meter Reading (km) ]]-Table1[[#This Row],[Initial Meter Reading (km) ]]</f>
        <v>0</v>
      </c>
      <c r="M625" s="174">
        <f>IF(ISBLANK(Table1[[#This Row],[Fuel Used (in liters)]]),,Table1[[#This Row],[Distance Travelled (km)]]/Table1[[#This Row],[Fuel Used (in liters)]])</f>
        <v>0</v>
      </c>
    </row>
    <row r="626" spans="2:13">
      <c r="B626">
        <f>IF(ISBLANK(Table1[[#This Row],[Date]]), ,MONTH(Table1[[#This Row],[Date]]))</f>
        <v>0</v>
      </c>
      <c r="K626" s="19">
        <f>Table1[[#This Row],[Final Meter Reading (km) ]]-Table1[[#This Row],[Initial Meter Reading (km) ]]</f>
        <v>0</v>
      </c>
      <c r="M626" s="174">
        <f>IF(ISBLANK(Table1[[#This Row],[Fuel Used (in liters)]]),,Table1[[#This Row],[Distance Travelled (km)]]/Table1[[#This Row],[Fuel Used (in liters)]])</f>
        <v>0</v>
      </c>
    </row>
    <row r="627" spans="2:13">
      <c r="B627">
        <f>IF(ISBLANK(Table1[[#This Row],[Date]]), ,MONTH(Table1[[#This Row],[Date]]))</f>
        <v>0</v>
      </c>
      <c r="K627" s="19">
        <f>Table1[[#This Row],[Final Meter Reading (km) ]]-Table1[[#This Row],[Initial Meter Reading (km) ]]</f>
        <v>0</v>
      </c>
      <c r="M627" s="174">
        <f>IF(ISBLANK(Table1[[#This Row],[Fuel Used (in liters)]]),,Table1[[#This Row],[Distance Travelled (km)]]/Table1[[#This Row],[Fuel Used (in liters)]])</f>
        <v>0</v>
      </c>
    </row>
    <row r="628" spans="2:13">
      <c r="B628">
        <f>IF(ISBLANK(Table1[[#This Row],[Date]]), ,MONTH(Table1[[#This Row],[Date]]))</f>
        <v>0</v>
      </c>
      <c r="K628" s="19">
        <f>Table1[[#This Row],[Final Meter Reading (km) ]]-Table1[[#This Row],[Initial Meter Reading (km) ]]</f>
        <v>0</v>
      </c>
      <c r="M628" s="174">
        <f>IF(ISBLANK(Table1[[#This Row],[Fuel Used (in liters)]]),,Table1[[#This Row],[Distance Travelled (km)]]/Table1[[#This Row],[Fuel Used (in liters)]])</f>
        <v>0</v>
      </c>
    </row>
    <row r="629" spans="2:13">
      <c r="B629">
        <f>IF(ISBLANK(Table1[[#This Row],[Date]]), ,MONTH(Table1[[#This Row],[Date]]))</f>
        <v>0</v>
      </c>
      <c r="K629" s="19">
        <f>Table1[[#This Row],[Final Meter Reading (km) ]]-Table1[[#This Row],[Initial Meter Reading (km) ]]</f>
        <v>0</v>
      </c>
      <c r="M629" s="174">
        <f>IF(ISBLANK(Table1[[#This Row],[Fuel Used (in liters)]]),,Table1[[#This Row],[Distance Travelled (km)]]/Table1[[#This Row],[Fuel Used (in liters)]])</f>
        <v>0</v>
      </c>
    </row>
    <row r="630" spans="2:13">
      <c r="B630">
        <f>IF(ISBLANK(Table1[[#This Row],[Date]]), ,MONTH(Table1[[#This Row],[Date]]))</f>
        <v>0</v>
      </c>
      <c r="K630" s="19">
        <f>Table1[[#This Row],[Final Meter Reading (km) ]]-Table1[[#This Row],[Initial Meter Reading (km) ]]</f>
        <v>0</v>
      </c>
      <c r="M630" s="174">
        <f>IF(ISBLANK(Table1[[#This Row],[Fuel Used (in liters)]]),,Table1[[#This Row],[Distance Travelled (km)]]/Table1[[#This Row],[Fuel Used (in liters)]])</f>
        <v>0</v>
      </c>
    </row>
    <row r="631" spans="2:13">
      <c r="B631">
        <f>IF(ISBLANK(Table1[[#This Row],[Date]]), ,MONTH(Table1[[#This Row],[Date]]))</f>
        <v>0</v>
      </c>
      <c r="K631" s="19">
        <f>Table1[[#This Row],[Final Meter Reading (km) ]]-Table1[[#This Row],[Initial Meter Reading (km) ]]</f>
        <v>0</v>
      </c>
      <c r="M631" s="174">
        <f>IF(ISBLANK(Table1[[#This Row],[Fuel Used (in liters)]]),,Table1[[#This Row],[Distance Travelled (km)]]/Table1[[#This Row],[Fuel Used (in liters)]])</f>
        <v>0</v>
      </c>
    </row>
    <row r="632" spans="2:13">
      <c r="B632">
        <f>IF(ISBLANK(Table1[[#This Row],[Date]]), ,MONTH(Table1[[#This Row],[Date]]))</f>
        <v>0</v>
      </c>
      <c r="K632" s="19">
        <f>Table1[[#This Row],[Final Meter Reading (km) ]]-Table1[[#This Row],[Initial Meter Reading (km) ]]</f>
        <v>0</v>
      </c>
      <c r="M632" s="174">
        <f>IF(ISBLANK(Table1[[#This Row],[Fuel Used (in liters)]]),,Table1[[#This Row],[Distance Travelled (km)]]/Table1[[#This Row],[Fuel Used (in liters)]])</f>
        <v>0</v>
      </c>
    </row>
    <row r="633" spans="2:13">
      <c r="B633">
        <f>IF(ISBLANK(Table1[[#This Row],[Date]]), ,MONTH(Table1[[#This Row],[Date]]))</f>
        <v>0</v>
      </c>
      <c r="K633" s="19">
        <f>Table1[[#This Row],[Final Meter Reading (km) ]]-Table1[[#This Row],[Initial Meter Reading (km) ]]</f>
        <v>0</v>
      </c>
      <c r="M633" s="174">
        <f>IF(ISBLANK(Table1[[#This Row],[Fuel Used (in liters)]]),,Table1[[#This Row],[Distance Travelled (km)]]/Table1[[#This Row],[Fuel Used (in liters)]])</f>
        <v>0</v>
      </c>
    </row>
    <row r="634" spans="2:13">
      <c r="B634">
        <f>IF(ISBLANK(Table1[[#This Row],[Date]]), ,MONTH(Table1[[#This Row],[Date]]))</f>
        <v>0</v>
      </c>
      <c r="K634" s="19">
        <f>Table1[[#This Row],[Final Meter Reading (km) ]]-Table1[[#This Row],[Initial Meter Reading (km) ]]</f>
        <v>0</v>
      </c>
      <c r="M634" s="174">
        <f>IF(ISBLANK(Table1[[#This Row],[Fuel Used (in liters)]]),,Table1[[#This Row],[Distance Travelled (km)]]/Table1[[#This Row],[Fuel Used (in liters)]])</f>
        <v>0</v>
      </c>
    </row>
    <row r="635" spans="2:13">
      <c r="B635">
        <f>IF(ISBLANK(Table1[[#This Row],[Date]]), ,MONTH(Table1[[#This Row],[Date]]))</f>
        <v>0</v>
      </c>
      <c r="K635" s="19">
        <f>Table1[[#This Row],[Final Meter Reading (km) ]]-Table1[[#This Row],[Initial Meter Reading (km) ]]</f>
        <v>0</v>
      </c>
      <c r="M635" s="174">
        <f>IF(ISBLANK(Table1[[#This Row],[Fuel Used (in liters)]]),,Table1[[#This Row],[Distance Travelled (km)]]/Table1[[#This Row],[Fuel Used (in liters)]])</f>
        <v>0</v>
      </c>
    </row>
    <row r="636" spans="2:13">
      <c r="B636">
        <f>IF(ISBLANK(Table1[[#This Row],[Date]]), ,MONTH(Table1[[#This Row],[Date]]))</f>
        <v>0</v>
      </c>
      <c r="K636" s="19">
        <f>Table1[[#This Row],[Final Meter Reading (km) ]]-Table1[[#This Row],[Initial Meter Reading (km) ]]</f>
        <v>0</v>
      </c>
      <c r="M636" s="174">
        <f>IF(ISBLANK(Table1[[#This Row],[Fuel Used (in liters)]]),,Table1[[#This Row],[Distance Travelled (km)]]/Table1[[#This Row],[Fuel Used (in liters)]])</f>
        <v>0</v>
      </c>
    </row>
    <row r="637" spans="2:13">
      <c r="B637">
        <f>IF(ISBLANK(Table1[[#This Row],[Date]]), ,MONTH(Table1[[#This Row],[Date]]))</f>
        <v>0</v>
      </c>
      <c r="K637" s="19">
        <f>Table1[[#This Row],[Final Meter Reading (km) ]]-Table1[[#This Row],[Initial Meter Reading (km) ]]</f>
        <v>0</v>
      </c>
      <c r="M637" s="174">
        <f>IF(ISBLANK(Table1[[#This Row],[Fuel Used (in liters)]]),,Table1[[#This Row],[Distance Travelled (km)]]/Table1[[#This Row],[Fuel Used (in liters)]])</f>
        <v>0</v>
      </c>
    </row>
    <row r="638" spans="2:13">
      <c r="B638">
        <f>IF(ISBLANK(Table1[[#This Row],[Date]]), ,MONTH(Table1[[#This Row],[Date]]))</f>
        <v>0</v>
      </c>
      <c r="K638" s="19">
        <f>Table1[[#This Row],[Final Meter Reading (km) ]]-Table1[[#This Row],[Initial Meter Reading (km) ]]</f>
        <v>0</v>
      </c>
      <c r="M638" s="174">
        <f>IF(ISBLANK(Table1[[#This Row],[Fuel Used (in liters)]]),,Table1[[#This Row],[Distance Travelled (km)]]/Table1[[#This Row],[Fuel Used (in liters)]])</f>
        <v>0</v>
      </c>
    </row>
    <row r="639" spans="2:13">
      <c r="B639">
        <f>IF(ISBLANK(Table1[[#This Row],[Date]]), ,MONTH(Table1[[#This Row],[Date]]))</f>
        <v>0</v>
      </c>
      <c r="K639" s="19">
        <f>Table1[[#This Row],[Final Meter Reading (km) ]]-Table1[[#This Row],[Initial Meter Reading (km) ]]</f>
        <v>0</v>
      </c>
      <c r="M639" s="174">
        <f>IF(ISBLANK(Table1[[#This Row],[Fuel Used (in liters)]]),,Table1[[#This Row],[Distance Travelled (km)]]/Table1[[#This Row],[Fuel Used (in liters)]])</f>
        <v>0</v>
      </c>
    </row>
    <row r="640" spans="2:13">
      <c r="B640">
        <f>IF(ISBLANK(Table1[[#This Row],[Date]]), ,MONTH(Table1[[#This Row],[Date]]))</f>
        <v>0</v>
      </c>
      <c r="K640" s="19">
        <f>Table1[[#This Row],[Final Meter Reading (km) ]]-Table1[[#This Row],[Initial Meter Reading (km) ]]</f>
        <v>0</v>
      </c>
      <c r="M640" s="174">
        <f>IF(ISBLANK(Table1[[#This Row],[Fuel Used (in liters)]]),,Table1[[#This Row],[Distance Travelled (km)]]/Table1[[#This Row],[Fuel Used (in liters)]])</f>
        <v>0</v>
      </c>
    </row>
    <row r="641" spans="2:13">
      <c r="B641">
        <f>IF(ISBLANK(Table1[[#This Row],[Date]]), ,MONTH(Table1[[#This Row],[Date]]))</f>
        <v>0</v>
      </c>
      <c r="K641" s="19">
        <f>Table1[[#This Row],[Final Meter Reading (km) ]]-Table1[[#This Row],[Initial Meter Reading (km) ]]</f>
        <v>0</v>
      </c>
      <c r="M641" s="174">
        <f>IF(ISBLANK(Table1[[#This Row],[Fuel Used (in liters)]]),,Table1[[#This Row],[Distance Travelled (km)]]/Table1[[#This Row],[Fuel Used (in liters)]])</f>
        <v>0</v>
      </c>
    </row>
    <row r="642" spans="2:13">
      <c r="B642">
        <f>IF(ISBLANK(Table1[[#This Row],[Date]]), ,MONTH(Table1[[#This Row],[Date]]))</f>
        <v>0</v>
      </c>
      <c r="K642" s="19">
        <f>Table1[[#This Row],[Final Meter Reading (km) ]]-Table1[[#This Row],[Initial Meter Reading (km) ]]</f>
        <v>0</v>
      </c>
      <c r="M642" s="174">
        <f>IF(ISBLANK(Table1[[#This Row],[Fuel Used (in liters)]]),,Table1[[#This Row],[Distance Travelled (km)]]/Table1[[#This Row],[Fuel Used (in liters)]])</f>
        <v>0</v>
      </c>
    </row>
    <row r="643" spans="2:13">
      <c r="B643">
        <f>IF(ISBLANK(Table1[[#This Row],[Date]]), ,MONTH(Table1[[#This Row],[Date]]))</f>
        <v>0</v>
      </c>
      <c r="K643" s="19">
        <f>Table1[[#This Row],[Final Meter Reading (km) ]]-Table1[[#This Row],[Initial Meter Reading (km) ]]</f>
        <v>0</v>
      </c>
      <c r="M643" s="174">
        <f>IF(ISBLANK(Table1[[#This Row],[Fuel Used (in liters)]]),,Table1[[#This Row],[Distance Travelled (km)]]/Table1[[#This Row],[Fuel Used (in liters)]])</f>
        <v>0</v>
      </c>
    </row>
    <row r="644" spans="2:13">
      <c r="B644">
        <f>IF(ISBLANK(Table1[[#This Row],[Date]]), ,MONTH(Table1[[#This Row],[Date]]))</f>
        <v>0</v>
      </c>
      <c r="K644" s="19">
        <f>Table1[[#This Row],[Final Meter Reading (km) ]]-Table1[[#This Row],[Initial Meter Reading (km) ]]</f>
        <v>0</v>
      </c>
      <c r="M644" s="174">
        <f>IF(ISBLANK(Table1[[#This Row],[Fuel Used (in liters)]]),,Table1[[#This Row],[Distance Travelled (km)]]/Table1[[#This Row],[Fuel Used (in liters)]])</f>
        <v>0</v>
      </c>
    </row>
    <row r="645" spans="2:13">
      <c r="B645">
        <f>IF(ISBLANK(Table1[[#This Row],[Date]]), ,MONTH(Table1[[#This Row],[Date]]))</f>
        <v>0</v>
      </c>
      <c r="K645" s="19">
        <f>Table1[[#This Row],[Final Meter Reading (km) ]]-Table1[[#This Row],[Initial Meter Reading (km) ]]</f>
        <v>0</v>
      </c>
      <c r="M645" s="174">
        <f>IF(ISBLANK(Table1[[#This Row],[Fuel Used (in liters)]]),,Table1[[#This Row],[Distance Travelled (km)]]/Table1[[#This Row],[Fuel Used (in liters)]])</f>
        <v>0</v>
      </c>
    </row>
    <row r="646" spans="2:13">
      <c r="B646">
        <f>IF(ISBLANK(Table1[[#This Row],[Date]]), ,MONTH(Table1[[#This Row],[Date]]))</f>
        <v>0</v>
      </c>
      <c r="K646" s="19">
        <f>Table1[[#This Row],[Final Meter Reading (km) ]]-Table1[[#This Row],[Initial Meter Reading (km) ]]</f>
        <v>0</v>
      </c>
      <c r="M646" s="174">
        <f>IF(ISBLANK(Table1[[#This Row],[Fuel Used (in liters)]]),,Table1[[#This Row],[Distance Travelled (km)]]/Table1[[#This Row],[Fuel Used (in liters)]])</f>
        <v>0</v>
      </c>
    </row>
    <row r="647" spans="2:13">
      <c r="B647">
        <f>IF(ISBLANK(Table1[[#This Row],[Date]]), ,MONTH(Table1[[#This Row],[Date]]))</f>
        <v>0</v>
      </c>
      <c r="K647" s="19">
        <f>Table1[[#This Row],[Final Meter Reading (km) ]]-Table1[[#This Row],[Initial Meter Reading (km) ]]</f>
        <v>0</v>
      </c>
      <c r="M647" s="174">
        <f>IF(ISBLANK(Table1[[#This Row],[Fuel Used (in liters)]]),,Table1[[#This Row],[Distance Travelled (km)]]/Table1[[#This Row],[Fuel Used (in liters)]])</f>
        <v>0</v>
      </c>
    </row>
    <row r="648" spans="2:13">
      <c r="B648">
        <f>IF(ISBLANK(Table1[[#This Row],[Date]]), ,MONTH(Table1[[#This Row],[Date]]))</f>
        <v>0</v>
      </c>
      <c r="K648" s="19">
        <f>Table1[[#This Row],[Final Meter Reading (km) ]]-Table1[[#This Row],[Initial Meter Reading (km) ]]</f>
        <v>0</v>
      </c>
      <c r="M648" s="174">
        <f>IF(ISBLANK(Table1[[#This Row],[Fuel Used (in liters)]]),,Table1[[#This Row],[Distance Travelled (km)]]/Table1[[#This Row],[Fuel Used (in liters)]])</f>
        <v>0</v>
      </c>
    </row>
    <row r="649" spans="2:13">
      <c r="B649">
        <f>IF(ISBLANK(Table1[[#This Row],[Date]]), ,MONTH(Table1[[#This Row],[Date]]))</f>
        <v>0</v>
      </c>
      <c r="K649" s="19">
        <f>Table1[[#This Row],[Final Meter Reading (km) ]]-Table1[[#This Row],[Initial Meter Reading (km) ]]</f>
        <v>0</v>
      </c>
      <c r="M649" s="174">
        <f>IF(ISBLANK(Table1[[#This Row],[Fuel Used (in liters)]]),,Table1[[#This Row],[Distance Travelled (km)]]/Table1[[#This Row],[Fuel Used (in liters)]])</f>
        <v>0</v>
      </c>
    </row>
    <row r="650" spans="2:13">
      <c r="B650">
        <f>IF(ISBLANK(Table1[[#This Row],[Date]]), ,MONTH(Table1[[#This Row],[Date]]))</f>
        <v>0</v>
      </c>
      <c r="K650" s="19">
        <f>Table1[[#This Row],[Final Meter Reading (km) ]]-Table1[[#This Row],[Initial Meter Reading (km) ]]</f>
        <v>0</v>
      </c>
      <c r="M650" s="174">
        <f>IF(ISBLANK(Table1[[#This Row],[Fuel Used (in liters)]]),,Table1[[#This Row],[Distance Travelled (km)]]/Table1[[#This Row],[Fuel Used (in liters)]])</f>
        <v>0</v>
      </c>
    </row>
    <row r="651" spans="2:13">
      <c r="B651">
        <f>IF(ISBLANK(Table1[[#This Row],[Date]]), ,MONTH(Table1[[#This Row],[Date]]))</f>
        <v>0</v>
      </c>
      <c r="K651" s="19">
        <f>Table1[[#This Row],[Final Meter Reading (km) ]]-Table1[[#This Row],[Initial Meter Reading (km) ]]</f>
        <v>0</v>
      </c>
      <c r="M651" s="174">
        <f>IF(ISBLANK(Table1[[#This Row],[Fuel Used (in liters)]]),,Table1[[#This Row],[Distance Travelled (km)]]/Table1[[#This Row],[Fuel Used (in liters)]])</f>
        <v>0</v>
      </c>
    </row>
    <row r="652" spans="2:13">
      <c r="B652">
        <f>IF(ISBLANK(Table1[[#This Row],[Date]]), ,MONTH(Table1[[#This Row],[Date]]))</f>
        <v>0</v>
      </c>
      <c r="K652" s="19">
        <f>Table1[[#This Row],[Final Meter Reading (km) ]]-Table1[[#This Row],[Initial Meter Reading (km) ]]</f>
        <v>0</v>
      </c>
      <c r="M652" s="174">
        <f>IF(ISBLANK(Table1[[#This Row],[Fuel Used (in liters)]]),,Table1[[#This Row],[Distance Travelled (km)]]/Table1[[#This Row],[Fuel Used (in liters)]])</f>
        <v>0</v>
      </c>
    </row>
    <row r="653" spans="2:13">
      <c r="B653">
        <f>IF(ISBLANK(Table1[[#This Row],[Date]]), ,MONTH(Table1[[#This Row],[Date]]))</f>
        <v>0</v>
      </c>
      <c r="K653" s="19">
        <f>Table1[[#This Row],[Final Meter Reading (km) ]]-Table1[[#This Row],[Initial Meter Reading (km) ]]</f>
        <v>0</v>
      </c>
      <c r="M653" s="174">
        <f>IF(ISBLANK(Table1[[#This Row],[Fuel Used (in liters)]]),,Table1[[#This Row],[Distance Travelled (km)]]/Table1[[#This Row],[Fuel Used (in liters)]])</f>
        <v>0</v>
      </c>
    </row>
    <row r="654" spans="2:13">
      <c r="B654">
        <f>IF(ISBLANK(Table1[[#This Row],[Date]]), ,MONTH(Table1[[#This Row],[Date]]))</f>
        <v>0</v>
      </c>
      <c r="K654" s="19">
        <f>Table1[[#This Row],[Final Meter Reading (km) ]]-Table1[[#This Row],[Initial Meter Reading (km) ]]</f>
        <v>0</v>
      </c>
      <c r="M654" s="174">
        <f>IF(ISBLANK(Table1[[#This Row],[Fuel Used (in liters)]]),,Table1[[#This Row],[Distance Travelled (km)]]/Table1[[#This Row],[Fuel Used (in liters)]])</f>
        <v>0</v>
      </c>
    </row>
    <row r="655" spans="2:13">
      <c r="B655">
        <f>IF(ISBLANK(Table1[[#This Row],[Date]]), ,MONTH(Table1[[#This Row],[Date]]))</f>
        <v>0</v>
      </c>
      <c r="K655" s="19">
        <f>Table1[[#This Row],[Final Meter Reading (km) ]]-Table1[[#This Row],[Initial Meter Reading (km) ]]</f>
        <v>0</v>
      </c>
      <c r="M655" s="174">
        <f>IF(ISBLANK(Table1[[#This Row],[Fuel Used (in liters)]]),,Table1[[#This Row],[Distance Travelled (km)]]/Table1[[#This Row],[Fuel Used (in liters)]])</f>
        <v>0</v>
      </c>
    </row>
    <row r="656" spans="2:13">
      <c r="B656">
        <f>IF(ISBLANK(Table1[[#This Row],[Date]]), ,MONTH(Table1[[#This Row],[Date]]))</f>
        <v>0</v>
      </c>
      <c r="K656" s="19">
        <f>Table1[[#This Row],[Final Meter Reading (km) ]]-Table1[[#This Row],[Initial Meter Reading (km) ]]</f>
        <v>0</v>
      </c>
      <c r="M656" s="174">
        <f>IF(ISBLANK(Table1[[#This Row],[Fuel Used (in liters)]]),,Table1[[#This Row],[Distance Travelled (km)]]/Table1[[#This Row],[Fuel Used (in liters)]])</f>
        <v>0</v>
      </c>
    </row>
    <row r="657" spans="2:13">
      <c r="B657">
        <f>IF(ISBLANK(Table1[[#This Row],[Date]]), ,MONTH(Table1[[#This Row],[Date]]))</f>
        <v>0</v>
      </c>
      <c r="K657" s="19">
        <f>Table1[[#This Row],[Final Meter Reading (km) ]]-Table1[[#This Row],[Initial Meter Reading (km) ]]</f>
        <v>0</v>
      </c>
      <c r="M657" s="174">
        <f>IF(ISBLANK(Table1[[#This Row],[Fuel Used (in liters)]]),,Table1[[#This Row],[Distance Travelled (km)]]/Table1[[#This Row],[Fuel Used (in liters)]])</f>
        <v>0</v>
      </c>
    </row>
    <row r="658" spans="2:13">
      <c r="B658">
        <f>IF(ISBLANK(Table1[[#This Row],[Date]]), ,MONTH(Table1[[#This Row],[Date]]))</f>
        <v>0</v>
      </c>
      <c r="K658" s="19">
        <f>Table1[[#This Row],[Final Meter Reading (km) ]]-Table1[[#This Row],[Initial Meter Reading (km) ]]</f>
        <v>0</v>
      </c>
      <c r="M658" s="174">
        <f>IF(ISBLANK(Table1[[#This Row],[Fuel Used (in liters)]]),,Table1[[#This Row],[Distance Travelled (km)]]/Table1[[#This Row],[Fuel Used (in liters)]])</f>
        <v>0</v>
      </c>
    </row>
    <row r="659" spans="2:13">
      <c r="B659">
        <f>IF(ISBLANK(Table1[[#This Row],[Date]]), ,MONTH(Table1[[#This Row],[Date]]))</f>
        <v>0</v>
      </c>
      <c r="K659" s="19">
        <f>Table1[[#This Row],[Final Meter Reading (km) ]]-Table1[[#This Row],[Initial Meter Reading (km) ]]</f>
        <v>0</v>
      </c>
      <c r="M659" s="174">
        <f>IF(ISBLANK(Table1[[#This Row],[Fuel Used (in liters)]]),,Table1[[#This Row],[Distance Travelled (km)]]/Table1[[#This Row],[Fuel Used (in liters)]])</f>
        <v>0</v>
      </c>
    </row>
    <row r="660" spans="2:13">
      <c r="B660">
        <f>IF(ISBLANK(Table1[[#This Row],[Date]]), ,MONTH(Table1[[#This Row],[Date]]))</f>
        <v>0</v>
      </c>
      <c r="K660" s="19">
        <f>Table1[[#This Row],[Final Meter Reading (km) ]]-Table1[[#This Row],[Initial Meter Reading (km) ]]</f>
        <v>0</v>
      </c>
      <c r="M660" s="174">
        <f>IF(ISBLANK(Table1[[#This Row],[Fuel Used (in liters)]]),,Table1[[#This Row],[Distance Travelled (km)]]/Table1[[#This Row],[Fuel Used (in liters)]])</f>
        <v>0</v>
      </c>
    </row>
    <row r="661" spans="2:13">
      <c r="B661">
        <f>IF(ISBLANK(Table1[[#This Row],[Date]]), ,MONTH(Table1[[#This Row],[Date]]))</f>
        <v>0</v>
      </c>
      <c r="K661" s="19">
        <f>Table1[[#This Row],[Final Meter Reading (km) ]]-Table1[[#This Row],[Initial Meter Reading (km) ]]</f>
        <v>0</v>
      </c>
      <c r="M661" s="174">
        <f>IF(ISBLANK(Table1[[#This Row],[Fuel Used (in liters)]]),,Table1[[#This Row],[Distance Travelled (km)]]/Table1[[#This Row],[Fuel Used (in liters)]])</f>
        <v>0</v>
      </c>
    </row>
    <row r="662" spans="2:13">
      <c r="B662">
        <f>IF(ISBLANK(Table1[[#This Row],[Date]]), ,MONTH(Table1[[#This Row],[Date]]))</f>
        <v>0</v>
      </c>
      <c r="K662" s="19">
        <f>Table1[[#This Row],[Final Meter Reading (km) ]]-Table1[[#This Row],[Initial Meter Reading (km) ]]</f>
        <v>0</v>
      </c>
      <c r="M662" s="174">
        <f>IF(ISBLANK(Table1[[#This Row],[Fuel Used (in liters)]]),,Table1[[#This Row],[Distance Travelled (km)]]/Table1[[#This Row],[Fuel Used (in liters)]])</f>
        <v>0</v>
      </c>
    </row>
    <row r="663" spans="2:13">
      <c r="B663">
        <f>IF(ISBLANK(Table1[[#This Row],[Date]]), ,MONTH(Table1[[#This Row],[Date]]))</f>
        <v>0</v>
      </c>
      <c r="K663" s="19">
        <f>Table1[[#This Row],[Final Meter Reading (km) ]]-Table1[[#This Row],[Initial Meter Reading (km) ]]</f>
        <v>0</v>
      </c>
      <c r="M663" s="174">
        <f>IF(ISBLANK(Table1[[#This Row],[Fuel Used (in liters)]]),,Table1[[#This Row],[Distance Travelled (km)]]/Table1[[#This Row],[Fuel Used (in liters)]])</f>
        <v>0</v>
      </c>
    </row>
    <row r="664" spans="2:13">
      <c r="B664">
        <f>IF(ISBLANK(Table1[[#This Row],[Date]]), ,MONTH(Table1[[#This Row],[Date]]))</f>
        <v>0</v>
      </c>
      <c r="K664" s="19">
        <f>Table1[[#This Row],[Final Meter Reading (km) ]]-Table1[[#This Row],[Initial Meter Reading (km) ]]</f>
        <v>0</v>
      </c>
      <c r="M664" s="174">
        <f>IF(ISBLANK(Table1[[#This Row],[Fuel Used (in liters)]]),,Table1[[#This Row],[Distance Travelled (km)]]/Table1[[#This Row],[Fuel Used (in liters)]])</f>
        <v>0</v>
      </c>
    </row>
    <row r="665" spans="2:13">
      <c r="B665">
        <f>IF(ISBLANK(Table1[[#This Row],[Date]]), ,MONTH(Table1[[#This Row],[Date]]))</f>
        <v>0</v>
      </c>
      <c r="K665" s="19">
        <f>Table1[[#This Row],[Final Meter Reading (km) ]]-Table1[[#This Row],[Initial Meter Reading (km) ]]</f>
        <v>0</v>
      </c>
      <c r="M665" s="174">
        <f>IF(ISBLANK(Table1[[#This Row],[Fuel Used (in liters)]]),,Table1[[#This Row],[Distance Travelled (km)]]/Table1[[#This Row],[Fuel Used (in liters)]])</f>
        <v>0</v>
      </c>
    </row>
    <row r="666" spans="2:13">
      <c r="B666">
        <f>IF(ISBLANK(Table1[[#This Row],[Date]]), ,MONTH(Table1[[#This Row],[Date]]))</f>
        <v>0</v>
      </c>
      <c r="K666" s="19">
        <f>Table1[[#This Row],[Final Meter Reading (km) ]]-Table1[[#This Row],[Initial Meter Reading (km) ]]</f>
        <v>0</v>
      </c>
      <c r="M666" s="174">
        <f>IF(ISBLANK(Table1[[#This Row],[Fuel Used (in liters)]]),,Table1[[#This Row],[Distance Travelled (km)]]/Table1[[#This Row],[Fuel Used (in liters)]])</f>
        <v>0</v>
      </c>
    </row>
    <row r="667" spans="2:13">
      <c r="B667">
        <f>IF(ISBLANK(Table1[[#This Row],[Date]]), ,MONTH(Table1[[#This Row],[Date]]))</f>
        <v>0</v>
      </c>
      <c r="K667" s="19">
        <f>Table1[[#This Row],[Final Meter Reading (km) ]]-Table1[[#This Row],[Initial Meter Reading (km) ]]</f>
        <v>0</v>
      </c>
      <c r="M667" s="174">
        <f>IF(ISBLANK(Table1[[#This Row],[Fuel Used (in liters)]]),,Table1[[#This Row],[Distance Travelled (km)]]/Table1[[#This Row],[Fuel Used (in liters)]])</f>
        <v>0</v>
      </c>
    </row>
    <row r="668" spans="2:13">
      <c r="B668">
        <f>IF(ISBLANK(Table1[[#This Row],[Date]]), ,MONTH(Table1[[#This Row],[Date]]))</f>
        <v>0</v>
      </c>
      <c r="K668" s="19">
        <f>Table1[[#This Row],[Final Meter Reading (km) ]]-Table1[[#This Row],[Initial Meter Reading (km) ]]</f>
        <v>0</v>
      </c>
      <c r="M668" s="174">
        <f>IF(ISBLANK(Table1[[#This Row],[Fuel Used (in liters)]]),,Table1[[#This Row],[Distance Travelled (km)]]/Table1[[#This Row],[Fuel Used (in liters)]])</f>
        <v>0</v>
      </c>
    </row>
    <row r="669" spans="2:13">
      <c r="B669">
        <f>IF(ISBLANK(Table1[[#This Row],[Date]]), ,MONTH(Table1[[#This Row],[Date]]))</f>
        <v>0</v>
      </c>
      <c r="K669" s="19">
        <f>Table1[[#This Row],[Final Meter Reading (km) ]]-Table1[[#This Row],[Initial Meter Reading (km) ]]</f>
        <v>0</v>
      </c>
      <c r="M669" s="174">
        <f>IF(ISBLANK(Table1[[#This Row],[Fuel Used (in liters)]]),,Table1[[#This Row],[Distance Travelled (km)]]/Table1[[#This Row],[Fuel Used (in liters)]])</f>
        <v>0</v>
      </c>
    </row>
    <row r="670" spans="2:13">
      <c r="B670">
        <f>IF(ISBLANK(Table1[[#This Row],[Date]]), ,MONTH(Table1[[#This Row],[Date]]))</f>
        <v>0</v>
      </c>
      <c r="K670" s="19">
        <f>Table1[[#This Row],[Final Meter Reading (km) ]]-Table1[[#This Row],[Initial Meter Reading (km) ]]</f>
        <v>0</v>
      </c>
      <c r="M670" s="174">
        <f>IF(ISBLANK(Table1[[#This Row],[Fuel Used (in liters)]]),,Table1[[#This Row],[Distance Travelled (km)]]/Table1[[#This Row],[Fuel Used (in liters)]])</f>
        <v>0</v>
      </c>
    </row>
    <row r="671" spans="2:13">
      <c r="B671">
        <f>IF(ISBLANK(Table1[[#This Row],[Date]]), ,MONTH(Table1[[#This Row],[Date]]))</f>
        <v>0</v>
      </c>
      <c r="K671" s="19">
        <f>Table1[[#This Row],[Final Meter Reading (km) ]]-Table1[[#This Row],[Initial Meter Reading (km) ]]</f>
        <v>0</v>
      </c>
      <c r="M671" s="174">
        <f>IF(ISBLANK(Table1[[#This Row],[Fuel Used (in liters)]]),,Table1[[#This Row],[Distance Travelled (km)]]/Table1[[#This Row],[Fuel Used (in liters)]])</f>
        <v>0</v>
      </c>
    </row>
    <row r="672" spans="2:13">
      <c r="B672">
        <f>IF(ISBLANK(Table1[[#This Row],[Date]]), ,MONTH(Table1[[#This Row],[Date]]))</f>
        <v>0</v>
      </c>
      <c r="K672" s="19">
        <f>Table1[[#This Row],[Final Meter Reading (km) ]]-Table1[[#This Row],[Initial Meter Reading (km) ]]</f>
        <v>0</v>
      </c>
      <c r="M672" s="174">
        <f>IF(ISBLANK(Table1[[#This Row],[Fuel Used (in liters)]]),,Table1[[#This Row],[Distance Travelled (km)]]/Table1[[#This Row],[Fuel Used (in liters)]])</f>
        <v>0</v>
      </c>
    </row>
    <row r="673" spans="2:13">
      <c r="B673">
        <f>IF(ISBLANK(Table1[[#This Row],[Date]]), ,MONTH(Table1[[#This Row],[Date]]))</f>
        <v>0</v>
      </c>
      <c r="K673" s="19">
        <f>Table1[[#This Row],[Final Meter Reading (km) ]]-Table1[[#This Row],[Initial Meter Reading (km) ]]</f>
        <v>0</v>
      </c>
      <c r="M673" s="174">
        <f>IF(ISBLANK(Table1[[#This Row],[Fuel Used (in liters)]]),,Table1[[#This Row],[Distance Travelled (km)]]/Table1[[#This Row],[Fuel Used (in liters)]])</f>
        <v>0</v>
      </c>
    </row>
    <row r="674" spans="2:13">
      <c r="B674">
        <f>IF(ISBLANK(Table1[[#This Row],[Date]]), ,MONTH(Table1[[#This Row],[Date]]))</f>
        <v>0</v>
      </c>
      <c r="K674" s="19">
        <f>Table1[[#This Row],[Final Meter Reading (km) ]]-Table1[[#This Row],[Initial Meter Reading (km) ]]</f>
        <v>0</v>
      </c>
      <c r="M674" s="174">
        <f>IF(ISBLANK(Table1[[#This Row],[Fuel Used (in liters)]]),,Table1[[#This Row],[Distance Travelled (km)]]/Table1[[#This Row],[Fuel Used (in liters)]])</f>
        <v>0</v>
      </c>
    </row>
    <row r="675" spans="2:13">
      <c r="B675">
        <f>IF(ISBLANK(Table1[[#This Row],[Date]]), ,MONTH(Table1[[#This Row],[Date]]))</f>
        <v>0</v>
      </c>
      <c r="K675" s="19">
        <f>Table1[[#This Row],[Final Meter Reading (km) ]]-Table1[[#This Row],[Initial Meter Reading (km) ]]</f>
        <v>0</v>
      </c>
      <c r="M675" s="174">
        <f>IF(ISBLANK(Table1[[#This Row],[Fuel Used (in liters)]]),,Table1[[#This Row],[Distance Travelled (km)]]/Table1[[#This Row],[Fuel Used (in liters)]])</f>
        <v>0</v>
      </c>
    </row>
    <row r="676" spans="2:13">
      <c r="B676">
        <f>IF(ISBLANK(Table1[[#This Row],[Date]]), ,MONTH(Table1[[#This Row],[Date]]))</f>
        <v>0</v>
      </c>
      <c r="K676" s="19">
        <f>Table1[[#This Row],[Final Meter Reading (km) ]]-Table1[[#This Row],[Initial Meter Reading (km) ]]</f>
        <v>0</v>
      </c>
      <c r="M676" s="174">
        <f>IF(ISBLANK(Table1[[#This Row],[Fuel Used (in liters)]]),,Table1[[#This Row],[Distance Travelled (km)]]/Table1[[#This Row],[Fuel Used (in liters)]])</f>
        <v>0</v>
      </c>
    </row>
    <row r="677" spans="2:13">
      <c r="B677">
        <f>IF(ISBLANK(Table1[[#This Row],[Date]]), ,MONTH(Table1[[#This Row],[Date]]))</f>
        <v>0</v>
      </c>
      <c r="K677" s="19">
        <f>Table1[[#This Row],[Final Meter Reading (km) ]]-Table1[[#This Row],[Initial Meter Reading (km) ]]</f>
        <v>0</v>
      </c>
      <c r="M677" s="174">
        <f>IF(ISBLANK(Table1[[#This Row],[Fuel Used (in liters)]]),,Table1[[#This Row],[Distance Travelled (km)]]/Table1[[#This Row],[Fuel Used (in liters)]])</f>
        <v>0</v>
      </c>
    </row>
    <row r="678" spans="2:13">
      <c r="B678">
        <f>IF(ISBLANK(Table1[[#This Row],[Date]]), ,MONTH(Table1[[#This Row],[Date]]))</f>
        <v>0</v>
      </c>
      <c r="K678" s="19">
        <f>Table1[[#This Row],[Final Meter Reading (km) ]]-Table1[[#This Row],[Initial Meter Reading (km) ]]</f>
        <v>0</v>
      </c>
      <c r="M678" s="174">
        <f>IF(ISBLANK(Table1[[#This Row],[Fuel Used (in liters)]]),,Table1[[#This Row],[Distance Travelled (km)]]/Table1[[#This Row],[Fuel Used (in liters)]])</f>
        <v>0</v>
      </c>
    </row>
    <row r="679" spans="2:13">
      <c r="B679">
        <f>IF(ISBLANK(Table1[[#This Row],[Date]]), ,MONTH(Table1[[#This Row],[Date]]))</f>
        <v>0</v>
      </c>
      <c r="K679" s="19">
        <f>Table1[[#This Row],[Final Meter Reading (km) ]]-Table1[[#This Row],[Initial Meter Reading (km) ]]</f>
        <v>0</v>
      </c>
      <c r="M679" s="174">
        <f>IF(ISBLANK(Table1[[#This Row],[Fuel Used (in liters)]]),,Table1[[#This Row],[Distance Travelled (km)]]/Table1[[#This Row],[Fuel Used (in liters)]])</f>
        <v>0</v>
      </c>
    </row>
    <row r="680" spans="2:13">
      <c r="B680">
        <f>IF(ISBLANK(Table1[[#This Row],[Date]]), ,MONTH(Table1[[#This Row],[Date]]))</f>
        <v>0</v>
      </c>
      <c r="K680" s="19">
        <f>Table1[[#This Row],[Final Meter Reading (km) ]]-Table1[[#This Row],[Initial Meter Reading (km) ]]</f>
        <v>0</v>
      </c>
      <c r="M680" s="174">
        <f>IF(ISBLANK(Table1[[#This Row],[Fuel Used (in liters)]]),,Table1[[#This Row],[Distance Travelled (km)]]/Table1[[#This Row],[Fuel Used (in liters)]])</f>
        <v>0</v>
      </c>
    </row>
    <row r="681" spans="2:13">
      <c r="B681">
        <f>IF(ISBLANK(Table1[[#This Row],[Date]]), ,MONTH(Table1[[#This Row],[Date]]))</f>
        <v>0</v>
      </c>
      <c r="K681" s="19">
        <f>Table1[[#This Row],[Final Meter Reading (km) ]]-Table1[[#This Row],[Initial Meter Reading (km) ]]</f>
        <v>0</v>
      </c>
      <c r="M681" s="174">
        <f>IF(ISBLANK(Table1[[#This Row],[Fuel Used (in liters)]]),,Table1[[#This Row],[Distance Travelled (km)]]/Table1[[#This Row],[Fuel Used (in liters)]])</f>
        <v>0</v>
      </c>
    </row>
    <row r="682" spans="2:13">
      <c r="B682">
        <f>IF(ISBLANK(Table1[[#This Row],[Date]]), ,MONTH(Table1[[#This Row],[Date]]))</f>
        <v>0</v>
      </c>
      <c r="K682" s="19">
        <f>Table1[[#This Row],[Final Meter Reading (km) ]]-Table1[[#This Row],[Initial Meter Reading (km) ]]</f>
        <v>0</v>
      </c>
      <c r="M682" s="174">
        <f>IF(ISBLANK(Table1[[#This Row],[Fuel Used (in liters)]]),,Table1[[#This Row],[Distance Travelled (km)]]/Table1[[#This Row],[Fuel Used (in liters)]])</f>
        <v>0</v>
      </c>
    </row>
    <row r="683" spans="2:13">
      <c r="B683">
        <f>IF(ISBLANK(Table1[[#This Row],[Date]]), ,MONTH(Table1[[#This Row],[Date]]))</f>
        <v>0</v>
      </c>
      <c r="K683" s="19">
        <f>Table1[[#This Row],[Final Meter Reading (km) ]]-Table1[[#This Row],[Initial Meter Reading (km) ]]</f>
        <v>0</v>
      </c>
      <c r="M683" s="174">
        <f>IF(ISBLANK(Table1[[#This Row],[Fuel Used (in liters)]]),,Table1[[#This Row],[Distance Travelled (km)]]/Table1[[#This Row],[Fuel Used (in liters)]])</f>
        <v>0</v>
      </c>
    </row>
    <row r="684" spans="2:13">
      <c r="B684">
        <f>IF(ISBLANK(Table1[[#This Row],[Date]]), ,MONTH(Table1[[#This Row],[Date]]))</f>
        <v>0</v>
      </c>
      <c r="K684" s="19">
        <f>Table1[[#This Row],[Final Meter Reading (km) ]]-Table1[[#This Row],[Initial Meter Reading (km) ]]</f>
        <v>0</v>
      </c>
      <c r="M684" s="174">
        <f>IF(ISBLANK(Table1[[#This Row],[Fuel Used (in liters)]]),,Table1[[#This Row],[Distance Travelled (km)]]/Table1[[#This Row],[Fuel Used (in liters)]])</f>
        <v>0</v>
      </c>
    </row>
    <row r="685" spans="2:13">
      <c r="B685">
        <f>IF(ISBLANK(Table1[[#This Row],[Date]]), ,MONTH(Table1[[#This Row],[Date]]))</f>
        <v>0</v>
      </c>
      <c r="K685" s="19">
        <f>Table1[[#This Row],[Final Meter Reading (km) ]]-Table1[[#This Row],[Initial Meter Reading (km) ]]</f>
        <v>0</v>
      </c>
      <c r="M685" s="174">
        <f>IF(ISBLANK(Table1[[#This Row],[Fuel Used (in liters)]]),,Table1[[#This Row],[Distance Travelled (km)]]/Table1[[#This Row],[Fuel Used (in liters)]])</f>
        <v>0</v>
      </c>
    </row>
    <row r="686" spans="2:13">
      <c r="B686">
        <f>IF(ISBLANK(Table1[[#This Row],[Date]]), ,MONTH(Table1[[#This Row],[Date]]))</f>
        <v>0</v>
      </c>
      <c r="K686" s="19">
        <f>Table1[[#This Row],[Final Meter Reading (km) ]]-Table1[[#This Row],[Initial Meter Reading (km) ]]</f>
        <v>0</v>
      </c>
      <c r="M686" s="174">
        <f>IF(ISBLANK(Table1[[#This Row],[Fuel Used (in liters)]]),,Table1[[#This Row],[Distance Travelled (km)]]/Table1[[#This Row],[Fuel Used (in liters)]])</f>
        <v>0</v>
      </c>
    </row>
    <row r="687" spans="2:13">
      <c r="B687">
        <f>IF(ISBLANK(Table1[[#This Row],[Date]]), ,MONTH(Table1[[#This Row],[Date]]))</f>
        <v>0</v>
      </c>
      <c r="K687" s="19">
        <f>Table1[[#This Row],[Final Meter Reading (km) ]]-Table1[[#This Row],[Initial Meter Reading (km) ]]</f>
        <v>0</v>
      </c>
      <c r="M687" s="174">
        <f>IF(ISBLANK(Table1[[#This Row],[Fuel Used (in liters)]]),,Table1[[#This Row],[Distance Travelled (km)]]/Table1[[#This Row],[Fuel Used (in liters)]])</f>
        <v>0</v>
      </c>
    </row>
    <row r="688" spans="2:13">
      <c r="B688">
        <f>IF(ISBLANK(Table1[[#This Row],[Date]]), ,MONTH(Table1[[#This Row],[Date]]))</f>
        <v>0</v>
      </c>
      <c r="K688" s="19">
        <f>Table1[[#This Row],[Final Meter Reading (km) ]]-Table1[[#This Row],[Initial Meter Reading (km) ]]</f>
        <v>0</v>
      </c>
      <c r="M688" s="174">
        <f>IF(ISBLANK(Table1[[#This Row],[Fuel Used (in liters)]]),,Table1[[#This Row],[Distance Travelled (km)]]/Table1[[#This Row],[Fuel Used (in liters)]])</f>
        <v>0</v>
      </c>
    </row>
    <row r="689" spans="2:13">
      <c r="B689">
        <f>IF(ISBLANK(Table1[[#This Row],[Date]]), ,MONTH(Table1[[#This Row],[Date]]))</f>
        <v>0</v>
      </c>
      <c r="K689" s="19">
        <f>Table1[[#This Row],[Final Meter Reading (km) ]]-Table1[[#This Row],[Initial Meter Reading (km) ]]</f>
        <v>0</v>
      </c>
      <c r="M689" s="174">
        <f>IF(ISBLANK(Table1[[#This Row],[Fuel Used (in liters)]]),,Table1[[#This Row],[Distance Travelled (km)]]/Table1[[#This Row],[Fuel Used (in liters)]])</f>
        <v>0</v>
      </c>
    </row>
    <row r="690" spans="2:13">
      <c r="B690">
        <f>IF(ISBLANK(Table1[[#This Row],[Date]]), ,MONTH(Table1[[#This Row],[Date]]))</f>
        <v>0</v>
      </c>
      <c r="K690" s="19">
        <f>Table1[[#This Row],[Final Meter Reading (km) ]]-Table1[[#This Row],[Initial Meter Reading (km) ]]</f>
        <v>0</v>
      </c>
      <c r="M690" s="174">
        <f>IF(ISBLANK(Table1[[#This Row],[Fuel Used (in liters)]]),,Table1[[#This Row],[Distance Travelled (km)]]/Table1[[#This Row],[Fuel Used (in liters)]])</f>
        <v>0</v>
      </c>
    </row>
    <row r="691" spans="2:13">
      <c r="B691">
        <f>IF(ISBLANK(Table1[[#This Row],[Date]]), ,MONTH(Table1[[#This Row],[Date]]))</f>
        <v>0</v>
      </c>
      <c r="K691" s="19">
        <f>Table1[[#This Row],[Final Meter Reading (km) ]]-Table1[[#This Row],[Initial Meter Reading (km) ]]</f>
        <v>0</v>
      </c>
      <c r="M691" s="174">
        <f>IF(ISBLANK(Table1[[#This Row],[Fuel Used (in liters)]]),,Table1[[#This Row],[Distance Travelled (km)]]/Table1[[#This Row],[Fuel Used (in liters)]])</f>
        <v>0</v>
      </c>
    </row>
    <row r="692" spans="2:13">
      <c r="B692">
        <f>IF(ISBLANK(Table1[[#This Row],[Date]]), ,MONTH(Table1[[#This Row],[Date]]))</f>
        <v>0</v>
      </c>
      <c r="K692" s="19">
        <f>Table1[[#This Row],[Final Meter Reading (km) ]]-Table1[[#This Row],[Initial Meter Reading (km) ]]</f>
        <v>0</v>
      </c>
      <c r="M692" s="174">
        <f>IF(ISBLANK(Table1[[#This Row],[Fuel Used (in liters)]]),,Table1[[#This Row],[Distance Travelled (km)]]/Table1[[#This Row],[Fuel Used (in liters)]])</f>
        <v>0</v>
      </c>
    </row>
    <row r="693" spans="2:13">
      <c r="B693">
        <f>IF(ISBLANK(Table1[[#This Row],[Date]]), ,MONTH(Table1[[#This Row],[Date]]))</f>
        <v>0</v>
      </c>
      <c r="K693" s="19">
        <f>Table1[[#This Row],[Final Meter Reading (km) ]]-Table1[[#This Row],[Initial Meter Reading (km) ]]</f>
        <v>0</v>
      </c>
      <c r="M693" s="174">
        <f>IF(ISBLANK(Table1[[#This Row],[Fuel Used (in liters)]]),,Table1[[#This Row],[Distance Travelled (km)]]/Table1[[#This Row],[Fuel Used (in liters)]])</f>
        <v>0</v>
      </c>
    </row>
    <row r="694" spans="2:13">
      <c r="B694">
        <f>IF(ISBLANK(Table1[[#This Row],[Date]]), ,MONTH(Table1[[#This Row],[Date]]))</f>
        <v>0</v>
      </c>
      <c r="K694" s="19">
        <f>Table1[[#This Row],[Final Meter Reading (km) ]]-Table1[[#This Row],[Initial Meter Reading (km) ]]</f>
        <v>0</v>
      </c>
      <c r="M694" s="174">
        <f>IF(ISBLANK(Table1[[#This Row],[Fuel Used (in liters)]]),,Table1[[#This Row],[Distance Travelled (km)]]/Table1[[#This Row],[Fuel Used (in liters)]])</f>
        <v>0</v>
      </c>
    </row>
    <row r="695" spans="2:13">
      <c r="B695">
        <f>IF(ISBLANK(Table1[[#This Row],[Date]]), ,MONTH(Table1[[#This Row],[Date]]))</f>
        <v>0</v>
      </c>
      <c r="K695" s="19">
        <f>Table1[[#This Row],[Final Meter Reading (km) ]]-Table1[[#This Row],[Initial Meter Reading (km) ]]</f>
        <v>0</v>
      </c>
      <c r="M695" s="174">
        <f>IF(ISBLANK(Table1[[#This Row],[Fuel Used (in liters)]]),,Table1[[#This Row],[Distance Travelled (km)]]/Table1[[#This Row],[Fuel Used (in liters)]])</f>
        <v>0</v>
      </c>
    </row>
    <row r="696" spans="2:13">
      <c r="B696">
        <f>IF(ISBLANK(Table1[[#This Row],[Date]]), ,MONTH(Table1[[#This Row],[Date]]))</f>
        <v>0</v>
      </c>
      <c r="K696" s="19">
        <f>Table1[[#This Row],[Final Meter Reading (km) ]]-Table1[[#This Row],[Initial Meter Reading (km) ]]</f>
        <v>0</v>
      </c>
      <c r="M696" s="174">
        <f>IF(ISBLANK(Table1[[#This Row],[Fuel Used (in liters)]]),,Table1[[#This Row],[Distance Travelled (km)]]/Table1[[#This Row],[Fuel Used (in liters)]])</f>
        <v>0</v>
      </c>
    </row>
    <row r="697" spans="2:13">
      <c r="B697">
        <f>IF(ISBLANK(Table1[[#This Row],[Date]]), ,MONTH(Table1[[#This Row],[Date]]))</f>
        <v>0</v>
      </c>
      <c r="K697" s="19">
        <f>Table1[[#This Row],[Final Meter Reading (km) ]]-Table1[[#This Row],[Initial Meter Reading (km) ]]</f>
        <v>0</v>
      </c>
      <c r="M697" s="174">
        <f>IF(ISBLANK(Table1[[#This Row],[Fuel Used (in liters)]]),,Table1[[#This Row],[Distance Travelled (km)]]/Table1[[#This Row],[Fuel Used (in liters)]])</f>
        <v>0</v>
      </c>
    </row>
    <row r="698" spans="2:13">
      <c r="B698">
        <f>IF(ISBLANK(Table1[[#This Row],[Date]]), ,MONTH(Table1[[#This Row],[Date]]))</f>
        <v>0</v>
      </c>
      <c r="K698" s="19">
        <f>Table1[[#This Row],[Final Meter Reading (km) ]]-Table1[[#This Row],[Initial Meter Reading (km) ]]</f>
        <v>0</v>
      </c>
      <c r="M698" s="174">
        <f>IF(ISBLANK(Table1[[#This Row],[Fuel Used (in liters)]]),,Table1[[#This Row],[Distance Travelled (km)]]/Table1[[#This Row],[Fuel Used (in liters)]])</f>
        <v>0</v>
      </c>
    </row>
    <row r="699" spans="2:13">
      <c r="B699">
        <f>IF(ISBLANK(Table1[[#This Row],[Date]]), ,MONTH(Table1[[#This Row],[Date]]))</f>
        <v>0</v>
      </c>
      <c r="K699" s="19">
        <f>Table1[[#This Row],[Final Meter Reading (km) ]]-Table1[[#This Row],[Initial Meter Reading (km) ]]</f>
        <v>0</v>
      </c>
      <c r="M699" s="174">
        <f>IF(ISBLANK(Table1[[#This Row],[Fuel Used (in liters)]]),,Table1[[#This Row],[Distance Travelled (km)]]/Table1[[#This Row],[Fuel Used (in liters)]])</f>
        <v>0</v>
      </c>
    </row>
    <row r="700" spans="2:13">
      <c r="B700">
        <f>IF(ISBLANK(Table1[[#This Row],[Date]]), ,MONTH(Table1[[#This Row],[Date]]))</f>
        <v>0</v>
      </c>
      <c r="K700" s="19">
        <f>Table1[[#This Row],[Final Meter Reading (km) ]]-Table1[[#This Row],[Initial Meter Reading (km) ]]</f>
        <v>0</v>
      </c>
      <c r="M700" s="174">
        <f>IF(ISBLANK(Table1[[#This Row],[Fuel Used (in liters)]]),,Table1[[#This Row],[Distance Travelled (km)]]/Table1[[#This Row],[Fuel Used (in liters)]])</f>
        <v>0</v>
      </c>
    </row>
    <row r="701" spans="2:13">
      <c r="B701">
        <f>IF(ISBLANK(Table1[[#This Row],[Date]]), ,MONTH(Table1[[#This Row],[Date]]))</f>
        <v>0</v>
      </c>
      <c r="K701" s="19">
        <f>Table1[[#This Row],[Final Meter Reading (km) ]]-Table1[[#This Row],[Initial Meter Reading (km) ]]</f>
        <v>0</v>
      </c>
      <c r="M701" s="174">
        <f>IF(ISBLANK(Table1[[#This Row],[Fuel Used (in liters)]]),,Table1[[#This Row],[Distance Travelled (km)]]/Table1[[#This Row],[Fuel Used (in liters)]])</f>
        <v>0</v>
      </c>
    </row>
    <row r="702" spans="2:13">
      <c r="B702">
        <f>IF(ISBLANK(Table1[[#This Row],[Date]]), ,MONTH(Table1[[#This Row],[Date]]))</f>
        <v>0</v>
      </c>
      <c r="K702" s="19">
        <f>Table1[[#This Row],[Final Meter Reading (km) ]]-Table1[[#This Row],[Initial Meter Reading (km) ]]</f>
        <v>0</v>
      </c>
      <c r="M702" s="174">
        <f>IF(ISBLANK(Table1[[#This Row],[Fuel Used (in liters)]]),,Table1[[#This Row],[Distance Travelled (km)]]/Table1[[#This Row],[Fuel Used (in liters)]])</f>
        <v>0</v>
      </c>
    </row>
    <row r="703" spans="2:13">
      <c r="B703">
        <f>IF(ISBLANK(Table1[[#This Row],[Date]]), ,MONTH(Table1[[#This Row],[Date]]))</f>
        <v>0</v>
      </c>
      <c r="K703" s="19">
        <f>Table1[[#This Row],[Final Meter Reading (km) ]]-Table1[[#This Row],[Initial Meter Reading (km) ]]</f>
        <v>0</v>
      </c>
      <c r="M703" s="174">
        <f>IF(ISBLANK(Table1[[#This Row],[Fuel Used (in liters)]]),,Table1[[#This Row],[Distance Travelled (km)]]/Table1[[#This Row],[Fuel Used (in liters)]])</f>
        <v>0</v>
      </c>
    </row>
    <row r="704" spans="2:13">
      <c r="B704">
        <f>IF(ISBLANK(Table1[[#This Row],[Date]]), ,MONTH(Table1[[#This Row],[Date]]))</f>
        <v>0</v>
      </c>
      <c r="K704" s="19">
        <f>Table1[[#This Row],[Final Meter Reading (km) ]]-Table1[[#This Row],[Initial Meter Reading (km) ]]</f>
        <v>0</v>
      </c>
      <c r="M704" s="174">
        <f>IF(ISBLANK(Table1[[#This Row],[Fuel Used (in liters)]]),,Table1[[#This Row],[Distance Travelled (km)]]/Table1[[#This Row],[Fuel Used (in liters)]])</f>
        <v>0</v>
      </c>
    </row>
    <row r="705" spans="2:13">
      <c r="B705">
        <f>IF(ISBLANK(Table1[[#This Row],[Date]]), ,MONTH(Table1[[#This Row],[Date]]))</f>
        <v>0</v>
      </c>
      <c r="K705" s="19">
        <f>Table1[[#This Row],[Final Meter Reading (km) ]]-Table1[[#This Row],[Initial Meter Reading (km) ]]</f>
        <v>0</v>
      </c>
      <c r="M705" s="174">
        <f>IF(ISBLANK(Table1[[#This Row],[Fuel Used (in liters)]]),,Table1[[#This Row],[Distance Travelled (km)]]/Table1[[#This Row],[Fuel Used (in liters)]])</f>
        <v>0</v>
      </c>
    </row>
    <row r="706" spans="2:13">
      <c r="B706">
        <f>IF(ISBLANK(Table1[[#This Row],[Date]]), ,MONTH(Table1[[#This Row],[Date]]))</f>
        <v>0</v>
      </c>
      <c r="K706" s="19">
        <f>Table1[[#This Row],[Final Meter Reading (km) ]]-Table1[[#This Row],[Initial Meter Reading (km) ]]</f>
        <v>0</v>
      </c>
      <c r="M706" s="174">
        <f>IF(ISBLANK(Table1[[#This Row],[Fuel Used (in liters)]]),,Table1[[#This Row],[Distance Travelled (km)]]/Table1[[#This Row],[Fuel Used (in liters)]])</f>
        <v>0</v>
      </c>
    </row>
    <row r="707" spans="2:13">
      <c r="B707">
        <f>IF(ISBLANK(Table1[[#This Row],[Date]]), ,MONTH(Table1[[#This Row],[Date]]))</f>
        <v>0</v>
      </c>
      <c r="K707" s="19">
        <f>Table1[[#This Row],[Final Meter Reading (km) ]]-Table1[[#This Row],[Initial Meter Reading (km) ]]</f>
        <v>0</v>
      </c>
      <c r="M707" s="174">
        <f>IF(ISBLANK(Table1[[#This Row],[Fuel Used (in liters)]]),,Table1[[#This Row],[Distance Travelled (km)]]/Table1[[#This Row],[Fuel Used (in liters)]])</f>
        <v>0</v>
      </c>
    </row>
    <row r="708" spans="2:13">
      <c r="B708">
        <f>IF(ISBLANK(Table1[[#This Row],[Date]]), ,MONTH(Table1[[#This Row],[Date]]))</f>
        <v>0</v>
      </c>
      <c r="K708" s="19">
        <f>Table1[[#This Row],[Final Meter Reading (km) ]]-Table1[[#This Row],[Initial Meter Reading (km) ]]</f>
        <v>0</v>
      </c>
      <c r="M708" s="174">
        <f>IF(ISBLANK(Table1[[#This Row],[Fuel Used (in liters)]]),,Table1[[#This Row],[Distance Travelled (km)]]/Table1[[#This Row],[Fuel Used (in liters)]])</f>
        <v>0</v>
      </c>
    </row>
    <row r="709" spans="2:13">
      <c r="B709">
        <f>IF(ISBLANK(Table1[[#This Row],[Date]]), ,MONTH(Table1[[#This Row],[Date]]))</f>
        <v>0</v>
      </c>
      <c r="K709" s="19">
        <f>Table1[[#This Row],[Final Meter Reading (km) ]]-Table1[[#This Row],[Initial Meter Reading (km) ]]</f>
        <v>0</v>
      </c>
      <c r="M709" s="174">
        <f>IF(ISBLANK(Table1[[#This Row],[Fuel Used (in liters)]]),,Table1[[#This Row],[Distance Travelled (km)]]/Table1[[#This Row],[Fuel Used (in liters)]])</f>
        <v>0</v>
      </c>
    </row>
    <row r="710" spans="2:13">
      <c r="B710">
        <f>IF(ISBLANK(Table1[[#This Row],[Date]]), ,MONTH(Table1[[#This Row],[Date]]))</f>
        <v>0</v>
      </c>
      <c r="K710" s="19">
        <f>Table1[[#This Row],[Final Meter Reading (km) ]]-Table1[[#This Row],[Initial Meter Reading (km) ]]</f>
        <v>0</v>
      </c>
      <c r="M710" s="174">
        <f>IF(ISBLANK(Table1[[#This Row],[Fuel Used (in liters)]]),,Table1[[#This Row],[Distance Travelled (km)]]/Table1[[#This Row],[Fuel Used (in liters)]])</f>
        <v>0</v>
      </c>
    </row>
    <row r="711" spans="2:13">
      <c r="B711">
        <f>IF(ISBLANK(Table1[[#This Row],[Date]]), ,MONTH(Table1[[#This Row],[Date]]))</f>
        <v>0</v>
      </c>
      <c r="K711" s="19">
        <f>Table1[[#This Row],[Final Meter Reading (km) ]]-Table1[[#This Row],[Initial Meter Reading (km) ]]</f>
        <v>0</v>
      </c>
      <c r="M711" s="174">
        <f>IF(ISBLANK(Table1[[#This Row],[Fuel Used (in liters)]]),,Table1[[#This Row],[Distance Travelled (km)]]/Table1[[#This Row],[Fuel Used (in liters)]])</f>
        <v>0</v>
      </c>
    </row>
    <row r="712" spans="2:13">
      <c r="B712">
        <f>IF(ISBLANK(Table1[[#This Row],[Date]]), ,MONTH(Table1[[#This Row],[Date]]))</f>
        <v>0</v>
      </c>
      <c r="K712" s="19">
        <f>Table1[[#This Row],[Final Meter Reading (km) ]]-Table1[[#This Row],[Initial Meter Reading (km) ]]</f>
        <v>0</v>
      </c>
      <c r="M712" s="174">
        <f>IF(ISBLANK(Table1[[#This Row],[Fuel Used (in liters)]]),,Table1[[#This Row],[Distance Travelled (km)]]/Table1[[#This Row],[Fuel Used (in liters)]])</f>
        <v>0</v>
      </c>
    </row>
    <row r="713" spans="2:13">
      <c r="B713">
        <f>IF(ISBLANK(Table1[[#This Row],[Date]]), ,MONTH(Table1[[#This Row],[Date]]))</f>
        <v>0</v>
      </c>
      <c r="K713" s="19">
        <f>Table1[[#This Row],[Final Meter Reading (km) ]]-Table1[[#This Row],[Initial Meter Reading (km) ]]</f>
        <v>0</v>
      </c>
      <c r="M713" s="174">
        <f>IF(ISBLANK(Table1[[#This Row],[Fuel Used (in liters)]]),,Table1[[#This Row],[Distance Travelled (km)]]/Table1[[#This Row],[Fuel Used (in liters)]])</f>
        <v>0</v>
      </c>
    </row>
    <row r="714" spans="2:13">
      <c r="B714">
        <f>IF(ISBLANK(Table1[[#This Row],[Date]]), ,MONTH(Table1[[#This Row],[Date]]))</f>
        <v>0</v>
      </c>
      <c r="K714" s="19">
        <f>Table1[[#This Row],[Final Meter Reading (km) ]]-Table1[[#This Row],[Initial Meter Reading (km) ]]</f>
        <v>0</v>
      </c>
      <c r="M714" s="174">
        <f>IF(ISBLANK(Table1[[#This Row],[Fuel Used (in liters)]]),,Table1[[#This Row],[Distance Travelled (km)]]/Table1[[#This Row],[Fuel Used (in liters)]])</f>
        <v>0</v>
      </c>
    </row>
    <row r="715" spans="2:13">
      <c r="B715">
        <f>IF(ISBLANK(Table1[[#This Row],[Date]]), ,MONTH(Table1[[#This Row],[Date]]))</f>
        <v>0</v>
      </c>
      <c r="K715" s="19">
        <f>Table1[[#This Row],[Final Meter Reading (km) ]]-Table1[[#This Row],[Initial Meter Reading (km) ]]</f>
        <v>0</v>
      </c>
      <c r="M715" s="174">
        <f>IF(ISBLANK(Table1[[#This Row],[Fuel Used (in liters)]]),,Table1[[#This Row],[Distance Travelled (km)]]/Table1[[#This Row],[Fuel Used (in liters)]])</f>
        <v>0</v>
      </c>
    </row>
    <row r="716" spans="2:13">
      <c r="B716">
        <f>IF(ISBLANK(Table1[[#This Row],[Date]]), ,MONTH(Table1[[#This Row],[Date]]))</f>
        <v>0</v>
      </c>
      <c r="K716" s="19">
        <f>Table1[[#This Row],[Final Meter Reading (km) ]]-Table1[[#This Row],[Initial Meter Reading (km) ]]</f>
        <v>0</v>
      </c>
      <c r="M716" s="174">
        <f>IF(ISBLANK(Table1[[#This Row],[Fuel Used (in liters)]]),,Table1[[#This Row],[Distance Travelled (km)]]/Table1[[#This Row],[Fuel Used (in liters)]])</f>
        <v>0</v>
      </c>
    </row>
    <row r="717" spans="2:13">
      <c r="B717">
        <f>IF(ISBLANK(Table1[[#This Row],[Date]]), ,MONTH(Table1[[#This Row],[Date]]))</f>
        <v>0</v>
      </c>
      <c r="K717" s="19">
        <f>Table1[[#This Row],[Final Meter Reading (km) ]]-Table1[[#This Row],[Initial Meter Reading (km) ]]</f>
        <v>0</v>
      </c>
      <c r="M717" s="174">
        <f>IF(ISBLANK(Table1[[#This Row],[Fuel Used (in liters)]]),,Table1[[#This Row],[Distance Travelled (km)]]/Table1[[#This Row],[Fuel Used (in liters)]])</f>
        <v>0</v>
      </c>
    </row>
    <row r="718" spans="2:13">
      <c r="B718">
        <f>IF(ISBLANK(Table1[[#This Row],[Date]]), ,MONTH(Table1[[#This Row],[Date]]))</f>
        <v>0</v>
      </c>
      <c r="K718" s="19">
        <f>Table1[[#This Row],[Final Meter Reading (km) ]]-Table1[[#This Row],[Initial Meter Reading (km) ]]</f>
        <v>0</v>
      </c>
      <c r="M718" s="174">
        <f>IF(ISBLANK(Table1[[#This Row],[Fuel Used (in liters)]]),,Table1[[#This Row],[Distance Travelled (km)]]/Table1[[#This Row],[Fuel Used (in liters)]])</f>
        <v>0</v>
      </c>
    </row>
    <row r="719" spans="2:13">
      <c r="B719">
        <f>IF(ISBLANK(Table1[[#This Row],[Date]]), ,MONTH(Table1[[#This Row],[Date]]))</f>
        <v>0</v>
      </c>
      <c r="K719" s="19">
        <f>Table1[[#This Row],[Final Meter Reading (km) ]]-Table1[[#This Row],[Initial Meter Reading (km) ]]</f>
        <v>0</v>
      </c>
      <c r="M719" s="174">
        <f>IF(ISBLANK(Table1[[#This Row],[Fuel Used (in liters)]]),,Table1[[#This Row],[Distance Travelled (km)]]/Table1[[#This Row],[Fuel Used (in liters)]])</f>
        <v>0</v>
      </c>
    </row>
    <row r="720" spans="2:13">
      <c r="B720">
        <f>IF(ISBLANK(Table1[[#This Row],[Date]]), ,MONTH(Table1[[#This Row],[Date]]))</f>
        <v>0</v>
      </c>
      <c r="K720" s="19">
        <f>Table1[[#This Row],[Final Meter Reading (km) ]]-Table1[[#This Row],[Initial Meter Reading (km) ]]</f>
        <v>0</v>
      </c>
      <c r="M720" s="174">
        <f>IF(ISBLANK(Table1[[#This Row],[Fuel Used (in liters)]]),,Table1[[#This Row],[Distance Travelled (km)]]/Table1[[#This Row],[Fuel Used (in liters)]])</f>
        <v>0</v>
      </c>
    </row>
    <row r="721" spans="2:13">
      <c r="B721">
        <f>IF(ISBLANK(Table1[[#This Row],[Date]]), ,MONTH(Table1[[#This Row],[Date]]))</f>
        <v>0</v>
      </c>
      <c r="K721" s="19">
        <f>Table1[[#This Row],[Final Meter Reading (km) ]]-Table1[[#This Row],[Initial Meter Reading (km) ]]</f>
        <v>0</v>
      </c>
      <c r="M721" s="174">
        <f>IF(ISBLANK(Table1[[#This Row],[Fuel Used (in liters)]]),,Table1[[#This Row],[Distance Travelled (km)]]/Table1[[#This Row],[Fuel Used (in liters)]])</f>
        <v>0</v>
      </c>
    </row>
    <row r="722" spans="2:13">
      <c r="B722">
        <f>IF(ISBLANK(Table1[[#This Row],[Date]]), ,MONTH(Table1[[#This Row],[Date]]))</f>
        <v>0</v>
      </c>
      <c r="K722" s="19">
        <f>Table1[[#This Row],[Final Meter Reading (km) ]]-Table1[[#This Row],[Initial Meter Reading (km) ]]</f>
        <v>0</v>
      </c>
      <c r="M722" s="174">
        <f>IF(ISBLANK(Table1[[#This Row],[Fuel Used (in liters)]]),,Table1[[#This Row],[Distance Travelled (km)]]/Table1[[#This Row],[Fuel Used (in liters)]])</f>
        <v>0</v>
      </c>
    </row>
    <row r="723" spans="2:13">
      <c r="B723">
        <f>IF(ISBLANK(Table1[[#This Row],[Date]]), ,MONTH(Table1[[#This Row],[Date]]))</f>
        <v>0</v>
      </c>
      <c r="K723" s="19">
        <f>Table1[[#This Row],[Final Meter Reading (km) ]]-Table1[[#This Row],[Initial Meter Reading (km) ]]</f>
        <v>0</v>
      </c>
      <c r="M723" s="174">
        <f>IF(ISBLANK(Table1[[#This Row],[Fuel Used (in liters)]]),,Table1[[#This Row],[Distance Travelled (km)]]/Table1[[#This Row],[Fuel Used (in liters)]])</f>
        <v>0</v>
      </c>
    </row>
    <row r="724" spans="2:13">
      <c r="B724">
        <f>IF(ISBLANK(Table1[[#This Row],[Date]]), ,MONTH(Table1[[#This Row],[Date]]))</f>
        <v>0</v>
      </c>
      <c r="K724" s="19">
        <f>Table1[[#This Row],[Final Meter Reading (km) ]]-Table1[[#This Row],[Initial Meter Reading (km) ]]</f>
        <v>0</v>
      </c>
      <c r="M724" s="174">
        <f>IF(ISBLANK(Table1[[#This Row],[Fuel Used (in liters)]]),,Table1[[#This Row],[Distance Travelled (km)]]/Table1[[#This Row],[Fuel Used (in liters)]])</f>
        <v>0</v>
      </c>
    </row>
    <row r="725" spans="2:13">
      <c r="B725">
        <f>IF(ISBLANK(Table1[[#This Row],[Date]]), ,MONTH(Table1[[#This Row],[Date]]))</f>
        <v>0</v>
      </c>
      <c r="K725" s="19">
        <f>Table1[[#This Row],[Final Meter Reading (km) ]]-Table1[[#This Row],[Initial Meter Reading (km) ]]</f>
        <v>0</v>
      </c>
      <c r="M725" s="174">
        <f>IF(ISBLANK(Table1[[#This Row],[Fuel Used (in liters)]]),,Table1[[#This Row],[Distance Travelled (km)]]/Table1[[#This Row],[Fuel Used (in liters)]])</f>
        <v>0</v>
      </c>
    </row>
    <row r="726" spans="2:13">
      <c r="B726">
        <f>IF(ISBLANK(Table1[[#This Row],[Date]]), ,MONTH(Table1[[#This Row],[Date]]))</f>
        <v>0</v>
      </c>
      <c r="K726" s="19">
        <f>Table1[[#This Row],[Final Meter Reading (km) ]]-Table1[[#This Row],[Initial Meter Reading (km) ]]</f>
        <v>0</v>
      </c>
      <c r="M726" s="174">
        <f>IF(ISBLANK(Table1[[#This Row],[Fuel Used (in liters)]]),,Table1[[#This Row],[Distance Travelled (km)]]/Table1[[#This Row],[Fuel Used (in liters)]])</f>
        <v>0</v>
      </c>
    </row>
    <row r="727" spans="2:13">
      <c r="B727">
        <f>IF(ISBLANK(Table1[[#This Row],[Date]]), ,MONTH(Table1[[#This Row],[Date]]))</f>
        <v>0</v>
      </c>
      <c r="K727" s="19">
        <f>Table1[[#This Row],[Final Meter Reading (km) ]]-Table1[[#This Row],[Initial Meter Reading (km) ]]</f>
        <v>0</v>
      </c>
      <c r="M727" s="174">
        <f>IF(ISBLANK(Table1[[#This Row],[Fuel Used (in liters)]]),,Table1[[#This Row],[Distance Travelled (km)]]/Table1[[#This Row],[Fuel Used (in liters)]])</f>
        <v>0</v>
      </c>
    </row>
    <row r="728" spans="2:13">
      <c r="B728">
        <f>IF(ISBLANK(Table1[[#This Row],[Date]]), ,MONTH(Table1[[#This Row],[Date]]))</f>
        <v>0</v>
      </c>
      <c r="K728" s="19">
        <f>Table1[[#This Row],[Final Meter Reading (km) ]]-Table1[[#This Row],[Initial Meter Reading (km) ]]</f>
        <v>0</v>
      </c>
      <c r="M728" s="174">
        <f>IF(ISBLANK(Table1[[#This Row],[Fuel Used (in liters)]]),,Table1[[#This Row],[Distance Travelled (km)]]/Table1[[#This Row],[Fuel Used (in liters)]])</f>
        <v>0</v>
      </c>
    </row>
    <row r="729" spans="2:13">
      <c r="B729">
        <f>IF(ISBLANK(Table1[[#This Row],[Date]]), ,MONTH(Table1[[#This Row],[Date]]))</f>
        <v>0</v>
      </c>
      <c r="K729" s="19">
        <f>Table1[[#This Row],[Final Meter Reading (km) ]]-Table1[[#This Row],[Initial Meter Reading (km) ]]</f>
        <v>0</v>
      </c>
      <c r="M729" s="174">
        <f>IF(ISBLANK(Table1[[#This Row],[Fuel Used (in liters)]]),,Table1[[#This Row],[Distance Travelled (km)]]/Table1[[#This Row],[Fuel Used (in liters)]])</f>
        <v>0</v>
      </c>
    </row>
    <row r="730" spans="2:13">
      <c r="B730">
        <f>IF(ISBLANK(Table1[[#This Row],[Date]]), ,MONTH(Table1[[#This Row],[Date]]))</f>
        <v>0</v>
      </c>
      <c r="K730" s="19">
        <f>Table1[[#This Row],[Final Meter Reading (km) ]]-Table1[[#This Row],[Initial Meter Reading (km) ]]</f>
        <v>0</v>
      </c>
      <c r="M730" s="174">
        <f>IF(ISBLANK(Table1[[#This Row],[Fuel Used (in liters)]]),,Table1[[#This Row],[Distance Travelled (km)]]/Table1[[#This Row],[Fuel Used (in liters)]])</f>
        <v>0</v>
      </c>
    </row>
    <row r="731" spans="2:13">
      <c r="B731">
        <f>IF(ISBLANK(Table1[[#This Row],[Date]]), ,MONTH(Table1[[#This Row],[Date]]))</f>
        <v>0</v>
      </c>
      <c r="K731" s="19">
        <f>Table1[[#This Row],[Final Meter Reading (km) ]]-Table1[[#This Row],[Initial Meter Reading (km) ]]</f>
        <v>0</v>
      </c>
      <c r="M731" s="174">
        <f>IF(ISBLANK(Table1[[#This Row],[Fuel Used (in liters)]]),,Table1[[#This Row],[Distance Travelled (km)]]/Table1[[#This Row],[Fuel Used (in liters)]])</f>
        <v>0</v>
      </c>
    </row>
    <row r="732" spans="2:13">
      <c r="B732">
        <f>IF(ISBLANK(Table1[[#This Row],[Date]]), ,MONTH(Table1[[#This Row],[Date]]))</f>
        <v>0</v>
      </c>
      <c r="K732" s="19">
        <f>Table1[[#This Row],[Final Meter Reading (km) ]]-Table1[[#This Row],[Initial Meter Reading (km) ]]</f>
        <v>0</v>
      </c>
      <c r="M732" s="174">
        <f>IF(ISBLANK(Table1[[#This Row],[Fuel Used (in liters)]]),,Table1[[#This Row],[Distance Travelled (km)]]/Table1[[#This Row],[Fuel Used (in liters)]])</f>
        <v>0</v>
      </c>
    </row>
    <row r="733" spans="2:13">
      <c r="B733">
        <f>IF(ISBLANK(Table1[[#This Row],[Date]]), ,MONTH(Table1[[#This Row],[Date]]))</f>
        <v>0</v>
      </c>
      <c r="K733" s="19">
        <f>Table1[[#This Row],[Final Meter Reading (km) ]]-Table1[[#This Row],[Initial Meter Reading (km) ]]</f>
        <v>0</v>
      </c>
      <c r="M733" s="174">
        <f>IF(ISBLANK(Table1[[#This Row],[Fuel Used (in liters)]]),,Table1[[#This Row],[Distance Travelled (km)]]/Table1[[#This Row],[Fuel Used (in liters)]])</f>
        <v>0</v>
      </c>
    </row>
    <row r="734" spans="2:13">
      <c r="B734">
        <f>IF(ISBLANK(Table1[[#This Row],[Date]]), ,MONTH(Table1[[#This Row],[Date]]))</f>
        <v>0</v>
      </c>
      <c r="K734" s="19">
        <f>Table1[[#This Row],[Final Meter Reading (km) ]]-Table1[[#This Row],[Initial Meter Reading (km) ]]</f>
        <v>0</v>
      </c>
      <c r="M734" s="174">
        <f>IF(ISBLANK(Table1[[#This Row],[Fuel Used (in liters)]]),,Table1[[#This Row],[Distance Travelled (km)]]/Table1[[#This Row],[Fuel Used (in liters)]])</f>
        <v>0</v>
      </c>
    </row>
    <row r="735" spans="2:13">
      <c r="B735">
        <f>IF(ISBLANK(Table1[[#This Row],[Date]]), ,MONTH(Table1[[#This Row],[Date]]))</f>
        <v>0</v>
      </c>
      <c r="K735" s="19">
        <f>Table1[[#This Row],[Final Meter Reading (km) ]]-Table1[[#This Row],[Initial Meter Reading (km) ]]</f>
        <v>0</v>
      </c>
      <c r="M735" s="174">
        <f>IF(ISBLANK(Table1[[#This Row],[Fuel Used (in liters)]]),,Table1[[#This Row],[Distance Travelled (km)]]/Table1[[#This Row],[Fuel Used (in liters)]])</f>
        <v>0</v>
      </c>
    </row>
    <row r="736" spans="2:13">
      <c r="B736">
        <f>IF(ISBLANK(Table1[[#This Row],[Date]]), ,MONTH(Table1[[#This Row],[Date]]))</f>
        <v>0</v>
      </c>
      <c r="K736" s="19">
        <f>Table1[[#This Row],[Final Meter Reading (km) ]]-Table1[[#This Row],[Initial Meter Reading (km) ]]</f>
        <v>0</v>
      </c>
      <c r="M736" s="174">
        <f>IF(ISBLANK(Table1[[#This Row],[Fuel Used (in liters)]]),,Table1[[#This Row],[Distance Travelled (km)]]/Table1[[#This Row],[Fuel Used (in liters)]])</f>
        <v>0</v>
      </c>
    </row>
    <row r="737" spans="2:13">
      <c r="B737">
        <f>IF(ISBLANK(Table1[[#This Row],[Date]]), ,MONTH(Table1[[#This Row],[Date]]))</f>
        <v>0</v>
      </c>
      <c r="K737" s="19">
        <f>Table1[[#This Row],[Final Meter Reading (km) ]]-Table1[[#This Row],[Initial Meter Reading (km) ]]</f>
        <v>0</v>
      </c>
      <c r="M737" s="174">
        <f>IF(ISBLANK(Table1[[#This Row],[Fuel Used (in liters)]]),,Table1[[#This Row],[Distance Travelled (km)]]/Table1[[#This Row],[Fuel Used (in liters)]])</f>
        <v>0</v>
      </c>
    </row>
    <row r="738" spans="2:13">
      <c r="B738">
        <f>IF(ISBLANK(Table1[[#This Row],[Date]]), ,MONTH(Table1[[#This Row],[Date]]))</f>
        <v>0</v>
      </c>
      <c r="K738" s="19">
        <f>Table1[[#This Row],[Final Meter Reading (km) ]]-Table1[[#This Row],[Initial Meter Reading (km) ]]</f>
        <v>0</v>
      </c>
      <c r="M738" s="174">
        <f>IF(ISBLANK(Table1[[#This Row],[Fuel Used (in liters)]]),,Table1[[#This Row],[Distance Travelled (km)]]/Table1[[#This Row],[Fuel Used (in liters)]])</f>
        <v>0</v>
      </c>
    </row>
    <row r="739" spans="2:13">
      <c r="B739">
        <f>IF(ISBLANK(Table1[[#This Row],[Date]]), ,MONTH(Table1[[#This Row],[Date]]))</f>
        <v>0</v>
      </c>
      <c r="K739" s="19">
        <f>Table1[[#This Row],[Final Meter Reading (km) ]]-Table1[[#This Row],[Initial Meter Reading (km) ]]</f>
        <v>0</v>
      </c>
      <c r="M739" s="174">
        <f>IF(ISBLANK(Table1[[#This Row],[Fuel Used (in liters)]]),,Table1[[#This Row],[Distance Travelled (km)]]/Table1[[#This Row],[Fuel Used (in liters)]])</f>
        <v>0</v>
      </c>
    </row>
    <row r="740" spans="2:13">
      <c r="B740">
        <f>IF(ISBLANK(Table1[[#This Row],[Date]]), ,MONTH(Table1[[#This Row],[Date]]))</f>
        <v>0</v>
      </c>
      <c r="K740" s="19">
        <f>Table1[[#This Row],[Final Meter Reading (km) ]]-Table1[[#This Row],[Initial Meter Reading (km) ]]</f>
        <v>0</v>
      </c>
      <c r="M740" s="174">
        <f>IF(ISBLANK(Table1[[#This Row],[Fuel Used (in liters)]]),,Table1[[#This Row],[Distance Travelled (km)]]/Table1[[#This Row],[Fuel Used (in liters)]])</f>
        <v>0</v>
      </c>
    </row>
    <row r="741" spans="2:13">
      <c r="B741">
        <f>IF(ISBLANK(Table1[[#This Row],[Date]]), ,MONTH(Table1[[#This Row],[Date]]))</f>
        <v>0</v>
      </c>
      <c r="K741" s="19">
        <f>Table1[[#This Row],[Final Meter Reading (km) ]]-Table1[[#This Row],[Initial Meter Reading (km) ]]</f>
        <v>0</v>
      </c>
      <c r="M741" s="174">
        <f>IF(ISBLANK(Table1[[#This Row],[Fuel Used (in liters)]]),,Table1[[#This Row],[Distance Travelled (km)]]/Table1[[#This Row],[Fuel Used (in liters)]])</f>
        <v>0</v>
      </c>
    </row>
    <row r="742" spans="2:13">
      <c r="B742">
        <f>IF(ISBLANK(Table1[[#This Row],[Date]]), ,MONTH(Table1[[#This Row],[Date]]))</f>
        <v>0</v>
      </c>
      <c r="K742" s="19">
        <f>Table1[[#This Row],[Final Meter Reading (km) ]]-Table1[[#This Row],[Initial Meter Reading (km) ]]</f>
        <v>0</v>
      </c>
      <c r="M742" s="174">
        <f>IF(ISBLANK(Table1[[#This Row],[Fuel Used (in liters)]]),,Table1[[#This Row],[Distance Travelled (km)]]/Table1[[#This Row],[Fuel Used (in liters)]])</f>
        <v>0</v>
      </c>
    </row>
    <row r="743" spans="2:13">
      <c r="B743">
        <f>IF(ISBLANK(Table1[[#This Row],[Date]]), ,MONTH(Table1[[#This Row],[Date]]))</f>
        <v>0</v>
      </c>
      <c r="K743" s="19">
        <f>Table1[[#This Row],[Final Meter Reading (km) ]]-Table1[[#This Row],[Initial Meter Reading (km) ]]</f>
        <v>0</v>
      </c>
      <c r="M743" s="174">
        <f>IF(ISBLANK(Table1[[#This Row],[Fuel Used (in liters)]]),,Table1[[#This Row],[Distance Travelled (km)]]/Table1[[#This Row],[Fuel Used (in liters)]])</f>
        <v>0</v>
      </c>
    </row>
    <row r="744" spans="2:13">
      <c r="B744">
        <f>IF(ISBLANK(Table1[[#This Row],[Date]]), ,MONTH(Table1[[#This Row],[Date]]))</f>
        <v>0</v>
      </c>
      <c r="K744" s="19">
        <f>Table1[[#This Row],[Final Meter Reading (km) ]]-Table1[[#This Row],[Initial Meter Reading (km) ]]</f>
        <v>0</v>
      </c>
      <c r="M744" s="174">
        <f>IF(ISBLANK(Table1[[#This Row],[Fuel Used (in liters)]]),,Table1[[#This Row],[Distance Travelled (km)]]/Table1[[#This Row],[Fuel Used (in liters)]])</f>
        <v>0</v>
      </c>
    </row>
    <row r="745" spans="2:13">
      <c r="B745">
        <f>IF(ISBLANK(Table1[[#This Row],[Date]]), ,MONTH(Table1[[#This Row],[Date]]))</f>
        <v>0</v>
      </c>
      <c r="K745" s="19">
        <f>Table1[[#This Row],[Final Meter Reading (km) ]]-Table1[[#This Row],[Initial Meter Reading (km) ]]</f>
        <v>0</v>
      </c>
      <c r="M745" s="174">
        <f>IF(ISBLANK(Table1[[#This Row],[Fuel Used (in liters)]]),,Table1[[#This Row],[Distance Travelled (km)]]/Table1[[#This Row],[Fuel Used (in liters)]])</f>
        <v>0</v>
      </c>
    </row>
    <row r="746" spans="2:13">
      <c r="B746">
        <f>IF(ISBLANK(Table1[[#This Row],[Date]]), ,MONTH(Table1[[#This Row],[Date]]))</f>
        <v>0</v>
      </c>
      <c r="K746" s="19">
        <f>Table1[[#This Row],[Final Meter Reading (km) ]]-Table1[[#This Row],[Initial Meter Reading (km) ]]</f>
        <v>0</v>
      </c>
      <c r="M746" s="174">
        <f>IF(ISBLANK(Table1[[#This Row],[Fuel Used (in liters)]]),,Table1[[#This Row],[Distance Travelled (km)]]/Table1[[#This Row],[Fuel Used (in liters)]])</f>
        <v>0</v>
      </c>
    </row>
    <row r="747" spans="2:13">
      <c r="B747">
        <f>IF(ISBLANK(Table1[[#This Row],[Date]]), ,MONTH(Table1[[#This Row],[Date]]))</f>
        <v>0</v>
      </c>
      <c r="K747" s="19">
        <f>Table1[[#This Row],[Final Meter Reading (km) ]]-Table1[[#This Row],[Initial Meter Reading (km) ]]</f>
        <v>0</v>
      </c>
      <c r="M747" s="174">
        <f>IF(ISBLANK(Table1[[#This Row],[Fuel Used (in liters)]]),,Table1[[#This Row],[Distance Travelled (km)]]/Table1[[#This Row],[Fuel Used (in liters)]])</f>
        <v>0</v>
      </c>
    </row>
    <row r="748" spans="2:13">
      <c r="B748">
        <f>IF(ISBLANK(Table1[[#This Row],[Date]]), ,MONTH(Table1[[#This Row],[Date]]))</f>
        <v>0</v>
      </c>
      <c r="K748" s="19">
        <f>Table1[[#This Row],[Final Meter Reading (km) ]]-Table1[[#This Row],[Initial Meter Reading (km) ]]</f>
        <v>0</v>
      </c>
      <c r="M748" s="174">
        <f>IF(ISBLANK(Table1[[#This Row],[Fuel Used (in liters)]]),,Table1[[#This Row],[Distance Travelled (km)]]/Table1[[#This Row],[Fuel Used (in liters)]])</f>
        <v>0</v>
      </c>
    </row>
    <row r="749" spans="2:13">
      <c r="B749">
        <f>IF(ISBLANK(Table1[[#This Row],[Date]]), ,MONTH(Table1[[#This Row],[Date]]))</f>
        <v>0</v>
      </c>
      <c r="K749" s="19">
        <f>Table1[[#This Row],[Final Meter Reading (km) ]]-Table1[[#This Row],[Initial Meter Reading (km) ]]</f>
        <v>0</v>
      </c>
      <c r="M749" s="174">
        <f>IF(ISBLANK(Table1[[#This Row],[Fuel Used (in liters)]]),,Table1[[#This Row],[Distance Travelled (km)]]/Table1[[#This Row],[Fuel Used (in liters)]])</f>
        <v>0</v>
      </c>
    </row>
    <row r="750" spans="2:13">
      <c r="B750">
        <f>IF(ISBLANK(Table1[[#This Row],[Date]]), ,MONTH(Table1[[#This Row],[Date]]))</f>
        <v>0</v>
      </c>
      <c r="K750" s="19">
        <f>Table1[[#This Row],[Final Meter Reading (km) ]]-Table1[[#This Row],[Initial Meter Reading (km) ]]</f>
        <v>0</v>
      </c>
      <c r="M750" s="174">
        <f>IF(ISBLANK(Table1[[#This Row],[Fuel Used (in liters)]]),,Table1[[#This Row],[Distance Travelled (km)]]/Table1[[#This Row],[Fuel Used (in liters)]])</f>
        <v>0</v>
      </c>
    </row>
    <row r="751" spans="2:13">
      <c r="B751">
        <f>IF(ISBLANK(Table1[[#This Row],[Date]]), ,MONTH(Table1[[#This Row],[Date]]))</f>
        <v>0</v>
      </c>
      <c r="K751" s="19">
        <f>Table1[[#This Row],[Final Meter Reading (km) ]]-Table1[[#This Row],[Initial Meter Reading (km) ]]</f>
        <v>0</v>
      </c>
      <c r="M751" s="174">
        <f>IF(ISBLANK(Table1[[#This Row],[Fuel Used (in liters)]]),,Table1[[#This Row],[Distance Travelled (km)]]/Table1[[#This Row],[Fuel Used (in liters)]])</f>
        <v>0</v>
      </c>
    </row>
    <row r="752" spans="2:13">
      <c r="B752">
        <f>IF(ISBLANK(Table1[[#This Row],[Date]]), ,MONTH(Table1[[#This Row],[Date]]))</f>
        <v>0</v>
      </c>
      <c r="K752" s="19">
        <f>Table1[[#This Row],[Final Meter Reading (km) ]]-Table1[[#This Row],[Initial Meter Reading (km) ]]</f>
        <v>0</v>
      </c>
      <c r="M752" s="174">
        <f>IF(ISBLANK(Table1[[#This Row],[Fuel Used (in liters)]]),,Table1[[#This Row],[Distance Travelled (km)]]/Table1[[#This Row],[Fuel Used (in liters)]])</f>
        <v>0</v>
      </c>
    </row>
    <row r="753" spans="2:13">
      <c r="B753">
        <f>IF(ISBLANK(Table1[[#This Row],[Date]]), ,MONTH(Table1[[#This Row],[Date]]))</f>
        <v>0</v>
      </c>
      <c r="K753" s="19">
        <f>Table1[[#This Row],[Final Meter Reading (km) ]]-Table1[[#This Row],[Initial Meter Reading (km) ]]</f>
        <v>0</v>
      </c>
      <c r="M753" s="174">
        <f>IF(ISBLANK(Table1[[#This Row],[Fuel Used (in liters)]]),,Table1[[#This Row],[Distance Travelled (km)]]/Table1[[#This Row],[Fuel Used (in liters)]])</f>
        <v>0</v>
      </c>
    </row>
    <row r="754" spans="2:13">
      <c r="B754">
        <f>IF(ISBLANK(Table1[[#This Row],[Date]]), ,MONTH(Table1[[#This Row],[Date]]))</f>
        <v>0</v>
      </c>
      <c r="K754" s="19">
        <f>Table1[[#This Row],[Final Meter Reading (km) ]]-Table1[[#This Row],[Initial Meter Reading (km) ]]</f>
        <v>0</v>
      </c>
      <c r="M754" s="174">
        <f>IF(ISBLANK(Table1[[#This Row],[Fuel Used (in liters)]]),,Table1[[#This Row],[Distance Travelled (km)]]/Table1[[#This Row],[Fuel Used (in liters)]])</f>
        <v>0</v>
      </c>
    </row>
    <row r="755" spans="2:13">
      <c r="B755">
        <f>IF(ISBLANK(Table1[[#This Row],[Date]]), ,MONTH(Table1[[#This Row],[Date]]))</f>
        <v>0</v>
      </c>
      <c r="K755" s="19">
        <f>Table1[[#This Row],[Final Meter Reading (km) ]]-Table1[[#This Row],[Initial Meter Reading (km) ]]</f>
        <v>0</v>
      </c>
      <c r="M755" s="174">
        <f>IF(ISBLANK(Table1[[#This Row],[Fuel Used (in liters)]]),,Table1[[#This Row],[Distance Travelled (km)]]/Table1[[#This Row],[Fuel Used (in liters)]])</f>
        <v>0</v>
      </c>
    </row>
    <row r="756" spans="2:13">
      <c r="B756">
        <f>IF(ISBLANK(Table1[[#This Row],[Date]]), ,MONTH(Table1[[#This Row],[Date]]))</f>
        <v>0</v>
      </c>
      <c r="K756" s="19">
        <f>Table1[[#This Row],[Final Meter Reading (km) ]]-Table1[[#This Row],[Initial Meter Reading (km) ]]</f>
        <v>0</v>
      </c>
      <c r="M756" s="174">
        <f>IF(ISBLANK(Table1[[#This Row],[Fuel Used (in liters)]]),,Table1[[#This Row],[Distance Travelled (km)]]/Table1[[#This Row],[Fuel Used (in liters)]])</f>
        <v>0</v>
      </c>
    </row>
    <row r="757" spans="2:13">
      <c r="B757">
        <f>IF(ISBLANK(Table1[[#This Row],[Date]]), ,MONTH(Table1[[#This Row],[Date]]))</f>
        <v>0</v>
      </c>
      <c r="K757" s="19">
        <f>Table1[[#This Row],[Final Meter Reading (km) ]]-Table1[[#This Row],[Initial Meter Reading (km) ]]</f>
        <v>0</v>
      </c>
      <c r="M757" s="174">
        <f>IF(ISBLANK(Table1[[#This Row],[Fuel Used (in liters)]]),,Table1[[#This Row],[Distance Travelled (km)]]/Table1[[#This Row],[Fuel Used (in liters)]])</f>
        <v>0</v>
      </c>
    </row>
    <row r="758" spans="2:13">
      <c r="B758">
        <f>IF(ISBLANK(Table1[[#This Row],[Date]]), ,MONTH(Table1[[#This Row],[Date]]))</f>
        <v>0</v>
      </c>
      <c r="K758" s="19">
        <f>Table1[[#This Row],[Final Meter Reading (km) ]]-Table1[[#This Row],[Initial Meter Reading (km) ]]</f>
        <v>0</v>
      </c>
      <c r="M758" s="174">
        <f>IF(ISBLANK(Table1[[#This Row],[Fuel Used (in liters)]]),,Table1[[#This Row],[Distance Travelled (km)]]/Table1[[#This Row],[Fuel Used (in liters)]])</f>
        <v>0</v>
      </c>
    </row>
    <row r="759" spans="2:13">
      <c r="B759">
        <f>IF(ISBLANK(Table1[[#This Row],[Date]]), ,MONTH(Table1[[#This Row],[Date]]))</f>
        <v>0</v>
      </c>
      <c r="K759" s="19">
        <f>Table1[[#This Row],[Final Meter Reading (km) ]]-Table1[[#This Row],[Initial Meter Reading (km) ]]</f>
        <v>0</v>
      </c>
      <c r="M759" s="174">
        <f>IF(ISBLANK(Table1[[#This Row],[Fuel Used (in liters)]]),,Table1[[#This Row],[Distance Travelled (km)]]/Table1[[#This Row],[Fuel Used (in liters)]])</f>
        <v>0</v>
      </c>
    </row>
    <row r="760" spans="2:13">
      <c r="B760">
        <f>IF(ISBLANK(Table1[[#This Row],[Date]]), ,MONTH(Table1[[#This Row],[Date]]))</f>
        <v>0</v>
      </c>
      <c r="K760" s="19">
        <f>Table1[[#This Row],[Final Meter Reading (km) ]]-Table1[[#This Row],[Initial Meter Reading (km) ]]</f>
        <v>0</v>
      </c>
      <c r="M760" s="174">
        <f>IF(ISBLANK(Table1[[#This Row],[Fuel Used (in liters)]]),,Table1[[#This Row],[Distance Travelled (km)]]/Table1[[#This Row],[Fuel Used (in liters)]])</f>
        <v>0</v>
      </c>
    </row>
    <row r="761" spans="2:13">
      <c r="B761">
        <f>IF(ISBLANK(Table1[[#This Row],[Date]]), ,MONTH(Table1[[#This Row],[Date]]))</f>
        <v>0</v>
      </c>
      <c r="K761" s="19">
        <f>Table1[[#This Row],[Final Meter Reading (km) ]]-Table1[[#This Row],[Initial Meter Reading (km) ]]</f>
        <v>0</v>
      </c>
      <c r="M761" s="174">
        <f>IF(ISBLANK(Table1[[#This Row],[Fuel Used (in liters)]]),,Table1[[#This Row],[Distance Travelled (km)]]/Table1[[#This Row],[Fuel Used (in liters)]])</f>
        <v>0</v>
      </c>
    </row>
    <row r="762" spans="2:13">
      <c r="B762">
        <f>IF(ISBLANK(Table1[[#This Row],[Date]]), ,MONTH(Table1[[#This Row],[Date]]))</f>
        <v>0</v>
      </c>
      <c r="K762" s="19">
        <f>Table1[[#This Row],[Final Meter Reading (km) ]]-Table1[[#This Row],[Initial Meter Reading (km) ]]</f>
        <v>0</v>
      </c>
      <c r="M762" s="174">
        <f>IF(ISBLANK(Table1[[#This Row],[Fuel Used (in liters)]]),,Table1[[#This Row],[Distance Travelled (km)]]/Table1[[#This Row],[Fuel Used (in liters)]])</f>
        <v>0</v>
      </c>
    </row>
    <row r="763" spans="2:13">
      <c r="B763">
        <f>IF(ISBLANK(Table1[[#This Row],[Date]]), ,MONTH(Table1[[#This Row],[Date]]))</f>
        <v>0</v>
      </c>
      <c r="K763" s="19">
        <f>Table1[[#This Row],[Final Meter Reading (km) ]]-Table1[[#This Row],[Initial Meter Reading (km) ]]</f>
        <v>0</v>
      </c>
      <c r="M763" s="174">
        <f>IF(ISBLANK(Table1[[#This Row],[Fuel Used (in liters)]]),,Table1[[#This Row],[Distance Travelled (km)]]/Table1[[#This Row],[Fuel Used (in liters)]])</f>
        <v>0</v>
      </c>
    </row>
    <row r="764" spans="2:13">
      <c r="B764">
        <f>IF(ISBLANK(Table1[[#This Row],[Date]]), ,MONTH(Table1[[#This Row],[Date]]))</f>
        <v>0</v>
      </c>
      <c r="K764" s="19">
        <f>Table1[[#This Row],[Final Meter Reading (km) ]]-Table1[[#This Row],[Initial Meter Reading (km) ]]</f>
        <v>0</v>
      </c>
      <c r="M764" s="174">
        <f>IF(ISBLANK(Table1[[#This Row],[Fuel Used (in liters)]]),,Table1[[#This Row],[Distance Travelled (km)]]/Table1[[#This Row],[Fuel Used (in liters)]])</f>
        <v>0</v>
      </c>
    </row>
    <row r="765" spans="2:13">
      <c r="B765">
        <f>IF(ISBLANK(Table1[[#This Row],[Date]]), ,MONTH(Table1[[#This Row],[Date]]))</f>
        <v>0</v>
      </c>
      <c r="K765" s="19">
        <f>Table1[[#This Row],[Final Meter Reading (km) ]]-Table1[[#This Row],[Initial Meter Reading (km) ]]</f>
        <v>0</v>
      </c>
      <c r="M765" s="174">
        <f>IF(ISBLANK(Table1[[#This Row],[Fuel Used (in liters)]]),,Table1[[#This Row],[Distance Travelled (km)]]/Table1[[#This Row],[Fuel Used (in liters)]])</f>
        <v>0</v>
      </c>
    </row>
    <row r="766" spans="2:13">
      <c r="B766">
        <f>IF(ISBLANK(Table1[[#This Row],[Date]]), ,MONTH(Table1[[#This Row],[Date]]))</f>
        <v>0</v>
      </c>
      <c r="K766" s="19">
        <f>Table1[[#This Row],[Final Meter Reading (km) ]]-Table1[[#This Row],[Initial Meter Reading (km) ]]</f>
        <v>0</v>
      </c>
      <c r="M766" s="174">
        <f>IF(ISBLANK(Table1[[#This Row],[Fuel Used (in liters)]]),,Table1[[#This Row],[Distance Travelled (km)]]/Table1[[#This Row],[Fuel Used (in liters)]])</f>
        <v>0</v>
      </c>
    </row>
    <row r="767" spans="2:13">
      <c r="B767">
        <f>IF(ISBLANK(Table1[[#This Row],[Date]]), ,MONTH(Table1[[#This Row],[Date]]))</f>
        <v>0</v>
      </c>
      <c r="K767" s="19">
        <f>Table1[[#This Row],[Final Meter Reading (km) ]]-Table1[[#This Row],[Initial Meter Reading (km) ]]</f>
        <v>0</v>
      </c>
      <c r="M767" s="174">
        <f>IF(ISBLANK(Table1[[#This Row],[Fuel Used (in liters)]]),,Table1[[#This Row],[Distance Travelled (km)]]/Table1[[#This Row],[Fuel Used (in liters)]])</f>
        <v>0</v>
      </c>
    </row>
    <row r="768" spans="2:13">
      <c r="B768">
        <f>IF(ISBLANK(Table1[[#This Row],[Date]]), ,MONTH(Table1[[#This Row],[Date]]))</f>
        <v>0</v>
      </c>
      <c r="K768" s="19">
        <f>Table1[[#This Row],[Final Meter Reading (km) ]]-Table1[[#This Row],[Initial Meter Reading (km) ]]</f>
        <v>0</v>
      </c>
      <c r="M768" s="174">
        <f>IF(ISBLANK(Table1[[#This Row],[Fuel Used (in liters)]]),,Table1[[#This Row],[Distance Travelled (km)]]/Table1[[#This Row],[Fuel Used (in liters)]])</f>
        <v>0</v>
      </c>
    </row>
    <row r="769" spans="2:13">
      <c r="B769">
        <f>IF(ISBLANK(Table1[[#This Row],[Date]]), ,MONTH(Table1[[#This Row],[Date]]))</f>
        <v>0</v>
      </c>
      <c r="K769" s="19">
        <f>Table1[[#This Row],[Final Meter Reading (km) ]]-Table1[[#This Row],[Initial Meter Reading (km) ]]</f>
        <v>0</v>
      </c>
      <c r="M769" s="174">
        <f>IF(ISBLANK(Table1[[#This Row],[Fuel Used (in liters)]]),,Table1[[#This Row],[Distance Travelled (km)]]/Table1[[#This Row],[Fuel Used (in liters)]])</f>
        <v>0</v>
      </c>
    </row>
    <row r="770" spans="2:13">
      <c r="B770">
        <f>IF(ISBLANK(Table1[[#This Row],[Date]]), ,MONTH(Table1[[#This Row],[Date]]))</f>
        <v>0</v>
      </c>
      <c r="K770" s="19">
        <f>Table1[[#This Row],[Final Meter Reading (km) ]]-Table1[[#This Row],[Initial Meter Reading (km) ]]</f>
        <v>0</v>
      </c>
      <c r="M770" s="174">
        <f>IF(ISBLANK(Table1[[#This Row],[Fuel Used (in liters)]]),,Table1[[#This Row],[Distance Travelled (km)]]/Table1[[#This Row],[Fuel Used (in liters)]])</f>
        <v>0</v>
      </c>
    </row>
    <row r="771" spans="2:13">
      <c r="B771">
        <f>IF(ISBLANK(Table1[[#This Row],[Date]]), ,MONTH(Table1[[#This Row],[Date]]))</f>
        <v>0</v>
      </c>
      <c r="K771" s="19">
        <f>Table1[[#This Row],[Final Meter Reading (km) ]]-Table1[[#This Row],[Initial Meter Reading (km) ]]</f>
        <v>0</v>
      </c>
      <c r="M771" s="174">
        <f>IF(ISBLANK(Table1[[#This Row],[Fuel Used (in liters)]]),,Table1[[#This Row],[Distance Travelled (km)]]/Table1[[#This Row],[Fuel Used (in liters)]])</f>
        <v>0</v>
      </c>
    </row>
    <row r="772" spans="2:13">
      <c r="B772">
        <f>IF(ISBLANK(Table1[[#This Row],[Date]]), ,MONTH(Table1[[#This Row],[Date]]))</f>
        <v>0</v>
      </c>
      <c r="K772" s="19">
        <f>Table1[[#This Row],[Final Meter Reading (km) ]]-Table1[[#This Row],[Initial Meter Reading (km) ]]</f>
        <v>0</v>
      </c>
      <c r="M772" s="174">
        <f>IF(ISBLANK(Table1[[#This Row],[Fuel Used (in liters)]]),,Table1[[#This Row],[Distance Travelled (km)]]/Table1[[#This Row],[Fuel Used (in liters)]])</f>
        <v>0</v>
      </c>
    </row>
    <row r="773" spans="2:13">
      <c r="B773">
        <f>IF(ISBLANK(Table1[[#This Row],[Date]]), ,MONTH(Table1[[#This Row],[Date]]))</f>
        <v>0</v>
      </c>
      <c r="K773" s="19">
        <f>Table1[[#This Row],[Final Meter Reading (km) ]]-Table1[[#This Row],[Initial Meter Reading (km) ]]</f>
        <v>0</v>
      </c>
      <c r="M773" s="174">
        <f>IF(ISBLANK(Table1[[#This Row],[Fuel Used (in liters)]]),,Table1[[#This Row],[Distance Travelled (km)]]/Table1[[#This Row],[Fuel Used (in liters)]])</f>
        <v>0</v>
      </c>
    </row>
    <row r="774" spans="2:13">
      <c r="B774">
        <f>IF(ISBLANK(Table1[[#This Row],[Date]]), ,MONTH(Table1[[#This Row],[Date]]))</f>
        <v>0</v>
      </c>
      <c r="K774" s="19">
        <f>Table1[[#This Row],[Final Meter Reading (km) ]]-Table1[[#This Row],[Initial Meter Reading (km) ]]</f>
        <v>0</v>
      </c>
      <c r="M774" s="174">
        <f>IF(ISBLANK(Table1[[#This Row],[Fuel Used (in liters)]]),,Table1[[#This Row],[Distance Travelled (km)]]/Table1[[#This Row],[Fuel Used (in liters)]])</f>
        <v>0</v>
      </c>
    </row>
    <row r="775" spans="2:13">
      <c r="B775">
        <f>IF(ISBLANK(Table1[[#This Row],[Date]]), ,MONTH(Table1[[#This Row],[Date]]))</f>
        <v>0</v>
      </c>
      <c r="K775" s="19">
        <f>Table1[[#This Row],[Final Meter Reading (km) ]]-Table1[[#This Row],[Initial Meter Reading (km) ]]</f>
        <v>0</v>
      </c>
      <c r="M775" s="174">
        <f>IF(ISBLANK(Table1[[#This Row],[Fuel Used (in liters)]]),,Table1[[#This Row],[Distance Travelled (km)]]/Table1[[#This Row],[Fuel Used (in liters)]])</f>
        <v>0</v>
      </c>
    </row>
    <row r="776" spans="2:13">
      <c r="B776">
        <f>IF(ISBLANK(Table1[[#This Row],[Date]]), ,MONTH(Table1[[#This Row],[Date]]))</f>
        <v>0</v>
      </c>
      <c r="K776" s="19">
        <f>Table1[[#This Row],[Final Meter Reading (km) ]]-Table1[[#This Row],[Initial Meter Reading (km) ]]</f>
        <v>0</v>
      </c>
      <c r="M776" s="174">
        <f>IF(ISBLANK(Table1[[#This Row],[Fuel Used (in liters)]]),,Table1[[#This Row],[Distance Travelled (km)]]/Table1[[#This Row],[Fuel Used (in liters)]])</f>
        <v>0</v>
      </c>
    </row>
    <row r="777" spans="2:13">
      <c r="B777">
        <f>IF(ISBLANK(Table1[[#This Row],[Date]]), ,MONTH(Table1[[#This Row],[Date]]))</f>
        <v>0</v>
      </c>
      <c r="K777" s="19">
        <f>Table1[[#This Row],[Final Meter Reading (km) ]]-Table1[[#This Row],[Initial Meter Reading (km) ]]</f>
        <v>0</v>
      </c>
      <c r="M777" s="174">
        <f>IF(ISBLANK(Table1[[#This Row],[Fuel Used (in liters)]]),,Table1[[#This Row],[Distance Travelled (km)]]/Table1[[#This Row],[Fuel Used (in liters)]])</f>
        <v>0</v>
      </c>
    </row>
    <row r="778" spans="2:13">
      <c r="B778">
        <f>IF(ISBLANK(Table1[[#This Row],[Date]]), ,MONTH(Table1[[#This Row],[Date]]))</f>
        <v>0</v>
      </c>
      <c r="K778" s="19">
        <f>Table1[[#This Row],[Final Meter Reading (km) ]]-Table1[[#This Row],[Initial Meter Reading (km) ]]</f>
        <v>0</v>
      </c>
      <c r="M778" s="174">
        <f>IF(ISBLANK(Table1[[#This Row],[Fuel Used (in liters)]]),,Table1[[#This Row],[Distance Travelled (km)]]/Table1[[#This Row],[Fuel Used (in liters)]])</f>
        <v>0</v>
      </c>
    </row>
    <row r="779" spans="2:13">
      <c r="B779">
        <f>IF(ISBLANK(Table1[[#This Row],[Date]]), ,MONTH(Table1[[#This Row],[Date]]))</f>
        <v>0</v>
      </c>
      <c r="K779" s="19">
        <f>Table1[[#This Row],[Final Meter Reading (km) ]]-Table1[[#This Row],[Initial Meter Reading (km) ]]</f>
        <v>0</v>
      </c>
      <c r="M779" s="174">
        <f>IF(ISBLANK(Table1[[#This Row],[Fuel Used (in liters)]]),,Table1[[#This Row],[Distance Travelled (km)]]/Table1[[#This Row],[Fuel Used (in liters)]])</f>
        <v>0</v>
      </c>
    </row>
    <row r="780" spans="2:13">
      <c r="B780">
        <f>IF(ISBLANK(Table1[[#This Row],[Date]]), ,MONTH(Table1[[#This Row],[Date]]))</f>
        <v>0</v>
      </c>
      <c r="K780" s="19">
        <f>Table1[[#This Row],[Final Meter Reading (km) ]]-Table1[[#This Row],[Initial Meter Reading (km) ]]</f>
        <v>0</v>
      </c>
      <c r="M780" s="174">
        <f>IF(ISBLANK(Table1[[#This Row],[Fuel Used (in liters)]]),,Table1[[#This Row],[Distance Travelled (km)]]/Table1[[#This Row],[Fuel Used (in liters)]])</f>
        <v>0</v>
      </c>
    </row>
    <row r="781" spans="2:13">
      <c r="B781">
        <f>IF(ISBLANK(Table1[[#This Row],[Date]]), ,MONTH(Table1[[#This Row],[Date]]))</f>
        <v>0</v>
      </c>
      <c r="K781" s="19">
        <f>Table1[[#This Row],[Final Meter Reading (km) ]]-Table1[[#This Row],[Initial Meter Reading (km) ]]</f>
        <v>0</v>
      </c>
      <c r="M781" s="174">
        <f>IF(ISBLANK(Table1[[#This Row],[Fuel Used (in liters)]]),,Table1[[#This Row],[Distance Travelled (km)]]/Table1[[#This Row],[Fuel Used (in liters)]])</f>
        <v>0</v>
      </c>
    </row>
    <row r="782" spans="2:13">
      <c r="B782">
        <f>IF(ISBLANK(Table1[[#This Row],[Date]]), ,MONTH(Table1[[#This Row],[Date]]))</f>
        <v>0</v>
      </c>
      <c r="K782" s="19">
        <f>Table1[[#This Row],[Final Meter Reading (km) ]]-Table1[[#This Row],[Initial Meter Reading (km) ]]</f>
        <v>0</v>
      </c>
      <c r="M782" s="174">
        <f>IF(ISBLANK(Table1[[#This Row],[Fuel Used (in liters)]]),,Table1[[#This Row],[Distance Travelled (km)]]/Table1[[#This Row],[Fuel Used (in liters)]])</f>
        <v>0</v>
      </c>
    </row>
    <row r="783" spans="2:13">
      <c r="B783">
        <f>IF(ISBLANK(Table1[[#This Row],[Date]]), ,MONTH(Table1[[#This Row],[Date]]))</f>
        <v>0</v>
      </c>
      <c r="K783" s="19">
        <f>Table1[[#This Row],[Final Meter Reading (km) ]]-Table1[[#This Row],[Initial Meter Reading (km) ]]</f>
        <v>0</v>
      </c>
      <c r="M783" s="174">
        <f>IF(ISBLANK(Table1[[#This Row],[Fuel Used (in liters)]]),,Table1[[#This Row],[Distance Travelled (km)]]/Table1[[#This Row],[Fuel Used (in liters)]])</f>
        <v>0</v>
      </c>
    </row>
    <row r="784" spans="2:13">
      <c r="B784">
        <f>IF(ISBLANK(Table1[[#This Row],[Date]]), ,MONTH(Table1[[#This Row],[Date]]))</f>
        <v>0</v>
      </c>
      <c r="K784" s="19">
        <f>Table1[[#This Row],[Final Meter Reading (km) ]]-Table1[[#This Row],[Initial Meter Reading (km) ]]</f>
        <v>0</v>
      </c>
      <c r="M784" s="174">
        <f>IF(ISBLANK(Table1[[#This Row],[Fuel Used (in liters)]]),,Table1[[#This Row],[Distance Travelled (km)]]/Table1[[#This Row],[Fuel Used (in liters)]])</f>
        <v>0</v>
      </c>
    </row>
    <row r="785" spans="2:13">
      <c r="B785">
        <f>IF(ISBLANK(Table1[[#This Row],[Date]]), ,MONTH(Table1[[#This Row],[Date]]))</f>
        <v>0</v>
      </c>
      <c r="K785" s="19">
        <f>Table1[[#This Row],[Final Meter Reading (km) ]]-Table1[[#This Row],[Initial Meter Reading (km) ]]</f>
        <v>0</v>
      </c>
      <c r="M785" s="174">
        <f>IF(ISBLANK(Table1[[#This Row],[Fuel Used (in liters)]]),,Table1[[#This Row],[Distance Travelled (km)]]/Table1[[#This Row],[Fuel Used (in liters)]])</f>
        <v>0</v>
      </c>
    </row>
    <row r="786" spans="2:13">
      <c r="B786">
        <f>IF(ISBLANK(Table1[[#This Row],[Date]]), ,MONTH(Table1[[#This Row],[Date]]))</f>
        <v>0</v>
      </c>
      <c r="K786" s="19">
        <f>Table1[[#This Row],[Final Meter Reading (km) ]]-Table1[[#This Row],[Initial Meter Reading (km) ]]</f>
        <v>0</v>
      </c>
      <c r="M786" s="174">
        <f>IF(ISBLANK(Table1[[#This Row],[Fuel Used (in liters)]]),,Table1[[#This Row],[Distance Travelled (km)]]/Table1[[#This Row],[Fuel Used (in liters)]])</f>
        <v>0</v>
      </c>
    </row>
    <row r="787" spans="2:13">
      <c r="B787">
        <f>IF(ISBLANK(Table1[[#This Row],[Date]]), ,MONTH(Table1[[#This Row],[Date]]))</f>
        <v>0</v>
      </c>
      <c r="K787" s="19">
        <f>Table1[[#This Row],[Final Meter Reading (km) ]]-Table1[[#This Row],[Initial Meter Reading (km) ]]</f>
        <v>0</v>
      </c>
      <c r="M787" s="174">
        <f>IF(ISBLANK(Table1[[#This Row],[Fuel Used (in liters)]]),,Table1[[#This Row],[Distance Travelled (km)]]/Table1[[#This Row],[Fuel Used (in liters)]])</f>
        <v>0</v>
      </c>
    </row>
    <row r="788" spans="2:13">
      <c r="B788">
        <f>IF(ISBLANK(Table1[[#This Row],[Date]]), ,MONTH(Table1[[#This Row],[Date]]))</f>
        <v>0</v>
      </c>
      <c r="K788" s="19">
        <f>Table1[[#This Row],[Final Meter Reading (km) ]]-Table1[[#This Row],[Initial Meter Reading (km) ]]</f>
        <v>0</v>
      </c>
      <c r="M788" s="174">
        <f>IF(ISBLANK(Table1[[#This Row],[Fuel Used (in liters)]]),,Table1[[#This Row],[Distance Travelled (km)]]/Table1[[#This Row],[Fuel Used (in liters)]])</f>
        <v>0</v>
      </c>
    </row>
    <row r="789" spans="2:13">
      <c r="B789">
        <f>IF(ISBLANK(Table1[[#This Row],[Date]]), ,MONTH(Table1[[#This Row],[Date]]))</f>
        <v>0</v>
      </c>
      <c r="K789" s="19">
        <f>Table1[[#This Row],[Final Meter Reading (km) ]]-Table1[[#This Row],[Initial Meter Reading (km) ]]</f>
        <v>0</v>
      </c>
      <c r="M789" s="174">
        <f>IF(ISBLANK(Table1[[#This Row],[Fuel Used (in liters)]]),,Table1[[#This Row],[Distance Travelled (km)]]/Table1[[#This Row],[Fuel Used (in liters)]])</f>
        <v>0</v>
      </c>
    </row>
    <row r="790" spans="2:13">
      <c r="B790">
        <f>IF(ISBLANK(Table1[[#This Row],[Date]]), ,MONTH(Table1[[#This Row],[Date]]))</f>
        <v>0</v>
      </c>
      <c r="K790" s="19">
        <f>Table1[[#This Row],[Final Meter Reading (km) ]]-Table1[[#This Row],[Initial Meter Reading (km) ]]</f>
        <v>0</v>
      </c>
      <c r="M790" s="174">
        <f>IF(ISBLANK(Table1[[#This Row],[Fuel Used (in liters)]]),,Table1[[#This Row],[Distance Travelled (km)]]/Table1[[#This Row],[Fuel Used (in liters)]])</f>
        <v>0</v>
      </c>
    </row>
    <row r="791" spans="2:13">
      <c r="B791">
        <f>IF(ISBLANK(Table1[[#This Row],[Date]]), ,MONTH(Table1[[#This Row],[Date]]))</f>
        <v>0</v>
      </c>
      <c r="K791" s="19">
        <f>Table1[[#This Row],[Final Meter Reading (km) ]]-Table1[[#This Row],[Initial Meter Reading (km) ]]</f>
        <v>0</v>
      </c>
      <c r="M791" s="174">
        <f>IF(ISBLANK(Table1[[#This Row],[Fuel Used (in liters)]]),,Table1[[#This Row],[Distance Travelled (km)]]/Table1[[#This Row],[Fuel Used (in liters)]])</f>
        <v>0</v>
      </c>
    </row>
    <row r="792" spans="2:13">
      <c r="B792">
        <f>IF(ISBLANK(Table1[[#This Row],[Date]]), ,MONTH(Table1[[#This Row],[Date]]))</f>
        <v>0</v>
      </c>
      <c r="K792" s="19">
        <f>Table1[[#This Row],[Final Meter Reading (km) ]]-Table1[[#This Row],[Initial Meter Reading (km) ]]</f>
        <v>0</v>
      </c>
      <c r="M792" s="174">
        <f>IF(ISBLANK(Table1[[#This Row],[Fuel Used (in liters)]]),,Table1[[#This Row],[Distance Travelled (km)]]/Table1[[#This Row],[Fuel Used (in liters)]])</f>
        <v>0</v>
      </c>
    </row>
    <row r="793" spans="2:13">
      <c r="B793">
        <f>IF(ISBLANK(Table1[[#This Row],[Date]]), ,MONTH(Table1[[#This Row],[Date]]))</f>
        <v>0</v>
      </c>
      <c r="K793" s="19">
        <f>Table1[[#This Row],[Final Meter Reading (km) ]]-Table1[[#This Row],[Initial Meter Reading (km) ]]</f>
        <v>0</v>
      </c>
      <c r="M793" s="174">
        <f>IF(ISBLANK(Table1[[#This Row],[Fuel Used (in liters)]]),,Table1[[#This Row],[Distance Travelled (km)]]/Table1[[#This Row],[Fuel Used (in liters)]])</f>
        <v>0</v>
      </c>
    </row>
    <row r="794" spans="2:13">
      <c r="B794">
        <f>IF(ISBLANK(Table1[[#This Row],[Date]]), ,MONTH(Table1[[#This Row],[Date]]))</f>
        <v>0</v>
      </c>
      <c r="K794" s="19">
        <f>Table1[[#This Row],[Final Meter Reading (km) ]]-Table1[[#This Row],[Initial Meter Reading (km) ]]</f>
        <v>0</v>
      </c>
      <c r="M794" s="174">
        <f>IF(ISBLANK(Table1[[#This Row],[Fuel Used (in liters)]]),,Table1[[#This Row],[Distance Travelled (km)]]/Table1[[#This Row],[Fuel Used (in liters)]])</f>
        <v>0</v>
      </c>
    </row>
    <row r="795" spans="2:13">
      <c r="B795">
        <f>IF(ISBLANK(Table1[[#This Row],[Date]]), ,MONTH(Table1[[#This Row],[Date]]))</f>
        <v>0</v>
      </c>
      <c r="K795" s="19">
        <f>Table1[[#This Row],[Final Meter Reading (km) ]]-Table1[[#This Row],[Initial Meter Reading (km) ]]</f>
        <v>0</v>
      </c>
      <c r="M795" s="174">
        <f>IF(ISBLANK(Table1[[#This Row],[Fuel Used (in liters)]]),,Table1[[#This Row],[Distance Travelled (km)]]/Table1[[#This Row],[Fuel Used (in liters)]])</f>
        <v>0</v>
      </c>
    </row>
    <row r="796" spans="2:13">
      <c r="B796">
        <f>IF(ISBLANK(Table1[[#This Row],[Date]]), ,MONTH(Table1[[#This Row],[Date]]))</f>
        <v>0</v>
      </c>
      <c r="K796" s="19">
        <f>Table1[[#This Row],[Final Meter Reading (km) ]]-Table1[[#This Row],[Initial Meter Reading (km) ]]</f>
        <v>0</v>
      </c>
      <c r="M796" s="174">
        <f>IF(ISBLANK(Table1[[#This Row],[Fuel Used (in liters)]]),,Table1[[#This Row],[Distance Travelled (km)]]/Table1[[#This Row],[Fuel Used (in liters)]])</f>
        <v>0</v>
      </c>
    </row>
    <row r="797" spans="2:13">
      <c r="B797">
        <f>IF(ISBLANK(Table1[[#This Row],[Date]]), ,MONTH(Table1[[#This Row],[Date]]))</f>
        <v>0</v>
      </c>
      <c r="K797" s="19">
        <f>Table1[[#This Row],[Final Meter Reading (km) ]]-Table1[[#This Row],[Initial Meter Reading (km) ]]</f>
        <v>0</v>
      </c>
      <c r="M797" s="174">
        <f>IF(ISBLANK(Table1[[#This Row],[Fuel Used (in liters)]]),,Table1[[#This Row],[Distance Travelled (km)]]/Table1[[#This Row],[Fuel Used (in liters)]])</f>
        <v>0</v>
      </c>
    </row>
    <row r="798" spans="2:13">
      <c r="B798">
        <f>IF(ISBLANK(Table1[[#This Row],[Date]]), ,MONTH(Table1[[#This Row],[Date]]))</f>
        <v>0</v>
      </c>
      <c r="K798" s="19">
        <f>Table1[[#This Row],[Final Meter Reading (km) ]]-Table1[[#This Row],[Initial Meter Reading (km) ]]</f>
        <v>0</v>
      </c>
      <c r="M798" s="174">
        <f>IF(ISBLANK(Table1[[#This Row],[Fuel Used (in liters)]]),,Table1[[#This Row],[Distance Travelled (km)]]/Table1[[#This Row],[Fuel Used (in liters)]])</f>
        <v>0</v>
      </c>
    </row>
    <row r="799" spans="2:13">
      <c r="B799">
        <f>IF(ISBLANK(Table1[[#This Row],[Date]]), ,MONTH(Table1[[#This Row],[Date]]))</f>
        <v>0</v>
      </c>
      <c r="K799" s="19">
        <f>Table1[[#This Row],[Final Meter Reading (km) ]]-Table1[[#This Row],[Initial Meter Reading (km) ]]</f>
        <v>0</v>
      </c>
      <c r="M799" s="174">
        <f>IF(ISBLANK(Table1[[#This Row],[Fuel Used (in liters)]]),,Table1[[#This Row],[Distance Travelled (km)]]/Table1[[#This Row],[Fuel Used (in liters)]])</f>
        <v>0</v>
      </c>
    </row>
    <row r="800" spans="2:13">
      <c r="B800">
        <f>IF(ISBLANK(Table1[[#This Row],[Date]]), ,MONTH(Table1[[#This Row],[Date]]))</f>
        <v>0</v>
      </c>
      <c r="K800" s="19">
        <f>Table1[[#This Row],[Final Meter Reading (km) ]]-Table1[[#This Row],[Initial Meter Reading (km) ]]</f>
        <v>0</v>
      </c>
      <c r="M800" s="174">
        <f>IF(ISBLANK(Table1[[#This Row],[Fuel Used (in liters)]]),,Table1[[#This Row],[Distance Travelled (km)]]/Table1[[#This Row],[Fuel Used (in liters)]])</f>
        <v>0</v>
      </c>
    </row>
    <row r="801" spans="2:13">
      <c r="B801">
        <f>IF(ISBLANK(Table1[[#This Row],[Date]]), ,MONTH(Table1[[#This Row],[Date]]))</f>
        <v>0</v>
      </c>
      <c r="K801" s="19">
        <f>Table1[[#This Row],[Final Meter Reading (km) ]]-Table1[[#This Row],[Initial Meter Reading (km) ]]</f>
        <v>0</v>
      </c>
      <c r="M801" s="174">
        <f>IF(ISBLANK(Table1[[#This Row],[Fuel Used (in liters)]]),,Table1[[#This Row],[Distance Travelled (km)]]/Table1[[#This Row],[Fuel Used (in liters)]])</f>
        <v>0</v>
      </c>
    </row>
    <row r="802" spans="2:13">
      <c r="B802">
        <f>IF(ISBLANK(Table1[[#This Row],[Date]]), ,MONTH(Table1[[#This Row],[Date]]))</f>
        <v>0</v>
      </c>
      <c r="K802" s="19">
        <f>Table1[[#This Row],[Final Meter Reading (km) ]]-Table1[[#This Row],[Initial Meter Reading (km) ]]</f>
        <v>0</v>
      </c>
      <c r="M802" s="174">
        <f>IF(ISBLANK(Table1[[#This Row],[Fuel Used (in liters)]]),,Table1[[#This Row],[Distance Travelled (km)]]/Table1[[#This Row],[Fuel Used (in liters)]])</f>
        <v>0</v>
      </c>
    </row>
    <row r="803" spans="2:13">
      <c r="B803">
        <f>IF(ISBLANK(Table1[[#This Row],[Date]]), ,MONTH(Table1[[#This Row],[Date]]))</f>
        <v>0</v>
      </c>
      <c r="K803" s="19">
        <f>Table1[[#This Row],[Final Meter Reading (km) ]]-Table1[[#This Row],[Initial Meter Reading (km) ]]</f>
        <v>0</v>
      </c>
      <c r="M803" s="174">
        <f>IF(ISBLANK(Table1[[#This Row],[Fuel Used (in liters)]]),,Table1[[#This Row],[Distance Travelled (km)]]/Table1[[#This Row],[Fuel Used (in liters)]])</f>
        <v>0</v>
      </c>
    </row>
    <row r="804" spans="2:13">
      <c r="B804">
        <f>IF(ISBLANK(Table1[[#This Row],[Date]]), ,MONTH(Table1[[#This Row],[Date]]))</f>
        <v>0</v>
      </c>
      <c r="K804" s="19">
        <f>Table1[[#This Row],[Final Meter Reading (km) ]]-Table1[[#This Row],[Initial Meter Reading (km) ]]</f>
        <v>0</v>
      </c>
      <c r="M804" s="174">
        <f>IF(ISBLANK(Table1[[#This Row],[Fuel Used (in liters)]]),,Table1[[#This Row],[Distance Travelled (km)]]/Table1[[#This Row],[Fuel Used (in liters)]])</f>
        <v>0</v>
      </c>
    </row>
    <row r="805" spans="2:13">
      <c r="B805">
        <f>IF(ISBLANK(Table1[[#This Row],[Date]]), ,MONTH(Table1[[#This Row],[Date]]))</f>
        <v>0</v>
      </c>
      <c r="K805" s="19">
        <f>Table1[[#This Row],[Final Meter Reading (km) ]]-Table1[[#This Row],[Initial Meter Reading (km) ]]</f>
        <v>0</v>
      </c>
      <c r="M805" s="174">
        <f>IF(ISBLANK(Table1[[#This Row],[Fuel Used (in liters)]]),,Table1[[#This Row],[Distance Travelled (km)]]/Table1[[#This Row],[Fuel Used (in liters)]])</f>
        <v>0</v>
      </c>
    </row>
    <row r="806" spans="2:13">
      <c r="B806">
        <f>IF(ISBLANK(Table1[[#This Row],[Date]]), ,MONTH(Table1[[#This Row],[Date]]))</f>
        <v>0</v>
      </c>
      <c r="K806" s="19">
        <f>Table1[[#This Row],[Final Meter Reading (km) ]]-Table1[[#This Row],[Initial Meter Reading (km) ]]</f>
        <v>0</v>
      </c>
      <c r="M806" s="174">
        <f>IF(ISBLANK(Table1[[#This Row],[Fuel Used (in liters)]]),,Table1[[#This Row],[Distance Travelled (km)]]/Table1[[#This Row],[Fuel Used (in liters)]])</f>
        <v>0</v>
      </c>
    </row>
    <row r="807" spans="2:13">
      <c r="B807">
        <f>IF(ISBLANK(Table1[[#This Row],[Date]]), ,MONTH(Table1[[#This Row],[Date]]))</f>
        <v>0</v>
      </c>
      <c r="K807" s="19">
        <f>Table1[[#This Row],[Final Meter Reading (km) ]]-Table1[[#This Row],[Initial Meter Reading (km) ]]</f>
        <v>0</v>
      </c>
      <c r="M807" s="174">
        <f>IF(ISBLANK(Table1[[#This Row],[Fuel Used (in liters)]]),,Table1[[#This Row],[Distance Travelled (km)]]/Table1[[#This Row],[Fuel Used (in liters)]])</f>
        <v>0</v>
      </c>
    </row>
    <row r="808" spans="2:13">
      <c r="B808">
        <f>IF(ISBLANK(Table1[[#This Row],[Date]]), ,MONTH(Table1[[#This Row],[Date]]))</f>
        <v>0</v>
      </c>
      <c r="K808" s="19">
        <f>Table1[[#This Row],[Final Meter Reading (km) ]]-Table1[[#This Row],[Initial Meter Reading (km) ]]</f>
        <v>0</v>
      </c>
      <c r="M808" s="174">
        <f>IF(ISBLANK(Table1[[#This Row],[Fuel Used (in liters)]]),,Table1[[#This Row],[Distance Travelled (km)]]/Table1[[#This Row],[Fuel Used (in liters)]])</f>
        <v>0</v>
      </c>
    </row>
    <row r="809" spans="2:13">
      <c r="B809">
        <f>IF(ISBLANK(Table1[[#This Row],[Date]]), ,MONTH(Table1[[#This Row],[Date]]))</f>
        <v>0</v>
      </c>
      <c r="K809" s="19">
        <f>Table1[[#This Row],[Final Meter Reading (km) ]]-Table1[[#This Row],[Initial Meter Reading (km) ]]</f>
        <v>0</v>
      </c>
      <c r="M809" s="174">
        <f>IF(ISBLANK(Table1[[#This Row],[Fuel Used (in liters)]]),,Table1[[#This Row],[Distance Travelled (km)]]/Table1[[#This Row],[Fuel Used (in liters)]])</f>
        <v>0</v>
      </c>
    </row>
    <row r="810" spans="2:13">
      <c r="B810">
        <f>IF(ISBLANK(Table1[[#This Row],[Date]]), ,MONTH(Table1[[#This Row],[Date]]))</f>
        <v>0</v>
      </c>
      <c r="K810" s="19">
        <f>Table1[[#This Row],[Final Meter Reading (km) ]]-Table1[[#This Row],[Initial Meter Reading (km) ]]</f>
        <v>0</v>
      </c>
      <c r="M810" s="174">
        <f>IF(ISBLANK(Table1[[#This Row],[Fuel Used (in liters)]]),,Table1[[#This Row],[Distance Travelled (km)]]/Table1[[#This Row],[Fuel Used (in liters)]])</f>
        <v>0</v>
      </c>
    </row>
    <row r="811" spans="2:13">
      <c r="B811">
        <f>IF(ISBLANK(Table1[[#This Row],[Date]]), ,MONTH(Table1[[#This Row],[Date]]))</f>
        <v>0</v>
      </c>
      <c r="K811" s="19">
        <f>Table1[[#This Row],[Final Meter Reading (km) ]]-Table1[[#This Row],[Initial Meter Reading (km) ]]</f>
        <v>0</v>
      </c>
      <c r="M811" s="174">
        <f>IF(ISBLANK(Table1[[#This Row],[Fuel Used (in liters)]]),,Table1[[#This Row],[Distance Travelled (km)]]/Table1[[#This Row],[Fuel Used (in liters)]])</f>
        <v>0</v>
      </c>
    </row>
    <row r="812" spans="2:13">
      <c r="B812">
        <f>IF(ISBLANK(Table1[[#This Row],[Date]]), ,MONTH(Table1[[#This Row],[Date]]))</f>
        <v>0</v>
      </c>
      <c r="K812" s="19">
        <f>Table1[[#This Row],[Final Meter Reading (km) ]]-Table1[[#This Row],[Initial Meter Reading (km) ]]</f>
        <v>0</v>
      </c>
      <c r="M812" s="174">
        <f>IF(ISBLANK(Table1[[#This Row],[Fuel Used (in liters)]]),,Table1[[#This Row],[Distance Travelled (km)]]/Table1[[#This Row],[Fuel Used (in liters)]])</f>
        <v>0</v>
      </c>
    </row>
    <row r="813" spans="2:13">
      <c r="B813">
        <f>IF(ISBLANK(Table1[[#This Row],[Date]]), ,MONTH(Table1[[#This Row],[Date]]))</f>
        <v>0</v>
      </c>
      <c r="K813" s="19">
        <f>Table1[[#This Row],[Final Meter Reading (km) ]]-Table1[[#This Row],[Initial Meter Reading (km) ]]</f>
        <v>0</v>
      </c>
      <c r="M813" s="174">
        <f>IF(ISBLANK(Table1[[#This Row],[Fuel Used (in liters)]]),,Table1[[#This Row],[Distance Travelled (km)]]/Table1[[#This Row],[Fuel Used (in liters)]])</f>
        <v>0</v>
      </c>
    </row>
    <row r="814" spans="2:13">
      <c r="B814">
        <f>IF(ISBLANK(Table1[[#This Row],[Date]]), ,MONTH(Table1[[#This Row],[Date]]))</f>
        <v>0</v>
      </c>
      <c r="K814" s="19">
        <f>Table1[[#This Row],[Final Meter Reading (km) ]]-Table1[[#This Row],[Initial Meter Reading (km) ]]</f>
        <v>0</v>
      </c>
      <c r="M814" s="174">
        <f>IF(ISBLANK(Table1[[#This Row],[Fuel Used (in liters)]]),,Table1[[#This Row],[Distance Travelled (km)]]/Table1[[#This Row],[Fuel Used (in liters)]])</f>
        <v>0</v>
      </c>
    </row>
    <row r="815" spans="2:13">
      <c r="B815">
        <f>IF(ISBLANK(Table1[[#This Row],[Date]]), ,MONTH(Table1[[#This Row],[Date]]))</f>
        <v>0</v>
      </c>
      <c r="K815" s="19">
        <f>Table1[[#This Row],[Final Meter Reading (km) ]]-Table1[[#This Row],[Initial Meter Reading (km) ]]</f>
        <v>0</v>
      </c>
      <c r="M815" s="174">
        <f>IF(ISBLANK(Table1[[#This Row],[Fuel Used (in liters)]]),,Table1[[#This Row],[Distance Travelled (km)]]/Table1[[#This Row],[Fuel Used (in liters)]])</f>
        <v>0</v>
      </c>
    </row>
    <row r="816" spans="2:13">
      <c r="B816">
        <f>IF(ISBLANK(Table1[[#This Row],[Date]]), ,MONTH(Table1[[#This Row],[Date]]))</f>
        <v>0</v>
      </c>
      <c r="K816" s="19">
        <f>Table1[[#This Row],[Final Meter Reading (km) ]]-Table1[[#This Row],[Initial Meter Reading (km) ]]</f>
        <v>0</v>
      </c>
      <c r="M816" s="174">
        <f>IF(ISBLANK(Table1[[#This Row],[Fuel Used (in liters)]]),,Table1[[#This Row],[Distance Travelled (km)]]/Table1[[#This Row],[Fuel Used (in liters)]])</f>
        <v>0</v>
      </c>
    </row>
    <row r="817" spans="2:13">
      <c r="B817">
        <f>IF(ISBLANK(Table1[[#This Row],[Date]]), ,MONTH(Table1[[#This Row],[Date]]))</f>
        <v>0</v>
      </c>
      <c r="K817" s="19">
        <f>Table1[[#This Row],[Final Meter Reading (km) ]]-Table1[[#This Row],[Initial Meter Reading (km) ]]</f>
        <v>0</v>
      </c>
      <c r="M817" s="174">
        <f>IF(ISBLANK(Table1[[#This Row],[Fuel Used (in liters)]]),,Table1[[#This Row],[Distance Travelled (km)]]/Table1[[#This Row],[Fuel Used (in liters)]])</f>
        <v>0</v>
      </c>
    </row>
    <row r="818" spans="2:13">
      <c r="B818">
        <f>IF(ISBLANK(Table1[[#This Row],[Date]]), ,MONTH(Table1[[#This Row],[Date]]))</f>
        <v>0</v>
      </c>
      <c r="K818" s="19">
        <f>Table1[[#This Row],[Final Meter Reading (km) ]]-Table1[[#This Row],[Initial Meter Reading (km) ]]</f>
        <v>0</v>
      </c>
      <c r="M818" s="174">
        <f>IF(ISBLANK(Table1[[#This Row],[Fuel Used (in liters)]]),,Table1[[#This Row],[Distance Travelled (km)]]/Table1[[#This Row],[Fuel Used (in liters)]])</f>
        <v>0</v>
      </c>
    </row>
    <row r="819" spans="2:13">
      <c r="B819">
        <f>IF(ISBLANK(Table1[[#This Row],[Date]]), ,MONTH(Table1[[#This Row],[Date]]))</f>
        <v>0</v>
      </c>
      <c r="K819" s="19">
        <f>Table1[[#This Row],[Final Meter Reading (km) ]]-Table1[[#This Row],[Initial Meter Reading (km) ]]</f>
        <v>0</v>
      </c>
      <c r="M819" s="174">
        <f>IF(ISBLANK(Table1[[#This Row],[Fuel Used (in liters)]]),,Table1[[#This Row],[Distance Travelled (km)]]/Table1[[#This Row],[Fuel Used (in liters)]])</f>
        <v>0</v>
      </c>
    </row>
    <row r="820" spans="2:13">
      <c r="B820">
        <f>IF(ISBLANK(Table1[[#This Row],[Date]]), ,MONTH(Table1[[#This Row],[Date]]))</f>
        <v>0</v>
      </c>
      <c r="K820" s="19">
        <f>Table1[[#This Row],[Final Meter Reading (km) ]]-Table1[[#This Row],[Initial Meter Reading (km) ]]</f>
        <v>0</v>
      </c>
      <c r="M820" s="174">
        <f>IF(ISBLANK(Table1[[#This Row],[Fuel Used (in liters)]]),,Table1[[#This Row],[Distance Travelled (km)]]/Table1[[#This Row],[Fuel Used (in liters)]])</f>
        <v>0</v>
      </c>
    </row>
    <row r="821" spans="2:13">
      <c r="B821">
        <f>IF(ISBLANK(Table1[[#This Row],[Date]]), ,MONTH(Table1[[#This Row],[Date]]))</f>
        <v>0</v>
      </c>
      <c r="K821" s="19">
        <f>Table1[[#This Row],[Final Meter Reading (km) ]]-Table1[[#This Row],[Initial Meter Reading (km) ]]</f>
        <v>0</v>
      </c>
      <c r="M821" s="174">
        <f>IF(ISBLANK(Table1[[#This Row],[Fuel Used (in liters)]]),,Table1[[#This Row],[Distance Travelled (km)]]/Table1[[#This Row],[Fuel Used (in liters)]])</f>
        <v>0</v>
      </c>
    </row>
    <row r="822" spans="2:13">
      <c r="B822">
        <f>IF(ISBLANK(Table1[[#This Row],[Date]]), ,MONTH(Table1[[#This Row],[Date]]))</f>
        <v>0</v>
      </c>
      <c r="K822" s="19">
        <f>Table1[[#This Row],[Final Meter Reading (km) ]]-Table1[[#This Row],[Initial Meter Reading (km) ]]</f>
        <v>0</v>
      </c>
      <c r="M822" s="174">
        <f>IF(ISBLANK(Table1[[#This Row],[Fuel Used (in liters)]]),,Table1[[#This Row],[Distance Travelled (km)]]/Table1[[#This Row],[Fuel Used (in liters)]])</f>
        <v>0</v>
      </c>
    </row>
    <row r="823" spans="2:13">
      <c r="B823">
        <f>IF(ISBLANK(Table1[[#This Row],[Date]]), ,MONTH(Table1[[#This Row],[Date]]))</f>
        <v>0</v>
      </c>
      <c r="K823" s="19">
        <f>Table1[[#This Row],[Final Meter Reading (km) ]]-Table1[[#This Row],[Initial Meter Reading (km) ]]</f>
        <v>0</v>
      </c>
      <c r="M823" s="174">
        <f>IF(ISBLANK(Table1[[#This Row],[Fuel Used (in liters)]]),,Table1[[#This Row],[Distance Travelled (km)]]/Table1[[#This Row],[Fuel Used (in liters)]])</f>
        <v>0</v>
      </c>
    </row>
    <row r="824" spans="2:13">
      <c r="B824">
        <f>IF(ISBLANK(Table1[[#This Row],[Date]]), ,MONTH(Table1[[#This Row],[Date]]))</f>
        <v>0</v>
      </c>
      <c r="K824" s="19">
        <f>Table1[[#This Row],[Final Meter Reading (km) ]]-Table1[[#This Row],[Initial Meter Reading (km) ]]</f>
        <v>0</v>
      </c>
      <c r="M824" s="174">
        <f>IF(ISBLANK(Table1[[#This Row],[Fuel Used (in liters)]]),,Table1[[#This Row],[Distance Travelled (km)]]/Table1[[#This Row],[Fuel Used (in liters)]])</f>
        <v>0</v>
      </c>
    </row>
    <row r="825" spans="2:13">
      <c r="B825">
        <f>IF(ISBLANK(Table1[[#This Row],[Date]]), ,MONTH(Table1[[#This Row],[Date]]))</f>
        <v>0</v>
      </c>
      <c r="K825" s="19">
        <f>Table1[[#This Row],[Final Meter Reading (km) ]]-Table1[[#This Row],[Initial Meter Reading (km) ]]</f>
        <v>0</v>
      </c>
      <c r="M825" s="174">
        <f>IF(ISBLANK(Table1[[#This Row],[Fuel Used (in liters)]]),,Table1[[#This Row],[Distance Travelled (km)]]/Table1[[#This Row],[Fuel Used (in liters)]])</f>
        <v>0</v>
      </c>
    </row>
    <row r="826" spans="2:13">
      <c r="B826">
        <f>IF(ISBLANK(Table1[[#This Row],[Date]]), ,MONTH(Table1[[#This Row],[Date]]))</f>
        <v>0</v>
      </c>
      <c r="K826" s="19">
        <f>Table1[[#This Row],[Final Meter Reading (km) ]]-Table1[[#This Row],[Initial Meter Reading (km) ]]</f>
        <v>0</v>
      </c>
      <c r="M826" s="174">
        <f>IF(ISBLANK(Table1[[#This Row],[Fuel Used (in liters)]]),,Table1[[#This Row],[Distance Travelled (km)]]/Table1[[#This Row],[Fuel Used (in liters)]])</f>
        <v>0</v>
      </c>
    </row>
    <row r="827" spans="2:13">
      <c r="B827">
        <f>IF(ISBLANK(Table1[[#This Row],[Date]]), ,MONTH(Table1[[#This Row],[Date]]))</f>
        <v>0</v>
      </c>
      <c r="K827" s="19">
        <f>Table1[[#This Row],[Final Meter Reading (km) ]]-Table1[[#This Row],[Initial Meter Reading (km) ]]</f>
        <v>0</v>
      </c>
      <c r="M827" s="174">
        <f>IF(ISBLANK(Table1[[#This Row],[Fuel Used (in liters)]]),,Table1[[#This Row],[Distance Travelled (km)]]/Table1[[#This Row],[Fuel Used (in liters)]])</f>
        <v>0</v>
      </c>
    </row>
    <row r="828" spans="2:13">
      <c r="B828">
        <f>IF(ISBLANK(Table1[[#This Row],[Date]]), ,MONTH(Table1[[#This Row],[Date]]))</f>
        <v>0</v>
      </c>
      <c r="K828" s="19">
        <f>Table1[[#This Row],[Final Meter Reading (km) ]]-Table1[[#This Row],[Initial Meter Reading (km) ]]</f>
        <v>0</v>
      </c>
      <c r="M828" s="174">
        <f>IF(ISBLANK(Table1[[#This Row],[Fuel Used (in liters)]]),,Table1[[#This Row],[Distance Travelled (km)]]/Table1[[#This Row],[Fuel Used (in liters)]])</f>
        <v>0</v>
      </c>
    </row>
    <row r="829" spans="2:13">
      <c r="B829">
        <f>IF(ISBLANK(Table1[[#This Row],[Date]]), ,MONTH(Table1[[#This Row],[Date]]))</f>
        <v>0</v>
      </c>
      <c r="K829" s="19">
        <f>Table1[[#This Row],[Final Meter Reading (km) ]]-Table1[[#This Row],[Initial Meter Reading (km) ]]</f>
        <v>0</v>
      </c>
      <c r="M829" s="174">
        <f>IF(ISBLANK(Table1[[#This Row],[Fuel Used (in liters)]]),,Table1[[#This Row],[Distance Travelled (km)]]/Table1[[#This Row],[Fuel Used (in liters)]])</f>
        <v>0</v>
      </c>
    </row>
    <row r="830" spans="2:13">
      <c r="B830">
        <f>IF(ISBLANK(Table1[[#This Row],[Date]]), ,MONTH(Table1[[#This Row],[Date]]))</f>
        <v>0</v>
      </c>
      <c r="K830" s="19">
        <f>Table1[[#This Row],[Final Meter Reading (km) ]]-Table1[[#This Row],[Initial Meter Reading (km) ]]</f>
        <v>0</v>
      </c>
      <c r="M830" s="174">
        <f>IF(ISBLANK(Table1[[#This Row],[Fuel Used (in liters)]]),,Table1[[#This Row],[Distance Travelled (km)]]/Table1[[#This Row],[Fuel Used (in liters)]])</f>
        <v>0</v>
      </c>
    </row>
    <row r="831" spans="2:13">
      <c r="B831">
        <f>IF(ISBLANK(Table1[[#This Row],[Date]]), ,MONTH(Table1[[#This Row],[Date]]))</f>
        <v>0</v>
      </c>
      <c r="K831" s="19">
        <f>Table1[[#This Row],[Final Meter Reading (km) ]]-Table1[[#This Row],[Initial Meter Reading (km) ]]</f>
        <v>0</v>
      </c>
      <c r="M831" s="174">
        <f>IF(ISBLANK(Table1[[#This Row],[Fuel Used (in liters)]]),,Table1[[#This Row],[Distance Travelled (km)]]/Table1[[#This Row],[Fuel Used (in liters)]])</f>
        <v>0</v>
      </c>
    </row>
    <row r="832" spans="2:13">
      <c r="B832">
        <f>IF(ISBLANK(Table1[[#This Row],[Date]]), ,MONTH(Table1[[#This Row],[Date]]))</f>
        <v>0</v>
      </c>
      <c r="K832" s="19">
        <f>Table1[[#This Row],[Final Meter Reading (km) ]]-Table1[[#This Row],[Initial Meter Reading (km) ]]</f>
        <v>0</v>
      </c>
      <c r="M832" s="174">
        <f>IF(ISBLANK(Table1[[#This Row],[Fuel Used (in liters)]]),,Table1[[#This Row],[Distance Travelled (km)]]/Table1[[#This Row],[Fuel Used (in liters)]])</f>
        <v>0</v>
      </c>
    </row>
    <row r="833" spans="2:13">
      <c r="B833">
        <f>IF(ISBLANK(Table1[[#This Row],[Date]]), ,MONTH(Table1[[#This Row],[Date]]))</f>
        <v>0</v>
      </c>
      <c r="K833" s="19">
        <f>Table1[[#This Row],[Final Meter Reading (km) ]]-Table1[[#This Row],[Initial Meter Reading (km) ]]</f>
        <v>0</v>
      </c>
      <c r="M833" s="174">
        <f>IF(ISBLANK(Table1[[#This Row],[Fuel Used (in liters)]]),,Table1[[#This Row],[Distance Travelled (km)]]/Table1[[#This Row],[Fuel Used (in liters)]])</f>
        <v>0</v>
      </c>
    </row>
    <row r="834" spans="2:13">
      <c r="B834">
        <f>IF(ISBLANK(Table1[[#This Row],[Date]]), ,MONTH(Table1[[#This Row],[Date]]))</f>
        <v>0</v>
      </c>
      <c r="K834" s="19">
        <f>Table1[[#This Row],[Final Meter Reading (km) ]]-Table1[[#This Row],[Initial Meter Reading (km) ]]</f>
        <v>0</v>
      </c>
      <c r="M834" s="174">
        <f>IF(ISBLANK(Table1[[#This Row],[Fuel Used (in liters)]]),,Table1[[#This Row],[Distance Travelled (km)]]/Table1[[#This Row],[Fuel Used (in liters)]])</f>
        <v>0</v>
      </c>
    </row>
    <row r="835" spans="2:13">
      <c r="B835">
        <f>IF(ISBLANK(Table1[[#This Row],[Date]]), ,MONTH(Table1[[#This Row],[Date]]))</f>
        <v>0</v>
      </c>
      <c r="K835" s="19">
        <f>Table1[[#This Row],[Final Meter Reading (km) ]]-Table1[[#This Row],[Initial Meter Reading (km) ]]</f>
        <v>0</v>
      </c>
      <c r="M835" s="174">
        <f>IF(ISBLANK(Table1[[#This Row],[Fuel Used (in liters)]]),,Table1[[#This Row],[Distance Travelled (km)]]/Table1[[#This Row],[Fuel Used (in liters)]])</f>
        <v>0</v>
      </c>
    </row>
    <row r="836" spans="2:13">
      <c r="B836">
        <f>IF(ISBLANK(Table1[[#This Row],[Date]]), ,MONTH(Table1[[#This Row],[Date]]))</f>
        <v>0</v>
      </c>
      <c r="K836" s="19">
        <f>Table1[[#This Row],[Final Meter Reading (km) ]]-Table1[[#This Row],[Initial Meter Reading (km) ]]</f>
        <v>0</v>
      </c>
      <c r="M836" s="174">
        <f>IF(ISBLANK(Table1[[#This Row],[Fuel Used (in liters)]]),,Table1[[#This Row],[Distance Travelled (km)]]/Table1[[#This Row],[Fuel Used (in liters)]])</f>
        <v>0</v>
      </c>
    </row>
    <row r="837" spans="2:13">
      <c r="B837">
        <f>IF(ISBLANK(Table1[[#This Row],[Date]]), ,MONTH(Table1[[#This Row],[Date]]))</f>
        <v>0</v>
      </c>
      <c r="K837" s="19">
        <f>Table1[[#This Row],[Final Meter Reading (km) ]]-Table1[[#This Row],[Initial Meter Reading (km) ]]</f>
        <v>0</v>
      </c>
      <c r="M837" s="174">
        <f>IF(ISBLANK(Table1[[#This Row],[Fuel Used (in liters)]]),,Table1[[#This Row],[Distance Travelled (km)]]/Table1[[#This Row],[Fuel Used (in liters)]])</f>
        <v>0</v>
      </c>
    </row>
    <row r="838" spans="2:13">
      <c r="B838">
        <f>IF(ISBLANK(Table1[[#This Row],[Date]]), ,MONTH(Table1[[#This Row],[Date]]))</f>
        <v>0</v>
      </c>
      <c r="K838" s="19">
        <f>Table1[[#This Row],[Final Meter Reading (km) ]]-Table1[[#This Row],[Initial Meter Reading (km) ]]</f>
        <v>0</v>
      </c>
      <c r="M838" s="174">
        <f>IF(ISBLANK(Table1[[#This Row],[Fuel Used (in liters)]]),,Table1[[#This Row],[Distance Travelled (km)]]/Table1[[#This Row],[Fuel Used (in liters)]])</f>
        <v>0</v>
      </c>
    </row>
    <row r="839" spans="2:13">
      <c r="B839">
        <f>IF(ISBLANK(Table1[[#This Row],[Date]]), ,MONTH(Table1[[#This Row],[Date]]))</f>
        <v>0</v>
      </c>
      <c r="K839" s="19">
        <f>Table1[[#This Row],[Final Meter Reading (km) ]]-Table1[[#This Row],[Initial Meter Reading (km) ]]</f>
        <v>0</v>
      </c>
      <c r="M839" s="174">
        <f>IF(ISBLANK(Table1[[#This Row],[Fuel Used (in liters)]]),,Table1[[#This Row],[Distance Travelled (km)]]/Table1[[#This Row],[Fuel Used (in liters)]])</f>
        <v>0</v>
      </c>
    </row>
    <row r="840" spans="2:13">
      <c r="B840">
        <f>IF(ISBLANK(Table1[[#This Row],[Date]]), ,MONTH(Table1[[#This Row],[Date]]))</f>
        <v>0</v>
      </c>
      <c r="K840" s="19">
        <f>Table1[[#This Row],[Final Meter Reading (km) ]]-Table1[[#This Row],[Initial Meter Reading (km) ]]</f>
        <v>0</v>
      </c>
      <c r="M840" s="174">
        <f>IF(ISBLANK(Table1[[#This Row],[Fuel Used (in liters)]]),,Table1[[#This Row],[Distance Travelled (km)]]/Table1[[#This Row],[Fuel Used (in liters)]])</f>
        <v>0</v>
      </c>
    </row>
    <row r="841" spans="2:13">
      <c r="B841">
        <f>IF(ISBLANK(Table1[[#This Row],[Date]]), ,MONTH(Table1[[#This Row],[Date]]))</f>
        <v>0</v>
      </c>
      <c r="K841" s="19">
        <f>Table1[[#This Row],[Final Meter Reading (km) ]]-Table1[[#This Row],[Initial Meter Reading (km) ]]</f>
        <v>0</v>
      </c>
      <c r="M841" s="174">
        <f>IF(ISBLANK(Table1[[#This Row],[Fuel Used (in liters)]]),,Table1[[#This Row],[Distance Travelled (km)]]/Table1[[#This Row],[Fuel Used (in liters)]])</f>
        <v>0</v>
      </c>
    </row>
    <row r="842" spans="2:13">
      <c r="B842">
        <f>IF(ISBLANK(Table1[[#This Row],[Date]]), ,MONTH(Table1[[#This Row],[Date]]))</f>
        <v>0</v>
      </c>
      <c r="K842" s="19">
        <f>Table1[[#This Row],[Final Meter Reading (km) ]]-Table1[[#This Row],[Initial Meter Reading (km) ]]</f>
        <v>0</v>
      </c>
      <c r="M842" s="174">
        <f>IF(ISBLANK(Table1[[#This Row],[Fuel Used (in liters)]]),,Table1[[#This Row],[Distance Travelled (km)]]/Table1[[#This Row],[Fuel Used (in liters)]])</f>
        <v>0</v>
      </c>
    </row>
    <row r="843" spans="2:13">
      <c r="B843">
        <f>IF(ISBLANK(Table1[[#This Row],[Date]]), ,MONTH(Table1[[#This Row],[Date]]))</f>
        <v>0</v>
      </c>
      <c r="K843" s="19">
        <f>Table1[[#This Row],[Final Meter Reading (km) ]]-Table1[[#This Row],[Initial Meter Reading (km) ]]</f>
        <v>0</v>
      </c>
      <c r="M843" s="174">
        <f>IF(ISBLANK(Table1[[#This Row],[Fuel Used (in liters)]]),,Table1[[#This Row],[Distance Travelled (km)]]/Table1[[#This Row],[Fuel Used (in liters)]])</f>
        <v>0</v>
      </c>
    </row>
    <row r="844" spans="2:13">
      <c r="B844">
        <f>IF(ISBLANK(Table1[[#This Row],[Date]]), ,MONTH(Table1[[#This Row],[Date]]))</f>
        <v>0</v>
      </c>
      <c r="K844" s="19">
        <f>Table1[[#This Row],[Final Meter Reading (km) ]]-Table1[[#This Row],[Initial Meter Reading (km) ]]</f>
        <v>0</v>
      </c>
      <c r="M844" s="174">
        <f>IF(ISBLANK(Table1[[#This Row],[Fuel Used (in liters)]]),,Table1[[#This Row],[Distance Travelled (km)]]/Table1[[#This Row],[Fuel Used (in liters)]])</f>
        <v>0</v>
      </c>
    </row>
    <row r="845" spans="2:13">
      <c r="B845">
        <f>IF(ISBLANK(Table1[[#This Row],[Date]]), ,MONTH(Table1[[#This Row],[Date]]))</f>
        <v>0</v>
      </c>
      <c r="K845" s="19">
        <f>Table1[[#This Row],[Final Meter Reading (km) ]]-Table1[[#This Row],[Initial Meter Reading (km) ]]</f>
        <v>0</v>
      </c>
      <c r="M845" s="174">
        <f>IF(ISBLANK(Table1[[#This Row],[Fuel Used (in liters)]]),,Table1[[#This Row],[Distance Travelled (km)]]/Table1[[#This Row],[Fuel Used (in liters)]])</f>
        <v>0</v>
      </c>
    </row>
    <row r="846" spans="2:13">
      <c r="B846">
        <f>IF(ISBLANK(Table1[[#This Row],[Date]]), ,MONTH(Table1[[#This Row],[Date]]))</f>
        <v>0</v>
      </c>
      <c r="K846" s="19">
        <f>Table1[[#This Row],[Final Meter Reading (km) ]]-Table1[[#This Row],[Initial Meter Reading (km) ]]</f>
        <v>0</v>
      </c>
      <c r="M846" s="174">
        <f>IF(ISBLANK(Table1[[#This Row],[Fuel Used (in liters)]]),,Table1[[#This Row],[Distance Travelled (km)]]/Table1[[#This Row],[Fuel Used (in liters)]])</f>
        <v>0</v>
      </c>
    </row>
    <row r="847" spans="2:13">
      <c r="B847">
        <f>IF(ISBLANK(Table1[[#This Row],[Date]]), ,MONTH(Table1[[#This Row],[Date]]))</f>
        <v>0</v>
      </c>
      <c r="K847" s="19">
        <f>Table1[[#This Row],[Final Meter Reading (km) ]]-Table1[[#This Row],[Initial Meter Reading (km) ]]</f>
        <v>0</v>
      </c>
      <c r="M847" s="174">
        <f>IF(ISBLANK(Table1[[#This Row],[Fuel Used (in liters)]]),,Table1[[#This Row],[Distance Travelled (km)]]/Table1[[#This Row],[Fuel Used (in liters)]])</f>
        <v>0</v>
      </c>
    </row>
    <row r="848" spans="2:13">
      <c r="B848">
        <f>IF(ISBLANK(Table1[[#This Row],[Date]]), ,MONTH(Table1[[#This Row],[Date]]))</f>
        <v>0</v>
      </c>
      <c r="K848" s="19">
        <f>Table1[[#This Row],[Final Meter Reading (km) ]]-Table1[[#This Row],[Initial Meter Reading (km) ]]</f>
        <v>0</v>
      </c>
      <c r="M848" s="174">
        <f>IF(ISBLANK(Table1[[#This Row],[Fuel Used (in liters)]]),,Table1[[#This Row],[Distance Travelled (km)]]/Table1[[#This Row],[Fuel Used (in liters)]])</f>
        <v>0</v>
      </c>
    </row>
    <row r="849" spans="2:13">
      <c r="B849">
        <f>IF(ISBLANK(Table1[[#This Row],[Date]]), ,MONTH(Table1[[#This Row],[Date]]))</f>
        <v>0</v>
      </c>
      <c r="K849" s="19">
        <f>Table1[[#This Row],[Final Meter Reading (km) ]]-Table1[[#This Row],[Initial Meter Reading (km) ]]</f>
        <v>0</v>
      </c>
      <c r="M849" s="174">
        <f>IF(ISBLANK(Table1[[#This Row],[Fuel Used (in liters)]]),,Table1[[#This Row],[Distance Travelled (km)]]/Table1[[#This Row],[Fuel Used (in liters)]])</f>
        <v>0</v>
      </c>
    </row>
    <row r="850" spans="2:13">
      <c r="B850">
        <f>IF(ISBLANK(Table1[[#This Row],[Date]]), ,MONTH(Table1[[#This Row],[Date]]))</f>
        <v>0</v>
      </c>
      <c r="K850" s="19">
        <f>Table1[[#This Row],[Final Meter Reading (km) ]]-Table1[[#This Row],[Initial Meter Reading (km) ]]</f>
        <v>0</v>
      </c>
      <c r="M850" s="174">
        <f>IF(ISBLANK(Table1[[#This Row],[Fuel Used (in liters)]]),,Table1[[#This Row],[Distance Travelled (km)]]/Table1[[#This Row],[Fuel Used (in liters)]])</f>
        <v>0</v>
      </c>
    </row>
    <row r="851" spans="2:13">
      <c r="B851">
        <f>IF(ISBLANK(Table1[[#This Row],[Date]]), ,MONTH(Table1[[#This Row],[Date]]))</f>
        <v>0</v>
      </c>
      <c r="K851" s="19">
        <f>Table1[[#This Row],[Final Meter Reading (km) ]]-Table1[[#This Row],[Initial Meter Reading (km) ]]</f>
        <v>0</v>
      </c>
      <c r="M851" s="174">
        <f>IF(ISBLANK(Table1[[#This Row],[Fuel Used (in liters)]]),,Table1[[#This Row],[Distance Travelled (km)]]/Table1[[#This Row],[Fuel Used (in liters)]])</f>
        <v>0</v>
      </c>
    </row>
    <row r="852" spans="2:13">
      <c r="B852">
        <f>IF(ISBLANK(Table1[[#This Row],[Date]]), ,MONTH(Table1[[#This Row],[Date]]))</f>
        <v>0</v>
      </c>
      <c r="K852" s="19">
        <f>Table1[[#This Row],[Final Meter Reading (km) ]]-Table1[[#This Row],[Initial Meter Reading (km) ]]</f>
        <v>0</v>
      </c>
      <c r="M852" s="174">
        <f>IF(ISBLANK(Table1[[#This Row],[Fuel Used (in liters)]]),,Table1[[#This Row],[Distance Travelled (km)]]/Table1[[#This Row],[Fuel Used (in liters)]])</f>
        <v>0</v>
      </c>
    </row>
    <row r="853" spans="2:13">
      <c r="B853">
        <f>IF(ISBLANK(Table1[[#This Row],[Date]]), ,MONTH(Table1[[#This Row],[Date]]))</f>
        <v>0</v>
      </c>
      <c r="K853" s="19">
        <f>Table1[[#This Row],[Final Meter Reading (km) ]]-Table1[[#This Row],[Initial Meter Reading (km) ]]</f>
        <v>0</v>
      </c>
      <c r="M853" s="174">
        <f>IF(ISBLANK(Table1[[#This Row],[Fuel Used (in liters)]]),,Table1[[#This Row],[Distance Travelled (km)]]/Table1[[#This Row],[Fuel Used (in liters)]])</f>
        <v>0</v>
      </c>
    </row>
    <row r="854" spans="2:13">
      <c r="B854">
        <f>IF(ISBLANK(Table1[[#This Row],[Date]]), ,MONTH(Table1[[#This Row],[Date]]))</f>
        <v>0</v>
      </c>
      <c r="K854" s="19">
        <f>Table1[[#This Row],[Final Meter Reading (km) ]]-Table1[[#This Row],[Initial Meter Reading (km) ]]</f>
        <v>0</v>
      </c>
      <c r="M854" s="174">
        <f>IF(ISBLANK(Table1[[#This Row],[Fuel Used (in liters)]]),,Table1[[#This Row],[Distance Travelled (km)]]/Table1[[#This Row],[Fuel Used (in liters)]])</f>
        <v>0</v>
      </c>
    </row>
    <row r="855" spans="2:13">
      <c r="B855">
        <f>IF(ISBLANK(Table1[[#This Row],[Date]]), ,MONTH(Table1[[#This Row],[Date]]))</f>
        <v>0</v>
      </c>
      <c r="K855" s="19">
        <f>Table1[[#This Row],[Final Meter Reading (km) ]]-Table1[[#This Row],[Initial Meter Reading (km) ]]</f>
        <v>0</v>
      </c>
      <c r="M855" s="174">
        <f>IF(ISBLANK(Table1[[#This Row],[Fuel Used (in liters)]]),,Table1[[#This Row],[Distance Travelled (km)]]/Table1[[#This Row],[Fuel Used (in liters)]])</f>
        <v>0</v>
      </c>
    </row>
    <row r="856" spans="2:13">
      <c r="B856">
        <f>IF(ISBLANK(Table1[[#This Row],[Date]]), ,MONTH(Table1[[#This Row],[Date]]))</f>
        <v>0</v>
      </c>
      <c r="K856" s="19">
        <f>Table1[[#This Row],[Final Meter Reading (km) ]]-Table1[[#This Row],[Initial Meter Reading (km) ]]</f>
        <v>0</v>
      </c>
      <c r="M856" s="174">
        <f>IF(ISBLANK(Table1[[#This Row],[Fuel Used (in liters)]]),,Table1[[#This Row],[Distance Travelled (km)]]/Table1[[#This Row],[Fuel Used (in liters)]])</f>
        <v>0</v>
      </c>
    </row>
    <row r="857" spans="2:13">
      <c r="B857">
        <f>IF(ISBLANK(Table1[[#This Row],[Date]]), ,MONTH(Table1[[#This Row],[Date]]))</f>
        <v>0</v>
      </c>
      <c r="K857" s="19">
        <f>Table1[[#This Row],[Final Meter Reading (km) ]]-Table1[[#This Row],[Initial Meter Reading (km) ]]</f>
        <v>0</v>
      </c>
      <c r="M857" s="174">
        <f>IF(ISBLANK(Table1[[#This Row],[Fuel Used (in liters)]]),,Table1[[#This Row],[Distance Travelled (km)]]/Table1[[#This Row],[Fuel Used (in liters)]])</f>
        <v>0</v>
      </c>
    </row>
    <row r="858" spans="2:13">
      <c r="B858">
        <f>IF(ISBLANK(Table1[[#This Row],[Date]]), ,MONTH(Table1[[#This Row],[Date]]))</f>
        <v>0</v>
      </c>
      <c r="K858" s="19">
        <f>Table1[[#This Row],[Final Meter Reading (km) ]]-Table1[[#This Row],[Initial Meter Reading (km) ]]</f>
        <v>0</v>
      </c>
      <c r="M858" s="174">
        <f>IF(ISBLANK(Table1[[#This Row],[Fuel Used (in liters)]]),,Table1[[#This Row],[Distance Travelled (km)]]/Table1[[#This Row],[Fuel Used (in liters)]])</f>
        <v>0</v>
      </c>
    </row>
    <row r="859" spans="2:13">
      <c r="B859">
        <f>IF(ISBLANK(Table1[[#This Row],[Date]]), ,MONTH(Table1[[#This Row],[Date]]))</f>
        <v>0</v>
      </c>
      <c r="K859" s="19">
        <f>Table1[[#This Row],[Final Meter Reading (km) ]]-Table1[[#This Row],[Initial Meter Reading (km) ]]</f>
        <v>0</v>
      </c>
      <c r="M859" s="174">
        <f>IF(ISBLANK(Table1[[#This Row],[Fuel Used (in liters)]]),,Table1[[#This Row],[Distance Travelled (km)]]/Table1[[#This Row],[Fuel Used (in liters)]])</f>
        <v>0</v>
      </c>
    </row>
    <row r="860" spans="2:13">
      <c r="B860">
        <f>IF(ISBLANK(Table1[[#This Row],[Date]]), ,MONTH(Table1[[#This Row],[Date]]))</f>
        <v>0</v>
      </c>
      <c r="K860" s="19">
        <f>Table1[[#This Row],[Final Meter Reading (km) ]]-Table1[[#This Row],[Initial Meter Reading (km) ]]</f>
        <v>0</v>
      </c>
      <c r="M860" s="174">
        <f>IF(ISBLANK(Table1[[#This Row],[Fuel Used (in liters)]]),,Table1[[#This Row],[Distance Travelled (km)]]/Table1[[#This Row],[Fuel Used (in liters)]])</f>
        <v>0</v>
      </c>
    </row>
    <row r="861" spans="2:13">
      <c r="B861">
        <f>IF(ISBLANK(Table1[[#This Row],[Date]]), ,MONTH(Table1[[#This Row],[Date]]))</f>
        <v>0</v>
      </c>
      <c r="K861" s="19">
        <f>Table1[[#This Row],[Final Meter Reading (km) ]]-Table1[[#This Row],[Initial Meter Reading (km) ]]</f>
        <v>0</v>
      </c>
      <c r="M861" s="174">
        <f>IF(ISBLANK(Table1[[#This Row],[Fuel Used (in liters)]]),,Table1[[#This Row],[Distance Travelled (km)]]/Table1[[#This Row],[Fuel Used (in liters)]])</f>
        <v>0</v>
      </c>
    </row>
    <row r="862" spans="2:13">
      <c r="B862">
        <f>IF(ISBLANK(Table1[[#This Row],[Date]]), ,MONTH(Table1[[#This Row],[Date]]))</f>
        <v>0</v>
      </c>
      <c r="K862" s="19">
        <f>Table1[[#This Row],[Final Meter Reading (km) ]]-Table1[[#This Row],[Initial Meter Reading (km) ]]</f>
        <v>0</v>
      </c>
      <c r="M862" s="174">
        <f>IF(ISBLANK(Table1[[#This Row],[Fuel Used (in liters)]]),,Table1[[#This Row],[Distance Travelled (km)]]/Table1[[#This Row],[Fuel Used (in liters)]])</f>
        <v>0</v>
      </c>
    </row>
    <row r="863" spans="2:13">
      <c r="B863">
        <f>IF(ISBLANK(Table1[[#This Row],[Date]]), ,MONTH(Table1[[#This Row],[Date]]))</f>
        <v>0</v>
      </c>
      <c r="K863" s="19">
        <f>Table1[[#This Row],[Final Meter Reading (km) ]]-Table1[[#This Row],[Initial Meter Reading (km) ]]</f>
        <v>0</v>
      </c>
      <c r="M863" s="174">
        <f>IF(ISBLANK(Table1[[#This Row],[Fuel Used (in liters)]]),,Table1[[#This Row],[Distance Travelled (km)]]/Table1[[#This Row],[Fuel Used (in liters)]])</f>
        <v>0</v>
      </c>
    </row>
    <row r="864" spans="2:13">
      <c r="B864">
        <f>IF(ISBLANK(Table1[[#This Row],[Date]]), ,MONTH(Table1[[#This Row],[Date]]))</f>
        <v>0</v>
      </c>
      <c r="K864" s="19">
        <f>Table1[[#This Row],[Final Meter Reading (km) ]]-Table1[[#This Row],[Initial Meter Reading (km) ]]</f>
        <v>0</v>
      </c>
      <c r="M864" s="174">
        <f>IF(ISBLANK(Table1[[#This Row],[Fuel Used (in liters)]]),,Table1[[#This Row],[Distance Travelled (km)]]/Table1[[#This Row],[Fuel Used (in liters)]])</f>
        <v>0</v>
      </c>
    </row>
    <row r="865" spans="2:13">
      <c r="B865">
        <f>IF(ISBLANK(Table1[[#This Row],[Date]]), ,MONTH(Table1[[#This Row],[Date]]))</f>
        <v>0</v>
      </c>
      <c r="K865" s="19">
        <f>Table1[[#This Row],[Final Meter Reading (km) ]]-Table1[[#This Row],[Initial Meter Reading (km) ]]</f>
        <v>0</v>
      </c>
      <c r="M865" s="174">
        <f>IF(ISBLANK(Table1[[#This Row],[Fuel Used (in liters)]]),,Table1[[#This Row],[Distance Travelled (km)]]/Table1[[#This Row],[Fuel Used (in liters)]])</f>
        <v>0</v>
      </c>
    </row>
    <row r="866" spans="2:13">
      <c r="B866">
        <f>IF(ISBLANK(Table1[[#This Row],[Date]]), ,MONTH(Table1[[#This Row],[Date]]))</f>
        <v>0</v>
      </c>
      <c r="K866" s="19">
        <f>Table1[[#This Row],[Final Meter Reading (km) ]]-Table1[[#This Row],[Initial Meter Reading (km) ]]</f>
        <v>0</v>
      </c>
      <c r="M866" s="174">
        <f>IF(ISBLANK(Table1[[#This Row],[Fuel Used (in liters)]]),,Table1[[#This Row],[Distance Travelled (km)]]/Table1[[#This Row],[Fuel Used (in liters)]])</f>
        <v>0</v>
      </c>
    </row>
    <row r="867" spans="2:13">
      <c r="B867">
        <f>IF(ISBLANK(Table1[[#This Row],[Date]]), ,MONTH(Table1[[#This Row],[Date]]))</f>
        <v>0</v>
      </c>
      <c r="K867" s="19">
        <f>Table1[[#This Row],[Final Meter Reading (km) ]]-Table1[[#This Row],[Initial Meter Reading (km) ]]</f>
        <v>0</v>
      </c>
      <c r="M867" s="174">
        <f>IF(ISBLANK(Table1[[#This Row],[Fuel Used (in liters)]]),,Table1[[#This Row],[Distance Travelled (km)]]/Table1[[#This Row],[Fuel Used (in liters)]])</f>
        <v>0</v>
      </c>
    </row>
    <row r="868" spans="2:13">
      <c r="B868">
        <f>IF(ISBLANK(Table1[[#This Row],[Date]]), ,MONTH(Table1[[#This Row],[Date]]))</f>
        <v>0</v>
      </c>
      <c r="K868" s="19">
        <f>Table1[[#This Row],[Final Meter Reading (km) ]]-Table1[[#This Row],[Initial Meter Reading (km) ]]</f>
        <v>0</v>
      </c>
      <c r="M868" s="174">
        <f>IF(ISBLANK(Table1[[#This Row],[Fuel Used (in liters)]]),,Table1[[#This Row],[Distance Travelled (km)]]/Table1[[#This Row],[Fuel Used (in liters)]])</f>
        <v>0</v>
      </c>
    </row>
    <row r="869" spans="2:13">
      <c r="B869">
        <f>IF(ISBLANK(Table1[[#This Row],[Date]]), ,MONTH(Table1[[#This Row],[Date]]))</f>
        <v>0</v>
      </c>
      <c r="K869" s="19">
        <f>Table1[[#This Row],[Final Meter Reading (km) ]]-Table1[[#This Row],[Initial Meter Reading (km) ]]</f>
        <v>0</v>
      </c>
      <c r="M869" s="174">
        <f>IF(ISBLANK(Table1[[#This Row],[Fuel Used (in liters)]]),,Table1[[#This Row],[Distance Travelled (km)]]/Table1[[#This Row],[Fuel Used (in liters)]])</f>
        <v>0</v>
      </c>
    </row>
    <row r="870" spans="2:13">
      <c r="B870">
        <f>IF(ISBLANK(Table1[[#This Row],[Date]]), ,MONTH(Table1[[#This Row],[Date]]))</f>
        <v>0</v>
      </c>
      <c r="K870" s="19">
        <f>Table1[[#This Row],[Final Meter Reading (km) ]]-Table1[[#This Row],[Initial Meter Reading (km) ]]</f>
        <v>0</v>
      </c>
      <c r="M870" s="174">
        <f>IF(ISBLANK(Table1[[#This Row],[Fuel Used (in liters)]]),,Table1[[#This Row],[Distance Travelled (km)]]/Table1[[#This Row],[Fuel Used (in liters)]])</f>
        <v>0</v>
      </c>
    </row>
    <row r="871" spans="2:13">
      <c r="B871">
        <f>IF(ISBLANK(Table1[[#This Row],[Date]]), ,MONTH(Table1[[#This Row],[Date]]))</f>
        <v>0</v>
      </c>
      <c r="K871" s="19">
        <f>Table1[[#This Row],[Final Meter Reading (km) ]]-Table1[[#This Row],[Initial Meter Reading (km) ]]</f>
        <v>0</v>
      </c>
      <c r="M871" s="174">
        <f>IF(ISBLANK(Table1[[#This Row],[Fuel Used (in liters)]]),,Table1[[#This Row],[Distance Travelled (km)]]/Table1[[#This Row],[Fuel Used (in liters)]])</f>
        <v>0</v>
      </c>
    </row>
    <row r="872" spans="2:13">
      <c r="B872">
        <f>IF(ISBLANK(Table1[[#This Row],[Date]]), ,MONTH(Table1[[#This Row],[Date]]))</f>
        <v>0</v>
      </c>
      <c r="K872" s="19">
        <f>Table1[[#This Row],[Final Meter Reading (km) ]]-Table1[[#This Row],[Initial Meter Reading (km) ]]</f>
        <v>0</v>
      </c>
      <c r="M872" s="174">
        <f>IF(ISBLANK(Table1[[#This Row],[Fuel Used (in liters)]]),,Table1[[#This Row],[Distance Travelled (km)]]/Table1[[#This Row],[Fuel Used (in liters)]])</f>
        <v>0</v>
      </c>
    </row>
    <row r="873" spans="2:13">
      <c r="B873">
        <f>IF(ISBLANK(Table1[[#This Row],[Date]]), ,MONTH(Table1[[#This Row],[Date]]))</f>
        <v>0</v>
      </c>
      <c r="K873" s="19">
        <f>Table1[[#This Row],[Final Meter Reading (km) ]]-Table1[[#This Row],[Initial Meter Reading (km) ]]</f>
        <v>0</v>
      </c>
      <c r="M873" s="174">
        <f>IF(ISBLANK(Table1[[#This Row],[Fuel Used (in liters)]]),,Table1[[#This Row],[Distance Travelled (km)]]/Table1[[#This Row],[Fuel Used (in liters)]])</f>
        <v>0</v>
      </c>
    </row>
    <row r="874" spans="2:13">
      <c r="B874">
        <f>IF(ISBLANK(Table1[[#This Row],[Date]]), ,MONTH(Table1[[#This Row],[Date]]))</f>
        <v>0</v>
      </c>
      <c r="K874" s="19">
        <f>Table1[[#This Row],[Final Meter Reading (km) ]]-Table1[[#This Row],[Initial Meter Reading (km) ]]</f>
        <v>0</v>
      </c>
      <c r="M874" s="174">
        <f>IF(ISBLANK(Table1[[#This Row],[Fuel Used (in liters)]]),,Table1[[#This Row],[Distance Travelled (km)]]/Table1[[#This Row],[Fuel Used (in liters)]])</f>
        <v>0</v>
      </c>
    </row>
    <row r="875" spans="2:13">
      <c r="B875">
        <f>IF(ISBLANK(Table1[[#This Row],[Date]]), ,MONTH(Table1[[#This Row],[Date]]))</f>
        <v>0</v>
      </c>
      <c r="K875" s="19">
        <f>Table1[[#This Row],[Final Meter Reading (km) ]]-Table1[[#This Row],[Initial Meter Reading (km) ]]</f>
        <v>0</v>
      </c>
      <c r="M875" s="174">
        <f>IF(ISBLANK(Table1[[#This Row],[Fuel Used (in liters)]]),,Table1[[#This Row],[Distance Travelled (km)]]/Table1[[#This Row],[Fuel Used (in liters)]])</f>
        <v>0</v>
      </c>
    </row>
    <row r="876" spans="2:13">
      <c r="B876">
        <f>IF(ISBLANK(Table1[[#This Row],[Date]]), ,MONTH(Table1[[#This Row],[Date]]))</f>
        <v>0</v>
      </c>
      <c r="K876" s="19">
        <f>Table1[[#This Row],[Final Meter Reading (km) ]]-Table1[[#This Row],[Initial Meter Reading (km) ]]</f>
        <v>0</v>
      </c>
      <c r="M876" s="174">
        <f>IF(ISBLANK(Table1[[#This Row],[Fuel Used (in liters)]]),,Table1[[#This Row],[Distance Travelled (km)]]/Table1[[#This Row],[Fuel Used (in liters)]])</f>
        <v>0</v>
      </c>
    </row>
    <row r="877" spans="2:13">
      <c r="B877">
        <f>IF(ISBLANK(Table1[[#This Row],[Date]]), ,MONTH(Table1[[#This Row],[Date]]))</f>
        <v>0</v>
      </c>
      <c r="K877" s="19">
        <f>Table1[[#This Row],[Final Meter Reading (km) ]]-Table1[[#This Row],[Initial Meter Reading (km) ]]</f>
        <v>0</v>
      </c>
      <c r="M877" s="174">
        <f>IF(ISBLANK(Table1[[#This Row],[Fuel Used (in liters)]]),,Table1[[#This Row],[Distance Travelled (km)]]/Table1[[#This Row],[Fuel Used (in liters)]])</f>
        <v>0</v>
      </c>
    </row>
    <row r="878" spans="2:13">
      <c r="B878">
        <f>IF(ISBLANK(Table1[[#This Row],[Date]]), ,MONTH(Table1[[#This Row],[Date]]))</f>
        <v>0</v>
      </c>
      <c r="K878" s="19">
        <f>Table1[[#This Row],[Final Meter Reading (km) ]]-Table1[[#This Row],[Initial Meter Reading (km) ]]</f>
        <v>0</v>
      </c>
      <c r="M878" s="174">
        <f>IF(ISBLANK(Table1[[#This Row],[Fuel Used (in liters)]]),,Table1[[#This Row],[Distance Travelled (km)]]/Table1[[#This Row],[Fuel Used (in liters)]])</f>
        <v>0</v>
      </c>
    </row>
    <row r="879" spans="2:13">
      <c r="B879">
        <f>IF(ISBLANK(Table1[[#This Row],[Date]]), ,MONTH(Table1[[#This Row],[Date]]))</f>
        <v>0</v>
      </c>
      <c r="K879" s="19">
        <f>Table1[[#This Row],[Final Meter Reading (km) ]]-Table1[[#This Row],[Initial Meter Reading (km) ]]</f>
        <v>0</v>
      </c>
      <c r="M879" s="174">
        <f>IF(ISBLANK(Table1[[#This Row],[Fuel Used (in liters)]]),,Table1[[#This Row],[Distance Travelled (km)]]/Table1[[#This Row],[Fuel Used (in liters)]])</f>
        <v>0</v>
      </c>
    </row>
    <row r="880" spans="2:13">
      <c r="B880">
        <f>IF(ISBLANK(Table1[[#This Row],[Date]]), ,MONTH(Table1[[#This Row],[Date]]))</f>
        <v>0</v>
      </c>
      <c r="K880" s="19">
        <f>Table1[[#This Row],[Final Meter Reading (km) ]]-Table1[[#This Row],[Initial Meter Reading (km) ]]</f>
        <v>0</v>
      </c>
      <c r="M880" s="174">
        <f>IF(ISBLANK(Table1[[#This Row],[Fuel Used (in liters)]]),,Table1[[#This Row],[Distance Travelled (km)]]/Table1[[#This Row],[Fuel Used (in liters)]])</f>
        <v>0</v>
      </c>
    </row>
    <row r="881" spans="2:13">
      <c r="B881">
        <f>IF(ISBLANK(Table1[[#This Row],[Date]]), ,MONTH(Table1[[#This Row],[Date]]))</f>
        <v>0</v>
      </c>
      <c r="K881" s="19">
        <f>Table1[[#This Row],[Final Meter Reading (km) ]]-Table1[[#This Row],[Initial Meter Reading (km) ]]</f>
        <v>0</v>
      </c>
      <c r="M881" s="174">
        <f>IF(ISBLANK(Table1[[#This Row],[Fuel Used (in liters)]]),,Table1[[#This Row],[Distance Travelled (km)]]/Table1[[#This Row],[Fuel Used (in liters)]])</f>
        <v>0</v>
      </c>
    </row>
    <row r="882" spans="2:13">
      <c r="B882">
        <f>IF(ISBLANK(Table1[[#This Row],[Date]]), ,MONTH(Table1[[#This Row],[Date]]))</f>
        <v>0</v>
      </c>
      <c r="K882" s="19">
        <f>Table1[[#This Row],[Final Meter Reading (km) ]]-Table1[[#This Row],[Initial Meter Reading (km) ]]</f>
        <v>0</v>
      </c>
      <c r="M882" s="174">
        <f>IF(ISBLANK(Table1[[#This Row],[Fuel Used (in liters)]]),,Table1[[#This Row],[Distance Travelled (km)]]/Table1[[#This Row],[Fuel Used (in liters)]])</f>
        <v>0</v>
      </c>
    </row>
    <row r="883" spans="2:13">
      <c r="B883">
        <f>IF(ISBLANK(Table1[[#This Row],[Date]]), ,MONTH(Table1[[#This Row],[Date]]))</f>
        <v>0</v>
      </c>
      <c r="K883" s="19">
        <f>Table1[[#This Row],[Final Meter Reading (km) ]]-Table1[[#This Row],[Initial Meter Reading (km) ]]</f>
        <v>0</v>
      </c>
      <c r="M883" s="174">
        <f>IF(ISBLANK(Table1[[#This Row],[Fuel Used (in liters)]]),,Table1[[#This Row],[Distance Travelled (km)]]/Table1[[#This Row],[Fuel Used (in liters)]])</f>
        <v>0</v>
      </c>
    </row>
    <row r="884" spans="2:13">
      <c r="B884">
        <f>IF(ISBLANK(Table1[[#This Row],[Date]]), ,MONTH(Table1[[#This Row],[Date]]))</f>
        <v>0</v>
      </c>
      <c r="K884" s="19">
        <f>Table1[[#This Row],[Final Meter Reading (km) ]]-Table1[[#This Row],[Initial Meter Reading (km) ]]</f>
        <v>0</v>
      </c>
      <c r="M884" s="174">
        <f>IF(ISBLANK(Table1[[#This Row],[Fuel Used (in liters)]]),,Table1[[#This Row],[Distance Travelled (km)]]/Table1[[#This Row],[Fuel Used (in liters)]])</f>
        <v>0</v>
      </c>
    </row>
    <row r="885" spans="2:13">
      <c r="B885">
        <f>IF(ISBLANK(Table1[[#This Row],[Date]]), ,MONTH(Table1[[#This Row],[Date]]))</f>
        <v>0</v>
      </c>
      <c r="K885" s="19">
        <f>Table1[[#This Row],[Final Meter Reading (km) ]]-Table1[[#This Row],[Initial Meter Reading (km) ]]</f>
        <v>0</v>
      </c>
      <c r="M885" s="174">
        <f>IF(ISBLANK(Table1[[#This Row],[Fuel Used (in liters)]]),,Table1[[#This Row],[Distance Travelled (km)]]/Table1[[#This Row],[Fuel Used (in liters)]])</f>
        <v>0</v>
      </c>
    </row>
    <row r="886" spans="2:13">
      <c r="B886">
        <f>IF(ISBLANK(Table1[[#This Row],[Date]]), ,MONTH(Table1[[#This Row],[Date]]))</f>
        <v>0</v>
      </c>
      <c r="K886" s="19">
        <f>Table1[[#This Row],[Final Meter Reading (km) ]]-Table1[[#This Row],[Initial Meter Reading (km) ]]</f>
        <v>0</v>
      </c>
      <c r="M886" s="174">
        <f>IF(ISBLANK(Table1[[#This Row],[Fuel Used (in liters)]]),,Table1[[#This Row],[Distance Travelled (km)]]/Table1[[#This Row],[Fuel Used (in liters)]])</f>
        <v>0</v>
      </c>
    </row>
    <row r="887" spans="2:13">
      <c r="B887">
        <f>IF(ISBLANK(Table1[[#This Row],[Date]]), ,MONTH(Table1[[#This Row],[Date]]))</f>
        <v>0</v>
      </c>
      <c r="K887" s="19">
        <f>Table1[[#This Row],[Final Meter Reading (km) ]]-Table1[[#This Row],[Initial Meter Reading (km) ]]</f>
        <v>0</v>
      </c>
      <c r="M887" s="174">
        <f>IF(ISBLANK(Table1[[#This Row],[Fuel Used (in liters)]]),,Table1[[#This Row],[Distance Travelled (km)]]/Table1[[#This Row],[Fuel Used (in liters)]])</f>
        <v>0</v>
      </c>
    </row>
    <row r="888" spans="2:13">
      <c r="B888">
        <f>IF(ISBLANK(Table1[[#This Row],[Date]]), ,MONTH(Table1[[#This Row],[Date]]))</f>
        <v>0</v>
      </c>
      <c r="K888" s="19">
        <f>Table1[[#This Row],[Final Meter Reading (km) ]]-Table1[[#This Row],[Initial Meter Reading (km) ]]</f>
        <v>0</v>
      </c>
      <c r="M888" s="174">
        <f>IF(ISBLANK(Table1[[#This Row],[Fuel Used (in liters)]]),,Table1[[#This Row],[Distance Travelled (km)]]/Table1[[#This Row],[Fuel Used (in liters)]])</f>
        <v>0</v>
      </c>
    </row>
    <row r="889" spans="2:13">
      <c r="B889">
        <f>IF(ISBLANK(Table1[[#This Row],[Date]]), ,MONTH(Table1[[#This Row],[Date]]))</f>
        <v>0</v>
      </c>
      <c r="K889" s="19">
        <f>Table1[[#This Row],[Final Meter Reading (km) ]]-Table1[[#This Row],[Initial Meter Reading (km) ]]</f>
        <v>0</v>
      </c>
      <c r="M889" s="174">
        <f>IF(ISBLANK(Table1[[#This Row],[Fuel Used (in liters)]]),,Table1[[#This Row],[Distance Travelled (km)]]/Table1[[#This Row],[Fuel Used (in liters)]])</f>
        <v>0</v>
      </c>
    </row>
    <row r="890" spans="2:13">
      <c r="B890">
        <f>IF(ISBLANK(Table1[[#This Row],[Date]]), ,MONTH(Table1[[#This Row],[Date]]))</f>
        <v>0</v>
      </c>
      <c r="K890" s="19">
        <f>Table1[[#This Row],[Final Meter Reading (km) ]]-Table1[[#This Row],[Initial Meter Reading (km) ]]</f>
        <v>0</v>
      </c>
      <c r="M890" s="174">
        <f>IF(ISBLANK(Table1[[#This Row],[Fuel Used (in liters)]]),,Table1[[#This Row],[Distance Travelled (km)]]/Table1[[#This Row],[Fuel Used (in liters)]])</f>
        <v>0</v>
      </c>
    </row>
    <row r="891" spans="2:13">
      <c r="B891">
        <f>IF(ISBLANK(Table1[[#This Row],[Date]]), ,MONTH(Table1[[#This Row],[Date]]))</f>
        <v>0</v>
      </c>
      <c r="K891" s="19">
        <f>Table1[[#This Row],[Final Meter Reading (km) ]]-Table1[[#This Row],[Initial Meter Reading (km) ]]</f>
        <v>0</v>
      </c>
      <c r="M891" s="174">
        <f>IF(ISBLANK(Table1[[#This Row],[Fuel Used (in liters)]]),,Table1[[#This Row],[Distance Travelled (km)]]/Table1[[#This Row],[Fuel Used (in liters)]])</f>
        <v>0</v>
      </c>
    </row>
    <row r="892" spans="2:13">
      <c r="B892">
        <f>IF(ISBLANK(Table1[[#This Row],[Date]]), ,MONTH(Table1[[#This Row],[Date]]))</f>
        <v>0</v>
      </c>
      <c r="K892" s="19">
        <f>Table1[[#This Row],[Final Meter Reading (km) ]]-Table1[[#This Row],[Initial Meter Reading (km) ]]</f>
        <v>0</v>
      </c>
      <c r="M892" s="174">
        <f>IF(ISBLANK(Table1[[#This Row],[Fuel Used (in liters)]]),,Table1[[#This Row],[Distance Travelled (km)]]/Table1[[#This Row],[Fuel Used (in liters)]])</f>
        <v>0</v>
      </c>
    </row>
    <row r="893" spans="2:13">
      <c r="B893">
        <f>IF(ISBLANK(Table1[[#This Row],[Date]]), ,MONTH(Table1[[#This Row],[Date]]))</f>
        <v>0</v>
      </c>
      <c r="K893" s="19">
        <f>Table1[[#This Row],[Final Meter Reading (km) ]]-Table1[[#This Row],[Initial Meter Reading (km) ]]</f>
        <v>0</v>
      </c>
      <c r="M893" s="174">
        <f>IF(ISBLANK(Table1[[#This Row],[Fuel Used (in liters)]]),,Table1[[#This Row],[Distance Travelled (km)]]/Table1[[#This Row],[Fuel Used (in liters)]])</f>
        <v>0</v>
      </c>
    </row>
    <row r="894" spans="2:13">
      <c r="B894">
        <f>IF(ISBLANK(Table1[[#This Row],[Date]]), ,MONTH(Table1[[#This Row],[Date]]))</f>
        <v>0</v>
      </c>
      <c r="K894" s="19">
        <f>Table1[[#This Row],[Final Meter Reading (km) ]]-Table1[[#This Row],[Initial Meter Reading (km) ]]</f>
        <v>0</v>
      </c>
      <c r="M894" s="174">
        <f>IF(ISBLANK(Table1[[#This Row],[Fuel Used (in liters)]]),,Table1[[#This Row],[Distance Travelled (km)]]/Table1[[#This Row],[Fuel Used (in liters)]])</f>
        <v>0</v>
      </c>
    </row>
    <row r="895" spans="2:13">
      <c r="B895">
        <f>IF(ISBLANK(Table1[[#This Row],[Date]]), ,MONTH(Table1[[#This Row],[Date]]))</f>
        <v>0</v>
      </c>
      <c r="K895" s="19">
        <f>Table1[[#This Row],[Final Meter Reading (km) ]]-Table1[[#This Row],[Initial Meter Reading (km) ]]</f>
        <v>0</v>
      </c>
      <c r="M895" s="174">
        <f>IF(ISBLANK(Table1[[#This Row],[Fuel Used (in liters)]]),,Table1[[#This Row],[Distance Travelled (km)]]/Table1[[#This Row],[Fuel Used (in liters)]])</f>
        <v>0</v>
      </c>
    </row>
    <row r="896" spans="2:13">
      <c r="B896">
        <f>IF(ISBLANK(Table1[[#This Row],[Date]]), ,MONTH(Table1[[#This Row],[Date]]))</f>
        <v>0</v>
      </c>
      <c r="K896" s="19">
        <f>Table1[[#This Row],[Final Meter Reading (km) ]]-Table1[[#This Row],[Initial Meter Reading (km) ]]</f>
        <v>0</v>
      </c>
      <c r="M896" s="174">
        <f>IF(ISBLANK(Table1[[#This Row],[Fuel Used (in liters)]]),,Table1[[#This Row],[Distance Travelled (km)]]/Table1[[#This Row],[Fuel Used (in liters)]])</f>
        <v>0</v>
      </c>
    </row>
    <row r="897" spans="2:13">
      <c r="B897">
        <f>IF(ISBLANK(Table1[[#This Row],[Date]]), ,MONTH(Table1[[#This Row],[Date]]))</f>
        <v>0</v>
      </c>
      <c r="K897" s="19">
        <f>Table1[[#This Row],[Final Meter Reading (km) ]]-Table1[[#This Row],[Initial Meter Reading (km) ]]</f>
        <v>0</v>
      </c>
      <c r="M897" s="174">
        <f>IF(ISBLANK(Table1[[#This Row],[Fuel Used (in liters)]]),,Table1[[#This Row],[Distance Travelled (km)]]/Table1[[#This Row],[Fuel Used (in liters)]])</f>
        <v>0</v>
      </c>
    </row>
    <row r="898" spans="2:13">
      <c r="B898">
        <f>IF(ISBLANK(Table1[[#This Row],[Date]]), ,MONTH(Table1[[#This Row],[Date]]))</f>
        <v>0</v>
      </c>
      <c r="K898" s="19">
        <f>Table1[[#This Row],[Final Meter Reading (km) ]]-Table1[[#This Row],[Initial Meter Reading (km) ]]</f>
        <v>0</v>
      </c>
      <c r="M898" s="174">
        <f>IF(ISBLANK(Table1[[#This Row],[Fuel Used (in liters)]]),,Table1[[#This Row],[Distance Travelled (km)]]/Table1[[#This Row],[Fuel Used (in liters)]])</f>
        <v>0</v>
      </c>
    </row>
    <row r="899" spans="2:13">
      <c r="B899">
        <f>IF(ISBLANK(Table1[[#This Row],[Date]]), ,MONTH(Table1[[#This Row],[Date]]))</f>
        <v>0</v>
      </c>
      <c r="K899" s="19">
        <f>Table1[[#This Row],[Final Meter Reading (km) ]]-Table1[[#This Row],[Initial Meter Reading (km) ]]</f>
        <v>0</v>
      </c>
      <c r="M899" s="174">
        <f>IF(ISBLANK(Table1[[#This Row],[Fuel Used (in liters)]]),,Table1[[#This Row],[Distance Travelled (km)]]/Table1[[#This Row],[Fuel Used (in liters)]])</f>
        <v>0</v>
      </c>
    </row>
    <row r="900" spans="2:13">
      <c r="B900">
        <f>IF(ISBLANK(Table1[[#This Row],[Date]]), ,MONTH(Table1[[#This Row],[Date]]))</f>
        <v>0</v>
      </c>
      <c r="K900" s="19">
        <f>Table1[[#This Row],[Final Meter Reading (km) ]]-Table1[[#This Row],[Initial Meter Reading (km) ]]</f>
        <v>0</v>
      </c>
      <c r="M900" s="174">
        <f>IF(ISBLANK(Table1[[#This Row],[Fuel Used (in liters)]]),,Table1[[#This Row],[Distance Travelled (km)]]/Table1[[#This Row],[Fuel Used (in liters)]])</f>
        <v>0</v>
      </c>
    </row>
    <row r="901" spans="2:13">
      <c r="B901">
        <f>IF(ISBLANK(Table1[[#This Row],[Date]]), ,MONTH(Table1[[#This Row],[Date]]))</f>
        <v>0</v>
      </c>
      <c r="K901" s="19">
        <f>Table1[[#This Row],[Final Meter Reading (km) ]]-Table1[[#This Row],[Initial Meter Reading (km) ]]</f>
        <v>0</v>
      </c>
      <c r="M901" s="174">
        <f>IF(ISBLANK(Table1[[#This Row],[Fuel Used (in liters)]]),,Table1[[#This Row],[Distance Travelled (km)]]/Table1[[#This Row],[Fuel Used (in liters)]])</f>
        <v>0</v>
      </c>
    </row>
    <row r="902" spans="2:13">
      <c r="B902">
        <f>IF(ISBLANK(Table1[[#This Row],[Date]]), ,MONTH(Table1[[#This Row],[Date]]))</f>
        <v>0</v>
      </c>
      <c r="K902" s="19">
        <f>Table1[[#This Row],[Final Meter Reading (km) ]]-Table1[[#This Row],[Initial Meter Reading (km) ]]</f>
        <v>0</v>
      </c>
      <c r="M902" s="174">
        <f>IF(ISBLANK(Table1[[#This Row],[Fuel Used (in liters)]]),,Table1[[#This Row],[Distance Travelled (km)]]/Table1[[#This Row],[Fuel Used (in liters)]])</f>
        <v>0</v>
      </c>
    </row>
    <row r="903" spans="2:13">
      <c r="B903">
        <f>IF(ISBLANK(Table1[[#This Row],[Date]]), ,MONTH(Table1[[#This Row],[Date]]))</f>
        <v>0</v>
      </c>
      <c r="K903" s="19">
        <f>Table1[[#This Row],[Final Meter Reading (km) ]]-Table1[[#This Row],[Initial Meter Reading (km) ]]</f>
        <v>0</v>
      </c>
      <c r="M903" s="174">
        <f>IF(ISBLANK(Table1[[#This Row],[Fuel Used (in liters)]]),,Table1[[#This Row],[Distance Travelled (km)]]/Table1[[#This Row],[Fuel Used (in liters)]])</f>
        <v>0</v>
      </c>
    </row>
    <row r="904" spans="2:13">
      <c r="B904">
        <f>IF(ISBLANK(Table1[[#This Row],[Date]]), ,MONTH(Table1[[#This Row],[Date]]))</f>
        <v>0</v>
      </c>
      <c r="K904" s="19">
        <f>Table1[[#This Row],[Final Meter Reading (km) ]]-Table1[[#This Row],[Initial Meter Reading (km) ]]</f>
        <v>0</v>
      </c>
      <c r="M904" s="174">
        <f>IF(ISBLANK(Table1[[#This Row],[Fuel Used (in liters)]]),,Table1[[#This Row],[Distance Travelled (km)]]/Table1[[#This Row],[Fuel Used (in liters)]])</f>
        <v>0</v>
      </c>
    </row>
    <row r="905" spans="2:13">
      <c r="B905">
        <f>IF(ISBLANK(Table1[[#This Row],[Date]]), ,MONTH(Table1[[#This Row],[Date]]))</f>
        <v>0</v>
      </c>
      <c r="K905" s="19">
        <f>Table1[[#This Row],[Final Meter Reading (km) ]]-Table1[[#This Row],[Initial Meter Reading (km) ]]</f>
        <v>0</v>
      </c>
      <c r="M905" s="174">
        <f>IF(ISBLANK(Table1[[#This Row],[Fuel Used (in liters)]]),,Table1[[#This Row],[Distance Travelled (km)]]/Table1[[#This Row],[Fuel Used (in liters)]])</f>
        <v>0</v>
      </c>
    </row>
    <row r="906" spans="2:13">
      <c r="B906">
        <f>IF(ISBLANK(Table1[[#This Row],[Date]]), ,MONTH(Table1[[#This Row],[Date]]))</f>
        <v>0</v>
      </c>
      <c r="K906" s="19">
        <f>Table1[[#This Row],[Final Meter Reading (km) ]]-Table1[[#This Row],[Initial Meter Reading (km) ]]</f>
        <v>0</v>
      </c>
      <c r="M906" s="174">
        <f>IF(ISBLANK(Table1[[#This Row],[Fuel Used (in liters)]]),,Table1[[#This Row],[Distance Travelled (km)]]/Table1[[#This Row],[Fuel Used (in liters)]])</f>
        <v>0</v>
      </c>
    </row>
    <row r="907" spans="2:13">
      <c r="B907">
        <f>IF(ISBLANK(Table1[[#This Row],[Date]]), ,MONTH(Table1[[#This Row],[Date]]))</f>
        <v>0</v>
      </c>
      <c r="K907" s="19">
        <f>Table1[[#This Row],[Final Meter Reading (km) ]]-Table1[[#This Row],[Initial Meter Reading (km) ]]</f>
        <v>0</v>
      </c>
      <c r="M907" s="174">
        <f>IF(ISBLANK(Table1[[#This Row],[Fuel Used (in liters)]]),,Table1[[#This Row],[Distance Travelled (km)]]/Table1[[#This Row],[Fuel Used (in liters)]])</f>
        <v>0</v>
      </c>
    </row>
    <row r="908" spans="2:13">
      <c r="B908">
        <f>IF(ISBLANK(Table1[[#This Row],[Date]]), ,MONTH(Table1[[#This Row],[Date]]))</f>
        <v>0</v>
      </c>
      <c r="K908" s="19">
        <f>Table1[[#This Row],[Final Meter Reading (km) ]]-Table1[[#This Row],[Initial Meter Reading (km) ]]</f>
        <v>0</v>
      </c>
      <c r="M908" s="174">
        <f>IF(ISBLANK(Table1[[#This Row],[Fuel Used (in liters)]]),,Table1[[#This Row],[Distance Travelled (km)]]/Table1[[#This Row],[Fuel Used (in liters)]])</f>
        <v>0</v>
      </c>
    </row>
    <row r="909" spans="2:13">
      <c r="B909">
        <f>IF(ISBLANK(Table1[[#This Row],[Date]]), ,MONTH(Table1[[#This Row],[Date]]))</f>
        <v>0</v>
      </c>
      <c r="K909" s="19">
        <f>Table1[[#This Row],[Final Meter Reading (km) ]]-Table1[[#This Row],[Initial Meter Reading (km) ]]</f>
        <v>0</v>
      </c>
      <c r="M909" s="174">
        <f>IF(ISBLANK(Table1[[#This Row],[Fuel Used (in liters)]]),,Table1[[#This Row],[Distance Travelled (km)]]/Table1[[#This Row],[Fuel Used (in liters)]])</f>
        <v>0</v>
      </c>
    </row>
    <row r="910" spans="2:13">
      <c r="B910">
        <f>IF(ISBLANK(Table1[[#This Row],[Date]]), ,MONTH(Table1[[#This Row],[Date]]))</f>
        <v>0</v>
      </c>
      <c r="K910" s="19">
        <f>Table1[[#This Row],[Final Meter Reading (km) ]]-Table1[[#This Row],[Initial Meter Reading (km) ]]</f>
        <v>0</v>
      </c>
      <c r="M910" s="174">
        <f>IF(ISBLANK(Table1[[#This Row],[Fuel Used (in liters)]]),,Table1[[#This Row],[Distance Travelled (km)]]/Table1[[#This Row],[Fuel Used (in liters)]])</f>
        <v>0</v>
      </c>
    </row>
    <row r="911" spans="2:13">
      <c r="B911">
        <f>IF(ISBLANK(Table1[[#This Row],[Date]]), ,MONTH(Table1[[#This Row],[Date]]))</f>
        <v>0</v>
      </c>
      <c r="K911" s="19">
        <f>Table1[[#This Row],[Final Meter Reading (km) ]]-Table1[[#This Row],[Initial Meter Reading (km) ]]</f>
        <v>0</v>
      </c>
      <c r="M911" s="174">
        <f>IF(ISBLANK(Table1[[#This Row],[Fuel Used (in liters)]]),,Table1[[#This Row],[Distance Travelled (km)]]/Table1[[#This Row],[Fuel Used (in liters)]])</f>
        <v>0</v>
      </c>
    </row>
    <row r="912" spans="2:13">
      <c r="B912">
        <f>IF(ISBLANK(Table1[[#This Row],[Date]]), ,MONTH(Table1[[#This Row],[Date]]))</f>
        <v>0</v>
      </c>
      <c r="K912" s="19">
        <f>Table1[[#This Row],[Final Meter Reading (km) ]]-Table1[[#This Row],[Initial Meter Reading (km) ]]</f>
        <v>0</v>
      </c>
      <c r="M912" s="174">
        <f>IF(ISBLANK(Table1[[#This Row],[Fuel Used (in liters)]]),,Table1[[#This Row],[Distance Travelled (km)]]/Table1[[#This Row],[Fuel Used (in liters)]])</f>
        <v>0</v>
      </c>
    </row>
    <row r="913" spans="2:13">
      <c r="B913">
        <f>IF(ISBLANK(Table1[[#This Row],[Date]]), ,MONTH(Table1[[#This Row],[Date]]))</f>
        <v>0</v>
      </c>
      <c r="K913" s="19">
        <f>Table1[[#This Row],[Final Meter Reading (km) ]]-Table1[[#This Row],[Initial Meter Reading (km) ]]</f>
        <v>0</v>
      </c>
      <c r="M913" s="174">
        <f>IF(ISBLANK(Table1[[#This Row],[Fuel Used (in liters)]]),,Table1[[#This Row],[Distance Travelled (km)]]/Table1[[#This Row],[Fuel Used (in liters)]])</f>
        <v>0</v>
      </c>
    </row>
    <row r="914" spans="2:13">
      <c r="B914">
        <f>IF(ISBLANK(Table1[[#This Row],[Date]]), ,MONTH(Table1[[#This Row],[Date]]))</f>
        <v>0</v>
      </c>
      <c r="K914" s="19">
        <f>Table1[[#This Row],[Final Meter Reading (km) ]]-Table1[[#This Row],[Initial Meter Reading (km) ]]</f>
        <v>0</v>
      </c>
      <c r="M914" s="174">
        <f>IF(ISBLANK(Table1[[#This Row],[Fuel Used (in liters)]]),,Table1[[#This Row],[Distance Travelled (km)]]/Table1[[#This Row],[Fuel Used (in liters)]])</f>
        <v>0</v>
      </c>
    </row>
    <row r="915" spans="2:13">
      <c r="B915">
        <f>IF(ISBLANK(Table1[[#This Row],[Date]]), ,MONTH(Table1[[#This Row],[Date]]))</f>
        <v>0</v>
      </c>
      <c r="K915" s="19">
        <f>Table1[[#This Row],[Final Meter Reading (km) ]]-Table1[[#This Row],[Initial Meter Reading (km) ]]</f>
        <v>0</v>
      </c>
      <c r="M915" s="174">
        <f>IF(ISBLANK(Table1[[#This Row],[Fuel Used (in liters)]]),,Table1[[#This Row],[Distance Travelled (km)]]/Table1[[#This Row],[Fuel Used (in liters)]])</f>
        <v>0</v>
      </c>
    </row>
    <row r="916" spans="2:13">
      <c r="B916">
        <f>IF(ISBLANK(Table1[[#This Row],[Date]]), ,MONTH(Table1[[#This Row],[Date]]))</f>
        <v>0</v>
      </c>
      <c r="K916" s="19">
        <f>Table1[[#This Row],[Final Meter Reading (km) ]]-Table1[[#This Row],[Initial Meter Reading (km) ]]</f>
        <v>0</v>
      </c>
      <c r="M916" s="174">
        <f>IF(ISBLANK(Table1[[#This Row],[Fuel Used (in liters)]]),,Table1[[#This Row],[Distance Travelled (km)]]/Table1[[#This Row],[Fuel Used (in liters)]])</f>
        <v>0</v>
      </c>
    </row>
    <row r="917" spans="2:13">
      <c r="B917">
        <f>IF(ISBLANK(Table1[[#This Row],[Date]]), ,MONTH(Table1[[#This Row],[Date]]))</f>
        <v>0</v>
      </c>
      <c r="K917" s="19">
        <f>Table1[[#This Row],[Final Meter Reading (km) ]]-Table1[[#This Row],[Initial Meter Reading (km) ]]</f>
        <v>0</v>
      </c>
      <c r="M917" s="174">
        <f>IF(ISBLANK(Table1[[#This Row],[Fuel Used (in liters)]]),,Table1[[#This Row],[Distance Travelled (km)]]/Table1[[#This Row],[Fuel Used (in liters)]])</f>
        <v>0</v>
      </c>
    </row>
    <row r="918" spans="2:13">
      <c r="B918">
        <f>IF(ISBLANK(Table1[[#This Row],[Date]]), ,MONTH(Table1[[#This Row],[Date]]))</f>
        <v>0</v>
      </c>
      <c r="K918" s="19">
        <f>Table1[[#This Row],[Final Meter Reading (km) ]]-Table1[[#This Row],[Initial Meter Reading (km) ]]</f>
        <v>0</v>
      </c>
      <c r="M918" s="174">
        <f>IF(ISBLANK(Table1[[#This Row],[Fuel Used (in liters)]]),,Table1[[#This Row],[Distance Travelled (km)]]/Table1[[#This Row],[Fuel Used (in liters)]])</f>
        <v>0</v>
      </c>
    </row>
    <row r="919" spans="2:13">
      <c r="B919">
        <f>IF(ISBLANK(Table1[[#This Row],[Date]]), ,MONTH(Table1[[#This Row],[Date]]))</f>
        <v>0</v>
      </c>
      <c r="K919" s="19">
        <f>Table1[[#This Row],[Final Meter Reading (km) ]]-Table1[[#This Row],[Initial Meter Reading (km) ]]</f>
        <v>0</v>
      </c>
      <c r="M919" s="174">
        <f>IF(ISBLANK(Table1[[#This Row],[Fuel Used (in liters)]]),,Table1[[#This Row],[Distance Travelled (km)]]/Table1[[#This Row],[Fuel Used (in liters)]])</f>
        <v>0</v>
      </c>
    </row>
    <row r="920" spans="2:13">
      <c r="B920">
        <f>IF(ISBLANK(Table1[[#This Row],[Date]]), ,MONTH(Table1[[#This Row],[Date]]))</f>
        <v>0</v>
      </c>
      <c r="K920" s="19">
        <f>Table1[[#This Row],[Final Meter Reading (km) ]]-Table1[[#This Row],[Initial Meter Reading (km) ]]</f>
        <v>0</v>
      </c>
      <c r="M920" s="174">
        <f>IF(ISBLANK(Table1[[#This Row],[Fuel Used (in liters)]]),,Table1[[#This Row],[Distance Travelled (km)]]/Table1[[#This Row],[Fuel Used (in liters)]])</f>
        <v>0</v>
      </c>
    </row>
    <row r="921" spans="2:13">
      <c r="B921">
        <f>IF(ISBLANK(Table1[[#This Row],[Date]]), ,MONTH(Table1[[#This Row],[Date]]))</f>
        <v>0</v>
      </c>
      <c r="K921" s="19">
        <f>Table1[[#This Row],[Final Meter Reading (km) ]]-Table1[[#This Row],[Initial Meter Reading (km) ]]</f>
        <v>0</v>
      </c>
      <c r="M921" s="174">
        <f>IF(ISBLANK(Table1[[#This Row],[Fuel Used (in liters)]]),,Table1[[#This Row],[Distance Travelled (km)]]/Table1[[#This Row],[Fuel Used (in liters)]])</f>
        <v>0</v>
      </c>
    </row>
    <row r="922" spans="2:13">
      <c r="B922">
        <f>IF(ISBLANK(Table1[[#This Row],[Date]]), ,MONTH(Table1[[#This Row],[Date]]))</f>
        <v>0</v>
      </c>
      <c r="K922" s="19">
        <f>Table1[[#This Row],[Final Meter Reading (km) ]]-Table1[[#This Row],[Initial Meter Reading (km) ]]</f>
        <v>0</v>
      </c>
      <c r="M922" s="174">
        <f>IF(ISBLANK(Table1[[#This Row],[Fuel Used (in liters)]]),,Table1[[#This Row],[Distance Travelled (km)]]/Table1[[#This Row],[Fuel Used (in liters)]])</f>
        <v>0</v>
      </c>
    </row>
    <row r="923" spans="2:13">
      <c r="B923">
        <f>IF(ISBLANK(Table1[[#This Row],[Date]]), ,MONTH(Table1[[#This Row],[Date]]))</f>
        <v>0</v>
      </c>
      <c r="K923" s="19">
        <f>Table1[[#This Row],[Final Meter Reading (km) ]]-Table1[[#This Row],[Initial Meter Reading (km) ]]</f>
        <v>0</v>
      </c>
      <c r="M923" s="174">
        <f>IF(ISBLANK(Table1[[#This Row],[Fuel Used (in liters)]]),,Table1[[#This Row],[Distance Travelled (km)]]/Table1[[#This Row],[Fuel Used (in liters)]])</f>
        <v>0</v>
      </c>
    </row>
    <row r="924" spans="2:13">
      <c r="B924">
        <f>IF(ISBLANK(Table1[[#This Row],[Date]]), ,MONTH(Table1[[#This Row],[Date]]))</f>
        <v>0</v>
      </c>
      <c r="K924" s="19">
        <f>Table1[[#This Row],[Final Meter Reading (km) ]]-Table1[[#This Row],[Initial Meter Reading (km) ]]</f>
        <v>0</v>
      </c>
      <c r="M924" s="174">
        <f>IF(ISBLANK(Table1[[#This Row],[Fuel Used (in liters)]]),,Table1[[#This Row],[Distance Travelled (km)]]/Table1[[#This Row],[Fuel Used (in liters)]])</f>
        <v>0</v>
      </c>
    </row>
    <row r="925" spans="2:13">
      <c r="B925">
        <f>IF(ISBLANK(Table1[[#This Row],[Date]]), ,MONTH(Table1[[#This Row],[Date]]))</f>
        <v>0</v>
      </c>
      <c r="K925" s="19">
        <f>Table1[[#This Row],[Final Meter Reading (km) ]]-Table1[[#This Row],[Initial Meter Reading (km) ]]</f>
        <v>0</v>
      </c>
      <c r="M925" s="174">
        <f>IF(ISBLANK(Table1[[#This Row],[Fuel Used (in liters)]]),,Table1[[#This Row],[Distance Travelled (km)]]/Table1[[#This Row],[Fuel Used (in liters)]])</f>
        <v>0</v>
      </c>
    </row>
    <row r="926" spans="2:13">
      <c r="B926">
        <f>IF(ISBLANK(Table1[[#This Row],[Date]]), ,MONTH(Table1[[#This Row],[Date]]))</f>
        <v>0</v>
      </c>
      <c r="K926" s="19">
        <f>Table1[[#This Row],[Final Meter Reading (km) ]]-Table1[[#This Row],[Initial Meter Reading (km) ]]</f>
        <v>0</v>
      </c>
      <c r="M926" s="174">
        <f>IF(ISBLANK(Table1[[#This Row],[Fuel Used (in liters)]]),,Table1[[#This Row],[Distance Travelled (km)]]/Table1[[#This Row],[Fuel Used (in liters)]])</f>
        <v>0</v>
      </c>
    </row>
    <row r="927" spans="2:13">
      <c r="B927">
        <f>IF(ISBLANK(Table1[[#This Row],[Date]]), ,MONTH(Table1[[#This Row],[Date]]))</f>
        <v>0</v>
      </c>
      <c r="K927" s="19">
        <f>Table1[[#This Row],[Final Meter Reading (km) ]]-Table1[[#This Row],[Initial Meter Reading (km) ]]</f>
        <v>0</v>
      </c>
      <c r="M927" s="174">
        <f>IF(ISBLANK(Table1[[#This Row],[Fuel Used (in liters)]]),,Table1[[#This Row],[Distance Travelled (km)]]/Table1[[#This Row],[Fuel Used (in liters)]])</f>
        <v>0</v>
      </c>
    </row>
    <row r="928" spans="2:13">
      <c r="B928">
        <f>IF(ISBLANK(Table1[[#This Row],[Date]]), ,MONTH(Table1[[#This Row],[Date]]))</f>
        <v>0</v>
      </c>
      <c r="K928" s="19">
        <f>Table1[[#This Row],[Final Meter Reading (km) ]]-Table1[[#This Row],[Initial Meter Reading (km) ]]</f>
        <v>0</v>
      </c>
      <c r="M928" s="174">
        <f>IF(ISBLANK(Table1[[#This Row],[Fuel Used (in liters)]]),,Table1[[#This Row],[Distance Travelled (km)]]/Table1[[#This Row],[Fuel Used (in liters)]])</f>
        <v>0</v>
      </c>
    </row>
    <row r="929" spans="2:13">
      <c r="B929">
        <f>IF(ISBLANK(Table1[[#This Row],[Date]]), ,MONTH(Table1[[#This Row],[Date]]))</f>
        <v>0</v>
      </c>
      <c r="K929" s="19">
        <f>Table1[[#This Row],[Final Meter Reading (km) ]]-Table1[[#This Row],[Initial Meter Reading (km) ]]</f>
        <v>0</v>
      </c>
      <c r="M929" s="174">
        <f>IF(ISBLANK(Table1[[#This Row],[Fuel Used (in liters)]]),,Table1[[#This Row],[Distance Travelled (km)]]/Table1[[#This Row],[Fuel Used (in liters)]])</f>
        <v>0</v>
      </c>
    </row>
    <row r="930" spans="2:13">
      <c r="B930">
        <f>IF(ISBLANK(Table1[[#This Row],[Date]]), ,MONTH(Table1[[#This Row],[Date]]))</f>
        <v>0</v>
      </c>
      <c r="K930" s="19">
        <f>Table1[[#This Row],[Final Meter Reading (km) ]]-Table1[[#This Row],[Initial Meter Reading (km) ]]</f>
        <v>0</v>
      </c>
      <c r="M930" s="174">
        <f>IF(ISBLANK(Table1[[#This Row],[Fuel Used (in liters)]]),,Table1[[#This Row],[Distance Travelled (km)]]/Table1[[#This Row],[Fuel Used (in liters)]])</f>
        <v>0</v>
      </c>
    </row>
    <row r="931" spans="2:13">
      <c r="B931">
        <f>IF(ISBLANK(Table1[[#This Row],[Date]]), ,MONTH(Table1[[#This Row],[Date]]))</f>
        <v>0</v>
      </c>
      <c r="K931" s="19">
        <f>Table1[[#This Row],[Final Meter Reading (km) ]]-Table1[[#This Row],[Initial Meter Reading (km) ]]</f>
        <v>0</v>
      </c>
      <c r="M931" s="174">
        <f>IF(ISBLANK(Table1[[#This Row],[Fuel Used (in liters)]]),,Table1[[#This Row],[Distance Travelled (km)]]/Table1[[#This Row],[Fuel Used (in liters)]])</f>
        <v>0</v>
      </c>
    </row>
    <row r="932" spans="2:13">
      <c r="B932">
        <f>IF(ISBLANK(Table1[[#This Row],[Date]]), ,MONTH(Table1[[#This Row],[Date]]))</f>
        <v>0</v>
      </c>
      <c r="K932" s="19">
        <f>Table1[[#This Row],[Final Meter Reading (km) ]]-Table1[[#This Row],[Initial Meter Reading (km) ]]</f>
        <v>0</v>
      </c>
      <c r="M932" s="174">
        <f>IF(ISBLANK(Table1[[#This Row],[Fuel Used (in liters)]]),,Table1[[#This Row],[Distance Travelled (km)]]/Table1[[#This Row],[Fuel Used (in liters)]])</f>
        <v>0</v>
      </c>
    </row>
    <row r="933" spans="2:13">
      <c r="B933">
        <f>IF(ISBLANK(Table1[[#This Row],[Date]]), ,MONTH(Table1[[#This Row],[Date]]))</f>
        <v>0</v>
      </c>
      <c r="K933" s="19">
        <f>Table1[[#This Row],[Final Meter Reading (km) ]]-Table1[[#This Row],[Initial Meter Reading (km) ]]</f>
        <v>0</v>
      </c>
      <c r="M933" s="174">
        <f>IF(ISBLANK(Table1[[#This Row],[Fuel Used (in liters)]]),,Table1[[#This Row],[Distance Travelled (km)]]/Table1[[#This Row],[Fuel Used (in liters)]])</f>
        <v>0</v>
      </c>
    </row>
    <row r="934" spans="2:13">
      <c r="B934">
        <f>IF(ISBLANK(Table1[[#This Row],[Date]]), ,MONTH(Table1[[#This Row],[Date]]))</f>
        <v>0</v>
      </c>
      <c r="K934" s="19">
        <f>Table1[[#This Row],[Final Meter Reading (km) ]]-Table1[[#This Row],[Initial Meter Reading (km) ]]</f>
        <v>0</v>
      </c>
      <c r="M934" s="174">
        <f>IF(ISBLANK(Table1[[#This Row],[Fuel Used (in liters)]]),,Table1[[#This Row],[Distance Travelled (km)]]/Table1[[#This Row],[Fuel Used (in liters)]])</f>
        <v>0</v>
      </c>
    </row>
    <row r="935" spans="2:13">
      <c r="B935">
        <f>IF(ISBLANK(Table1[[#This Row],[Date]]), ,MONTH(Table1[[#This Row],[Date]]))</f>
        <v>0</v>
      </c>
      <c r="K935" s="19">
        <f>Table1[[#This Row],[Final Meter Reading (km) ]]-Table1[[#This Row],[Initial Meter Reading (km) ]]</f>
        <v>0</v>
      </c>
      <c r="M935" s="174">
        <f>IF(ISBLANK(Table1[[#This Row],[Fuel Used (in liters)]]),,Table1[[#This Row],[Distance Travelled (km)]]/Table1[[#This Row],[Fuel Used (in liters)]])</f>
        <v>0</v>
      </c>
    </row>
    <row r="936" spans="2:13">
      <c r="B936">
        <f>IF(ISBLANK(Table1[[#This Row],[Date]]), ,MONTH(Table1[[#This Row],[Date]]))</f>
        <v>0</v>
      </c>
      <c r="K936" s="19">
        <f>Table1[[#This Row],[Final Meter Reading (km) ]]-Table1[[#This Row],[Initial Meter Reading (km) ]]</f>
        <v>0</v>
      </c>
      <c r="M936" s="174">
        <f>IF(ISBLANK(Table1[[#This Row],[Fuel Used (in liters)]]),,Table1[[#This Row],[Distance Travelled (km)]]/Table1[[#This Row],[Fuel Used (in liters)]])</f>
        <v>0</v>
      </c>
    </row>
    <row r="937" spans="2:13">
      <c r="B937">
        <f>IF(ISBLANK(Table1[[#This Row],[Date]]), ,MONTH(Table1[[#This Row],[Date]]))</f>
        <v>0</v>
      </c>
      <c r="K937" s="19">
        <f>Table1[[#This Row],[Final Meter Reading (km) ]]-Table1[[#This Row],[Initial Meter Reading (km) ]]</f>
        <v>0</v>
      </c>
      <c r="M937" s="174">
        <f>IF(ISBLANK(Table1[[#This Row],[Fuel Used (in liters)]]),,Table1[[#This Row],[Distance Travelled (km)]]/Table1[[#This Row],[Fuel Used (in liters)]])</f>
        <v>0</v>
      </c>
    </row>
    <row r="938" spans="2:13">
      <c r="B938">
        <f>IF(ISBLANK(Table1[[#This Row],[Date]]), ,MONTH(Table1[[#This Row],[Date]]))</f>
        <v>0</v>
      </c>
      <c r="K938" s="19">
        <f>Table1[[#This Row],[Final Meter Reading (km) ]]-Table1[[#This Row],[Initial Meter Reading (km) ]]</f>
        <v>0</v>
      </c>
      <c r="M938" s="174">
        <f>IF(ISBLANK(Table1[[#This Row],[Fuel Used (in liters)]]),,Table1[[#This Row],[Distance Travelled (km)]]/Table1[[#This Row],[Fuel Used (in liters)]])</f>
        <v>0</v>
      </c>
    </row>
    <row r="939" spans="2:13">
      <c r="B939">
        <f>IF(ISBLANK(Table1[[#This Row],[Date]]), ,MONTH(Table1[[#This Row],[Date]]))</f>
        <v>0</v>
      </c>
      <c r="K939" s="19">
        <f>Table1[[#This Row],[Final Meter Reading (km) ]]-Table1[[#This Row],[Initial Meter Reading (km) ]]</f>
        <v>0</v>
      </c>
      <c r="M939" s="174">
        <f>IF(ISBLANK(Table1[[#This Row],[Fuel Used (in liters)]]),,Table1[[#This Row],[Distance Travelled (km)]]/Table1[[#This Row],[Fuel Used (in liters)]])</f>
        <v>0</v>
      </c>
    </row>
    <row r="940" spans="2:13">
      <c r="B940">
        <f>IF(ISBLANK(Table1[[#This Row],[Date]]), ,MONTH(Table1[[#This Row],[Date]]))</f>
        <v>0</v>
      </c>
      <c r="K940" s="19">
        <f>Table1[[#This Row],[Final Meter Reading (km) ]]-Table1[[#This Row],[Initial Meter Reading (km) ]]</f>
        <v>0</v>
      </c>
      <c r="M940" s="174">
        <f>IF(ISBLANK(Table1[[#This Row],[Fuel Used (in liters)]]),,Table1[[#This Row],[Distance Travelled (km)]]/Table1[[#This Row],[Fuel Used (in liters)]])</f>
        <v>0</v>
      </c>
    </row>
    <row r="941" spans="2:13">
      <c r="B941">
        <f>IF(ISBLANK(Table1[[#This Row],[Date]]), ,MONTH(Table1[[#This Row],[Date]]))</f>
        <v>0</v>
      </c>
      <c r="K941" s="19">
        <f>Table1[[#This Row],[Final Meter Reading (km) ]]-Table1[[#This Row],[Initial Meter Reading (km) ]]</f>
        <v>0</v>
      </c>
      <c r="M941" s="174">
        <f>IF(ISBLANK(Table1[[#This Row],[Fuel Used (in liters)]]),,Table1[[#This Row],[Distance Travelled (km)]]/Table1[[#This Row],[Fuel Used (in liters)]])</f>
        <v>0</v>
      </c>
    </row>
    <row r="942" spans="2:13">
      <c r="B942">
        <f>IF(ISBLANK(Table1[[#This Row],[Date]]), ,MONTH(Table1[[#This Row],[Date]]))</f>
        <v>0</v>
      </c>
      <c r="K942" s="19">
        <f>Table1[[#This Row],[Final Meter Reading (km) ]]-Table1[[#This Row],[Initial Meter Reading (km) ]]</f>
        <v>0</v>
      </c>
      <c r="M942" s="174">
        <f>IF(ISBLANK(Table1[[#This Row],[Fuel Used (in liters)]]),,Table1[[#This Row],[Distance Travelled (km)]]/Table1[[#This Row],[Fuel Used (in liters)]])</f>
        <v>0</v>
      </c>
    </row>
    <row r="943" spans="2:13">
      <c r="B943">
        <f>IF(ISBLANK(Table1[[#This Row],[Date]]), ,MONTH(Table1[[#This Row],[Date]]))</f>
        <v>0</v>
      </c>
      <c r="K943" s="19">
        <f>Table1[[#This Row],[Final Meter Reading (km) ]]-Table1[[#This Row],[Initial Meter Reading (km) ]]</f>
        <v>0</v>
      </c>
      <c r="M943" s="174">
        <f>IF(ISBLANK(Table1[[#This Row],[Fuel Used (in liters)]]),,Table1[[#This Row],[Distance Travelled (km)]]/Table1[[#This Row],[Fuel Used (in liters)]])</f>
        <v>0</v>
      </c>
    </row>
    <row r="944" spans="2:13">
      <c r="B944">
        <f>IF(ISBLANK(Table1[[#This Row],[Date]]), ,MONTH(Table1[[#This Row],[Date]]))</f>
        <v>0</v>
      </c>
      <c r="K944" s="19">
        <f>Table1[[#This Row],[Final Meter Reading (km) ]]-Table1[[#This Row],[Initial Meter Reading (km) ]]</f>
        <v>0</v>
      </c>
      <c r="M944" s="174">
        <f>IF(ISBLANK(Table1[[#This Row],[Fuel Used (in liters)]]),,Table1[[#This Row],[Distance Travelled (km)]]/Table1[[#This Row],[Fuel Used (in liters)]])</f>
        <v>0</v>
      </c>
    </row>
    <row r="945" spans="2:13">
      <c r="B945">
        <f>IF(ISBLANK(Table1[[#This Row],[Date]]), ,MONTH(Table1[[#This Row],[Date]]))</f>
        <v>0</v>
      </c>
      <c r="K945" s="19">
        <f>Table1[[#This Row],[Final Meter Reading (km) ]]-Table1[[#This Row],[Initial Meter Reading (km) ]]</f>
        <v>0</v>
      </c>
      <c r="M945" s="174">
        <f>IF(ISBLANK(Table1[[#This Row],[Fuel Used (in liters)]]),,Table1[[#This Row],[Distance Travelled (km)]]/Table1[[#This Row],[Fuel Used (in liters)]])</f>
        <v>0</v>
      </c>
    </row>
    <row r="946" spans="2:13">
      <c r="B946">
        <f>IF(ISBLANK(Table1[[#This Row],[Date]]), ,MONTH(Table1[[#This Row],[Date]]))</f>
        <v>0</v>
      </c>
      <c r="K946" s="19">
        <f>Table1[[#This Row],[Final Meter Reading (km) ]]-Table1[[#This Row],[Initial Meter Reading (km) ]]</f>
        <v>0</v>
      </c>
      <c r="M946" s="174">
        <f>IF(ISBLANK(Table1[[#This Row],[Fuel Used (in liters)]]),,Table1[[#This Row],[Distance Travelled (km)]]/Table1[[#This Row],[Fuel Used (in liters)]])</f>
        <v>0</v>
      </c>
    </row>
    <row r="947" spans="2:13">
      <c r="B947">
        <f>IF(ISBLANK(Table1[[#This Row],[Date]]), ,MONTH(Table1[[#This Row],[Date]]))</f>
        <v>0</v>
      </c>
      <c r="K947" s="19">
        <f>Table1[[#This Row],[Final Meter Reading (km) ]]-Table1[[#This Row],[Initial Meter Reading (km) ]]</f>
        <v>0</v>
      </c>
      <c r="M947" s="174">
        <f>IF(ISBLANK(Table1[[#This Row],[Fuel Used (in liters)]]),,Table1[[#This Row],[Distance Travelled (km)]]/Table1[[#This Row],[Fuel Used (in liters)]])</f>
        <v>0</v>
      </c>
    </row>
    <row r="948" spans="2:13">
      <c r="B948">
        <f>IF(ISBLANK(Table1[[#This Row],[Date]]), ,MONTH(Table1[[#This Row],[Date]]))</f>
        <v>0</v>
      </c>
      <c r="K948" s="19">
        <f>Table1[[#This Row],[Final Meter Reading (km) ]]-Table1[[#This Row],[Initial Meter Reading (km) ]]</f>
        <v>0</v>
      </c>
      <c r="M948" s="174">
        <f>IF(ISBLANK(Table1[[#This Row],[Fuel Used (in liters)]]),,Table1[[#This Row],[Distance Travelled (km)]]/Table1[[#This Row],[Fuel Used (in liters)]])</f>
        <v>0</v>
      </c>
    </row>
    <row r="949" spans="2:13">
      <c r="B949">
        <f>IF(ISBLANK(Table1[[#This Row],[Date]]), ,MONTH(Table1[[#This Row],[Date]]))</f>
        <v>0</v>
      </c>
      <c r="K949" s="19">
        <f>Table1[[#This Row],[Final Meter Reading (km) ]]-Table1[[#This Row],[Initial Meter Reading (km) ]]</f>
        <v>0</v>
      </c>
      <c r="M949" s="174">
        <f>IF(ISBLANK(Table1[[#This Row],[Fuel Used (in liters)]]),,Table1[[#This Row],[Distance Travelled (km)]]/Table1[[#This Row],[Fuel Used (in liters)]])</f>
        <v>0</v>
      </c>
    </row>
    <row r="950" spans="2:13">
      <c r="B950">
        <f>IF(ISBLANK(Table1[[#This Row],[Date]]), ,MONTH(Table1[[#This Row],[Date]]))</f>
        <v>0</v>
      </c>
      <c r="K950" s="19">
        <f>Table1[[#This Row],[Final Meter Reading (km) ]]-Table1[[#This Row],[Initial Meter Reading (km) ]]</f>
        <v>0</v>
      </c>
      <c r="M950" s="174">
        <f>IF(ISBLANK(Table1[[#This Row],[Fuel Used (in liters)]]),,Table1[[#This Row],[Distance Travelled (km)]]/Table1[[#This Row],[Fuel Used (in liters)]])</f>
        <v>0</v>
      </c>
    </row>
    <row r="951" spans="2:13">
      <c r="B951">
        <f>IF(ISBLANK(Table1[[#This Row],[Date]]), ,MONTH(Table1[[#This Row],[Date]]))</f>
        <v>0</v>
      </c>
      <c r="K951" s="19">
        <f>Table1[[#This Row],[Final Meter Reading (km) ]]-Table1[[#This Row],[Initial Meter Reading (km) ]]</f>
        <v>0</v>
      </c>
      <c r="M951" s="174">
        <f>IF(ISBLANK(Table1[[#This Row],[Fuel Used (in liters)]]),,Table1[[#This Row],[Distance Travelled (km)]]/Table1[[#This Row],[Fuel Used (in liters)]])</f>
        <v>0</v>
      </c>
    </row>
    <row r="952" spans="2:13">
      <c r="B952">
        <f>IF(ISBLANK(Table1[[#This Row],[Date]]), ,MONTH(Table1[[#This Row],[Date]]))</f>
        <v>0</v>
      </c>
      <c r="K952" s="19">
        <f>Table1[[#This Row],[Final Meter Reading (km) ]]-Table1[[#This Row],[Initial Meter Reading (km) ]]</f>
        <v>0</v>
      </c>
      <c r="M952" s="174">
        <f>IF(ISBLANK(Table1[[#This Row],[Fuel Used (in liters)]]),,Table1[[#This Row],[Distance Travelled (km)]]/Table1[[#This Row],[Fuel Used (in liters)]])</f>
        <v>0</v>
      </c>
    </row>
    <row r="953" spans="2:13">
      <c r="B953">
        <f>IF(ISBLANK(Table1[[#This Row],[Date]]), ,MONTH(Table1[[#This Row],[Date]]))</f>
        <v>0</v>
      </c>
      <c r="K953" s="19">
        <f>Table1[[#This Row],[Final Meter Reading (km) ]]-Table1[[#This Row],[Initial Meter Reading (km) ]]</f>
        <v>0</v>
      </c>
      <c r="M953" s="174">
        <f>IF(ISBLANK(Table1[[#This Row],[Fuel Used (in liters)]]),,Table1[[#This Row],[Distance Travelled (km)]]/Table1[[#This Row],[Fuel Used (in liters)]])</f>
        <v>0</v>
      </c>
    </row>
    <row r="954" spans="2:13">
      <c r="B954">
        <f>IF(ISBLANK(Table1[[#This Row],[Date]]), ,MONTH(Table1[[#This Row],[Date]]))</f>
        <v>0</v>
      </c>
      <c r="K954" s="19">
        <f>Table1[[#This Row],[Final Meter Reading (km) ]]-Table1[[#This Row],[Initial Meter Reading (km) ]]</f>
        <v>0</v>
      </c>
      <c r="M954" s="174">
        <f>IF(ISBLANK(Table1[[#This Row],[Fuel Used (in liters)]]),,Table1[[#This Row],[Distance Travelled (km)]]/Table1[[#This Row],[Fuel Used (in liters)]])</f>
        <v>0</v>
      </c>
    </row>
    <row r="955" spans="2:13">
      <c r="B955">
        <f>IF(ISBLANK(Table1[[#This Row],[Date]]), ,MONTH(Table1[[#This Row],[Date]]))</f>
        <v>0</v>
      </c>
      <c r="K955" s="19">
        <f>Table1[[#This Row],[Final Meter Reading (km) ]]-Table1[[#This Row],[Initial Meter Reading (km) ]]</f>
        <v>0</v>
      </c>
      <c r="M955" s="174">
        <f>IF(ISBLANK(Table1[[#This Row],[Fuel Used (in liters)]]),,Table1[[#This Row],[Distance Travelled (km)]]/Table1[[#This Row],[Fuel Used (in liters)]])</f>
        <v>0</v>
      </c>
    </row>
    <row r="956" spans="2:13">
      <c r="B956">
        <f>IF(ISBLANK(Table1[[#This Row],[Date]]), ,MONTH(Table1[[#This Row],[Date]]))</f>
        <v>0</v>
      </c>
      <c r="K956" s="19">
        <f>Table1[[#This Row],[Final Meter Reading (km) ]]-Table1[[#This Row],[Initial Meter Reading (km) ]]</f>
        <v>0</v>
      </c>
      <c r="M956" s="174">
        <f>IF(ISBLANK(Table1[[#This Row],[Fuel Used (in liters)]]),,Table1[[#This Row],[Distance Travelled (km)]]/Table1[[#This Row],[Fuel Used (in liters)]])</f>
        <v>0</v>
      </c>
    </row>
    <row r="957" spans="2:13">
      <c r="B957">
        <f>IF(ISBLANK(Table1[[#This Row],[Date]]), ,MONTH(Table1[[#This Row],[Date]]))</f>
        <v>0</v>
      </c>
      <c r="K957" s="19">
        <f>Table1[[#This Row],[Final Meter Reading (km) ]]-Table1[[#This Row],[Initial Meter Reading (km) ]]</f>
        <v>0</v>
      </c>
      <c r="M957" s="174">
        <f>IF(ISBLANK(Table1[[#This Row],[Fuel Used (in liters)]]),,Table1[[#This Row],[Distance Travelled (km)]]/Table1[[#This Row],[Fuel Used (in liters)]])</f>
        <v>0</v>
      </c>
    </row>
    <row r="958" spans="2:13">
      <c r="B958">
        <f>IF(ISBLANK(Table1[[#This Row],[Date]]), ,MONTH(Table1[[#This Row],[Date]]))</f>
        <v>0</v>
      </c>
      <c r="K958" s="19">
        <f>Table1[[#This Row],[Final Meter Reading (km) ]]-Table1[[#This Row],[Initial Meter Reading (km) ]]</f>
        <v>0</v>
      </c>
      <c r="M958" s="174">
        <f>IF(ISBLANK(Table1[[#This Row],[Fuel Used (in liters)]]),,Table1[[#This Row],[Distance Travelled (km)]]/Table1[[#This Row],[Fuel Used (in liters)]])</f>
        <v>0</v>
      </c>
    </row>
    <row r="959" spans="2:13">
      <c r="B959">
        <f>IF(ISBLANK(Table1[[#This Row],[Date]]), ,MONTH(Table1[[#This Row],[Date]]))</f>
        <v>0</v>
      </c>
      <c r="K959" s="19">
        <f>Table1[[#This Row],[Final Meter Reading (km) ]]-Table1[[#This Row],[Initial Meter Reading (km) ]]</f>
        <v>0</v>
      </c>
      <c r="M959" s="174">
        <f>IF(ISBLANK(Table1[[#This Row],[Fuel Used (in liters)]]),,Table1[[#This Row],[Distance Travelled (km)]]/Table1[[#This Row],[Fuel Used (in liters)]])</f>
        <v>0</v>
      </c>
    </row>
    <row r="960" spans="2:13">
      <c r="B960">
        <f>IF(ISBLANK(Table1[[#This Row],[Date]]), ,MONTH(Table1[[#This Row],[Date]]))</f>
        <v>0</v>
      </c>
      <c r="K960" s="19">
        <f>Table1[[#This Row],[Final Meter Reading (km) ]]-Table1[[#This Row],[Initial Meter Reading (km) ]]</f>
        <v>0</v>
      </c>
      <c r="M960" s="174">
        <f>IF(ISBLANK(Table1[[#This Row],[Fuel Used (in liters)]]),,Table1[[#This Row],[Distance Travelled (km)]]/Table1[[#This Row],[Fuel Used (in liters)]])</f>
        <v>0</v>
      </c>
    </row>
    <row r="961" spans="2:13">
      <c r="B961">
        <f>IF(ISBLANK(Table1[[#This Row],[Date]]), ,MONTH(Table1[[#This Row],[Date]]))</f>
        <v>0</v>
      </c>
      <c r="K961" s="19">
        <f>Table1[[#This Row],[Final Meter Reading (km) ]]-Table1[[#This Row],[Initial Meter Reading (km) ]]</f>
        <v>0</v>
      </c>
      <c r="M961" s="174">
        <f>IF(ISBLANK(Table1[[#This Row],[Fuel Used (in liters)]]),,Table1[[#This Row],[Distance Travelled (km)]]/Table1[[#This Row],[Fuel Used (in liters)]])</f>
        <v>0</v>
      </c>
    </row>
    <row r="962" spans="2:13">
      <c r="B962">
        <f>IF(ISBLANK(Table1[[#This Row],[Date]]), ,MONTH(Table1[[#This Row],[Date]]))</f>
        <v>0</v>
      </c>
      <c r="K962" s="19">
        <f>Table1[[#This Row],[Final Meter Reading (km) ]]-Table1[[#This Row],[Initial Meter Reading (km) ]]</f>
        <v>0</v>
      </c>
      <c r="M962" s="174">
        <f>IF(ISBLANK(Table1[[#This Row],[Fuel Used (in liters)]]),,Table1[[#This Row],[Distance Travelled (km)]]/Table1[[#This Row],[Fuel Used (in liters)]])</f>
        <v>0</v>
      </c>
    </row>
    <row r="963" spans="2:13">
      <c r="B963">
        <f>IF(ISBLANK(Table1[[#This Row],[Date]]), ,MONTH(Table1[[#This Row],[Date]]))</f>
        <v>0</v>
      </c>
      <c r="K963" s="19">
        <f>Table1[[#This Row],[Final Meter Reading (km) ]]-Table1[[#This Row],[Initial Meter Reading (km) ]]</f>
        <v>0</v>
      </c>
      <c r="M963" s="174">
        <f>IF(ISBLANK(Table1[[#This Row],[Fuel Used (in liters)]]),,Table1[[#This Row],[Distance Travelled (km)]]/Table1[[#This Row],[Fuel Used (in liters)]])</f>
        <v>0</v>
      </c>
    </row>
    <row r="964" spans="2:13">
      <c r="B964">
        <f>IF(ISBLANK(Table1[[#This Row],[Date]]), ,MONTH(Table1[[#This Row],[Date]]))</f>
        <v>0</v>
      </c>
      <c r="K964" s="19">
        <f>Table1[[#This Row],[Final Meter Reading (km) ]]-Table1[[#This Row],[Initial Meter Reading (km) ]]</f>
        <v>0</v>
      </c>
      <c r="M964" s="174">
        <f>IF(ISBLANK(Table1[[#This Row],[Fuel Used (in liters)]]),,Table1[[#This Row],[Distance Travelled (km)]]/Table1[[#This Row],[Fuel Used (in liters)]])</f>
        <v>0</v>
      </c>
    </row>
    <row r="965" spans="2:13">
      <c r="B965">
        <f>IF(ISBLANK(Table1[[#This Row],[Date]]), ,MONTH(Table1[[#This Row],[Date]]))</f>
        <v>0</v>
      </c>
      <c r="K965" s="19">
        <f>Table1[[#This Row],[Final Meter Reading (km) ]]-Table1[[#This Row],[Initial Meter Reading (km) ]]</f>
        <v>0</v>
      </c>
      <c r="M965" s="174">
        <f>IF(ISBLANK(Table1[[#This Row],[Fuel Used (in liters)]]),,Table1[[#This Row],[Distance Travelled (km)]]/Table1[[#This Row],[Fuel Used (in liters)]])</f>
        <v>0</v>
      </c>
    </row>
    <row r="966" spans="2:13">
      <c r="B966">
        <f>IF(ISBLANK(Table1[[#This Row],[Date]]), ,MONTH(Table1[[#This Row],[Date]]))</f>
        <v>0</v>
      </c>
      <c r="K966" s="19">
        <f>Table1[[#This Row],[Final Meter Reading (km) ]]-Table1[[#This Row],[Initial Meter Reading (km) ]]</f>
        <v>0</v>
      </c>
      <c r="M966" s="174">
        <f>IF(ISBLANK(Table1[[#This Row],[Fuel Used (in liters)]]),,Table1[[#This Row],[Distance Travelled (km)]]/Table1[[#This Row],[Fuel Used (in liters)]])</f>
        <v>0</v>
      </c>
    </row>
    <row r="967" spans="2:13">
      <c r="B967">
        <f>IF(ISBLANK(Table1[[#This Row],[Date]]), ,MONTH(Table1[[#This Row],[Date]]))</f>
        <v>0</v>
      </c>
      <c r="K967" s="19">
        <f>Table1[[#This Row],[Final Meter Reading (km) ]]-Table1[[#This Row],[Initial Meter Reading (km) ]]</f>
        <v>0</v>
      </c>
      <c r="M967" s="174">
        <f>IF(ISBLANK(Table1[[#This Row],[Fuel Used (in liters)]]),,Table1[[#This Row],[Distance Travelled (km)]]/Table1[[#This Row],[Fuel Used (in liters)]])</f>
        <v>0</v>
      </c>
    </row>
    <row r="968" spans="2:13">
      <c r="B968">
        <f>IF(ISBLANK(Table1[[#This Row],[Date]]), ,MONTH(Table1[[#This Row],[Date]]))</f>
        <v>0</v>
      </c>
      <c r="K968" s="19">
        <f>Table1[[#This Row],[Final Meter Reading (km) ]]-Table1[[#This Row],[Initial Meter Reading (km) ]]</f>
        <v>0</v>
      </c>
      <c r="M968" s="174">
        <f>IF(ISBLANK(Table1[[#This Row],[Fuel Used (in liters)]]),,Table1[[#This Row],[Distance Travelled (km)]]/Table1[[#This Row],[Fuel Used (in liters)]])</f>
        <v>0</v>
      </c>
    </row>
    <row r="969" spans="2:13">
      <c r="B969">
        <f>IF(ISBLANK(Table1[[#This Row],[Date]]), ,MONTH(Table1[[#This Row],[Date]]))</f>
        <v>0</v>
      </c>
      <c r="K969" s="19">
        <f>Table1[[#This Row],[Final Meter Reading (km) ]]-Table1[[#This Row],[Initial Meter Reading (km) ]]</f>
        <v>0</v>
      </c>
      <c r="M969" s="174">
        <f>IF(ISBLANK(Table1[[#This Row],[Fuel Used (in liters)]]),,Table1[[#This Row],[Distance Travelled (km)]]/Table1[[#This Row],[Fuel Used (in liters)]])</f>
        <v>0</v>
      </c>
    </row>
    <row r="970" spans="2:13">
      <c r="B970">
        <f>IF(ISBLANK(Table1[[#This Row],[Date]]), ,MONTH(Table1[[#This Row],[Date]]))</f>
        <v>0</v>
      </c>
      <c r="K970" s="19">
        <f>Table1[[#This Row],[Final Meter Reading (km) ]]-Table1[[#This Row],[Initial Meter Reading (km) ]]</f>
        <v>0</v>
      </c>
      <c r="M970" s="174">
        <f>IF(ISBLANK(Table1[[#This Row],[Fuel Used (in liters)]]),,Table1[[#This Row],[Distance Travelled (km)]]/Table1[[#This Row],[Fuel Used (in liters)]])</f>
        <v>0</v>
      </c>
    </row>
    <row r="971" spans="2:13">
      <c r="B971">
        <f>IF(ISBLANK(Table1[[#This Row],[Date]]), ,MONTH(Table1[[#This Row],[Date]]))</f>
        <v>0</v>
      </c>
      <c r="K971" s="19">
        <f>Table1[[#This Row],[Final Meter Reading (km) ]]-Table1[[#This Row],[Initial Meter Reading (km) ]]</f>
        <v>0</v>
      </c>
      <c r="M971" s="174">
        <f>IF(ISBLANK(Table1[[#This Row],[Fuel Used (in liters)]]),,Table1[[#This Row],[Distance Travelled (km)]]/Table1[[#This Row],[Fuel Used (in liters)]])</f>
        <v>0</v>
      </c>
    </row>
    <row r="972" spans="2:13">
      <c r="B972">
        <f>IF(ISBLANK(Table1[[#This Row],[Date]]), ,MONTH(Table1[[#This Row],[Date]]))</f>
        <v>0</v>
      </c>
      <c r="K972" s="19">
        <f>Table1[[#This Row],[Final Meter Reading (km) ]]-Table1[[#This Row],[Initial Meter Reading (km) ]]</f>
        <v>0</v>
      </c>
      <c r="M972" s="174">
        <f>IF(ISBLANK(Table1[[#This Row],[Fuel Used (in liters)]]),,Table1[[#This Row],[Distance Travelled (km)]]/Table1[[#This Row],[Fuel Used (in liters)]])</f>
        <v>0</v>
      </c>
    </row>
    <row r="973" spans="2:13">
      <c r="B973">
        <f>IF(ISBLANK(Table1[[#This Row],[Date]]), ,MONTH(Table1[[#This Row],[Date]]))</f>
        <v>0</v>
      </c>
      <c r="K973" s="19">
        <f>Table1[[#This Row],[Final Meter Reading (km) ]]-Table1[[#This Row],[Initial Meter Reading (km) ]]</f>
        <v>0</v>
      </c>
      <c r="M973" s="174">
        <f>IF(ISBLANK(Table1[[#This Row],[Fuel Used (in liters)]]),,Table1[[#This Row],[Distance Travelled (km)]]/Table1[[#This Row],[Fuel Used (in liters)]])</f>
        <v>0</v>
      </c>
    </row>
    <row r="974" spans="2:13">
      <c r="B974">
        <f>IF(ISBLANK(Table1[[#This Row],[Date]]), ,MONTH(Table1[[#This Row],[Date]]))</f>
        <v>0</v>
      </c>
      <c r="K974" s="19">
        <f>Table1[[#This Row],[Final Meter Reading (km) ]]-Table1[[#This Row],[Initial Meter Reading (km) ]]</f>
        <v>0</v>
      </c>
      <c r="M974" s="174">
        <f>IF(ISBLANK(Table1[[#This Row],[Fuel Used (in liters)]]),,Table1[[#This Row],[Distance Travelled (km)]]/Table1[[#This Row],[Fuel Used (in liters)]])</f>
        <v>0</v>
      </c>
    </row>
    <row r="975" spans="2:13">
      <c r="B975">
        <f>IF(ISBLANK(Table1[[#This Row],[Date]]), ,MONTH(Table1[[#This Row],[Date]]))</f>
        <v>0</v>
      </c>
      <c r="K975" s="19">
        <f>Table1[[#This Row],[Final Meter Reading (km) ]]-Table1[[#This Row],[Initial Meter Reading (km) ]]</f>
        <v>0</v>
      </c>
      <c r="M975" s="174">
        <f>IF(ISBLANK(Table1[[#This Row],[Fuel Used (in liters)]]),,Table1[[#This Row],[Distance Travelled (km)]]/Table1[[#This Row],[Fuel Used (in liters)]])</f>
        <v>0</v>
      </c>
    </row>
    <row r="976" spans="2:13">
      <c r="B976">
        <f>IF(ISBLANK(Table1[[#This Row],[Date]]), ,MONTH(Table1[[#This Row],[Date]]))</f>
        <v>0</v>
      </c>
      <c r="K976" s="19">
        <f>Table1[[#This Row],[Final Meter Reading (km) ]]-Table1[[#This Row],[Initial Meter Reading (km) ]]</f>
        <v>0</v>
      </c>
      <c r="M976" s="174">
        <f>IF(ISBLANK(Table1[[#This Row],[Fuel Used (in liters)]]),,Table1[[#This Row],[Distance Travelled (km)]]/Table1[[#This Row],[Fuel Used (in liters)]])</f>
        <v>0</v>
      </c>
    </row>
    <row r="977" spans="2:13">
      <c r="B977">
        <f>IF(ISBLANK(Table1[[#This Row],[Date]]), ,MONTH(Table1[[#This Row],[Date]]))</f>
        <v>0</v>
      </c>
      <c r="K977" s="19">
        <f>Table1[[#This Row],[Final Meter Reading (km) ]]-Table1[[#This Row],[Initial Meter Reading (km) ]]</f>
        <v>0</v>
      </c>
      <c r="M977" s="174">
        <f>IF(ISBLANK(Table1[[#This Row],[Fuel Used (in liters)]]),,Table1[[#This Row],[Distance Travelled (km)]]/Table1[[#This Row],[Fuel Used (in liters)]])</f>
        <v>0</v>
      </c>
    </row>
    <row r="978" spans="2:13">
      <c r="B978">
        <f>IF(ISBLANK(Table1[[#This Row],[Date]]), ,MONTH(Table1[[#This Row],[Date]]))</f>
        <v>0</v>
      </c>
      <c r="K978" s="19">
        <f>Table1[[#This Row],[Final Meter Reading (km) ]]-Table1[[#This Row],[Initial Meter Reading (km) ]]</f>
        <v>0</v>
      </c>
      <c r="M978" s="174">
        <f>IF(ISBLANK(Table1[[#This Row],[Fuel Used (in liters)]]),,Table1[[#This Row],[Distance Travelled (km)]]/Table1[[#This Row],[Fuel Used (in liters)]])</f>
        <v>0</v>
      </c>
    </row>
    <row r="979" spans="2:13">
      <c r="B979">
        <f>IF(ISBLANK(Table1[[#This Row],[Date]]), ,MONTH(Table1[[#This Row],[Date]]))</f>
        <v>0</v>
      </c>
      <c r="K979" s="19">
        <f>Table1[[#This Row],[Final Meter Reading (km) ]]-Table1[[#This Row],[Initial Meter Reading (km) ]]</f>
        <v>0</v>
      </c>
      <c r="M979" s="174">
        <f>IF(ISBLANK(Table1[[#This Row],[Fuel Used (in liters)]]),,Table1[[#This Row],[Distance Travelled (km)]]/Table1[[#This Row],[Fuel Used (in liters)]])</f>
        <v>0</v>
      </c>
    </row>
    <row r="980" spans="2:13">
      <c r="B980">
        <f>IF(ISBLANK(Table1[[#This Row],[Date]]), ,MONTH(Table1[[#This Row],[Date]]))</f>
        <v>0</v>
      </c>
      <c r="K980" s="19">
        <f>Table1[[#This Row],[Final Meter Reading (km) ]]-Table1[[#This Row],[Initial Meter Reading (km) ]]</f>
        <v>0</v>
      </c>
      <c r="M980" s="174">
        <f>IF(ISBLANK(Table1[[#This Row],[Fuel Used (in liters)]]),,Table1[[#This Row],[Distance Travelled (km)]]/Table1[[#This Row],[Fuel Used (in liters)]])</f>
        <v>0</v>
      </c>
    </row>
    <row r="981" spans="2:13">
      <c r="B981">
        <f>IF(ISBLANK(Table1[[#This Row],[Date]]), ,MONTH(Table1[[#This Row],[Date]]))</f>
        <v>0</v>
      </c>
      <c r="K981" s="19">
        <f>Table1[[#This Row],[Final Meter Reading (km) ]]-Table1[[#This Row],[Initial Meter Reading (km) ]]</f>
        <v>0</v>
      </c>
      <c r="M981" s="174">
        <f>IF(ISBLANK(Table1[[#This Row],[Fuel Used (in liters)]]),,Table1[[#This Row],[Distance Travelled (km)]]/Table1[[#This Row],[Fuel Used (in liters)]])</f>
        <v>0</v>
      </c>
    </row>
    <row r="982" spans="2:13">
      <c r="B982">
        <f>IF(ISBLANK(Table1[[#This Row],[Date]]), ,MONTH(Table1[[#This Row],[Date]]))</f>
        <v>0</v>
      </c>
      <c r="K982" s="19">
        <f>Table1[[#This Row],[Final Meter Reading (km) ]]-Table1[[#This Row],[Initial Meter Reading (km) ]]</f>
        <v>0</v>
      </c>
      <c r="M982" s="174">
        <f>IF(ISBLANK(Table1[[#This Row],[Fuel Used (in liters)]]),,Table1[[#This Row],[Distance Travelled (km)]]/Table1[[#This Row],[Fuel Used (in liters)]])</f>
        <v>0</v>
      </c>
    </row>
    <row r="983" spans="2:13">
      <c r="B983">
        <f>IF(ISBLANK(Table1[[#This Row],[Date]]), ,MONTH(Table1[[#This Row],[Date]]))</f>
        <v>0</v>
      </c>
      <c r="K983" s="19">
        <f>Table1[[#This Row],[Final Meter Reading (km) ]]-Table1[[#This Row],[Initial Meter Reading (km) ]]</f>
        <v>0</v>
      </c>
      <c r="M983" s="174">
        <f>IF(ISBLANK(Table1[[#This Row],[Fuel Used (in liters)]]),,Table1[[#This Row],[Distance Travelled (km)]]/Table1[[#This Row],[Fuel Used (in liters)]])</f>
        <v>0</v>
      </c>
    </row>
    <row r="984" spans="2:13">
      <c r="B984">
        <f>IF(ISBLANK(Table1[[#This Row],[Date]]), ,MONTH(Table1[[#This Row],[Date]]))</f>
        <v>0</v>
      </c>
      <c r="K984" s="19">
        <f>Table1[[#This Row],[Final Meter Reading (km) ]]-Table1[[#This Row],[Initial Meter Reading (km) ]]</f>
        <v>0</v>
      </c>
      <c r="M984" s="174">
        <f>IF(ISBLANK(Table1[[#This Row],[Fuel Used (in liters)]]),,Table1[[#This Row],[Distance Travelled (km)]]/Table1[[#This Row],[Fuel Used (in liters)]])</f>
        <v>0</v>
      </c>
    </row>
    <row r="985" spans="2:13">
      <c r="B985">
        <f>IF(ISBLANK(Table1[[#This Row],[Date]]), ,MONTH(Table1[[#This Row],[Date]]))</f>
        <v>0</v>
      </c>
      <c r="K985" s="19">
        <f>Table1[[#This Row],[Final Meter Reading (km) ]]-Table1[[#This Row],[Initial Meter Reading (km) ]]</f>
        <v>0</v>
      </c>
      <c r="M985" s="174">
        <f>IF(ISBLANK(Table1[[#This Row],[Fuel Used (in liters)]]),,Table1[[#This Row],[Distance Travelled (km)]]/Table1[[#This Row],[Fuel Used (in liters)]])</f>
        <v>0</v>
      </c>
    </row>
    <row r="986" spans="2:13">
      <c r="B986">
        <f>IF(ISBLANK(Table1[[#This Row],[Date]]), ,MONTH(Table1[[#This Row],[Date]]))</f>
        <v>0</v>
      </c>
      <c r="K986" s="19">
        <f>Table1[[#This Row],[Final Meter Reading (km) ]]-Table1[[#This Row],[Initial Meter Reading (km) ]]</f>
        <v>0</v>
      </c>
      <c r="M986" s="174">
        <f>IF(ISBLANK(Table1[[#This Row],[Fuel Used (in liters)]]),,Table1[[#This Row],[Distance Travelled (km)]]/Table1[[#This Row],[Fuel Used (in liters)]])</f>
        <v>0</v>
      </c>
    </row>
    <row r="987" spans="2:13">
      <c r="B987">
        <f>IF(ISBLANK(Table1[[#This Row],[Date]]), ,MONTH(Table1[[#This Row],[Date]]))</f>
        <v>0</v>
      </c>
      <c r="K987" s="19">
        <f>Table1[[#This Row],[Final Meter Reading (km) ]]-Table1[[#This Row],[Initial Meter Reading (km) ]]</f>
        <v>0</v>
      </c>
      <c r="M987" s="174">
        <f>IF(ISBLANK(Table1[[#This Row],[Fuel Used (in liters)]]),,Table1[[#This Row],[Distance Travelled (km)]]/Table1[[#This Row],[Fuel Used (in liters)]])</f>
        <v>0</v>
      </c>
    </row>
    <row r="988" spans="2:13">
      <c r="B988">
        <f>IF(ISBLANK(Table1[[#This Row],[Date]]), ,MONTH(Table1[[#This Row],[Date]]))</f>
        <v>0</v>
      </c>
      <c r="K988" s="19">
        <f>Table1[[#This Row],[Final Meter Reading (km) ]]-Table1[[#This Row],[Initial Meter Reading (km) ]]</f>
        <v>0</v>
      </c>
      <c r="M988" s="174">
        <f>IF(ISBLANK(Table1[[#This Row],[Fuel Used (in liters)]]),,Table1[[#This Row],[Distance Travelled (km)]]/Table1[[#This Row],[Fuel Used (in liters)]])</f>
        <v>0</v>
      </c>
    </row>
    <row r="989" spans="2:13">
      <c r="B989">
        <f>IF(ISBLANK(Table1[[#This Row],[Date]]), ,MONTH(Table1[[#This Row],[Date]]))</f>
        <v>0</v>
      </c>
      <c r="K989" s="19">
        <f>Table1[[#This Row],[Final Meter Reading (km) ]]-Table1[[#This Row],[Initial Meter Reading (km) ]]</f>
        <v>0</v>
      </c>
      <c r="M989" s="174">
        <f>IF(ISBLANK(Table1[[#This Row],[Fuel Used (in liters)]]),,Table1[[#This Row],[Distance Travelled (km)]]/Table1[[#This Row],[Fuel Used (in liters)]])</f>
        <v>0</v>
      </c>
    </row>
    <row r="990" spans="2:13">
      <c r="B990">
        <f>IF(ISBLANK(Table1[[#This Row],[Date]]), ,MONTH(Table1[[#This Row],[Date]]))</f>
        <v>0</v>
      </c>
      <c r="K990" s="19">
        <f>Table1[[#This Row],[Final Meter Reading (km) ]]-Table1[[#This Row],[Initial Meter Reading (km) ]]</f>
        <v>0</v>
      </c>
      <c r="M990" s="174">
        <f>IF(ISBLANK(Table1[[#This Row],[Fuel Used (in liters)]]),,Table1[[#This Row],[Distance Travelled (km)]]/Table1[[#This Row],[Fuel Used (in liters)]])</f>
        <v>0</v>
      </c>
    </row>
    <row r="991" spans="2:13">
      <c r="B991">
        <f>IF(ISBLANK(Table1[[#This Row],[Date]]), ,MONTH(Table1[[#This Row],[Date]]))</f>
        <v>0</v>
      </c>
      <c r="K991" s="19">
        <f>Table1[[#This Row],[Final Meter Reading (km) ]]-Table1[[#This Row],[Initial Meter Reading (km) ]]</f>
        <v>0</v>
      </c>
      <c r="M991" s="174">
        <f>IF(ISBLANK(Table1[[#This Row],[Fuel Used (in liters)]]),,Table1[[#This Row],[Distance Travelled (km)]]/Table1[[#This Row],[Fuel Used (in liters)]])</f>
        <v>0</v>
      </c>
    </row>
    <row r="992" spans="2:13">
      <c r="B992">
        <f>IF(ISBLANK(Table1[[#This Row],[Date]]), ,MONTH(Table1[[#This Row],[Date]]))</f>
        <v>0</v>
      </c>
      <c r="K992" s="19">
        <f>Table1[[#This Row],[Final Meter Reading (km) ]]-Table1[[#This Row],[Initial Meter Reading (km) ]]</f>
        <v>0</v>
      </c>
      <c r="M992" s="174">
        <f>IF(ISBLANK(Table1[[#This Row],[Fuel Used (in liters)]]),,Table1[[#This Row],[Distance Travelled (km)]]/Table1[[#This Row],[Fuel Used (in liters)]])</f>
        <v>0</v>
      </c>
    </row>
    <row r="993" spans="2:13">
      <c r="B993">
        <f>IF(ISBLANK(Table1[[#This Row],[Date]]), ,MONTH(Table1[[#This Row],[Date]]))</f>
        <v>0</v>
      </c>
      <c r="K993" s="19">
        <f>Table1[[#This Row],[Final Meter Reading (km) ]]-Table1[[#This Row],[Initial Meter Reading (km) ]]</f>
        <v>0</v>
      </c>
      <c r="M993" s="174">
        <f>IF(ISBLANK(Table1[[#This Row],[Fuel Used (in liters)]]),,Table1[[#This Row],[Distance Travelled (km)]]/Table1[[#This Row],[Fuel Used (in liters)]])</f>
        <v>0</v>
      </c>
    </row>
    <row r="994" spans="2:13">
      <c r="B994">
        <f>IF(ISBLANK(Table1[[#This Row],[Date]]), ,MONTH(Table1[[#This Row],[Date]]))</f>
        <v>0</v>
      </c>
      <c r="K994" s="19">
        <f>Table1[[#This Row],[Final Meter Reading (km) ]]-Table1[[#This Row],[Initial Meter Reading (km) ]]</f>
        <v>0</v>
      </c>
      <c r="M994" s="174">
        <f>IF(ISBLANK(Table1[[#This Row],[Fuel Used (in liters)]]),,Table1[[#This Row],[Distance Travelled (km)]]/Table1[[#This Row],[Fuel Used (in liters)]])</f>
        <v>0</v>
      </c>
    </row>
    <row r="995" spans="2:13">
      <c r="B995">
        <f>IF(ISBLANK(Table1[[#This Row],[Date]]), ,MONTH(Table1[[#This Row],[Date]]))</f>
        <v>0</v>
      </c>
      <c r="K995" s="19">
        <f>Table1[[#This Row],[Final Meter Reading (km) ]]-Table1[[#This Row],[Initial Meter Reading (km) ]]</f>
        <v>0</v>
      </c>
      <c r="M995" s="174">
        <f>IF(ISBLANK(Table1[[#This Row],[Fuel Used (in liters)]]),,Table1[[#This Row],[Distance Travelled (km)]]/Table1[[#This Row],[Fuel Used (in liters)]])</f>
        <v>0</v>
      </c>
    </row>
    <row r="996" spans="2:13">
      <c r="B996">
        <f>IF(ISBLANK(Table1[[#This Row],[Date]]), ,MONTH(Table1[[#This Row],[Date]]))</f>
        <v>0</v>
      </c>
      <c r="K996" s="19">
        <f>Table1[[#This Row],[Final Meter Reading (km) ]]-Table1[[#This Row],[Initial Meter Reading (km) ]]</f>
        <v>0</v>
      </c>
      <c r="M996" s="174">
        <f>IF(ISBLANK(Table1[[#This Row],[Fuel Used (in liters)]]),,Table1[[#This Row],[Distance Travelled (km)]]/Table1[[#This Row],[Fuel Used (in liters)]])</f>
        <v>0</v>
      </c>
    </row>
    <row r="997" spans="2:13">
      <c r="B997">
        <f>IF(ISBLANK(Table1[[#This Row],[Date]]), ,MONTH(Table1[[#This Row],[Date]]))</f>
        <v>0</v>
      </c>
      <c r="K997" s="19">
        <f>Table1[[#This Row],[Final Meter Reading (km) ]]-Table1[[#This Row],[Initial Meter Reading (km) ]]</f>
        <v>0</v>
      </c>
      <c r="M997" s="174">
        <f>IF(ISBLANK(Table1[[#This Row],[Fuel Used (in liters)]]),,Table1[[#This Row],[Distance Travelled (km)]]/Table1[[#This Row],[Fuel Used (in liters)]])</f>
        <v>0</v>
      </c>
    </row>
    <row r="998" spans="2:13">
      <c r="B998">
        <f>IF(ISBLANK(Table1[[#This Row],[Date]]), ,MONTH(Table1[[#This Row],[Date]]))</f>
        <v>0</v>
      </c>
      <c r="K998" s="19">
        <f>Table1[[#This Row],[Final Meter Reading (km) ]]-Table1[[#This Row],[Initial Meter Reading (km) ]]</f>
        <v>0</v>
      </c>
      <c r="M998" s="174">
        <f>IF(ISBLANK(Table1[[#This Row],[Fuel Used (in liters)]]),,Table1[[#This Row],[Distance Travelled (km)]]/Table1[[#This Row],[Fuel Used (in liters)]])</f>
        <v>0</v>
      </c>
    </row>
    <row r="999" spans="2:13">
      <c r="B999">
        <f>IF(ISBLANK(Table1[[#This Row],[Date]]), ,MONTH(Table1[[#This Row],[Date]]))</f>
        <v>0</v>
      </c>
      <c r="K999" s="19">
        <f>Table1[[#This Row],[Final Meter Reading (km) ]]-Table1[[#This Row],[Initial Meter Reading (km) ]]</f>
        <v>0</v>
      </c>
      <c r="M999" s="174">
        <f>IF(ISBLANK(Table1[[#This Row],[Fuel Used (in liters)]]),,Table1[[#This Row],[Distance Travelled (km)]]/Table1[[#This Row],[Fuel Used (in liters)]])</f>
        <v>0</v>
      </c>
    </row>
    <row r="1000" spans="2:13">
      <c r="B1000">
        <f>IF(ISBLANK(Table1[[#This Row],[Date]]), ,MONTH(Table1[[#This Row],[Date]]))</f>
        <v>0</v>
      </c>
      <c r="K1000" s="19">
        <f>Table1[[#This Row],[Final Meter Reading (km) ]]-Table1[[#This Row],[Initial Meter Reading (km) ]]</f>
        <v>0</v>
      </c>
      <c r="M1000" s="174">
        <f>IF(ISBLANK(Table1[[#This Row],[Fuel Used (in liters)]]),,Table1[[#This Row],[Distance Travelled (km)]]/Table1[[#This Row],[Fuel Used (in liters)]])</f>
        <v>0</v>
      </c>
    </row>
    <row r="1001" spans="2:13">
      <c r="B1001">
        <f>IF(ISBLANK(Table1[[#This Row],[Date]]), ,MONTH(Table1[[#This Row],[Date]]))</f>
        <v>0</v>
      </c>
      <c r="K1001" s="19">
        <f>Table1[[#This Row],[Final Meter Reading (km) ]]-Table1[[#This Row],[Initial Meter Reading (km) ]]</f>
        <v>0</v>
      </c>
      <c r="M1001" s="174">
        <f>IF(ISBLANK(Table1[[#This Row],[Fuel Used (in liters)]]),,Table1[[#This Row],[Distance Travelled (km)]]/Table1[[#This Row],[Fuel Used (in liters)]])</f>
        <v>0</v>
      </c>
    </row>
    <row r="1002" spans="2:13">
      <c r="B1002">
        <f>IF(ISBLANK(Table1[[#This Row],[Date]]), ,MONTH(Table1[[#This Row],[Date]]))</f>
        <v>0</v>
      </c>
      <c r="K1002" s="19">
        <f>Table1[[#This Row],[Final Meter Reading (km) ]]-Table1[[#This Row],[Initial Meter Reading (km) ]]</f>
        <v>0</v>
      </c>
      <c r="M1002" s="174">
        <f>IF(ISBLANK(Table1[[#This Row],[Fuel Used (in liters)]]),,Table1[[#This Row],[Distance Travelled (km)]]/Table1[[#This Row],[Fuel Used (in liters)]])</f>
        <v>0</v>
      </c>
    </row>
    <row r="1003" spans="2:13">
      <c r="B1003">
        <f>IF(ISBLANK(Table1[[#This Row],[Date]]), ,MONTH(Table1[[#This Row],[Date]]))</f>
        <v>0</v>
      </c>
      <c r="K1003" s="19">
        <f>Table1[[#This Row],[Final Meter Reading (km) ]]-Table1[[#This Row],[Initial Meter Reading (km) ]]</f>
        <v>0</v>
      </c>
      <c r="M1003" s="174">
        <f>IF(ISBLANK(Table1[[#This Row],[Fuel Used (in liters)]]),,Table1[[#This Row],[Distance Travelled (km)]]/Table1[[#This Row],[Fuel Used (in liters)]])</f>
        <v>0</v>
      </c>
    </row>
    <row r="1004" spans="2:13">
      <c r="B1004">
        <f>IF(ISBLANK(Table1[[#This Row],[Date]]), ,MONTH(Table1[[#This Row],[Date]]))</f>
        <v>0</v>
      </c>
      <c r="K1004" s="19">
        <f>Table1[[#This Row],[Final Meter Reading (km) ]]-Table1[[#This Row],[Initial Meter Reading (km) ]]</f>
        <v>0</v>
      </c>
      <c r="M1004" s="174">
        <f>IF(ISBLANK(Table1[[#This Row],[Fuel Used (in liters)]]),,Table1[[#This Row],[Distance Travelled (km)]]/Table1[[#This Row],[Fuel Used (in liters)]])</f>
        <v>0</v>
      </c>
    </row>
    <row r="1005" spans="2:13">
      <c r="B1005">
        <f>IF(ISBLANK(Table1[[#This Row],[Date]]), ,MONTH(Table1[[#This Row],[Date]]))</f>
        <v>0</v>
      </c>
      <c r="K1005" s="19">
        <f>Table1[[#This Row],[Final Meter Reading (km) ]]-Table1[[#This Row],[Initial Meter Reading (km) ]]</f>
        <v>0</v>
      </c>
      <c r="M1005" s="174">
        <f>IF(ISBLANK(Table1[[#This Row],[Fuel Used (in liters)]]),,Table1[[#This Row],[Distance Travelled (km)]]/Table1[[#This Row],[Fuel Used (in liters)]])</f>
        <v>0</v>
      </c>
    </row>
    <row r="1006" spans="2:13">
      <c r="B1006">
        <f>IF(ISBLANK(Table1[[#This Row],[Date]]), ,MONTH(Table1[[#This Row],[Date]]))</f>
        <v>0</v>
      </c>
      <c r="K1006" s="19">
        <f>Table1[[#This Row],[Final Meter Reading (km) ]]-Table1[[#This Row],[Initial Meter Reading (km) ]]</f>
        <v>0</v>
      </c>
      <c r="M1006" s="174">
        <f>IF(ISBLANK(Table1[[#This Row],[Fuel Used (in liters)]]),,Table1[[#This Row],[Distance Travelled (km)]]/Table1[[#This Row],[Fuel Used (in liters)]])</f>
        <v>0</v>
      </c>
    </row>
    <row r="1007" spans="2:13">
      <c r="B1007">
        <f>IF(ISBLANK(Table1[[#This Row],[Date]]), ,MONTH(Table1[[#This Row],[Date]]))</f>
        <v>0</v>
      </c>
      <c r="K1007" s="19">
        <f>Table1[[#This Row],[Final Meter Reading (km) ]]-Table1[[#This Row],[Initial Meter Reading (km) ]]</f>
        <v>0</v>
      </c>
      <c r="M1007" s="174">
        <f>IF(ISBLANK(Table1[[#This Row],[Fuel Used (in liters)]]),,Table1[[#This Row],[Distance Travelled (km)]]/Table1[[#This Row],[Fuel Used (in liters)]])</f>
        <v>0</v>
      </c>
    </row>
    <row r="1008" spans="2:13">
      <c r="B1008">
        <f>IF(ISBLANK(Table1[[#This Row],[Date]]), ,MONTH(Table1[[#This Row],[Date]]))</f>
        <v>0</v>
      </c>
      <c r="K1008" s="19">
        <f>Table1[[#This Row],[Final Meter Reading (km) ]]-Table1[[#This Row],[Initial Meter Reading (km) ]]</f>
        <v>0</v>
      </c>
      <c r="M1008" s="174">
        <f>IF(ISBLANK(Table1[[#This Row],[Fuel Used (in liters)]]),,Table1[[#This Row],[Distance Travelled (km)]]/Table1[[#This Row],[Fuel Used (in liters)]])</f>
        <v>0</v>
      </c>
    </row>
    <row r="1009" spans="2:13">
      <c r="B1009">
        <f>IF(ISBLANK(Table1[[#This Row],[Date]]), ,MONTH(Table1[[#This Row],[Date]]))</f>
        <v>0</v>
      </c>
      <c r="K1009" s="19">
        <f>Table1[[#This Row],[Final Meter Reading (km) ]]-Table1[[#This Row],[Initial Meter Reading (km) ]]</f>
        <v>0</v>
      </c>
      <c r="M1009" s="174">
        <f>IF(ISBLANK(Table1[[#This Row],[Fuel Used (in liters)]]),,Table1[[#This Row],[Distance Travelled (km)]]/Table1[[#This Row],[Fuel Used (in liters)]])</f>
        <v>0</v>
      </c>
    </row>
    <row r="1010" spans="2:13">
      <c r="B1010">
        <f>IF(ISBLANK(Table1[[#This Row],[Date]]), ,MONTH(Table1[[#This Row],[Date]]))</f>
        <v>0</v>
      </c>
      <c r="K1010" s="19">
        <f>Table1[[#This Row],[Final Meter Reading (km) ]]-Table1[[#This Row],[Initial Meter Reading (km) ]]</f>
        <v>0</v>
      </c>
      <c r="M1010" s="174">
        <f>IF(ISBLANK(Table1[[#This Row],[Fuel Used (in liters)]]),,Table1[[#This Row],[Distance Travelled (km)]]/Table1[[#This Row],[Fuel Used (in liters)]])</f>
        <v>0</v>
      </c>
    </row>
    <row r="1011" spans="2:13">
      <c r="B1011">
        <f>IF(ISBLANK(Table1[[#This Row],[Date]]), ,MONTH(Table1[[#This Row],[Date]]))</f>
        <v>0</v>
      </c>
      <c r="K1011" s="19">
        <f>Table1[[#This Row],[Final Meter Reading (km) ]]-Table1[[#This Row],[Initial Meter Reading (km) ]]</f>
        <v>0</v>
      </c>
      <c r="M1011" s="174">
        <f>IF(ISBLANK(Table1[[#This Row],[Fuel Used (in liters)]]),,Table1[[#This Row],[Distance Travelled (km)]]/Table1[[#This Row],[Fuel Used (in liters)]])</f>
        <v>0</v>
      </c>
    </row>
    <row r="1012" spans="2:13">
      <c r="B1012">
        <f>IF(ISBLANK(Table1[[#This Row],[Date]]), ,MONTH(Table1[[#This Row],[Date]]))</f>
        <v>0</v>
      </c>
      <c r="K1012" s="19">
        <f>Table1[[#This Row],[Final Meter Reading (km) ]]-Table1[[#This Row],[Initial Meter Reading (km) ]]</f>
        <v>0</v>
      </c>
      <c r="M1012" s="174">
        <f>IF(ISBLANK(Table1[[#This Row],[Fuel Used (in liters)]]),,Table1[[#This Row],[Distance Travelled (km)]]/Table1[[#This Row],[Fuel Used (in liters)]])</f>
        <v>0</v>
      </c>
    </row>
    <row r="1013" spans="2:13">
      <c r="B1013">
        <f>IF(ISBLANK(Table1[[#This Row],[Date]]), ,MONTH(Table1[[#This Row],[Date]]))</f>
        <v>0</v>
      </c>
      <c r="K1013" s="19">
        <f>Table1[[#This Row],[Final Meter Reading (km) ]]-Table1[[#This Row],[Initial Meter Reading (km) ]]</f>
        <v>0</v>
      </c>
      <c r="M1013" s="174">
        <f>IF(ISBLANK(Table1[[#This Row],[Fuel Used (in liters)]]),,Table1[[#This Row],[Distance Travelled (km)]]/Table1[[#This Row],[Fuel Used (in liters)]])</f>
        <v>0</v>
      </c>
    </row>
    <row r="1014" spans="2:13">
      <c r="B1014">
        <f>IF(ISBLANK(Table1[[#This Row],[Date]]), ,MONTH(Table1[[#This Row],[Date]]))</f>
        <v>0</v>
      </c>
      <c r="K1014" s="19">
        <f>Table1[[#This Row],[Final Meter Reading (km) ]]-Table1[[#This Row],[Initial Meter Reading (km) ]]</f>
        <v>0</v>
      </c>
      <c r="M1014" s="174">
        <f>IF(ISBLANK(Table1[[#This Row],[Fuel Used (in liters)]]),,Table1[[#This Row],[Distance Travelled (km)]]/Table1[[#This Row],[Fuel Used (in liters)]])</f>
        <v>0</v>
      </c>
    </row>
    <row r="1015" spans="2:13">
      <c r="B1015">
        <f>IF(ISBLANK(Table1[[#This Row],[Date]]), ,MONTH(Table1[[#This Row],[Date]]))</f>
        <v>0</v>
      </c>
      <c r="K1015" s="19">
        <f>Table1[[#This Row],[Final Meter Reading (km) ]]-Table1[[#This Row],[Initial Meter Reading (km) ]]</f>
        <v>0</v>
      </c>
      <c r="M1015" s="174">
        <f>IF(ISBLANK(Table1[[#This Row],[Fuel Used (in liters)]]),,Table1[[#This Row],[Distance Travelled (km)]]/Table1[[#This Row],[Fuel Used (in liters)]])</f>
        <v>0</v>
      </c>
    </row>
    <row r="1016" spans="2:13">
      <c r="B1016">
        <f>IF(ISBLANK(Table1[[#This Row],[Date]]), ,MONTH(Table1[[#This Row],[Date]]))</f>
        <v>0</v>
      </c>
      <c r="K1016" s="19">
        <f>Table1[[#This Row],[Final Meter Reading (km) ]]-Table1[[#This Row],[Initial Meter Reading (km) ]]</f>
        <v>0</v>
      </c>
      <c r="M1016" s="174">
        <f>IF(ISBLANK(Table1[[#This Row],[Fuel Used (in liters)]]),,Table1[[#This Row],[Distance Travelled (km)]]/Table1[[#This Row],[Fuel Used (in liters)]])</f>
        <v>0</v>
      </c>
    </row>
    <row r="1017" spans="2:13">
      <c r="B1017">
        <f>IF(ISBLANK(Table1[[#This Row],[Date]]), ,MONTH(Table1[[#This Row],[Date]]))</f>
        <v>0</v>
      </c>
      <c r="K1017" s="19">
        <f>Table1[[#This Row],[Final Meter Reading (km) ]]-Table1[[#This Row],[Initial Meter Reading (km) ]]</f>
        <v>0</v>
      </c>
      <c r="M1017" s="174">
        <f>IF(ISBLANK(Table1[[#This Row],[Fuel Used (in liters)]]),,Table1[[#This Row],[Distance Travelled (km)]]/Table1[[#This Row],[Fuel Used (in liters)]])</f>
        <v>0</v>
      </c>
    </row>
    <row r="1018" spans="2:13">
      <c r="B1018">
        <f>IF(ISBLANK(Table1[[#This Row],[Date]]), ,MONTH(Table1[[#This Row],[Date]]))</f>
        <v>0</v>
      </c>
      <c r="K1018" s="19">
        <f>Table1[[#This Row],[Final Meter Reading (km) ]]-Table1[[#This Row],[Initial Meter Reading (km) ]]</f>
        <v>0</v>
      </c>
      <c r="M1018" s="174">
        <f>IF(ISBLANK(Table1[[#This Row],[Fuel Used (in liters)]]),,Table1[[#This Row],[Distance Travelled (km)]]/Table1[[#This Row],[Fuel Used (in liters)]])</f>
        <v>0</v>
      </c>
    </row>
    <row r="1019" spans="2:13">
      <c r="B1019">
        <f>IF(ISBLANK(Table1[[#This Row],[Date]]), ,MONTH(Table1[[#This Row],[Date]]))</f>
        <v>0</v>
      </c>
      <c r="K1019" s="19">
        <f>Table1[[#This Row],[Final Meter Reading (km) ]]-Table1[[#This Row],[Initial Meter Reading (km) ]]</f>
        <v>0</v>
      </c>
      <c r="M1019" s="174">
        <f>IF(ISBLANK(Table1[[#This Row],[Fuel Used (in liters)]]),,Table1[[#This Row],[Distance Travelled (km)]]/Table1[[#This Row],[Fuel Used (in liters)]])</f>
        <v>0</v>
      </c>
    </row>
    <row r="1020" spans="2:13">
      <c r="B1020">
        <f>IF(ISBLANK(Table1[[#This Row],[Date]]), ,MONTH(Table1[[#This Row],[Date]]))</f>
        <v>0</v>
      </c>
      <c r="K1020" s="19">
        <f>Table1[[#This Row],[Final Meter Reading (km) ]]-Table1[[#This Row],[Initial Meter Reading (km) ]]</f>
        <v>0</v>
      </c>
      <c r="M1020" s="174">
        <f>IF(ISBLANK(Table1[[#This Row],[Fuel Used (in liters)]]),,Table1[[#This Row],[Distance Travelled (km)]]/Table1[[#This Row],[Fuel Used (in liters)]])</f>
        <v>0</v>
      </c>
    </row>
    <row r="1021" spans="2:13">
      <c r="B1021">
        <f>IF(ISBLANK(Table1[[#This Row],[Date]]), ,MONTH(Table1[[#This Row],[Date]]))</f>
        <v>0</v>
      </c>
      <c r="K1021" s="19">
        <f>Table1[[#This Row],[Final Meter Reading (km) ]]-Table1[[#This Row],[Initial Meter Reading (km) ]]</f>
        <v>0</v>
      </c>
      <c r="M1021" s="174">
        <f>IF(ISBLANK(Table1[[#This Row],[Fuel Used (in liters)]]),,Table1[[#This Row],[Distance Travelled (km)]]/Table1[[#This Row],[Fuel Used (in liters)]])</f>
        <v>0</v>
      </c>
    </row>
    <row r="1022" spans="2:13">
      <c r="B1022">
        <f>IF(ISBLANK(Table1[[#This Row],[Date]]), ,MONTH(Table1[[#This Row],[Date]]))</f>
        <v>0</v>
      </c>
      <c r="K1022" s="19">
        <f>Table1[[#This Row],[Final Meter Reading (km) ]]-Table1[[#This Row],[Initial Meter Reading (km) ]]</f>
        <v>0</v>
      </c>
      <c r="M1022" s="174">
        <f>IF(ISBLANK(Table1[[#This Row],[Fuel Used (in liters)]]),,Table1[[#This Row],[Distance Travelled (km)]]/Table1[[#This Row],[Fuel Used (in liters)]])</f>
        <v>0</v>
      </c>
    </row>
    <row r="1023" spans="2:13">
      <c r="B1023">
        <f>IF(ISBLANK(Table1[[#This Row],[Date]]), ,MONTH(Table1[[#This Row],[Date]]))</f>
        <v>0</v>
      </c>
      <c r="K1023" s="19">
        <f>Table1[[#This Row],[Final Meter Reading (km) ]]-Table1[[#This Row],[Initial Meter Reading (km) ]]</f>
        <v>0</v>
      </c>
      <c r="M1023" s="174">
        <f>IF(ISBLANK(Table1[[#This Row],[Fuel Used (in liters)]]),,Table1[[#This Row],[Distance Travelled (km)]]/Table1[[#This Row],[Fuel Used (in liters)]])</f>
        <v>0</v>
      </c>
    </row>
    <row r="1024" spans="2:13">
      <c r="B1024">
        <f>IF(ISBLANK(Table1[[#This Row],[Date]]), ,MONTH(Table1[[#This Row],[Date]]))</f>
        <v>0</v>
      </c>
      <c r="K1024" s="19">
        <f>Table1[[#This Row],[Final Meter Reading (km) ]]-Table1[[#This Row],[Initial Meter Reading (km) ]]</f>
        <v>0</v>
      </c>
      <c r="M1024" s="174">
        <f>IF(ISBLANK(Table1[[#This Row],[Fuel Used (in liters)]]),,Table1[[#This Row],[Distance Travelled (km)]]/Table1[[#This Row],[Fuel Used (in liters)]])</f>
        <v>0</v>
      </c>
    </row>
    <row r="1025" spans="2:13">
      <c r="B1025">
        <f>IF(ISBLANK(Table1[[#This Row],[Date]]), ,MONTH(Table1[[#This Row],[Date]]))</f>
        <v>0</v>
      </c>
      <c r="K1025" s="19">
        <f>Table1[[#This Row],[Final Meter Reading (km) ]]-Table1[[#This Row],[Initial Meter Reading (km) ]]</f>
        <v>0</v>
      </c>
      <c r="M1025" s="174">
        <f>IF(ISBLANK(Table1[[#This Row],[Fuel Used (in liters)]]),,Table1[[#This Row],[Distance Travelled (km)]]/Table1[[#This Row],[Fuel Used (in liters)]])</f>
        <v>0</v>
      </c>
    </row>
    <row r="1026" spans="2:13">
      <c r="B1026">
        <f>IF(ISBLANK(Table1[[#This Row],[Date]]), ,MONTH(Table1[[#This Row],[Date]]))</f>
        <v>0</v>
      </c>
      <c r="K1026" s="19">
        <f>Table1[[#This Row],[Final Meter Reading (km) ]]-Table1[[#This Row],[Initial Meter Reading (km) ]]</f>
        <v>0</v>
      </c>
      <c r="M1026" s="174">
        <f>IF(ISBLANK(Table1[[#This Row],[Fuel Used (in liters)]]),,Table1[[#This Row],[Distance Travelled (km)]]/Table1[[#This Row],[Fuel Used (in liters)]])</f>
        <v>0</v>
      </c>
    </row>
    <row r="1027" spans="2:13">
      <c r="B1027">
        <f>IF(ISBLANK(Table1[[#This Row],[Date]]), ,MONTH(Table1[[#This Row],[Date]]))</f>
        <v>0</v>
      </c>
      <c r="K1027" s="19">
        <f>Table1[[#This Row],[Final Meter Reading (km) ]]-Table1[[#This Row],[Initial Meter Reading (km) ]]</f>
        <v>0</v>
      </c>
      <c r="M1027" s="174">
        <f>IF(ISBLANK(Table1[[#This Row],[Fuel Used (in liters)]]),,Table1[[#This Row],[Distance Travelled (km)]]/Table1[[#This Row],[Fuel Used (in liters)]])</f>
        <v>0</v>
      </c>
    </row>
    <row r="1028" spans="2:13">
      <c r="B1028">
        <f>IF(ISBLANK(Table1[[#This Row],[Date]]), ,MONTH(Table1[[#This Row],[Date]]))</f>
        <v>0</v>
      </c>
      <c r="K1028" s="19">
        <f>Table1[[#This Row],[Final Meter Reading (km) ]]-Table1[[#This Row],[Initial Meter Reading (km) ]]</f>
        <v>0</v>
      </c>
      <c r="M1028" s="174">
        <f>IF(ISBLANK(Table1[[#This Row],[Fuel Used (in liters)]]),,Table1[[#This Row],[Distance Travelled (km)]]/Table1[[#This Row],[Fuel Used (in liters)]])</f>
        <v>0</v>
      </c>
    </row>
    <row r="1029" spans="2:13">
      <c r="B1029">
        <f>IF(ISBLANK(Table1[[#This Row],[Date]]), ,MONTH(Table1[[#This Row],[Date]]))</f>
        <v>0</v>
      </c>
      <c r="K1029" s="19">
        <f>Table1[[#This Row],[Final Meter Reading (km) ]]-Table1[[#This Row],[Initial Meter Reading (km) ]]</f>
        <v>0</v>
      </c>
      <c r="M1029" s="174">
        <f>IF(ISBLANK(Table1[[#This Row],[Fuel Used (in liters)]]),,Table1[[#This Row],[Distance Travelled (km)]]/Table1[[#This Row],[Fuel Used (in liters)]])</f>
        <v>0</v>
      </c>
    </row>
    <row r="1030" spans="2:13">
      <c r="B1030">
        <f>IF(ISBLANK(Table1[[#This Row],[Date]]), ,MONTH(Table1[[#This Row],[Date]]))</f>
        <v>0</v>
      </c>
      <c r="K1030" s="19">
        <f>Table1[[#This Row],[Final Meter Reading (km) ]]-Table1[[#This Row],[Initial Meter Reading (km) ]]</f>
        <v>0</v>
      </c>
      <c r="M1030" s="174">
        <f>IF(ISBLANK(Table1[[#This Row],[Fuel Used (in liters)]]),,Table1[[#This Row],[Distance Travelled (km)]]/Table1[[#This Row],[Fuel Used (in liters)]])</f>
        <v>0</v>
      </c>
    </row>
    <row r="1031" spans="2:13">
      <c r="B1031">
        <f>IF(ISBLANK(Table1[[#This Row],[Date]]), ,MONTH(Table1[[#This Row],[Date]]))</f>
        <v>0</v>
      </c>
      <c r="K1031" s="19">
        <f>Table1[[#This Row],[Final Meter Reading (km) ]]-Table1[[#This Row],[Initial Meter Reading (km) ]]</f>
        <v>0</v>
      </c>
      <c r="M1031" s="174">
        <f>IF(ISBLANK(Table1[[#This Row],[Fuel Used (in liters)]]),,Table1[[#This Row],[Distance Travelled (km)]]/Table1[[#This Row],[Fuel Used (in liters)]])</f>
        <v>0</v>
      </c>
    </row>
    <row r="1032" spans="2:13">
      <c r="B1032">
        <f>IF(ISBLANK(Table1[[#This Row],[Date]]), ,MONTH(Table1[[#This Row],[Date]]))</f>
        <v>0</v>
      </c>
      <c r="K1032" s="19">
        <f>Table1[[#This Row],[Final Meter Reading (km) ]]-Table1[[#This Row],[Initial Meter Reading (km) ]]</f>
        <v>0</v>
      </c>
      <c r="M1032" s="174">
        <f>IF(ISBLANK(Table1[[#This Row],[Fuel Used (in liters)]]),,Table1[[#This Row],[Distance Travelled (km)]]/Table1[[#This Row],[Fuel Used (in liters)]])</f>
        <v>0</v>
      </c>
    </row>
    <row r="1033" spans="2:13">
      <c r="B1033">
        <f>IF(ISBLANK(Table1[[#This Row],[Date]]), ,MONTH(Table1[[#This Row],[Date]]))</f>
        <v>0</v>
      </c>
      <c r="K1033" s="19">
        <f>Table1[[#This Row],[Final Meter Reading (km) ]]-Table1[[#This Row],[Initial Meter Reading (km) ]]</f>
        <v>0</v>
      </c>
      <c r="M1033" s="174">
        <f>IF(ISBLANK(Table1[[#This Row],[Fuel Used (in liters)]]),,Table1[[#This Row],[Distance Travelled (km)]]/Table1[[#This Row],[Fuel Used (in liters)]])</f>
        <v>0</v>
      </c>
    </row>
    <row r="1034" spans="2:13">
      <c r="B1034">
        <f>IF(ISBLANK(Table1[[#This Row],[Date]]), ,MONTH(Table1[[#This Row],[Date]]))</f>
        <v>0</v>
      </c>
      <c r="K1034" s="19">
        <f>Table1[[#This Row],[Final Meter Reading (km) ]]-Table1[[#This Row],[Initial Meter Reading (km) ]]</f>
        <v>0</v>
      </c>
      <c r="M1034" s="174">
        <f>IF(ISBLANK(Table1[[#This Row],[Fuel Used (in liters)]]),,Table1[[#This Row],[Distance Travelled (km)]]/Table1[[#This Row],[Fuel Used (in liters)]])</f>
        <v>0</v>
      </c>
    </row>
    <row r="1035" spans="2:13">
      <c r="B1035">
        <f>IF(ISBLANK(Table1[[#This Row],[Date]]), ,MONTH(Table1[[#This Row],[Date]]))</f>
        <v>0</v>
      </c>
      <c r="K1035" s="19">
        <f>Table1[[#This Row],[Final Meter Reading (km) ]]-Table1[[#This Row],[Initial Meter Reading (km) ]]</f>
        <v>0</v>
      </c>
      <c r="M1035" s="174">
        <f>IF(ISBLANK(Table1[[#This Row],[Fuel Used (in liters)]]),,Table1[[#This Row],[Distance Travelled (km)]]/Table1[[#This Row],[Fuel Used (in liters)]])</f>
        <v>0</v>
      </c>
    </row>
    <row r="1036" spans="2:13">
      <c r="B1036">
        <f>IF(ISBLANK(Table1[[#This Row],[Date]]), ,MONTH(Table1[[#This Row],[Date]]))</f>
        <v>0</v>
      </c>
      <c r="K1036" s="19">
        <f>Table1[[#This Row],[Final Meter Reading (km) ]]-Table1[[#This Row],[Initial Meter Reading (km) ]]</f>
        <v>0</v>
      </c>
      <c r="M1036" s="174">
        <f>IF(ISBLANK(Table1[[#This Row],[Fuel Used (in liters)]]),,Table1[[#This Row],[Distance Travelled (km)]]/Table1[[#This Row],[Fuel Used (in liters)]])</f>
        <v>0</v>
      </c>
    </row>
    <row r="1037" spans="2:13">
      <c r="B1037">
        <f>IF(ISBLANK(Table1[[#This Row],[Date]]), ,MONTH(Table1[[#This Row],[Date]]))</f>
        <v>0</v>
      </c>
      <c r="K1037" s="19">
        <f>Table1[[#This Row],[Final Meter Reading (km) ]]-Table1[[#This Row],[Initial Meter Reading (km) ]]</f>
        <v>0</v>
      </c>
      <c r="M1037" s="174">
        <f>IF(ISBLANK(Table1[[#This Row],[Fuel Used (in liters)]]),,Table1[[#This Row],[Distance Travelled (km)]]/Table1[[#This Row],[Fuel Used (in liters)]])</f>
        <v>0</v>
      </c>
    </row>
    <row r="1038" spans="2:13">
      <c r="B1038">
        <f>IF(ISBLANK(Table1[[#This Row],[Date]]), ,MONTH(Table1[[#This Row],[Date]]))</f>
        <v>0</v>
      </c>
      <c r="K1038" s="19">
        <f>Table1[[#This Row],[Final Meter Reading (km) ]]-Table1[[#This Row],[Initial Meter Reading (km) ]]</f>
        <v>0</v>
      </c>
      <c r="M1038" s="174">
        <f>IF(ISBLANK(Table1[[#This Row],[Fuel Used (in liters)]]),,Table1[[#This Row],[Distance Travelled (km)]]/Table1[[#This Row],[Fuel Used (in liters)]])</f>
        <v>0</v>
      </c>
    </row>
    <row r="1039" spans="2:13">
      <c r="B1039">
        <f>IF(ISBLANK(Table1[[#This Row],[Date]]), ,MONTH(Table1[[#This Row],[Date]]))</f>
        <v>0</v>
      </c>
      <c r="K1039" s="19">
        <f>Table1[[#This Row],[Final Meter Reading (km) ]]-Table1[[#This Row],[Initial Meter Reading (km) ]]</f>
        <v>0</v>
      </c>
      <c r="M1039" s="174">
        <f>IF(ISBLANK(Table1[[#This Row],[Fuel Used (in liters)]]),,Table1[[#This Row],[Distance Travelled (km)]]/Table1[[#This Row],[Fuel Used (in liters)]])</f>
        <v>0</v>
      </c>
    </row>
    <row r="1040" spans="2:13">
      <c r="B1040">
        <f>IF(ISBLANK(Table1[[#This Row],[Date]]), ,MONTH(Table1[[#This Row],[Date]]))</f>
        <v>0</v>
      </c>
      <c r="K1040" s="19">
        <f>Table1[[#This Row],[Final Meter Reading (km) ]]-Table1[[#This Row],[Initial Meter Reading (km) ]]</f>
        <v>0</v>
      </c>
      <c r="M1040" s="174">
        <f>IF(ISBLANK(Table1[[#This Row],[Fuel Used (in liters)]]),,Table1[[#This Row],[Distance Travelled (km)]]/Table1[[#This Row],[Fuel Used (in liters)]])</f>
        <v>0</v>
      </c>
    </row>
    <row r="1041" spans="2:13">
      <c r="B1041">
        <f>IF(ISBLANK(Table1[[#This Row],[Date]]), ,MONTH(Table1[[#This Row],[Date]]))</f>
        <v>0</v>
      </c>
      <c r="K1041" s="19">
        <f>Table1[[#This Row],[Final Meter Reading (km) ]]-Table1[[#This Row],[Initial Meter Reading (km) ]]</f>
        <v>0</v>
      </c>
      <c r="M1041" s="174">
        <f>IF(ISBLANK(Table1[[#This Row],[Fuel Used (in liters)]]),,Table1[[#This Row],[Distance Travelled (km)]]/Table1[[#This Row],[Fuel Used (in liters)]])</f>
        <v>0</v>
      </c>
    </row>
    <row r="1042" spans="2:13">
      <c r="B1042">
        <f>IF(ISBLANK(Table1[[#This Row],[Date]]), ,MONTH(Table1[[#This Row],[Date]]))</f>
        <v>0</v>
      </c>
      <c r="K1042" s="19">
        <f>Table1[[#This Row],[Final Meter Reading (km) ]]-Table1[[#This Row],[Initial Meter Reading (km) ]]</f>
        <v>0</v>
      </c>
      <c r="M1042" s="174">
        <f>IF(ISBLANK(Table1[[#This Row],[Fuel Used (in liters)]]),,Table1[[#This Row],[Distance Travelled (km)]]/Table1[[#This Row],[Fuel Used (in liters)]])</f>
        <v>0</v>
      </c>
    </row>
    <row r="1043" spans="2:13">
      <c r="B1043">
        <f>IF(ISBLANK(Table1[[#This Row],[Date]]), ,MONTH(Table1[[#This Row],[Date]]))</f>
        <v>0</v>
      </c>
      <c r="K1043" s="19">
        <f>Table1[[#This Row],[Final Meter Reading (km) ]]-Table1[[#This Row],[Initial Meter Reading (km) ]]</f>
        <v>0</v>
      </c>
      <c r="M1043" s="174">
        <f>IF(ISBLANK(Table1[[#This Row],[Fuel Used (in liters)]]),,Table1[[#This Row],[Distance Travelled (km)]]/Table1[[#This Row],[Fuel Used (in liters)]])</f>
        <v>0</v>
      </c>
    </row>
    <row r="1044" spans="2:13">
      <c r="B1044">
        <f>IF(ISBLANK(Table1[[#This Row],[Date]]), ,MONTH(Table1[[#This Row],[Date]]))</f>
        <v>0</v>
      </c>
      <c r="K1044" s="19">
        <f>Table1[[#This Row],[Final Meter Reading (km) ]]-Table1[[#This Row],[Initial Meter Reading (km) ]]</f>
        <v>0</v>
      </c>
      <c r="M1044" s="174">
        <f>IF(ISBLANK(Table1[[#This Row],[Fuel Used (in liters)]]),,Table1[[#This Row],[Distance Travelled (km)]]/Table1[[#This Row],[Fuel Used (in liters)]])</f>
        <v>0</v>
      </c>
    </row>
    <row r="1045" spans="2:13">
      <c r="B1045">
        <f>IF(ISBLANK(Table1[[#This Row],[Date]]), ,MONTH(Table1[[#This Row],[Date]]))</f>
        <v>0</v>
      </c>
      <c r="K1045" s="19">
        <f>Table1[[#This Row],[Final Meter Reading (km) ]]-Table1[[#This Row],[Initial Meter Reading (km) ]]</f>
        <v>0</v>
      </c>
      <c r="M1045" s="174">
        <f>IF(ISBLANK(Table1[[#This Row],[Fuel Used (in liters)]]),,Table1[[#This Row],[Distance Travelled (km)]]/Table1[[#This Row],[Fuel Used (in liters)]])</f>
        <v>0</v>
      </c>
    </row>
    <row r="1046" spans="2:13">
      <c r="B1046">
        <f>IF(ISBLANK(Table1[[#This Row],[Date]]), ,MONTH(Table1[[#This Row],[Date]]))</f>
        <v>0</v>
      </c>
      <c r="K1046" s="19">
        <f>Table1[[#This Row],[Final Meter Reading (km) ]]-Table1[[#This Row],[Initial Meter Reading (km) ]]</f>
        <v>0</v>
      </c>
      <c r="M1046" s="174">
        <f>IF(ISBLANK(Table1[[#This Row],[Fuel Used (in liters)]]),,Table1[[#This Row],[Distance Travelled (km)]]/Table1[[#This Row],[Fuel Used (in liters)]])</f>
        <v>0</v>
      </c>
    </row>
    <row r="1047" spans="2:13">
      <c r="B1047">
        <f>IF(ISBLANK(Table1[[#This Row],[Date]]), ,MONTH(Table1[[#This Row],[Date]]))</f>
        <v>0</v>
      </c>
      <c r="K1047" s="19">
        <f>Table1[[#This Row],[Final Meter Reading (km) ]]-Table1[[#This Row],[Initial Meter Reading (km) ]]</f>
        <v>0</v>
      </c>
      <c r="M1047" s="174">
        <f>IF(ISBLANK(Table1[[#This Row],[Fuel Used (in liters)]]),,Table1[[#This Row],[Distance Travelled (km)]]/Table1[[#This Row],[Fuel Used (in liters)]])</f>
        <v>0</v>
      </c>
    </row>
    <row r="1048" spans="2:13">
      <c r="B1048">
        <f>IF(ISBLANK(Table1[[#This Row],[Date]]), ,MONTH(Table1[[#This Row],[Date]]))</f>
        <v>0</v>
      </c>
      <c r="K1048" s="19">
        <f>Table1[[#This Row],[Final Meter Reading (km) ]]-Table1[[#This Row],[Initial Meter Reading (km) ]]</f>
        <v>0</v>
      </c>
      <c r="M1048" s="174">
        <f>IF(ISBLANK(Table1[[#This Row],[Fuel Used (in liters)]]),,Table1[[#This Row],[Distance Travelled (km)]]/Table1[[#This Row],[Fuel Used (in liters)]])</f>
        <v>0</v>
      </c>
    </row>
    <row r="1049" spans="2:13">
      <c r="B1049">
        <f>IF(ISBLANK(Table1[[#This Row],[Date]]), ,MONTH(Table1[[#This Row],[Date]]))</f>
        <v>0</v>
      </c>
      <c r="K1049" s="19">
        <f>Table1[[#This Row],[Final Meter Reading (km) ]]-Table1[[#This Row],[Initial Meter Reading (km) ]]</f>
        <v>0</v>
      </c>
      <c r="M1049" s="174">
        <f>IF(ISBLANK(Table1[[#This Row],[Fuel Used (in liters)]]),,Table1[[#This Row],[Distance Travelled (km)]]/Table1[[#This Row],[Fuel Used (in liters)]])</f>
        <v>0</v>
      </c>
    </row>
    <row r="1050" spans="2:13">
      <c r="B1050">
        <f>IF(ISBLANK(Table1[[#This Row],[Date]]), ,MONTH(Table1[[#This Row],[Date]]))</f>
        <v>0</v>
      </c>
      <c r="K1050" s="19">
        <f>Table1[[#This Row],[Final Meter Reading (km) ]]-Table1[[#This Row],[Initial Meter Reading (km) ]]</f>
        <v>0</v>
      </c>
      <c r="M1050" s="174">
        <f>IF(ISBLANK(Table1[[#This Row],[Fuel Used (in liters)]]),,Table1[[#This Row],[Distance Travelled (km)]]/Table1[[#This Row],[Fuel Used (in liters)]])</f>
        <v>0</v>
      </c>
    </row>
    <row r="1051" spans="2:13">
      <c r="B1051">
        <f>IF(ISBLANK(Table1[[#This Row],[Date]]), ,MONTH(Table1[[#This Row],[Date]]))</f>
        <v>0</v>
      </c>
      <c r="K1051" s="19">
        <f>Table1[[#This Row],[Final Meter Reading (km) ]]-Table1[[#This Row],[Initial Meter Reading (km) ]]</f>
        <v>0</v>
      </c>
      <c r="M1051" s="174">
        <f>IF(ISBLANK(Table1[[#This Row],[Fuel Used (in liters)]]),,Table1[[#This Row],[Distance Travelled (km)]]/Table1[[#This Row],[Fuel Used (in liters)]])</f>
        <v>0</v>
      </c>
    </row>
    <row r="1052" spans="2:13">
      <c r="B1052">
        <f>IF(ISBLANK(Table1[[#This Row],[Date]]), ,MONTH(Table1[[#This Row],[Date]]))</f>
        <v>0</v>
      </c>
      <c r="K1052" s="19">
        <f>Table1[[#This Row],[Final Meter Reading (km) ]]-Table1[[#This Row],[Initial Meter Reading (km) ]]</f>
        <v>0</v>
      </c>
      <c r="M1052" s="174">
        <f>IF(ISBLANK(Table1[[#This Row],[Fuel Used (in liters)]]),,Table1[[#This Row],[Distance Travelled (km)]]/Table1[[#This Row],[Fuel Used (in liters)]])</f>
        <v>0</v>
      </c>
    </row>
    <row r="1053" spans="2:13">
      <c r="B1053">
        <f>IF(ISBLANK(Table1[[#This Row],[Date]]), ,MONTH(Table1[[#This Row],[Date]]))</f>
        <v>0</v>
      </c>
      <c r="K1053" s="19">
        <f>Table1[[#This Row],[Final Meter Reading (km) ]]-Table1[[#This Row],[Initial Meter Reading (km) ]]</f>
        <v>0</v>
      </c>
      <c r="M1053" s="174">
        <f>IF(ISBLANK(Table1[[#This Row],[Fuel Used (in liters)]]),,Table1[[#This Row],[Distance Travelled (km)]]/Table1[[#This Row],[Fuel Used (in liters)]])</f>
        <v>0</v>
      </c>
    </row>
    <row r="1054" spans="2:13">
      <c r="B1054">
        <f>IF(ISBLANK(Table1[[#This Row],[Date]]), ,MONTH(Table1[[#This Row],[Date]]))</f>
        <v>0</v>
      </c>
      <c r="K1054" s="19">
        <f>Table1[[#This Row],[Final Meter Reading (km) ]]-Table1[[#This Row],[Initial Meter Reading (km) ]]</f>
        <v>0</v>
      </c>
      <c r="M1054" s="174">
        <f>IF(ISBLANK(Table1[[#This Row],[Fuel Used (in liters)]]),,Table1[[#This Row],[Distance Travelled (km)]]/Table1[[#This Row],[Fuel Used (in liters)]])</f>
        <v>0</v>
      </c>
    </row>
    <row r="1055" spans="2:13">
      <c r="B1055">
        <f>IF(ISBLANK(Table1[[#This Row],[Date]]), ,MONTH(Table1[[#This Row],[Date]]))</f>
        <v>0</v>
      </c>
      <c r="K1055" s="19">
        <f>Table1[[#This Row],[Final Meter Reading (km) ]]-Table1[[#This Row],[Initial Meter Reading (km) ]]</f>
        <v>0</v>
      </c>
      <c r="M1055" s="174">
        <f>IF(ISBLANK(Table1[[#This Row],[Fuel Used (in liters)]]),,Table1[[#This Row],[Distance Travelled (km)]]/Table1[[#This Row],[Fuel Used (in liters)]])</f>
        <v>0</v>
      </c>
    </row>
    <row r="1056" spans="2:13">
      <c r="B1056">
        <f>IF(ISBLANK(Table1[[#This Row],[Date]]), ,MONTH(Table1[[#This Row],[Date]]))</f>
        <v>0</v>
      </c>
      <c r="K1056" s="19">
        <f>Table1[[#This Row],[Final Meter Reading (km) ]]-Table1[[#This Row],[Initial Meter Reading (km) ]]</f>
        <v>0</v>
      </c>
      <c r="M1056" s="174">
        <f>IF(ISBLANK(Table1[[#This Row],[Fuel Used (in liters)]]),,Table1[[#This Row],[Distance Travelled (km)]]/Table1[[#This Row],[Fuel Used (in liters)]])</f>
        <v>0</v>
      </c>
    </row>
    <row r="1057" spans="2:13">
      <c r="B1057">
        <f>IF(ISBLANK(Table1[[#This Row],[Date]]), ,MONTH(Table1[[#This Row],[Date]]))</f>
        <v>0</v>
      </c>
      <c r="K1057" s="19">
        <f>Table1[[#This Row],[Final Meter Reading (km) ]]-Table1[[#This Row],[Initial Meter Reading (km) ]]</f>
        <v>0</v>
      </c>
      <c r="M1057" s="174">
        <f>IF(ISBLANK(Table1[[#This Row],[Fuel Used (in liters)]]),,Table1[[#This Row],[Distance Travelled (km)]]/Table1[[#This Row],[Fuel Used (in liters)]])</f>
        <v>0</v>
      </c>
    </row>
    <row r="1058" spans="2:13">
      <c r="B1058">
        <f>IF(ISBLANK(Table1[[#This Row],[Date]]), ,MONTH(Table1[[#This Row],[Date]]))</f>
        <v>0</v>
      </c>
      <c r="K1058" s="19">
        <f>Table1[[#This Row],[Final Meter Reading (km) ]]-Table1[[#This Row],[Initial Meter Reading (km) ]]</f>
        <v>0</v>
      </c>
      <c r="M1058" s="174">
        <f>IF(ISBLANK(Table1[[#This Row],[Fuel Used (in liters)]]),,Table1[[#This Row],[Distance Travelled (km)]]/Table1[[#This Row],[Fuel Used (in liters)]])</f>
        <v>0</v>
      </c>
    </row>
    <row r="1059" spans="2:13">
      <c r="B1059">
        <f>IF(ISBLANK(Table1[[#This Row],[Date]]), ,MONTH(Table1[[#This Row],[Date]]))</f>
        <v>0</v>
      </c>
      <c r="K1059" s="19">
        <f>Table1[[#This Row],[Final Meter Reading (km) ]]-Table1[[#This Row],[Initial Meter Reading (km) ]]</f>
        <v>0</v>
      </c>
      <c r="M1059" s="174">
        <f>IF(ISBLANK(Table1[[#This Row],[Fuel Used (in liters)]]),,Table1[[#This Row],[Distance Travelled (km)]]/Table1[[#This Row],[Fuel Used (in liters)]])</f>
        <v>0</v>
      </c>
    </row>
    <row r="1060" spans="2:13">
      <c r="B1060">
        <f>IF(ISBLANK(Table1[[#This Row],[Date]]), ,MONTH(Table1[[#This Row],[Date]]))</f>
        <v>0</v>
      </c>
      <c r="K1060" s="19">
        <f>Table1[[#This Row],[Final Meter Reading (km) ]]-Table1[[#This Row],[Initial Meter Reading (km) ]]</f>
        <v>0</v>
      </c>
      <c r="M1060" s="174">
        <f>IF(ISBLANK(Table1[[#This Row],[Fuel Used (in liters)]]),,Table1[[#This Row],[Distance Travelled (km)]]/Table1[[#This Row],[Fuel Used (in liters)]])</f>
        <v>0</v>
      </c>
    </row>
    <row r="1061" spans="2:13">
      <c r="B1061">
        <f>IF(ISBLANK(Table1[[#This Row],[Date]]), ,MONTH(Table1[[#This Row],[Date]]))</f>
        <v>0</v>
      </c>
      <c r="K1061" s="19">
        <f>Table1[[#This Row],[Final Meter Reading (km) ]]-Table1[[#This Row],[Initial Meter Reading (km) ]]</f>
        <v>0</v>
      </c>
      <c r="M1061" s="174">
        <f>IF(ISBLANK(Table1[[#This Row],[Fuel Used (in liters)]]),,Table1[[#This Row],[Distance Travelled (km)]]/Table1[[#This Row],[Fuel Used (in liters)]])</f>
        <v>0</v>
      </c>
    </row>
    <row r="1062" spans="2:13">
      <c r="B1062">
        <f>IF(ISBLANK(Table1[[#This Row],[Date]]), ,MONTH(Table1[[#This Row],[Date]]))</f>
        <v>0</v>
      </c>
      <c r="K1062" s="19">
        <f>Table1[[#This Row],[Final Meter Reading (km) ]]-Table1[[#This Row],[Initial Meter Reading (km) ]]</f>
        <v>0</v>
      </c>
      <c r="M1062" s="174">
        <f>IF(ISBLANK(Table1[[#This Row],[Fuel Used (in liters)]]),,Table1[[#This Row],[Distance Travelled (km)]]/Table1[[#This Row],[Fuel Used (in liters)]])</f>
        <v>0</v>
      </c>
    </row>
    <row r="1063" spans="2:13">
      <c r="B1063">
        <f>IF(ISBLANK(Table1[[#This Row],[Date]]), ,MONTH(Table1[[#This Row],[Date]]))</f>
        <v>0</v>
      </c>
      <c r="K1063" s="19">
        <f>Table1[[#This Row],[Final Meter Reading (km) ]]-Table1[[#This Row],[Initial Meter Reading (km) ]]</f>
        <v>0</v>
      </c>
      <c r="M1063" s="174">
        <f>IF(ISBLANK(Table1[[#This Row],[Fuel Used (in liters)]]),,Table1[[#This Row],[Distance Travelled (km)]]/Table1[[#This Row],[Fuel Used (in liters)]])</f>
        <v>0</v>
      </c>
    </row>
    <row r="1064" spans="2:13">
      <c r="B1064">
        <f>IF(ISBLANK(Table1[[#This Row],[Date]]), ,MONTH(Table1[[#This Row],[Date]]))</f>
        <v>0</v>
      </c>
      <c r="K1064" s="19">
        <f>Table1[[#This Row],[Final Meter Reading (km) ]]-Table1[[#This Row],[Initial Meter Reading (km) ]]</f>
        <v>0</v>
      </c>
      <c r="M1064" s="174">
        <f>IF(ISBLANK(Table1[[#This Row],[Fuel Used (in liters)]]),,Table1[[#This Row],[Distance Travelled (km)]]/Table1[[#This Row],[Fuel Used (in liters)]])</f>
        <v>0</v>
      </c>
    </row>
    <row r="1065" spans="2:13">
      <c r="B1065">
        <f>IF(ISBLANK(Table1[[#This Row],[Date]]), ,MONTH(Table1[[#This Row],[Date]]))</f>
        <v>0</v>
      </c>
      <c r="K1065" s="19">
        <f>Table1[[#This Row],[Final Meter Reading (km) ]]-Table1[[#This Row],[Initial Meter Reading (km) ]]</f>
        <v>0</v>
      </c>
      <c r="M1065" s="174">
        <f>IF(ISBLANK(Table1[[#This Row],[Fuel Used (in liters)]]),,Table1[[#This Row],[Distance Travelled (km)]]/Table1[[#This Row],[Fuel Used (in liters)]])</f>
        <v>0</v>
      </c>
    </row>
    <row r="1066" spans="2:13">
      <c r="B1066">
        <f>IF(ISBLANK(Table1[[#This Row],[Date]]), ,MONTH(Table1[[#This Row],[Date]]))</f>
        <v>0</v>
      </c>
      <c r="K1066" s="19">
        <f>Table1[[#This Row],[Final Meter Reading (km) ]]-Table1[[#This Row],[Initial Meter Reading (km) ]]</f>
        <v>0</v>
      </c>
      <c r="M1066" s="174">
        <f>IF(ISBLANK(Table1[[#This Row],[Fuel Used (in liters)]]),,Table1[[#This Row],[Distance Travelled (km)]]/Table1[[#This Row],[Fuel Used (in liters)]])</f>
        <v>0</v>
      </c>
    </row>
    <row r="1067" spans="2:13">
      <c r="B1067">
        <f>IF(ISBLANK(Table1[[#This Row],[Date]]), ,MONTH(Table1[[#This Row],[Date]]))</f>
        <v>0</v>
      </c>
      <c r="K1067" s="19">
        <f>Table1[[#This Row],[Final Meter Reading (km) ]]-Table1[[#This Row],[Initial Meter Reading (km) ]]</f>
        <v>0</v>
      </c>
      <c r="M1067" s="174">
        <f>IF(ISBLANK(Table1[[#This Row],[Fuel Used (in liters)]]),,Table1[[#This Row],[Distance Travelled (km)]]/Table1[[#This Row],[Fuel Used (in liters)]])</f>
        <v>0</v>
      </c>
    </row>
    <row r="1068" spans="2:13">
      <c r="B1068">
        <f>IF(ISBLANK(Table1[[#This Row],[Date]]), ,MONTH(Table1[[#This Row],[Date]]))</f>
        <v>0</v>
      </c>
      <c r="K1068" s="19">
        <f>Table1[[#This Row],[Final Meter Reading (km) ]]-Table1[[#This Row],[Initial Meter Reading (km) ]]</f>
        <v>0</v>
      </c>
      <c r="M1068" s="174">
        <f>IF(ISBLANK(Table1[[#This Row],[Fuel Used (in liters)]]),,Table1[[#This Row],[Distance Travelled (km)]]/Table1[[#This Row],[Fuel Used (in liters)]])</f>
        <v>0</v>
      </c>
    </row>
    <row r="1069" spans="2:13">
      <c r="B1069">
        <f>IF(ISBLANK(Table1[[#This Row],[Date]]), ,MONTH(Table1[[#This Row],[Date]]))</f>
        <v>0</v>
      </c>
      <c r="K1069" s="19">
        <f>Table1[[#This Row],[Final Meter Reading (km) ]]-Table1[[#This Row],[Initial Meter Reading (km) ]]</f>
        <v>0</v>
      </c>
      <c r="M1069" s="174">
        <f>IF(ISBLANK(Table1[[#This Row],[Fuel Used (in liters)]]),,Table1[[#This Row],[Distance Travelled (km)]]/Table1[[#This Row],[Fuel Used (in liters)]])</f>
        <v>0</v>
      </c>
    </row>
    <row r="1070" spans="2:13">
      <c r="B1070">
        <f>IF(ISBLANK(Table1[[#This Row],[Date]]), ,MONTH(Table1[[#This Row],[Date]]))</f>
        <v>0</v>
      </c>
      <c r="K1070" s="19">
        <f>Table1[[#This Row],[Final Meter Reading (km) ]]-Table1[[#This Row],[Initial Meter Reading (km) ]]</f>
        <v>0</v>
      </c>
      <c r="M1070" s="174">
        <f>IF(ISBLANK(Table1[[#This Row],[Fuel Used (in liters)]]),,Table1[[#This Row],[Distance Travelled (km)]]/Table1[[#This Row],[Fuel Used (in liters)]])</f>
        <v>0</v>
      </c>
    </row>
    <row r="1071" spans="2:13">
      <c r="B1071">
        <f>IF(ISBLANK(Table1[[#This Row],[Date]]), ,MONTH(Table1[[#This Row],[Date]]))</f>
        <v>0</v>
      </c>
      <c r="K1071" s="19">
        <f>Table1[[#This Row],[Final Meter Reading (km) ]]-Table1[[#This Row],[Initial Meter Reading (km) ]]</f>
        <v>0</v>
      </c>
      <c r="M1071" s="174">
        <f>IF(ISBLANK(Table1[[#This Row],[Fuel Used (in liters)]]),,Table1[[#This Row],[Distance Travelled (km)]]/Table1[[#This Row],[Fuel Used (in liters)]])</f>
        <v>0</v>
      </c>
    </row>
    <row r="1072" spans="2:13">
      <c r="B1072">
        <f>IF(ISBLANK(Table1[[#This Row],[Date]]), ,MONTH(Table1[[#This Row],[Date]]))</f>
        <v>0</v>
      </c>
      <c r="K1072" s="19">
        <f>Table1[[#This Row],[Final Meter Reading (km) ]]-Table1[[#This Row],[Initial Meter Reading (km) ]]</f>
        <v>0</v>
      </c>
      <c r="M1072" s="174">
        <f>IF(ISBLANK(Table1[[#This Row],[Fuel Used (in liters)]]),,Table1[[#This Row],[Distance Travelled (km)]]/Table1[[#This Row],[Fuel Used (in liters)]])</f>
        <v>0</v>
      </c>
    </row>
    <row r="1073" spans="2:13">
      <c r="B1073">
        <f>IF(ISBLANK(Table1[[#This Row],[Date]]), ,MONTH(Table1[[#This Row],[Date]]))</f>
        <v>0</v>
      </c>
      <c r="K1073" s="19">
        <f>Table1[[#This Row],[Final Meter Reading (km) ]]-Table1[[#This Row],[Initial Meter Reading (km) ]]</f>
        <v>0</v>
      </c>
      <c r="M1073" s="174">
        <f>IF(ISBLANK(Table1[[#This Row],[Fuel Used (in liters)]]),,Table1[[#This Row],[Distance Travelled (km)]]/Table1[[#This Row],[Fuel Used (in liters)]])</f>
        <v>0</v>
      </c>
    </row>
    <row r="1074" spans="2:13">
      <c r="B1074">
        <f>IF(ISBLANK(Table1[[#This Row],[Date]]), ,MONTH(Table1[[#This Row],[Date]]))</f>
        <v>0</v>
      </c>
      <c r="K1074" s="19">
        <f>Table1[[#This Row],[Final Meter Reading (km) ]]-Table1[[#This Row],[Initial Meter Reading (km) ]]</f>
        <v>0</v>
      </c>
      <c r="M1074" s="174">
        <f>IF(ISBLANK(Table1[[#This Row],[Fuel Used (in liters)]]),,Table1[[#This Row],[Distance Travelled (km)]]/Table1[[#This Row],[Fuel Used (in liters)]])</f>
        <v>0</v>
      </c>
    </row>
    <row r="1075" spans="2:13">
      <c r="B1075">
        <f>IF(ISBLANK(Table1[[#This Row],[Date]]), ,MONTH(Table1[[#This Row],[Date]]))</f>
        <v>0</v>
      </c>
      <c r="K1075" s="19">
        <f>Table1[[#This Row],[Final Meter Reading (km) ]]-Table1[[#This Row],[Initial Meter Reading (km) ]]</f>
        <v>0</v>
      </c>
      <c r="M1075" s="174">
        <f>IF(ISBLANK(Table1[[#This Row],[Fuel Used (in liters)]]),,Table1[[#This Row],[Distance Travelled (km)]]/Table1[[#This Row],[Fuel Used (in liters)]])</f>
        <v>0</v>
      </c>
    </row>
    <row r="1076" spans="2:13">
      <c r="B1076">
        <f>IF(ISBLANK(Table1[[#This Row],[Date]]), ,MONTH(Table1[[#This Row],[Date]]))</f>
        <v>0</v>
      </c>
      <c r="K1076" s="19">
        <f>Table1[[#This Row],[Final Meter Reading (km) ]]-Table1[[#This Row],[Initial Meter Reading (km) ]]</f>
        <v>0</v>
      </c>
      <c r="M1076" s="174">
        <f>IF(ISBLANK(Table1[[#This Row],[Fuel Used (in liters)]]),,Table1[[#This Row],[Distance Travelled (km)]]/Table1[[#This Row],[Fuel Used (in liters)]])</f>
        <v>0</v>
      </c>
    </row>
    <row r="1077" spans="2:13">
      <c r="B1077">
        <f>IF(ISBLANK(Table1[[#This Row],[Date]]), ,MONTH(Table1[[#This Row],[Date]]))</f>
        <v>0</v>
      </c>
      <c r="K1077" s="19">
        <f>Table1[[#This Row],[Final Meter Reading (km) ]]-Table1[[#This Row],[Initial Meter Reading (km) ]]</f>
        <v>0</v>
      </c>
      <c r="M1077" s="174">
        <f>IF(ISBLANK(Table1[[#This Row],[Fuel Used (in liters)]]),,Table1[[#This Row],[Distance Travelled (km)]]/Table1[[#This Row],[Fuel Used (in liters)]])</f>
        <v>0</v>
      </c>
    </row>
    <row r="1078" spans="2:13">
      <c r="B1078">
        <f>IF(ISBLANK(Table1[[#This Row],[Date]]), ,MONTH(Table1[[#This Row],[Date]]))</f>
        <v>0</v>
      </c>
      <c r="K1078" s="19">
        <f>Table1[[#This Row],[Final Meter Reading (km) ]]-Table1[[#This Row],[Initial Meter Reading (km) ]]</f>
        <v>0</v>
      </c>
      <c r="M1078" s="174">
        <f>IF(ISBLANK(Table1[[#This Row],[Fuel Used (in liters)]]),,Table1[[#This Row],[Distance Travelled (km)]]/Table1[[#This Row],[Fuel Used (in liters)]])</f>
        <v>0</v>
      </c>
    </row>
    <row r="1079" spans="2:13">
      <c r="B1079">
        <f>IF(ISBLANK(Table1[[#This Row],[Date]]), ,MONTH(Table1[[#This Row],[Date]]))</f>
        <v>0</v>
      </c>
      <c r="K1079" s="19">
        <f>Table1[[#This Row],[Final Meter Reading (km) ]]-Table1[[#This Row],[Initial Meter Reading (km) ]]</f>
        <v>0</v>
      </c>
      <c r="M1079" s="174">
        <f>IF(ISBLANK(Table1[[#This Row],[Fuel Used (in liters)]]),,Table1[[#This Row],[Distance Travelled (km)]]/Table1[[#This Row],[Fuel Used (in liters)]])</f>
        <v>0</v>
      </c>
    </row>
    <row r="1080" spans="2:13">
      <c r="B1080">
        <f>IF(ISBLANK(Table1[[#This Row],[Date]]), ,MONTH(Table1[[#This Row],[Date]]))</f>
        <v>0</v>
      </c>
      <c r="K1080" s="19">
        <f>Table1[[#This Row],[Final Meter Reading (km) ]]-Table1[[#This Row],[Initial Meter Reading (km) ]]</f>
        <v>0</v>
      </c>
      <c r="M1080" s="174">
        <f>IF(ISBLANK(Table1[[#This Row],[Fuel Used (in liters)]]),,Table1[[#This Row],[Distance Travelled (km)]]/Table1[[#This Row],[Fuel Used (in liters)]])</f>
        <v>0</v>
      </c>
    </row>
    <row r="1081" spans="2:13">
      <c r="B1081">
        <f>IF(ISBLANK(Table1[[#This Row],[Date]]), ,MONTH(Table1[[#This Row],[Date]]))</f>
        <v>0</v>
      </c>
      <c r="K1081" s="19">
        <f>Table1[[#This Row],[Final Meter Reading (km) ]]-Table1[[#This Row],[Initial Meter Reading (km) ]]</f>
        <v>0</v>
      </c>
      <c r="M1081" s="174">
        <f>IF(ISBLANK(Table1[[#This Row],[Fuel Used (in liters)]]),,Table1[[#This Row],[Distance Travelled (km)]]/Table1[[#This Row],[Fuel Used (in liters)]])</f>
        <v>0</v>
      </c>
    </row>
    <row r="1082" spans="2:13">
      <c r="B1082">
        <f>IF(ISBLANK(Table1[[#This Row],[Date]]), ,MONTH(Table1[[#This Row],[Date]]))</f>
        <v>0</v>
      </c>
      <c r="K1082" s="19">
        <f>Table1[[#This Row],[Final Meter Reading (km) ]]-Table1[[#This Row],[Initial Meter Reading (km) ]]</f>
        <v>0</v>
      </c>
      <c r="M1082" s="174">
        <f>IF(ISBLANK(Table1[[#This Row],[Fuel Used (in liters)]]),,Table1[[#This Row],[Distance Travelled (km)]]/Table1[[#This Row],[Fuel Used (in liters)]])</f>
        <v>0</v>
      </c>
    </row>
    <row r="1083" spans="2:13">
      <c r="B1083">
        <f>IF(ISBLANK(Table1[[#This Row],[Date]]), ,MONTH(Table1[[#This Row],[Date]]))</f>
        <v>0</v>
      </c>
      <c r="K1083" s="19">
        <f>Table1[[#This Row],[Final Meter Reading (km) ]]-Table1[[#This Row],[Initial Meter Reading (km) ]]</f>
        <v>0</v>
      </c>
      <c r="M1083" s="174">
        <f>IF(ISBLANK(Table1[[#This Row],[Fuel Used (in liters)]]),,Table1[[#This Row],[Distance Travelled (km)]]/Table1[[#This Row],[Fuel Used (in liters)]])</f>
        <v>0</v>
      </c>
    </row>
    <row r="1084" spans="2:13">
      <c r="B1084">
        <f>IF(ISBLANK(Table1[[#This Row],[Date]]), ,MONTH(Table1[[#This Row],[Date]]))</f>
        <v>0</v>
      </c>
      <c r="K1084" s="19">
        <f>Table1[[#This Row],[Final Meter Reading (km) ]]-Table1[[#This Row],[Initial Meter Reading (km) ]]</f>
        <v>0</v>
      </c>
      <c r="M1084" s="174">
        <f>IF(ISBLANK(Table1[[#This Row],[Fuel Used (in liters)]]),,Table1[[#This Row],[Distance Travelled (km)]]/Table1[[#This Row],[Fuel Used (in liters)]])</f>
        <v>0</v>
      </c>
    </row>
    <row r="1085" spans="2:13">
      <c r="B1085">
        <f>IF(ISBLANK(Table1[[#This Row],[Date]]), ,MONTH(Table1[[#This Row],[Date]]))</f>
        <v>0</v>
      </c>
      <c r="K1085" s="19">
        <f>Table1[[#This Row],[Final Meter Reading (km) ]]-Table1[[#This Row],[Initial Meter Reading (km) ]]</f>
        <v>0</v>
      </c>
      <c r="M1085" s="174">
        <f>IF(ISBLANK(Table1[[#This Row],[Fuel Used (in liters)]]),,Table1[[#This Row],[Distance Travelled (km)]]/Table1[[#This Row],[Fuel Used (in liters)]])</f>
        <v>0</v>
      </c>
    </row>
    <row r="1086" spans="2:13">
      <c r="B1086">
        <f>IF(ISBLANK(Table1[[#This Row],[Date]]), ,MONTH(Table1[[#This Row],[Date]]))</f>
        <v>0</v>
      </c>
      <c r="K1086" s="19">
        <f>Table1[[#This Row],[Final Meter Reading (km) ]]-Table1[[#This Row],[Initial Meter Reading (km) ]]</f>
        <v>0</v>
      </c>
      <c r="M1086" s="174">
        <f>IF(ISBLANK(Table1[[#This Row],[Fuel Used (in liters)]]),,Table1[[#This Row],[Distance Travelled (km)]]/Table1[[#This Row],[Fuel Used (in liters)]])</f>
        <v>0</v>
      </c>
    </row>
    <row r="1087" spans="2:13">
      <c r="B1087">
        <f>IF(ISBLANK(Table1[[#This Row],[Date]]), ,MONTH(Table1[[#This Row],[Date]]))</f>
        <v>0</v>
      </c>
      <c r="K1087" s="19">
        <f>Table1[[#This Row],[Final Meter Reading (km) ]]-Table1[[#This Row],[Initial Meter Reading (km) ]]</f>
        <v>0</v>
      </c>
      <c r="M1087" s="174">
        <f>IF(ISBLANK(Table1[[#This Row],[Fuel Used (in liters)]]),,Table1[[#This Row],[Distance Travelled (km)]]/Table1[[#This Row],[Fuel Used (in liters)]])</f>
        <v>0</v>
      </c>
    </row>
    <row r="1088" spans="2:13">
      <c r="B1088">
        <f>IF(ISBLANK(Table1[[#This Row],[Date]]), ,MONTH(Table1[[#This Row],[Date]]))</f>
        <v>0</v>
      </c>
      <c r="K1088" s="19">
        <f>Table1[[#This Row],[Final Meter Reading (km) ]]-Table1[[#This Row],[Initial Meter Reading (km) ]]</f>
        <v>0</v>
      </c>
      <c r="M1088" s="174">
        <f>IF(ISBLANK(Table1[[#This Row],[Fuel Used (in liters)]]),,Table1[[#This Row],[Distance Travelled (km)]]/Table1[[#This Row],[Fuel Used (in liters)]])</f>
        <v>0</v>
      </c>
    </row>
    <row r="1089" spans="2:13">
      <c r="B1089">
        <f>IF(ISBLANK(Table1[[#This Row],[Date]]), ,MONTH(Table1[[#This Row],[Date]]))</f>
        <v>0</v>
      </c>
      <c r="K1089" s="19">
        <f>Table1[[#This Row],[Final Meter Reading (km) ]]-Table1[[#This Row],[Initial Meter Reading (km) ]]</f>
        <v>0</v>
      </c>
      <c r="M1089" s="174">
        <f>IF(ISBLANK(Table1[[#This Row],[Fuel Used (in liters)]]),,Table1[[#This Row],[Distance Travelled (km)]]/Table1[[#This Row],[Fuel Used (in liters)]])</f>
        <v>0</v>
      </c>
    </row>
    <row r="1090" spans="2:13">
      <c r="B1090">
        <f>IF(ISBLANK(Table1[[#This Row],[Date]]), ,MONTH(Table1[[#This Row],[Date]]))</f>
        <v>0</v>
      </c>
      <c r="K1090" s="19">
        <f>Table1[[#This Row],[Final Meter Reading (km) ]]-Table1[[#This Row],[Initial Meter Reading (km) ]]</f>
        <v>0</v>
      </c>
      <c r="M1090" s="174">
        <f>IF(ISBLANK(Table1[[#This Row],[Fuel Used (in liters)]]),,Table1[[#This Row],[Distance Travelled (km)]]/Table1[[#This Row],[Fuel Used (in liters)]])</f>
        <v>0</v>
      </c>
    </row>
    <row r="1091" spans="2:13">
      <c r="B1091">
        <f>IF(ISBLANK(Table1[[#This Row],[Date]]), ,MONTH(Table1[[#This Row],[Date]]))</f>
        <v>0</v>
      </c>
      <c r="K1091" s="19">
        <f>Table1[[#This Row],[Final Meter Reading (km) ]]-Table1[[#This Row],[Initial Meter Reading (km) ]]</f>
        <v>0</v>
      </c>
      <c r="M1091" s="174">
        <f>IF(ISBLANK(Table1[[#This Row],[Fuel Used (in liters)]]),,Table1[[#This Row],[Distance Travelled (km)]]/Table1[[#This Row],[Fuel Used (in liters)]])</f>
        <v>0</v>
      </c>
    </row>
    <row r="1092" spans="2:13">
      <c r="B1092">
        <f>IF(ISBLANK(Table1[[#This Row],[Date]]), ,MONTH(Table1[[#This Row],[Date]]))</f>
        <v>0</v>
      </c>
      <c r="K1092" s="19">
        <f>Table1[[#This Row],[Final Meter Reading (km) ]]-Table1[[#This Row],[Initial Meter Reading (km) ]]</f>
        <v>0</v>
      </c>
      <c r="M1092" s="174">
        <f>IF(ISBLANK(Table1[[#This Row],[Fuel Used (in liters)]]),,Table1[[#This Row],[Distance Travelled (km)]]/Table1[[#This Row],[Fuel Used (in liters)]])</f>
        <v>0</v>
      </c>
    </row>
    <row r="1093" spans="2:13">
      <c r="B1093">
        <f>IF(ISBLANK(Table1[[#This Row],[Date]]), ,MONTH(Table1[[#This Row],[Date]]))</f>
        <v>0</v>
      </c>
      <c r="K1093" s="19">
        <f>Table1[[#This Row],[Final Meter Reading (km) ]]-Table1[[#This Row],[Initial Meter Reading (km) ]]</f>
        <v>0</v>
      </c>
      <c r="M1093" s="174">
        <f>IF(ISBLANK(Table1[[#This Row],[Fuel Used (in liters)]]),,Table1[[#This Row],[Distance Travelled (km)]]/Table1[[#This Row],[Fuel Used (in liters)]])</f>
        <v>0</v>
      </c>
    </row>
    <row r="1094" spans="2:13">
      <c r="B1094">
        <f>IF(ISBLANK(Table1[[#This Row],[Date]]), ,MONTH(Table1[[#This Row],[Date]]))</f>
        <v>0</v>
      </c>
      <c r="K1094" s="19">
        <f>Table1[[#This Row],[Final Meter Reading (km) ]]-Table1[[#This Row],[Initial Meter Reading (km) ]]</f>
        <v>0</v>
      </c>
      <c r="M1094" s="174">
        <f>IF(ISBLANK(Table1[[#This Row],[Fuel Used (in liters)]]),,Table1[[#This Row],[Distance Travelled (km)]]/Table1[[#This Row],[Fuel Used (in liters)]])</f>
        <v>0</v>
      </c>
    </row>
    <row r="1095" spans="2:13">
      <c r="B1095">
        <f>IF(ISBLANK(Table1[[#This Row],[Date]]), ,MONTH(Table1[[#This Row],[Date]]))</f>
        <v>0</v>
      </c>
      <c r="K1095" s="19">
        <f>Table1[[#This Row],[Final Meter Reading (km) ]]-Table1[[#This Row],[Initial Meter Reading (km) ]]</f>
        <v>0</v>
      </c>
      <c r="M1095" s="174">
        <f>IF(ISBLANK(Table1[[#This Row],[Fuel Used (in liters)]]),,Table1[[#This Row],[Distance Travelled (km)]]/Table1[[#This Row],[Fuel Used (in liters)]])</f>
        <v>0</v>
      </c>
    </row>
    <row r="1096" spans="2:13">
      <c r="B1096">
        <f>IF(ISBLANK(Table1[[#This Row],[Date]]), ,MONTH(Table1[[#This Row],[Date]]))</f>
        <v>0</v>
      </c>
      <c r="K1096" s="19">
        <f>Table1[[#This Row],[Final Meter Reading (km) ]]-Table1[[#This Row],[Initial Meter Reading (km) ]]</f>
        <v>0</v>
      </c>
      <c r="M1096" s="174">
        <f>IF(ISBLANK(Table1[[#This Row],[Fuel Used (in liters)]]),,Table1[[#This Row],[Distance Travelled (km)]]/Table1[[#This Row],[Fuel Used (in liters)]])</f>
        <v>0</v>
      </c>
    </row>
    <row r="1097" spans="2:13">
      <c r="B1097">
        <f>IF(ISBLANK(Table1[[#This Row],[Date]]), ,MONTH(Table1[[#This Row],[Date]]))</f>
        <v>0</v>
      </c>
      <c r="K1097" s="19">
        <f>Table1[[#This Row],[Final Meter Reading (km) ]]-Table1[[#This Row],[Initial Meter Reading (km) ]]</f>
        <v>0</v>
      </c>
      <c r="M1097" s="174">
        <f>IF(ISBLANK(Table1[[#This Row],[Fuel Used (in liters)]]),,Table1[[#This Row],[Distance Travelled (km)]]/Table1[[#This Row],[Fuel Used (in liters)]])</f>
        <v>0</v>
      </c>
    </row>
    <row r="1098" spans="2:13">
      <c r="B1098">
        <f>IF(ISBLANK(Table1[[#This Row],[Date]]), ,MONTH(Table1[[#This Row],[Date]]))</f>
        <v>0</v>
      </c>
      <c r="K1098" s="19">
        <f>Table1[[#This Row],[Final Meter Reading (km) ]]-Table1[[#This Row],[Initial Meter Reading (km) ]]</f>
        <v>0</v>
      </c>
      <c r="M1098" s="174">
        <f>IF(ISBLANK(Table1[[#This Row],[Fuel Used (in liters)]]),,Table1[[#This Row],[Distance Travelled (km)]]/Table1[[#This Row],[Fuel Used (in liters)]])</f>
        <v>0</v>
      </c>
    </row>
    <row r="1099" spans="2:13">
      <c r="B1099">
        <f>IF(ISBLANK(Table1[[#This Row],[Date]]), ,MONTH(Table1[[#This Row],[Date]]))</f>
        <v>0</v>
      </c>
      <c r="K1099" s="19">
        <f>Table1[[#This Row],[Final Meter Reading (km) ]]-Table1[[#This Row],[Initial Meter Reading (km) ]]</f>
        <v>0</v>
      </c>
      <c r="M1099" s="174">
        <f>IF(ISBLANK(Table1[[#This Row],[Fuel Used (in liters)]]),,Table1[[#This Row],[Distance Travelled (km)]]/Table1[[#This Row],[Fuel Used (in liters)]])</f>
        <v>0</v>
      </c>
    </row>
    <row r="1100" spans="2:13">
      <c r="B1100">
        <f>IF(ISBLANK(Table1[[#This Row],[Date]]), ,MONTH(Table1[[#This Row],[Date]]))</f>
        <v>0</v>
      </c>
      <c r="K1100" s="19">
        <f>Table1[[#This Row],[Final Meter Reading (km) ]]-Table1[[#This Row],[Initial Meter Reading (km) ]]</f>
        <v>0</v>
      </c>
      <c r="M1100" s="174">
        <f>IF(ISBLANK(Table1[[#This Row],[Fuel Used (in liters)]]),,Table1[[#This Row],[Distance Travelled (km)]]/Table1[[#This Row],[Fuel Used (in liters)]])</f>
        <v>0</v>
      </c>
    </row>
    <row r="1101" spans="2:13">
      <c r="B1101">
        <f>IF(ISBLANK(Table1[[#This Row],[Date]]), ,MONTH(Table1[[#This Row],[Date]]))</f>
        <v>0</v>
      </c>
      <c r="K1101" s="19">
        <f>Table1[[#This Row],[Final Meter Reading (km) ]]-Table1[[#This Row],[Initial Meter Reading (km) ]]</f>
        <v>0</v>
      </c>
      <c r="M1101" s="174">
        <f>IF(ISBLANK(Table1[[#This Row],[Fuel Used (in liters)]]),,Table1[[#This Row],[Distance Travelled (km)]]/Table1[[#This Row],[Fuel Used (in liters)]])</f>
        <v>0</v>
      </c>
    </row>
    <row r="1102" spans="2:13">
      <c r="B1102">
        <f>IF(ISBLANK(Table1[[#This Row],[Date]]), ,MONTH(Table1[[#This Row],[Date]]))</f>
        <v>0</v>
      </c>
      <c r="K1102" s="19">
        <f>Table1[[#This Row],[Final Meter Reading (km) ]]-Table1[[#This Row],[Initial Meter Reading (km) ]]</f>
        <v>0</v>
      </c>
      <c r="M1102" s="174">
        <f>IF(ISBLANK(Table1[[#This Row],[Fuel Used (in liters)]]),,Table1[[#This Row],[Distance Travelled (km)]]/Table1[[#This Row],[Fuel Used (in liters)]])</f>
        <v>0</v>
      </c>
    </row>
    <row r="1103" spans="2:13">
      <c r="B1103">
        <f>IF(ISBLANK(Table1[[#This Row],[Date]]), ,MONTH(Table1[[#This Row],[Date]]))</f>
        <v>0</v>
      </c>
      <c r="K1103" s="19">
        <f>Table1[[#This Row],[Final Meter Reading (km) ]]-Table1[[#This Row],[Initial Meter Reading (km) ]]</f>
        <v>0</v>
      </c>
      <c r="M1103" s="174">
        <f>IF(ISBLANK(Table1[[#This Row],[Fuel Used (in liters)]]),,Table1[[#This Row],[Distance Travelled (km)]]/Table1[[#This Row],[Fuel Used (in liters)]])</f>
        <v>0</v>
      </c>
    </row>
    <row r="1104" spans="2:13">
      <c r="B1104">
        <f>IF(ISBLANK(Table1[[#This Row],[Date]]), ,MONTH(Table1[[#This Row],[Date]]))</f>
        <v>0</v>
      </c>
      <c r="K1104" s="19">
        <f>Table1[[#This Row],[Final Meter Reading (km) ]]-Table1[[#This Row],[Initial Meter Reading (km) ]]</f>
        <v>0</v>
      </c>
      <c r="M1104" s="174">
        <f>IF(ISBLANK(Table1[[#This Row],[Fuel Used (in liters)]]),,Table1[[#This Row],[Distance Travelled (km)]]/Table1[[#This Row],[Fuel Used (in liters)]])</f>
        <v>0</v>
      </c>
    </row>
    <row r="1105" spans="2:13">
      <c r="B1105">
        <f>IF(ISBLANK(Table1[[#This Row],[Date]]), ,MONTH(Table1[[#This Row],[Date]]))</f>
        <v>0</v>
      </c>
      <c r="K1105" s="19">
        <f>Table1[[#This Row],[Final Meter Reading (km) ]]-Table1[[#This Row],[Initial Meter Reading (km) ]]</f>
        <v>0</v>
      </c>
      <c r="M1105" s="174">
        <f>IF(ISBLANK(Table1[[#This Row],[Fuel Used (in liters)]]),,Table1[[#This Row],[Distance Travelled (km)]]/Table1[[#This Row],[Fuel Used (in liters)]])</f>
        <v>0</v>
      </c>
    </row>
    <row r="1106" spans="2:13">
      <c r="B1106">
        <f>IF(ISBLANK(Table1[[#This Row],[Date]]), ,MONTH(Table1[[#This Row],[Date]]))</f>
        <v>0</v>
      </c>
      <c r="K1106" s="19">
        <f>Table1[[#This Row],[Final Meter Reading (km) ]]-Table1[[#This Row],[Initial Meter Reading (km) ]]</f>
        <v>0</v>
      </c>
      <c r="M1106" s="174">
        <f>IF(ISBLANK(Table1[[#This Row],[Fuel Used (in liters)]]),,Table1[[#This Row],[Distance Travelled (km)]]/Table1[[#This Row],[Fuel Used (in liters)]])</f>
        <v>0</v>
      </c>
    </row>
    <row r="1107" spans="2:13">
      <c r="B1107">
        <f>IF(ISBLANK(Table1[[#This Row],[Date]]), ,MONTH(Table1[[#This Row],[Date]]))</f>
        <v>0</v>
      </c>
      <c r="K1107" s="19">
        <f>Table1[[#This Row],[Final Meter Reading (km) ]]-Table1[[#This Row],[Initial Meter Reading (km) ]]</f>
        <v>0</v>
      </c>
      <c r="M1107" s="174">
        <f>IF(ISBLANK(Table1[[#This Row],[Fuel Used (in liters)]]),,Table1[[#This Row],[Distance Travelled (km)]]/Table1[[#This Row],[Fuel Used (in liters)]])</f>
        <v>0</v>
      </c>
    </row>
    <row r="1108" spans="2:13">
      <c r="B1108">
        <f>IF(ISBLANK(Table1[[#This Row],[Date]]), ,MONTH(Table1[[#This Row],[Date]]))</f>
        <v>0</v>
      </c>
      <c r="K1108" s="19">
        <f>Table1[[#This Row],[Final Meter Reading (km) ]]-Table1[[#This Row],[Initial Meter Reading (km) ]]</f>
        <v>0</v>
      </c>
      <c r="M1108" s="174">
        <f>IF(ISBLANK(Table1[[#This Row],[Fuel Used (in liters)]]),,Table1[[#This Row],[Distance Travelled (km)]]/Table1[[#This Row],[Fuel Used (in liters)]])</f>
        <v>0</v>
      </c>
    </row>
    <row r="1109" spans="2:13">
      <c r="B1109">
        <f>IF(ISBLANK(Table1[[#This Row],[Date]]), ,MONTH(Table1[[#This Row],[Date]]))</f>
        <v>0</v>
      </c>
      <c r="K1109" s="19">
        <f>Table1[[#This Row],[Final Meter Reading (km) ]]-Table1[[#This Row],[Initial Meter Reading (km) ]]</f>
        <v>0</v>
      </c>
      <c r="M1109" s="174">
        <f>IF(ISBLANK(Table1[[#This Row],[Fuel Used (in liters)]]),,Table1[[#This Row],[Distance Travelled (km)]]/Table1[[#This Row],[Fuel Used (in liters)]])</f>
        <v>0</v>
      </c>
    </row>
    <row r="1110" spans="2:13">
      <c r="B1110">
        <f>IF(ISBLANK(Table1[[#This Row],[Date]]), ,MONTH(Table1[[#This Row],[Date]]))</f>
        <v>0</v>
      </c>
      <c r="K1110" s="19">
        <f>Table1[[#This Row],[Final Meter Reading (km) ]]-Table1[[#This Row],[Initial Meter Reading (km) ]]</f>
        <v>0</v>
      </c>
      <c r="M1110" s="174">
        <f>IF(ISBLANK(Table1[[#This Row],[Fuel Used (in liters)]]),,Table1[[#This Row],[Distance Travelled (km)]]/Table1[[#This Row],[Fuel Used (in liters)]])</f>
        <v>0</v>
      </c>
    </row>
    <row r="1111" spans="2:13">
      <c r="B1111">
        <f>IF(ISBLANK(Table1[[#This Row],[Date]]), ,MONTH(Table1[[#This Row],[Date]]))</f>
        <v>0</v>
      </c>
      <c r="K1111" s="19">
        <f>Table1[[#This Row],[Final Meter Reading (km) ]]-Table1[[#This Row],[Initial Meter Reading (km) ]]</f>
        <v>0</v>
      </c>
      <c r="M1111" s="174">
        <f>IF(ISBLANK(Table1[[#This Row],[Fuel Used (in liters)]]),,Table1[[#This Row],[Distance Travelled (km)]]/Table1[[#This Row],[Fuel Used (in liters)]])</f>
        <v>0</v>
      </c>
    </row>
    <row r="1112" spans="2:13">
      <c r="B1112">
        <f>IF(ISBLANK(Table1[[#This Row],[Date]]), ,MONTH(Table1[[#This Row],[Date]]))</f>
        <v>0</v>
      </c>
      <c r="K1112" s="19">
        <f>Table1[[#This Row],[Final Meter Reading (km) ]]-Table1[[#This Row],[Initial Meter Reading (km) ]]</f>
        <v>0</v>
      </c>
      <c r="M1112" s="174">
        <f>IF(ISBLANK(Table1[[#This Row],[Fuel Used (in liters)]]),,Table1[[#This Row],[Distance Travelled (km)]]/Table1[[#This Row],[Fuel Used (in liters)]])</f>
        <v>0</v>
      </c>
    </row>
    <row r="1113" spans="2:13">
      <c r="B1113">
        <f>IF(ISBLANK(Table1[[#This Row],[Date]]), ,MONTH(Table1[[#This Row],[Date]]))</f>
        <v>0</v>
      </c>
      <c r="K1113" s="19">
        <f>Table1[[#This Row],[Final Meter Reading (km) ]]-Table1[[#This Row],[Initial Meter Reading (km) ]]</f>
        <v>0</v>
      </c>
      <c r="M1113" s="174">
        <f>IF(ISBLANK(Table1[[#This Row],[Fuel Used (in liters)]]),,Table1[[#This Row],[Distance Travelled (km)]]/Table1[[#This Row],[Fuel Used (in liters)]])</f>
        <v>0</v>
      </c>
    </row>
    <row r="1114" spans="2:13">
      <c r="B1114">
        <f>IF(ISBLANK(Table1[[#This Row],[Date]]), ,MONTH(Table1[[#This Row],[Date]]))</f>
        <v>0</v>
      </c>
      <c r="K1114" s="19">
        <f>Table1[[#This Row],[Final Meter Reading (km) ]]-Table1[[#This Row],[Initial Meter Reading (km) ]]</f>
        <v>0</v>
      </c>
      <c r="M1114" s="174">
        <f>IF(ISBLANK(Table1[[#This Row],[Fuel Used (in liters)]]),,Table1[[#This Row],[Distance Travelled (km)]]/Table1[[#This Row],[Fuel Used (in liters)]])</f>
        <v>0</v>
      </c>
    </row>
    <row r="1115" spans="2:13">
      <c r="B1115">
        <f>IF(ISBLANK(Table1[[#This Row],[Date]]), ,MONTH(Table1[[#This Row],[Date]]))</f>
        <v>0</v>
      </c>
      <c r="K1115" s="19">
        <f>Table1[[#This Row],[Final Meter Reading (km) ]]-Table1[[#This Row],[Initial Meter Reading (km) ]]</f>
        <v>0</v>
      </c>
      <c r="M1115" s="174">
        <f>IF(ISBLANK(Table1[[#This Row],[Fuel Used (in liters)]]),,Table1[[#This Row],[Distance Travelled (km)]]/Table1[[#This Row],[Fuel Used (in liters)]])</f>
        <v>0</v>
      </c>
    </row>
    <row r="1116" spans="2:13">
      <c r="B1116">
        <f>IF(ISBLANK(Table1[[#This Row],[Date]]), ,MONTH(Table1[[#This Row],[Date]]))</f>
        <v>0</v>
      </c>
      <c r="K1116" s="19">
        <f>Table1[[#This Row],[Final Meter Reading (km) ]]-Table1[[#This Row],[Initial Meter Reading (km) ]]</f>
        <v>0</v>
      </c>
      <c r="M1116" s="174">
        <f>IF(ISBLANK(Table1[[#This Row],[Fuel Used (in liters)]]),,Table1[[#This Row],[Distance Travelled (km)]]/Table1[[#This Row],[Fuel Used (in liters)]])</f>
        <v>0</v>
      </c>
    </row>
    <row r="1117" spans="2:13">
      <c r="B1117">
        <f>IF(ISBLANK(Table1[[#This Row],[Date]]), ,MONTH(Table1[[#This Row],[Date]]))</f>
        <v>0</v>
      </c>
      <c r="K1117" s="19">
        <f>Table1[[#This Row],[Final Meter Reading (km) ]]-Table1[[#This Row],[Initial Meter Reading (km) ]]</f>
        <v>0</v>
      </c>
      <c r="M1117" s="174">
        <f>IF(ISBLANK(Table1[[#This Row],[Fuel Used (in liters)]]),,Table1[[#This Row],[Distance Travelled (km)]]/Table1[[#This Row],[Fuel Used (in liters)]])</f>
        <v>0</v>
      </c>
    </row>
    <row r="1118" spans="2:13">
      <c r="B1118">
        <f>IF(ISBLANK(Table1[[#This Row],[Date]]), ,MONTH(Table1[[#This Row],[Date]]))</f>
        <v>0</v>
      </c>
      <c r="K1118" s="19">
        <f>Table1[[#This Row],[Final Meter Reading (km) ]]-Table1[[#This Row],[Initial Meter Reading (km) ]]</f>
        <v>0</v>
      </c>
      <c r="M1118" s="174">
        <f>IF(ISBLANK(Table1[[#This Row],[Fuel Used (in liters)]]),,Table1[[#This Row],[Distance Travelled (km)]]/Table1[[#This Row],[Fuel Used (in liters)]])</f>
        <v>0</v>
      </c>
    </row>
    <row r="1119" spans="2:13">
      <c r="B1119">
        <f>IF(ISBLANK(Table1[[#This Row],[Date]]), ,MONTH(Table1[[#This Row],[Date]]))</f>
        <v>0</v>
      </c>
      <c r="K1119" s="19">
        <f>Table1[[#This Row],[Final Meter Reading (km) ]]-Table1[[#This Row],[Initial Meter Reading (km) ]]</f>
        <v>0</v>
      </c>
      <c r="M1119" s="174">
        <f>IF(ISBLANK(Table1[[#This Row],[Fuel Used (in liters)]]),,Table1[[#This Row],[Distance Travelled (km)]]/Table1[[#This Row],[Fuel Used (in liters)]])</f>
        <v>0</v>
      </c>
    </row>
    <row r="1120" spans="2:13">
      <c r="B1120">
        <f>IF(ISBLANK(Table1[[#This Row],[Date]]), ,MONTH(Table1[[#This Row],[Date]]))</f>
        <v>0</v>
      </c>
      <c r="K1120" s="19">
        <f>Table1[[#This Row],[Final Meter Reading (km) ]]-Table1[[#This Row],[Initial Meter Reading (km) ]]</f>
        <v>0</v>
      </c>
      <c r="M1120" s="174">
        <f>IF(ISBLANK(Table1[[#This Row],[Fuel Used (in liters)]]),,Table1[[#This Row],[Distance Travelled (km)]]/Table1[[#This Row],[Fuel Used (in liters)]])</f>
        <v>0</v>
      </c>
    </row>
    <row r="1121" spans="2:13">
      <c r="B1121">
        <f>IF(ISBLANK(Table1[[#This Row],[Date]]), ,MONTH(Table1[[#This Row],[Date]]))</f>
        <v>0</v>
      </c>
      <c r="K1121" s="19">
        <f>Table1[[#This Row],[Final Meter Reading (km) ]]-Table1[[#This Row],[Initial Meter Reading (km) ]]</f>
        <v>0</v>
      </c>
      <c r="M1121" s="174">
        <f>IF(ISBLANK(Table1[[#This Row],[Fuel Used (in liters)]]),,Table1[[#This Row],[Distance Travelled (km)]]/Table1[[#This Row],[Fuel Used (in liters)]])</f>
        <v>0</v>
      </c>
    </row>
    <row r="1122" spans="2:13">
      <c r="B1122">
        <f>IF(ISBLANK(Table1[[#This Row],[Date]]), ,MONTH(Table1[[#This Row],[Date]]))</f>
        <v>0</v>
      </c>
      <c r="K1122" s="19">
        <f>Table1[[#This Row],[Final Meter Reading (km) ]]-Table1[[#This Row],[Initial Meter Reading (km) ]]</f>
        <v>0</v>
      </c>
      <c r="M1122" s="174">
        <f>IF(ISBLANK(Table1[[#This Row],[Fuel Used (in liters)]]),,Table1[[#This Row],[Distance Travelled (km)]]/Table1[[#This Row],[Fuel Used (in liters)]])</f>
        <v>0</v>
      </c>
    </row>
    <row r="1123" spans="2:13">
      <c r="B1123">
        <f>IF(ISBLANK(Table1[[#This Row],[Date]]), ,MONTH(Table1[[#This Row],[Date]]))</f>
        <v>0</v>
      </c>
      <c r="K1123" s="19">
        <f>Table1[[#This Row],[Final Meter Reading (km) ]]-Table1[[#This Row],[Initial Meter Reading (km) ]]</f>
        <v>0</v>
      </c>
      <c r="M1123" s="174">
        <f>IF(ISBLANK(Table1[[#This Row],[Fuel Used (in liters)]]),,Table1[[#This Row],[Distance Travelled (km)]]/Table1[[#This Row],[Fuel Used (in liters)]])</f>
        <v>0</v>
      </c>
    </row>
    <row r="1124" spans="2:13">
      <c r="B1124">
        <f>IF(ISBLANK(Table1[[#This Row],[Date]]), ,MONTH(Table1[[#This Row],[Date]]))</f>
        <v>0</v>
      </c>
      <c r="K1124" s="19">
        <f>Table1[[#This Row],[Final Meter Reading (km) ]]-Table1[[#This Row],[Initial Meter Reading (km) ]]</f>
        <v>0</v>
      </c>
      <c r="M1124" s="174">
        <f>IF(ISBLANK(Table1[[#This Row],[Fuel Used (in liters)]]),,Table1[[#This Row],[Distance Travelled (km)]]/Table1[[#This Row],[Fuel Used (in liters)]])</f>
        <v>0</v>
      </c>
    </row>
    <row r="1125" spans="2:13">
      <c r="B1125">
        <f>IF(ISBLANK(Table1[[#This Row],[Date]]), ,MONTH(Table1[[#This Row],[Date]]))</f>
        <v>0</v>
      </c>
      <c r="K1125" s="19">
        <f>Table1[[#This Row],[Final Meter Reading (km) ]]-Table1[[#This Row],[Initial Meter Reading (km) ]]</f>
        <v>0</v>
      </c>
      <c r="M1125" s="174">
        <f>IF(ISBLANK(Table1[[#This Row],[Fuel Used (in liters)]]),,Table1[[#This Row],[Distance Travelled (km)]]/Table1[[#This Row],[Fuel Used (in liters)]])</f>
        <v>0</v>
      </c>
    </row>
    <row r="1126" spans="2:13">
      <c r="B1126">
        <f>IF(ISBLANK(Table1[[#This Row],[Date]]), ,MONTH(Table1[[#This Row],[Date]]))</f>
        <v>0</v>
      </c>
      <c r="K1126" s="19">
        <f>Table1[[#This Row],[Final Meter Reading (km) ]]-Table1[[#This Row],[Initial Meter Reading (km) ]]</f>
        <v>0</v>
      </c>
      <c r="M1126" s="174">
        <f>IF(ISBLANK(Table1[[#This Row],[Fuel Used (in liters)]]),,Table1[[#This Row],[Distance Travelled (km)]]/Table1[[#This Row],[Fuel Used (in liters)]])</f>
        <v>0</v>
      </c>
    </row>
    <row r="1127" spans="2:13">
      <c r="B1127">
        <f>IF(ISBLANK(Table1[[#This Row],[Date]]), ,MONTH(Table1[[#This Row],[Date]]))</f>
        <v>0</v>
      </c>
      <c r="K1127" s="19">
        <f>Table1[[#This Row],[Final Meter Reading (km) ]]-Table1[[#This Row],[Initial Meter Reading (km) ]]</f>
        <v>0</v>
      </c>
      <c r="M1127" s="174">
        <f>IF(ISBLANK(Table1[[#This Row],[Fuel Used (in liters)]]),,Table1[[#This Row],[Distance Travelled (km)]]/Table1[[#This Row],[Fuel Used (in liters)]])</f>
        <v>0</v>
      </c>
    </row>
    <row r="1128" spans="2:13">
      <c r="B1128">
        <f>IF(ISBLANK(Table1[[#This Row],[Date]]), ,MONTH(Table1[[#This Row],[Date]]))</f>
        <v>0</v>
      </c>
      <c r="K1128" s="19">
        <f>Table1[[#This Row],[Final Meter Reading (km) ]]-Table1[[#This Row],[Initial Meter Reading (km) ]]</f>
        <v>0</v>
      </c>
      <c r="M1128" s="174">
        <f>IF(ISBLANK(Table1[[#This Row],[Fuel Used (in liters)]]),,Table1[[#This Row],[Distance Travelled (km)]]/Table1[[#This Row],[Fuel Used (in liters)]])</f>
        <v>0</v>
      </c>
    </row>
    <row r="1129" spans="2:13">
      <c r="B1129">
        <f>IF(ISBLANK(Table1[[#This Row],[Date]]), ,MONTH(Table1[[#This Row],[Date]]))</f>
        <v>0</v>
      </c>
      <c r="K1129" s="19">
        <f>Table1[[#This Row],[Final Meter Reading (km) ]]-Table1[[#This Row],[Initial Meter Reading (km) ]]</f>
        <v>0</v>
      </c>
      <c r="M1129" s="174">
        <f>IF(ISBLANK(Table1[[#This Row],[Fuel Used (in liters)]]),,Table1[[#This Row],[Distance Travelled (km)]]/Table1[[#This Row],[Fuel Used (in liters)]])</f>
        <v>0</v>
      </c>
    </row>
    <row r="1130" spans="2:13">
      <c r="B1130">
        <f>IF(ISBLANK(Table1[[#This Row],[Date]]), ,MONTH(Table1[[#This Row],[Date]]))</f>
        <v>0</v>
      </c>
      <c r="K1130" s="19">
        <f>Table1[[#This Row],[Final Meter Reading (km) ]]-Table1[[#This Row],[Initial Meter Reading (km) ]]</f>
        <v>0</v>
      </c>
      <c r="M1130" s="174">
        <f>IF(ISBLANK(Table1[[#This Row],[Fuel Used (in liters)]]),,Table1[[#This Row],[Distance Travelled (km)]]/Table1[[#This Row],[Fuel Used (in liters)]])</f>
        <v>0</v>
      </c>
    </row>
    <row r="1131" spans="2:13">
      <c r="B1131">
        <f>IF(ISBLANK(Table1[[#This Row],[Date]]), ,MONTH(Table1[[#This Row],[Date]]))</f>
        <v>0</v>
      </c>
      <c r="K1131" s="19">
        <f>Table1[[#This Row],[Final Meter Reading (km) ]]-Table1[[#This Row],[Initial Meter Reading (km) ]]</f>
        <v>0</v>
      </c>
      <c r="M1131" s="174">
        <f>IF(ISBLANK(Table1[[#This Row],[Fuel Used (in liters)]]),,Table1[[#This Row],[Distance Travelled (km)]]/Table1[[#This Row],[Fuel Used (in liters)]])</f>
        <v>0</v>
      </c>
    </row>
    <row r="1132" spans="2:13">
      <c r="B1132">
        <f>IF(ISBLANK(Table1[[#This Row],[Date]]), ,MONTH(Table1[[#This Row],[Date]]))</f>
        <v>0</v>
      </c>
      <c r="K1132" s="19">
        <f>Table1[[#This Row],[Final Meter Reading (km) ]]-Table1[[#This Row],[Initial Meter Reading (km) ]]</f>
        <v>0</v>
      </c>
      <c r="M1132" s="174">
        <f>IF(ISBLANK(Table1[[#This Row],[Fuel Used (in liters)]]),,Table1[[#This Row],[Distance Travelled (km)]]/Table1[[#This Row],[Fuel Used (in liters)]])</f>
        <v>0</v>
      </c>
    </row>
    <row r="1133" spans="2:13">
      <c r="B1133">
        <f>IF(ISBLANK(Table1[[#This Row],[Date]]), ,MONTH(Table1[[#This Row],[Date]]))</f>
        <v>0</v>
      </c>
      <c r="K1133" s="19">
        <f>Table1[[#This Row],[Final Meter Reading (km) ]]-Table1[[#This Row],[Initial Meter Reading (km) ]]</f>
        <v>0</v>
      </c>
      <c r="M1133" s="174">
        <f>IF(ISBLANK(Table1[[#This Row],[Fuel Used (in liters)]]),,Table1[[#This Row],[Distance Travelled (km)]]/Table1[[#This Row],[Fuel Used (in liters)]])</f>
        <v>0</v>
      </c>
    </row>
    <row r="1134" spans="2:13">
      <c r="B1134">
        <f>IF(ISBLANK(Table1[[#This Row],[Date]]), ,MONTH(Table1[[#This Row],[Date]]))</f>
        <v>0</v>
      </c>
      <c r="K1134" s="19">
        <f>Table1[[#This Row],[Final Meter Reading (km) ]]-Table1[[#This Row],[Initial Meter Reading (km) ]]</f>
        <v>0</v>
      </c>
      <c r="M1134" s="174">
        <f>IF(ISBLANK(Table1[[#This Row],[Fuel Used (in liters)]]),,Table1[[#This Row],[Distance Travelled (km)]]/Table1[[#This Row],[Fuel Used (in liters)]])</f>
        <v>0</v>
      </c>
    </row>
    <row r="1135" spans="2:13">
      <c r="B1135">
        <f>IF(ISBLANK(Table1[[#This Row],[Date]]), ,MONTH(Table1[[#This Row],[Date]]))</f>
        <v>0</v>
      </c>
      <c r="K1135" s="19">
        <f>Table1[[#This Row],[Final Meter Reading (km) ]]-Table1[[#This Row],[Initial Meter Reading (km) ]]</f>
        <v>0</v>
      </c>
      <c r="M1135" s="174">
        <f>IF(ISBLANK(Table1[[#This Row],[Fuel Used (in liters)]]),,Table1[[#This Row],[Distance Travelled (km)]]/Table1[[#This Row],[Fuel Used (in liters)]])</f>
        <v>0</v>
      </c>
    </row>
    <row r="1136" spans="2:13">
      <c r="B1136">
        <f>IF(ISBLANK(Table1[[#This Row],[Date]]), ,MONTH(Table1[[#This Row],[Date]]))</f>
        <v>0</v>
      </c>
      <c r="K1136" s="19">
        <f>Table1[[#This Row],[Final Meter Reading (km) ]]-Table1[[#This Row],[Initial Meter Reading (km) ]]</f>
        <v>0</v>
      </c>
      <c r="M1136" s="174">
        <f>IF(ISBLANK(Table1[[#This Row],[Fuel Used (in liters)]]),,Table1[[#This Row],[Distance Travelled (km)]]/Table1[[#This Row],[Fuel Used (in liters)]])</f>
        <v>0</v>
      </c>
    </row>
    <row r="1137" spans="2:13">
      <c r="B1137">
        <f>IF(ISBLANK(Table1[[#This Row],[Date]]), ,MONTH(Table1[[#This Row],[Date]]))</f>
        <v>0</v>
      </c>
      <c r="K1137" s="19">
        <f>Table1[[#This Row],[Final Meter Reading (km) ]]-Table1[[#This Row],[Initial Meter Reading (km) ]]</f>
        <v>0</v>
      </c>
      <c r="M1137" s="174">
        <f>IF(ISBLANK(Table1[[#This Row],[Fuel Used (in liters)]]),,Table1[[#This Row],[Distance Travelled (km)]]/Table1[[#This Row],[Fuel Used (in liters)]])</f>
        <v>0</v>
      </c>
    </row>
    <row r="1138" spans="2:13">
      <c r="B1138">
        <f>IF(ISBLANK(Table1[[#This Row],[Date]]), ,MONTH(Table1[[#This Row],[Date]]))</f>
        <v>0</v>
      </c>
      <c r="K1138" s="19">
        <f>Table1[[#This Row],[Final Meter Reading (km) ]]-Table1[[#This Row],[Initial Meter Reading (km) ]]</f>
        <v>0</v>
      </c>
      <c r="M1138" s="174">
        <f>IF(ISBLANK(Table1[[#This Row],[Fuel Used (in liters)]]),,Table1[[#This Row],[Distance Travelled (km)]]/Table1[[#This Row],[Fuel Used (in liters)]])</f>
        <v>0</v>
      </c>
    </row>
    <row r="1139" spans="2:13">
      <c r="B1139">
        <f>IF(ISBLANK(Table1[[#This Row],[Date]]), ,MONTH(Table1[[#This Row],[Date]]))</f>
        <v>0</v>
      </c>
      <c r="K1139" s="19">
        <f>Table1[[#This Row],[Final Meter Reading (km) ]]-Table1[[#This Row],[Initial Meter Reading (km) ]]</f>
        <v>0</v>
      </c>
      <c r="M1139" s="174">
        <f>IF(ISBLANK(Table1[[#This Row],[Fuel Used (in liters)]]),,Table1[[#This Row],[Distance Travelled (km)]]/Table1[[#This Row],[Fuel Used (in liters)]])</f>
        <v>0</v>
      </c>
    </row>
    <row r="1140" spans="2:13">
      <c r="B1140">
        <f>IF(ISBLANK(Table1[[#This Row],[Date]]), ,MONTH(Table1[[#This Row],[Date]]))</f>
        <v>0</v>
      </c>
      <c r="K1140" s="19">
        <f>Table1[[#This Row],[Final Meter Reading (km) ]]-Table1[[#This Row],[Initial Meter Reading (km) ]]</f>
        <v>0</v>
      </c>
      <c r="M1140" s="174">
        <f>IF(ISBLANK(Table1[[#This Row],[Fuel Used (in liters)]]),,Table1[[#This Row],[Distance Travelled (km)]]/Table1[[#This Row],[Fuel Used (in liters)]])</f>
        <v>0</v>
      </c>
    </row>
    <row r="1141" spans="2:13">
      <c r="B1141">
        <f>IF(ISBLANK(Table1[[#This Row],[Date]]), ,MONTH(Table1[[#This Row],[Date]]))</f>
        <v>0</v>
      </c>
      <c r="K1141" s="19">
        <f>Table1[[#This Row],[Final Meter Reading (km) ]]-Table1[[#This Row],[Initial Meter Reading (km) ]]</f>
        <v>0</v>
      </c>
      <c r="M1141" s="174">
        <f>IF(ISBLANK(Table1[[#This Row],[Fuel Used (in liters)]]),,Table1[[#This Row],[Distance Travelled (km)]]/Table1[[#This Row],[Fuel Used (in liters)]])</f>
        <v>0</v>
      </c>
    </row>
    <row r="1142" spans="2:13">
      <c r="B1142">
        <f>IF(ISBLANK(Table1[[#This Row],[Date]]), ,MONTH(Table1[[#This Row],[Date]]))</f>
        <v>0</v>
      </c>
      <c r="K1142" s="19">
        <f>Table1[[#This Row],[Final Meter Reading (km) ]]-Table1[[#This Row],[Initial Meter Reading (km) ]]</f>
        <v>0</v>
      </c>
      <c r="M1142" s="174">
        <f>IF(ISBLANK(Table1[[#This Row],[Fuel Used (in liters)]]),,Table1[[#This Row],[Distance Travelled (km)]]/Table1[[#This Row],[Fuel Used (in liters)]])</f>
        <v>0</v>
      </c>
    </row>
    <row r="1143" spans="2:13">
      <c r="B1143">
        <f>IF(ISBLANK(Table1[[#This Row],[Date]]), ,MONTH(Table1[[#This Row],[Date]]))</f>
        <v>0</v>
      </c>
      <c r="K1143" s="19">
        <f>Table1[[#This Row],[Final Meter Reading (km) ]]-Table1[[#This Row],[Initial Meter Reading (km) ]]</f>
        <v>0</v>
      </c>
      <c r="M1143" s="174">
        <f>IF(ISBLANK(Table1[[#This Row],[Fuel Used (in liters)]]),,Table1[[#This Row],[Distance Travelled (km)]]/Table1[[#This Row],[Fuel Used (in liters)]])</f>
        <v>0</v>
      </c>
    </row>
    <row r="1144" spans="2:13">
      <c r="B1144">
        <f>IF(ISBLANK(Table1[[#This Row],[Date]]), ,MONTH(Table1[[#This Row],[Date]]))</f>
        <v>0</v>
      </c>
      <c r="K1144" s="19">
        <f>Table1[[#This Row],[Final Meter Reading (km) ]]-Table1[[#This Row],[Initial Meter Reading (km) ]]</f>
        <v>0</v>
      </c>
      <c r="M1144" s="174">
        <f>IF(ISBLANK(Table1[[#This Row],[Fuel Used (in liters)]]),,Table1[[#This Row],[Distance Travelled (km)]]/Table1[[#This Row],[Fuel Used (in liters)]])</f>
        <v>0</v>
      </c>
    </row>
    <row r="1145" spans="2:13">
      <c r="B1145">
        <f>IF(ISBLANK(Table1[[#This Row],[Date]]), ,MONTH(Table1[[#This Row],[Date]]))</f>
        <v>0</v>
      </c>
      <c r="K1145" s="19">
        <f>Table1[[#This Row],[Final Meter Reading (km) ]]-Table1[[#This Row],[Initial Meter Reading (km) ]]</f>
        <v>0</v>
      </c>
      <c r="M1145" s="174">
        <f>IF(ISBLANK(Table1[[#This Row],[Fuel Used (in liters)]]),,Table1[[#This Row],[Distance Travelled (km)]]/Table1[[#This Row],[Fuel Used (in liters)]])</f>
        <v>0</v>
      </c>
    </row>
    <row r="1146" spans="2:13">
      <c r="B1146">
        <f>IF(ISBLANK(Table1[[#This Row],[Date]]), ,MONTH(Table1[[#This Row],[Date]]))</f>
        <v>0</v>
      </c>
      <c r="K1146" s="19">
        <f>Table1[[#This Row],[Final Meter Reading (km) ]]-Table1[[#This Row],[Initial Meter Reading (km) ]]</f>
        <v>0</v>
      </c>
      <c r="M1146" s="174">
        <f>IF(ISBLANK(Table1[[#This Row],[Fuel Used (in liters)]]),,Table1[[#This Row],[Distance Travelled (km)]]/Table1[[#This Row],[Fuel Used (in liters)]])</f>
        <v>0</v>
      </c>
    </row>
    <row r="1147" spans="2:13">
      <c r="B1147">
        <f>IF(ISBLANK(Table1[[#This Row],[Date]]), ,MONTH(Table1[[#This Row],[Date]]))</f>
        <v>0</v>
      </c>
      <c r="K1147" s="19">
        <f>Table1[[#This Row],[Final Meter Reading (km) ]]-Table1[[#This Row],[Initial Meter Reading (km) ]]</f>
        <v>0</v>
      </c>
      <c r="M1147" s="174">
        <f>IF(ISBLANK(Table1[[#This Row],[Fuel Used (in liters)]]),,Table1[[#This Row],[Distance Travelled (km)]]/Table1[[#This Row],[Fuel Used (in liters)]])</f>
        <v>0</v>
      </c>
    </row>
    <row r="1148" spans="2:13">
      <c r="B1148">
        <f>IF(ISBLANK(Table1[[#This Row],[Date]]), ,MONTH(Table1[[#This Row],[Date]]))</f>
        <v>0</v>
      </c>
      <c r="K1148" s="19">
        <f>Table1[[#This Row],[Final Meter Reading (km) ]]-Table1[[#This Row],[Initial Meter Reading (km) ]]</f>
        <v>0</v>
      </c>
      <c r="M1148" s="174">
        <f>IF(ISBLANK(Table1[[#This Row],[Fuel Used (in liters)]]),,Table1[[#This Row],[Distance Travelled (km)]]/Table1[[#This Row],[Fuel Used (in liters)]])</f>
        <v>0</v>
      </c>
    </row>
    <row r="1149" spans="2:13">
      <c r="B1149">
        <f>IF(ISBLANK(Table1[[#This Row],[Date]]), ,MONTH(Table1[[#This Row],[Date]]))</f>
        <v>0</v>
      </c>
      <c r="K1149" s="19">
        <f>Table1[[#This Row],[Final Meter Reading (km) ]]-Table1[[#This Row],[Initial Meter Reading (km) ]]</f>
        <v>0</v>
      </c>
      <c r="M1149" s="174">
        <f>IF(ISBLANK(Table1[[#This Row],[Fuel Used (in liters)]]),,Table1[[#This Row],[Distance Travelled (km)]]/Table1[[#This Row],[Fuel Used (in liters)]])</f>
        <v>0</v>
      </c>
    </row>
    <row r="1150" spans="2:13">
      <c r="B1150">
        <f>IF(ISBLANK(Table1[[#This Row],[Date]]), ,MONTH(Table1[[#This Row],[Date]]))</f>
        <v>0</v>
      </c>
      <c r="K1150" s="19">
        <f>Table1[[#This Row],[Final Meter Reading (km) ]]-Table1[[#This Row],[Initial Meter Reading (km) ]]</f>
        <v>0</v>
      </c>
      <c r="M1150" s="174">
        <f>IF(ISBLANK(Table1[[#This Row],[Fuel Used (in liters)]]),,Table1[[#This Row],[Distance Travelled (km)]]/Table1[[#This Row],[Fuel Used (in liters)]])</f>
        <v>0</v>
      </c>
    </row>
    <row r="1151" spans="2:13">
      <c r="B1151">
        <f>IF(ISBLANK(Table1[[#This Row],[Date]]), ,MONTH(Table1[[#This Row],[Date]]))</f>
        <v>0</v>
      </c>
      <c r="K1151" s="19">
        <f>Table1[[#This Row],[Final Meter Reading (km) ]]-Table1[[#This Row],[Initial Meter Reading (km) ]]</f>
        <v>0</v>
      </c>
      <c r="M1151" s="174">
        <f>IF(ISBLANK(Table1[[#This Row],[Fuel Used (in liters)]]),,Table1[[#This Row],[Distance Travelled (km)]]/Table1[[#This Row],[Fuel Used (in liters)]])</f>
        <v>0</v>
      </c>
    </row>
    <row r="1152" spans="2:13">
      <c r="B1152">
        <f>IF(ISBLANK(Table1[[#This Row],[Date]]), ,MONTH(Table1[[#This Row],[Date]]))</f>
        <v>0</v>
      </c>
      <c r="K1152" s="19">
        <f>Table1[[#This Row],[Final Meter Reading (km) ]]-Table1[[#This Row],[Initial Meter Reading (km) ]]</f>
        <v>0</v>
      </c>
      <c r="M1152" s="174">
        <f>IF(ISBLANK(Table1[[#This Row],[Fuel Used (in liters)]]),,Table1[[#This Row],[Distance Travelled (km)]]/Table1[[#This Row],[Fuel Used (in liters)]])</f>
        <v>0</v>
      </c>
    </row>
    <row r="1153" spans="2:13">
      <c r="B1153">
        <f>IF(ISBLANK(Table1[[#This Row],[Date]]), ,MONTH(Table1[[#This Row],[Date]]))</f>
        <v>0</v>
      </c>
      <c r="K1153" s="19">
        <f>Table1[[#This Row],[Final Meter Reading (km) ]]-Table1[[#This Row],[Initial Meter Reading (km) ]]</f>
        <v>0</v>
      </c>
      <c r="M1153" s="174">
        <f>IF(ISBLANK(Table1[[#This Row],[Fuel Used (in liters)]]),,Table1[[#This Row],[Distance Travelled (km)]]/Table1[[#This Row],[Fuel Used (in liters)]])</f>
        <v>0</v>
      </c>
    </row>
    <row r="1154" spans="2:13">
      <c r="B1154">
        <f>IF(ISBLANK(Table1[[#This Row],[Date]]), ,MONTH(Table1[[#This Row],[Date]]))</f>
        <v>0</v>
      </c>
      <c r="K1154" s="19">
        <f>Table1[[#This Row],[Final Meter Reading (km) ]]-Table1[[#This Row],[Initial Meter Reading (km) ]]</f>
        <v>0</v>
      </c>
      <c r="M1154" s="174">
        <f>IF(ISBLANK(Table1[[#This Row],[Fuel Used (in liters)]]),,Table1[[#This Row],[Distance Travelled (km)]]/Table1[[#This Row],[Fuel Used (in liters)]])</f>
        <v>0</v>
      </c>
    </row>
    <row r="1155" spans="2:13">
      <c r="B1155">
        <f>IF(ISBLANK(Table1[[#This Row],[Date]]), ,MONTH(Table1[[#This Row],[Date]]))</f>
        <v>0</v>
      </c>
      <c r="K1155" s="19">
        <f>Table1[[#This Row],[Final Meter Reading (km) ]]-Table1[[#This Row],[Initial Meter Reading (km) ]]</f>
        <v>0</v>
      </c>
      <c r="M1155" s="174">
        <f>IF(ISBLANK(Table1[[#This Row],[Fuel Used (in liters)]]),,Table1[[#This Row],[Distance Travelled (km)]]/Table1[[#This Row],[Fuel Used (in liters)]])</f>
        <v>0</v>
      </c>
    </row>
    <row r="1156" spans="2:13">
      <c r="B1156">
        <f>IF(ISBLANK(Table1[[#This Row],[Date]]), ,MONTH(Table1[[#This Row],[Date]]))</f>
        <v>0</v>
      </c>
      <c r="K1156" s="19">
        <f>Table1[[#This Row],[Final Meter Reading (km) ]]-Table1[[#This Row],[Initial Meter Reading (km) ]]</f>
        <v>0</v>
      </c>
      <c r="M1156" s="174">
        <f>IF(ISBLANK(Table1[[#This Row],[Fuel Used (in liters)]]),,Table1[[#This Row],[Distance Travelled (km)]]/Table1[[#This Row],[Fuel Used (in liters)]])</f>
        <v>0</v>
      </c>
    </row>
    <row r="1157" spans="2:13">
      <c r="B1157">
        <f>IF(ISBLANK(Table1[[#This Row],[Date]]), ,MONTH(Table1[[#This Row],[Date]]))</f>
        <v>0</v>
      </c>
      <c r="K1157" s="19">
        <f>Table1[[#This Row],[Final Meter Reading (km) ]]-Table1[[#This Row],[Initial Meter Reading (km) ]]</f>
        <v>0</v>
      </c>
      <c r="M1157" s="174">
        <f>IF(ISBLANK(Table1[[#This Row],[Fuel Used (in liters)]]),,Table1[[#This Row],[Distance Travelled (km)]]/Table1[[#This Row],[Fuel Used (in liters)]])</f>
        <v>0</v>
      </c>
    </row>
    <row r="1158" spans="2:13">
      <c r="B1158">
        <f>IF(ISBLANK(Table1[[#This Row],[Date]]), ,MONTH(Table1[[#This Row],[Date]]))</f>
        <v>0</v>
      </c>
      <c r="K1158" s="19">
        <f>Table1[[#This Row],[Final Meter Reading (km) ]]-Table1[[#This Row],[Initial Meter Reading (km) ]]</f>
        <v>0</v>
      </c>
      <c r="M1158" s="174">
        <f>IF(ISBLANK(Table1[[#This Row],[Fuel Used (in liters)]]),,Table1[[#This Row],[Distance Travelled (km)]]/Table1[[#This Row],[Fuel Used (in liters)]])</f>
        <v>0</v>
      </c>
    </row>
    <row r="1159" spans="2:13">
      <c r="B1159">
        <f>IF(ISBLANK(Table1[[#This Row],[Date]]), ,MONTH(Table1[[#This Row],[Date]]))</f>
        <v>0</v>
      </c>
      <c r="K1159" s="19">
        <f>Table1[[#This Row],[Final Meter Reading (km) ]]-Table1[[#This Row],[Initial Meter Reading (km) ]]</f>
        <v>0</v>
      </c>
      <c r="M1159" s="174">
        <f>IF(ISBLANK(Table1[[#This Row],[Fuel Used (in liters)]]),,Table1[[#This Row],[Distance Travelled (km)]]/Table1[[#This Row],[Fuel Used (in liters)]])</f>
        <v>0</v>
      </c>
    </row>
    <row r="1160" spans="2:13">
      <c r="B1160">
        <f>IF(ISBLANK(Table1[[#This Row],[Date]]), ,MONTH(Table1[[#This Row],[Date]]))</f>
        <v>0</v>
      </c>
      <c r="K1160" s="19">
        <f>Table1[[#This Row],[Final Meter Reading (km) ]]-Table1[[#This Row],[Initial Meter Reading (km) ]]</f>
        <v>0</v>
      </c>
      <c r="M1160" s="174">
        <f>IF(ISBLANK(Table1[[#This Row],[Fuel Used (in liters)]]),,Table1[[#This Row],[Distance Travelled (km)]]/Table1[[#This Row],[Fuel Used (in liters)]])</f>
        <v>0</v>
      </c>
    </row>
    <row r="1161" spans="2:13">
      <c r="B1161">
        <f>IF(ISBLANK(Table1[[#This Row],[Date]]), ,MONTH(Table1[[#This Row],[Date]]))</f>
        <v>0</v>
      </c>
      <c r="K1161" s="19">
        <f>Table1[[#This Row],[Final Meter Reading (km) ]]-Table1[[#This Row],[Initial Meter Reading (km) ]]</f>
        <v>0</v>
      </c>
      <c r="M1161" s="174">
        <f>IF(ISBLANK(Table1[[#This Row],[Fuel Used (in liters)]]),,Table1[[#This Row],[Distance Travelled (km)]]/Table1[[#This Row],[Fuel Used (in liters)]])</f>
        <v>0</v>
      </c>
    </row>
    <row r="1162" spans="2:13">
      <c r="B1162">
        <f>IF(ISBLANK(Table1[[#This Row],[Date]]), ,MONTH(Table1[[#This Row],[Date]]))</f>
        <v>0</v>
      </c>
      <c r="K1162" s="19">
        <f>Table1[[#This Row],[Final Meter Reading (km) ]]-Table1[[#This Row],[Initial Meter Reading (km) ]]</f>
        <v>0</v>
      </c>
      <c r="M1162" s="174">
        <f>IF(ISBLANK(Table1[[#This Row],[Fuel Used (in liters)]]),,Table1[[#This Row],[Distance Travelled (km)]]/Table1[[#This Row],[Fuel Used (in liters)]])</f>
        <v>0</v>
      </c>
    </row>
    <row r="1163" spans="2:13">
      <c r="B1163">
        <f>IF(ISBLANK(Table1[[#This Row],[Date]]), ,MONTH(Table1[[#This Row],[Date]]))</f>
        <v>0</v>
      </c>
      <c r="K1163" s="19">
        <f>Table1[[#This Row],[Final Meter Reading (km) ]]-Table1[[#This Row],[Initial Meter Reading (km) ]]</f>
        <v>0</v>
      </c>
      <c r="M1163" s="174">
        <f>IF(ISBLANK(Table1[[#This Row],[Fuel Used (in liters)]]),,Table1[[#This Row],[Distance Travelled (km)]]/Table1[[#This Row],[Fuel Used (in liters)]])</f>
        <v>0</v>
      </c>
    </row>
    <row r="1164" spans="2:13">
      <c r="B1164">
        <f>IF(ISBLANK(Table1[[#This Row],[Date]]), ,MONTH(Table1[[#This Row],[Date]]))</f>
        <v>0</v>
      </c>
      <c r="K1164" s="19">
        <f>Table1[[#This Row],[Final Meter Reading (km) ]]-Table1[[#This Row],[Initial Meter Reading (km) ]]</f>
        <v>0</v>
      </c>
      <c r="M1164" s="174">
        <f>IF(ISBLANK(Table1[[#This Row],[Fuel Used (in liters)]]),,Table1[[#This Row],[Distance Travelled (km)]]/Table1[[#This Row],[Fuel Used (in liters)]])</f>
        <v>0</v>
      </c>
    </row>
    <row r="1165" spans="2:13">
      <c r="B1165">
        <f>IF(ISBLANK(Table1[[#This Row],[Date]]), ,MONTH(Table1[[#This Row],[Date]]))</f>
        <v>0</v>
      </c>
      <c r="K1165" s="19">
        <f>Table1[[#This Row],[Final Meter Reading (km) ]]-Table1[[#This Row],[Initial Meter Reading (km) ]]</f>
        <v>0</v>
      </c>
      <c r="M1165" s="174">
        <f>IF(ISBLANK(Table1[[#This Row],[Fuel Used (in liters)]]),,Table1[[#This Row],[Distance Travelled (km)]]/Table1[[#This Row],[Fuel Used (in liters)]])</f>
        <v>0</v>
      </c>
    </row>
    <row r="1166" spans="2:13">
      <c r="B1166">
        <f>IF(ISBLANK(Table1[[#This Row],[Date]]), ,MONTH(Table1[[#This Row],[Date]]))</f>
        <v>0</v>
      </c>
      <c r="K1166" s="19">
        <f>Table1[[#This Row],[Final Meter Reading (km) ]]-Table1[[#This Row],[Initial Meter Reading (km) ]]</f>
        <v>0</v>
      </c>
      <c r="M1166" s="174">
        <f>IF(ISBLANK(Table1[[#This Row],[Fuel Used (in liters)]]),,Table1[[#This Row],[Distance Travelled (km)]]/Table1[[#This Row],[Fuel Used (in liters)]])</f>
        <v>0</v>
      </c>
    </row>
    <row r="1167" spans="2:13">
      <c r="B1167">
        <f>IF(ISBLANK(Table1[[#This Row],[Date]]), ,MONTH(Table1[[#This Row],[Date]]))</f>
        <v>0</v>
      </c>
      <c r="K1167" s="19">
        <f>Table1[[#This Row],[Final Meter Reading (km) ]]-Table1[[#This Row],[Initial Meter Reading (km) ]]</f>
        <v>0</v>
      </c>
      <c r="M1167" s="174">
        <f>IF(ISBLANK(Table1[[#This Row],[Fuel Used (in liters)]]),,Table1[[#This Row],[Distance Travelled (km)]]/Table1[[#This Row],[Fuel Used (in liters)]])</f>
        <v>0</v>
      </c>
    </row>
    <row r="1168" spans="2:13">
      <c r="B1168">
        <f>IF(ISBLANK(Table1[[#This Row],[Date]]), ,MONTH(Table1[[#This Row],[Date]]))</f>
        <v>0</v>
      </c>
      <c r="K1168" s="19">
        <f>Table1[[#This Row],[Final Meter Reading (km) ]]-Table1[[#This Row],[Initial Meter Reading (km) ]]</f>
        <v>0</v>
      </c>
      <c r="M1168" s="174">
        <f>IF(ISBLANK(Table1[[#This Row],[Fuel Used (in liters)]]),,Table1[[#This Row],[Distance Travelled (km)]]/Table1[[#This Row],[Fuel Used (in liters)]])</f>
        <v>0</v>
      </c>
    </row>
    <row r="1169" spans="2:13">
      <c r="B1169">
        <f>IF(ISBLANK(Table1[[#This Row],[Date]]), ,MONTH(Table1[[#This Row],[Date]]))</f>
        <v>0</v>
      </c>
      <c r="K1169" s="19">
        <f>Table1[[#This Row],[Final Meter Reading (km) ]]-Table1[[#This Row],[Initial Meter Reading (km) ]]</f>
        <v>0</v>
      </c>
      <c r="M1169" s="174">
        <f>IF(ISBLANK(Table1[[#This Row],[Fuel Used (in liters)]]),,Table1[[#This Row],[Distance Travelled (km)]]/Table1[[#This Row],[Fuel Used (in liters)]])</f>
        <v>0</v>
      </c>
    </row>
    <row r="1170" spans="2:13">
      <c r="B1170">
        <f>IF(ISBLANK(Table1[[#This Row],[Date]]), ,MONTH(Table1[[#This Row],[Date]]))</f>
        <v>0</v>
      </c>
      <c r="K1170" s="19">
        <f>Table1[[#This Row],[Final Meter Reading (km) ]]-Table1[[#This Row],[Initial Meter Reading (km) ]]</f>
        <v>0</v>
      </c>
      <c r="M1170" s="174">
        <f>IF(ISBLANK(Table1[[#This Row],[Fuel Used (in liters)]]),,Table1[[#This Row],[Distance Travelled (km)]]/Table1[[#This Row],[Fuel Used (in liters)]])</f>
        <v>0</v>
      </c>
    </row>
    <row r="1171" spans="2:13">
      <c r="B1171">
        <f>IF(ISBLANK(Table1[[#This Row],[Date]]), ,MONTH(Table1[[#This Row],[Date]]))</f>
        <v>0</v>
      </c>
      <c r="K1171" s="19">
        <f>Table1[[#This Row],[Final Meter Reading (km) ]]-Table1[[#This Row],[Initial Meter Reading (km) ]]</f>
        <v>0</v>
      </c>
      <c r="M1171" s="174">
        <f>IF(ISBLANK(Table1[[#This Row],[Fuel Used (in liters)]]),,Table1[[#This Row],[Distance Travelled (km)]]/Table1[[#This Row],[Fuel Used (in liters)]])</f>
        <v>0</v>
      </c>
    </row>
    <row r="1172" spans="2:13">
      <c r="B1172">
        <f>IF(ISBLANK(Table1[[#This Row],[Date]]), ,MONTH(Table1[[#This Row],[Date]]))</f>
        <v>0</v>
      </c>
      <c r="K1172" s="19">
        <f>Table1[[#This Row],[Final Meter Reading (km) ]]-Table1[[#This Row],[Initial Meter Reading (km) ]]</f>
        <v>0</v>
      </c>
      <c r="M1172" s="174">
        <f>IF(ISBLANK(Table1[[#This Row],[Fuel Used (in liters)]]),,Table1[[#This Row],[Distance Travelled (km)]]/Table1[[#This Row],[Fuel Used (in liters)]])</f>
        <v>0</v>
      </c>
    </row>
    <row r="1173" spans="2:13">
      <c r="B1173">
        <f>IF(ISBLANK(Table1[[#This Row],[Date]]), ,MONTH(Table1[[#This Row],[Date]]))</f>
        <v>0</v>
      </c>
      <c r="K1173" s="19">
        <f>Table1[[#This Row],[Final Meter Reading (km) ]]-Table1[[#This Row],[Initial Meter Reading (km) ]]</f>
        <v>0</v>
      </c>
      <c r="M1173" s="174">
        <f>IF(ISBLANK(Table1[[#This Row],[Fuel Used (in liters)]]),,Table1[[#This Row],[Distance Travelled (km)]]/Table1[[#This Row],[Fuel Used (in liters)]])</f>
        <v>0</v>
      </c>
    </row>
    <row r="1174" spans="2:13">
      <c r="B1174">
        <f>IF(ISBLANK(Table1[[#This Row],[Date]]), ,MONTH(Table1[[#This Row],[Date]]))</f>
        <v>0</v>
      </c>
      <c r="K1174" s="19">
        <f>Table1[[#This Row],[Final Meter Reading (km) ]]-Table1[[#This Row],[Initial Meter Reading (km) ]]</f>
        <v>0</v>
      </c>
      <c r="M1174" s="174">
        <f>IF(ISBLANK(Table1[[#This Row],[Fuel Used (in liters)]]),,Table1[[#This Row],[Distance Travelled (km)]]/Table1[[#This Row],[Fuel Used (in liters)]])</f>
        <v>0</v>
      </c>
    </row>
    <row r="1175" spans="2:13">
      <c r="B1175">
        <f>IF(ISBLANK(Table1[[#This Row],[Date]]), ,MONTH(Table1[[#This Row],[Date]]))</f>
        <v>0</v>
      </c>
      <c r="K1175" s="19">
        <f>Table1[[#This Row],[Final Meter Reading (km) ]]-Table1[[#This Row],[Initial Meter Reading (km) ]]</f>
        <v>0</v>
      </c>
      <c r="M1175" s="174">
        <f>IF(ISBLANK(Table1[[#This Row],[Fuel Used (in liters)]]),,Table1[[#This Row],[Distance Travelled (km)]]/Table1[[#This Row],[Fuel Used (in liters)]])</f>
        <v>0</v>
      </c>
    </row>
    <row r="1176" spans="2:13">
      <c r="B1176">
        <f>IF(ISBLANK(Table1[[#This Row],[Date]]), ,MONTH(Table1[[#This Row],[Date]]))</f>
        <v>0</v>
      </c>
      <c r="K1176" s="19">
        <f>Table1[[#This Row],[Final Meter Reading (km) ]]-Table1[[#This Row],[Initial Meter Reading (km) ]]</f>
        <v>0</v>
      </c>
      <c r="M1176" s="174">
        <f>IF(ISBLANK(Table1[[#This Row],[Fuel Used (in liters)]]),,Table1[[#This Row],[Distance Travelled (km)]]/Table1[[#This Row],[Fuel Used (in liters)]])</f>
        <v>0</v>
      </c>
    </row>
    <row r="1177" spans="2:13">
      <c r="B1177">
        <f>IF(ISBLANK(Table1[[#This Row],[Date]]), ,MONTH(Table1[[#This Row],[Date]]))</f>
        <v>0</v>
      </c>
      <c r="K1177" s="19">
        <f>Table1[[#This Row],[Final Meter Reading (km) ]]-Table1[[#This Row],[Initial Meter Reading (km) ]]</f>
        <v>0</v>
      </c>
      <c r="M1177" s="174">
        <f>IF(ISBLANK(Table1[[#This Row],[Fuel Used (in liters)]]),,Table1[[#This Row],[Distance Travelled (km)]]/Table1[[#This Row],[Fuel Used (in liters)]])</f>
        <v>0</v>
      </c>
    </row>
    <row r="1178" spans="2:13">
      <c r="B1178">
        <f>IF(ISBLANK(Table1[[#This Row],[Date]]), ,MONTH(Table1[[#This Row],[Date]]))</f>
        <v>0</v>
      </c>
      <c r="K1178" s="19">
        <f>Table1[[#This Row],[Final Meter Reading (km) ]]-Table1[[#This Row],[Initial Meter Reading (km) ]]</f>
        <v>0</v>
      </c>
      <c r="M1178" s="174">
        <f>IF(ISBLANK(Table1[[#This Row],[Fuel Used (in liters)]]),,Table1[[#This Row],[Distance Travelled (km)]]/Table1[[#This Row],[Fuel Used (in liters)]])</f>
        <v>0</v>
      </c>
    </row>
    <row r="1179" spans="2:13">
      <c r="B1179">
        <f>IF(ISBLANK(Table1[[#This Row],[Date]]), ,MONTH(Table1[[#This Row],[Date]]))</f>
        <v>0</v>
      </c>
      <c r="K1179" s="19">
        <f>Table1[[#This Row],[Final Meter Reading (km) ]]-Table1[[#This Row],[Initial Meter Reading (km) ]]</f>
        <v>0</v>
      </c>
      <c r="M1179" s="174">
        <f>IF(ISBLANK(Table1[[#This Row],[Fuel Used (in liters)]]),,Table1[[#This Row],[Distance Travelled (km)]]/Table1[[#This Row],[Fuel Used (in liters)]])</f>
        <v>0</v>
      </c>
    </row>
    <row r="1180" spans="2:13">
      <c r="B1180">
        <f>IF(ISBLANK(Table1[[#This Row],[Date]]), ,MONTH(Table1[[#This Row],[Date]]))</f>
        <v>0</v>
      </c>
      <c r="K1180" s="19">
        <f>Table1[[#This Row],[Final Meter Reading (km) ]]-Table1[[#This Row],[Initial Meter Reading (km) ]]</f>
        <v>0</v>
      </c>
      <c r="M1180" s="174">
        <f>IF(ISBLANK(Table1[[#This Row],[Fuel Used (in liters)]]),,Table1[[#This Row],[Distance Travelled (km)]]/Table1[[#This Row],[Fuel Used (in liters)]])</f>
        <v>0</v>
      </c>
    </row>
    <row r="1181" spans="2:13">
      <c r="B1181">
        <f>IF(ISBLANK(Table1[[#This Row],[Date]]), ,MONTH(Table1[[#This Row],[Date]]))</f>
        <v>0</v>
      </c>
      <c r="K1181" s="19">
        <f>Table1[[#This Row],[Final Meter Reading (km) ]]-Table1[[#This Row],[Initial Meter Reading (km) ]]</f>
        <v>0</v>
      </c>
      <c r="M1181" s="174">
        <f>IF(ISBLANK(Table1[[#This Row],[Fuel Used (in liters)]]),,Table1[[#This Row],[Distance Travelled (km)]]/Table1[[#This Row],[Fuel Used (in liters)]])</f>
        <v>0</v>
      </c>
    </row>
    <row r="1182" spans="2:13">
      <c r="B1182">
        <f>IF(ISBLANK(Table1[[#This Row],[Date]]), ,MONTH(Table1[[#This Row],[Date]]))</f>
        <v>0</v>
      </c>
      <c r="K1182" s="19">
        <f>Table1[[#This Row],[Final Meter Reading (km) ]]-Table1[[#This Row],[Initial Meter Reading (km) ]]</f>
        <v>0</v>
      </c>
      <c r="M1182" s="174">
        <f>IF(ISBLANK(Table1[[#This Row],[Fuel Used (in liters)]]),,Table1[[#This Row],[Distance Travelled (km)]]/Table1[[#This Row],[Fuel Used (in liters)]])</f>
        <v>0</v>
      </c>
    </row>
    <row r="1183" spans="2:13">
      <c r="B1183">
        <f>IF(ISBLANK(Table1[[#This Row],[Date]]), ,MONTH(Table1[[#This Row],[Date]]))</f>
        <v>0</v>
      </c>
      <c r="K1183" s="19">
        <f>Table1[[#This Row],[Final Meter Reading (km) ]]-Table1[[#This Row],[Initial Meter Reading (km) ]]</f>
        <v>0</v>
      </c>
      <c r="M1183" s="174">
        <f>IF(ISBLANK(Table1[[#This Row],[Fuel Used (in liters)]]),,Table1[[#This Row],[Distance Travelled (km)]]/Table1[[#This Row],[Fuel Used (in liters)]])</f>
        <v>0</v>
      </c>
    </row>
    <row r="1184" spans="2:13">
      <c r="B1184">
        <f>IF(ISBLANK(Table1[[#This Row],[Date]]), ,MONTH(Table1[[#This Row],[Date]]))</f>
        <v>0</v>
      </c>
      <c r="K1184" s="19">
        <f>Table1[[#This Row],[Final Meter Reading (km) ]]-Table1[[#This Row],[Initial Meter Reading (km) ]]</f>
        <v>0</v>
      </c>
      <c r="M1184" s="174">
        <f>IF(ISBLANK(Table1[[#This Row],[Fuel Used (in liters)]]),,Table1[[#This Row],[Distance Travelled (km)]]/Table1[[#This Row],[Fuel Used (in liters)]])</f>
        <v>0</v>
      </c>
    </row>
    <row r="1185" spans="2:13">
      <c r="B1185">
        <f>IF(ISBLANK(Table1[[#This Row],[Date]]), ,MONTH(Table1[[#This Row],[Date]]))</f>
        <v>0</v>
      </c>
      <c r="K1185" s="19">
        <f>Table1[[#This Row],[Final Meter Reading (km) ]]-Table1[[#This Row],[Initial Meter Reading (km) ]]</f>
        <v>0</v>
      </c>
      <c r="M1185" s="174">
        <f>IF(ISBLANK(Table1[[#This Row],[Fuel Used (in liters)]]),,Table1[[#This Row],[Distance Travelled (km)]]/Table1[[#This Row],[Fuel Used (in liters)]])</f>
        <v>0</v>
      </c>
    </row>
    <row r="1186" spans="2:13">
      <c r="B1186">
        <f>IF(ISBLANK(Table1[[#This Row],[Date]]), ,MONTH(Table1[[#This Row],[Date]]))</f>
        <v>0</v>
      </c>
      <c r="K1186" s="19">
        <f>Table1[[#This Row],[Final Meter Reading (km) ]]-Table1[[#This Row],[Initial Meter Reading (km) ]]</f>
        <v>0</v>
      </c>
      <c r="M1186" s="174">
        <f>IF(ISBLANK(Table1[[#This Row],[Fuel Used (in liters)]]),,Table1[[#This Row],[Distance Travelled (km)]]/Table1[[#This Row],[Fuel Used (in liters)]])</f>
        <v>0</v>
      </c>
    </row>
    <row r="1187" spans="2:13">
      <c r="B1187">
        <f>IF(ISBLANK(Table1[[#This Row],[Date]]), ,MONTH(Table1[[#This Row],[Date]]))</f>
        <v>0</v>
      </c>
      <c r="K1187" s="19">
        <f>Table1[[#This Row],[Final Meter Reading (km) ]]-Table1[[#This Row],[Initial Meter Reading (km) ]]</f>
        <v>0</v>
      </c>
      <c r="M1187" s="174">
        <f>IF(ISBLANK(Table1[[#This Row],[Fuel Used (in liters)]]),,Table1[[#This Row],[Distance Travelled (km)]]/Table1[[#This Row],[Fuel Used (in liters)]])</f>
        <v>0</v>
      </c>
    </row>
    <row r="1188" spans="2:13">
      <c r="B1188">
        <f>IF(ISBLANK(Table1[[#This Row],[Date]]), ,MONTH(Table1[[#This Row],[Date]]))</f>
        <v>0</v>
      </c>
      <c r="K1188" s="19">
        <f>Table1[[#This Row],[Final Meter Reading (km) ]]-Table1[[#This Row],[Initial Meter Reading (km) ]]</f>
        <v>0</v>
      </c>
      <c r="M1188" s="174">
        <f>IF(ISBLANK(Table1[[#This Row],[Fuel Used (in liters)]]),,Table1[[#This Row],[Distance Travelled (km)]]/Table1[[#This Row],[Fuel Used (in liters)]])</f>
        <v>0</v>
      </c>
    </row>
    <row r="1189" spans="2:13">
      <c r="B1189">
        <f>IF(ISBLANK(Table1[[#This Row],[Date]]), ,MONTH(Table1[[#This Row],[Date]]))</f>
        <v>0</v>
      </c>
      <c r="K1189" s="19">
        <f>Table1[[#This Row],[Final Meter Reading (km) ]]-Table1[[#This Row],[Initial Meter Reading (km) ]]</f>
        <v>0</v>
      </c>
      <c r="M1189" s="174">
        <f>IF(ISBLANK(Table1[[#This Row],[Fuel Used (in liters)]]),,Table1[[#This Row],[Distance Travelled (km)]]/Table1[[#This Row],[Fuel Used (in liters)]])</f>
        <v>0</v>
      </c>
    </row>
    <row r="1190" spans="2:13">
      <c r="B1190">
        <f>IF(ISBLANK(Table1[[#This Row],[Date]]), ,MONTH(Table1[[#This Row],[Date]]))</f>
        <v>0</v>
      </c>
      <c r="K1190" s="19">
        <f>Table1[[#This Row],[Final Meter Reading (km) ]]-Table1[[#This Row],[Initial Meter Reading (km) ]]</f>
        <v>0</v>
      </c>
      <c r="M1190" s="174">
        <f>IF(ISBLANK(Table1[[#This Row],[Fuel Used (in liters)]]),,Table1[[#This Row],[Distance Travelled (km)]]/Table1[[#This Row],[Fuel Used (in liters)]])</f>
        <v>0</v>
      </c>
    </row>
    <row r="1191" spans="2:13">
      <c r="B1191">
        <f>IF(ISBLANK(Table1[[#This Row],[Date]]), ,MONTH(Table1[[#This Row],[Date]]))</f>
        <v>0</v>
      </c>
      <c r="K1191" s="19">
        <f>Table1[[#This Row],[Final Meter Reading (km) ]]-Table1[[#This Row],[Initial Meter Reading (km) ]]</f>
        <v>0</v>
      </c>
      <c r="M1191" s="174">
        <f>IF(ISBLANK(Table1[[#This Row],[Fuel Used (in liters)]]),,Table1[[#This Row],[Distance Travelled (km)]]/Table1[[#This Row],[Fuel Used (in liters)]])</f>
        <v>0</v>
      </c>
    </row>
    <row r="1192" spans="2:13">
      <c r="B1192">
        <f>IF(ISBLANK(Table1[[#This Row],[Date]]), ,MONTH(Table1[[#This Row],[Date]]))</f>
        <v>0</v>
      </c>
      <c r="K1192" s="19">
        <f>Table1[[#This Row],[Final Meter Reading (km) ]]-Table1[[#This Row],[Initial Meter Reading (km) ]]</f>
        <v>0</v>
      </c>
      <c r="M1192" s="174">
        <f>IF(ISBLANK(Table1[[#This Row],[Fuel Used (in liters)]]),,Table1[[#This Row],[Distance Travelled (km)]]/Table1[[#This Row],[Fuel Used (in liters)]])</f>
        <v>0</v>
      </c>
    </row>
    <row r="1193" spans="2:13">
      <c r="B1193">
        <f>IF(ISBLANK(Table1[[#This Row],[Date]]), ,MONTH(Table1[[#This Row],[Date]]))</f>
        <v>0</v>
      </c>
      <c r="K1193" s="19">
        <f>Table1[[#This Row],[Final Meter Reading (km) ]]-Table1[[#This Row],[Initial Meter Reading (km) ]]</f>
        <v>0</v>
      </c>
      <c r="M1193" s="174">
        <f>IF(ISBLANK(Table1[[#This Row],[Fuel Used (in liters)]]),,Table1[[#This Row],[Distance Travelled (km)]]/Table1[[#This Row],[Fuel Used (in liters)]])</f>
        <v>0</v>
      </c>
    </row>
    <row r="1194" spans="2:13">
      <c r="B1194">
        <f>IF(ISBLANK(Table1[[#This Row],[Date]]), ,MONTH(Table1[[#This Row],[Date]]))</f>
        <v>0</v>
      </c>
      <c r="K1194" s="19">
        <f>Table1[[#This Row],[Final Meter Reading (km) ]]-Table1[[#This Row],[Initial Meter Reading (km) ]]</f>
        <v>0</v>
      </c>
      <c r="M1194" s="174">
        <f>IF(ISBLANK(Table1[[#This Row],[Fuel Used (in liters)]]),,Table1[[#This Row],[Distance Travelled (km)]]/Table1[[#This Row],[Fuel Used (in liters)]])</f>
        <v>0</v>
      </c>
    </row>
    <row r="1195" spans="2:13">
      <c r="B1195">
        <f>IF(ISBLANK(Table1[[#This Row],[Date]]), ,MONTH(Table1[[#This Row],[Date]]))</f>
        <v>0</v>
      </c>
      <c r="K1195" s="19">
        <f>Table1[[#This Row],[Final Meter Reading (km) ]]-Table1[[#This Row],[Initial Meter Reading (km) ]]</f>
        <v>0</v>
      </c>
      <c r="M1195" s="174">
        <f>IF(ISBLANK(Table1[[#This Row],[Fuel Used (in liters)]]),,Table1[[#This Row],[Distance Travelled (km)]]/Table1[[#This Row],[Fuel Used (in liters)]])</f>
        <v>0</v>
      </c>
    </row>
    <row r="1196" spans="2:13">
      <c r="B1196">
        <f>IF(ISBLANK(Table1[[#This Row],[Date]]), ,MONTH(Table1[[#This Row],[Date]]))</f>
        <v>0</v>
      </c>
      <c r="K1196" s="19">
        <f>Table1[[#This Row],[Final Meter Reading (km) ]]-Table1[[#This Row],[Initial Meter Reading (km) ]]</f>
        <v>0</v>
      </c>
      <c r="M1196" s="174">
        <f>IF(ISBLANK(Table1[[#This Row],[Fuel Used (in liters)]]),,Table1[[#This Row],[Distance Travelled (km)]]/Table1[[#This Row],[Fuel Used (in liters)]])</f>
        <v>0</v>
      </c>
    </row>
    <row r="1197" spans="2:13">
      <c r="B1197">
        <f>IF(ISBLANK(Table1[[#This Row],[Date]]), ,MONTH(Table1[[#This Row],[Date]]))</f>
        <v>0</v>
      </c>
      <c r="K1197" s="19">
        <f>Table1[[#This Row],[Final Meter Reading (km) ]]-Table1[[#This Row],[Initial Meter Reading (km) ]]</f>
        <v>0</v>
      </c>
      <c r="M1197" s="174">
        <f>IF(ISBLANK(Table1[[#This Row],[Fuel Used (in liters)]]),,Table1[[#This Row],[Distance Travelled (km)]]/Table1[[#This Row],[Fuel Used (in liters)]])</f>
        <v>0</v>
      </c>
    </row>
    <row r="1198" spans="2:13">
      <c r="B1198">
        <f>IF(ISBLANK(Table1[[#This Row],[Date]]), ,MONTH(Table1[[#This Row],[Date]]))</f>
        <v>0</v>
      </c>
      <c r="K1198" s="19">
        <f>Table1[[#This Row],[Final Meter Reading (km) ]]-Table1[[#This Row],[Initial Meter Reading (km) ]]</f>
        <v>0</v>
      </c>
      <c r="M1198" s="174">
        <f>IF(ISBLANK(Table1[[#This Row],[Fuel Used (in liters)]]),,Table1[[#This Row],[Distance Travelled (km)]]/Table1[[#This Row],[Fuel Used (in liters)]])</f>
        <v>0</v>
      </c>
    </row>
    <row r="1199" spans="2:13">
      <c r="B1199">
        <f>IF(ISBLANK(Table1[[#This Row],[Date]]), ,MONTH(Table1[[#This Row],[Date]]))</f>
        <v>0</v>
      </c>
      <c r="K1199" s="19">
        <f>Table1[[#This Row],[Final Meter Reading (km) ]]-Table1[[#This Row],[Initial Meter Reading (km) ]]</f>
        <v>0</v>
      </c>
      <c r="M1199" s="174">
        <f>IF(ISBLANK(Table1[[#This Row],[Fuel Used (in liters)]]),,Table1[[#This Row],[Distance Travelled (km)]]/Table1[[#This Row],[Fuel Used (in liters)]])</f>
        <v>0</v>
      </c>
    </row>
    <row r="1200" spans="2:13">
      <c r="B1200">
        <f>IF(ISBLANK(Table1[[#This Row],[Date]]), ,MONTH(Table1[[#This Row],[Date]]))</f>
        <v>0</v>
      </c>
      <c r="K1200" s="19">
        <f>Table1[[#This Row],[Final Meter Reading (km) ]]-Table1[[#This Row],[Initial Meter Reading (km) ]]</f>
        <v>0</v>
      </c>
      <c r="M1200" s="174">
        <f>IF(ISBLANK(Table1[[#This Row],[Fuel Used (in liters)]]),,Table1[[#This Row],[Distance Travelled (km)]]/Table1[[#This Row],[Fuel Used (in liters)]])</f>
        <v>0</v>
      </c>
    </row>
    <row r="1201" spans="2:13">
      <c r="B1201">
        <f>IF(ISBLANK(Table1[[#This Row],[Date]]), ,MONTH(Table1[[#This Row],[Date]]))</f>
        <v>0</v>
      </c>
      <c r="K1201" s="19">
        <f>Table1[[#This Row],[Final Meter Reading (km) ]]-Table1[[#This Row],[Initial Meter Reading (km) ]]</f>
        <v>0</v>
      </c>
      <c r="M1201" s="174">
        <f>IF(ISBLANK(Table1[[#This Row],[Fuel Used (in liters)]]),,Table1[[#This Row],[Distance Travelled (km)]]/Table1[[#This Row],[Fuel Used (in liters)]])</f>
        <v>0</v>
      </c>
    </row>
    <row r="1202" spans="2:13">
      <c r="B1202">
        <f>IF(ISBLANK(Table1[[#This Row],[Date]]), ,MONTH(Table1[[#This Row],[Date]]))</f>
        <v>0</v>
      </c>
      <c r="K1202" s="19">
        <f>Table1[[#This Row],[Final Meter Reading (km) ]]-Table1[[#This Row],[Initial Meter Reading (km) ]]</f>
        <v>0</v>
      </c>
      <c r="M1202" s="174">
        <f>IF(ISBLANK(Table1[[#This Row],[Fuel Used (in liters)]]),,Table1[[#This Row],[Distance Travelled (km)]]/Table1[[#This Row],[Fuel Used (in liters)]])</f>
        <v>0</v>
      </c>
    </row>
    <row r="1203" spans="2:13">
      <c r="B1203">
        <f>IF(ISBLANK(Table1[[#This Row],[Date]]), ,MONTH(Table1[[#This Row],[Date]]))</f>
        <v>0</v>
      </c>
      <c r="K1203" s="19">
        <f>Table1[[#This Row],[Final Meter Reading (km) ]]-Table1[[#This Row],[Initial Meter Reading (km) ]]</f>
        <v>0</v>
      </c>
      <c r="M1203" s="174">
        <f>IF(ISBLANK(Table1[[#This Row],[Fuel Used (in liters)]]),,Table1[[#This Row],[Distance Travelled (km)]]/Table1[[#This Row],[Fuel Used (in liters)]])</f>
        <v>0</v>
      </c>
    </row>
    <row r="1204" spans="2:13">
      <c r="B1204">
        <f>IF(ISBLANK(Table1[[#This Row],[Date]]), ,MONTH(Table1[[#This Row],[Date]]))</f>
        <v>0</v>
      </c>
      <c r="K1204" s="19">
        <f>Table1[[#This Row],[Final Meter Reading (km) ]]-Table1[[#This Row],[Initial Meter Reading (km) ]]</f>
        <v>0</v>
      </c>
      <c r="M1204" s="174">
        <f>IF(ISBLANK(Table1[[#This Row],[Fuel Used (in liters)]]),,Table1[[#This Row],[Distance Travelled (km)]]/Table1[[#This Row],[Fuel Used (in liters)]])</f>
        <v>0</v>
      </c>
    </row>
    <row r="1205" spans="2:13">
      <c r="B1205">
        <f>IF(ISBLANK(Table1[[#This Row],[Date]]), ,MONTH(Table1[[#This Row],[Date]]))</f>
        <v>0</v>
      </c>
      <c r="K1205" s="19">
        <f>Table1[[#This Row],[Final Meter Reading (km) ]]-Table1[[#This Row],[Initial Meter Reading (km) ]]</f>
        <v>0</v>
      </c>
      <c r="M1205" s="174">
        <f>IF(ISBLANK(Table1[[#This Row],[Fuel Used (in liters)]]),,Table1[[#This Row],[Distance Travelled (km)]]/Table1[[#This Row],[Fuel Used (in liters)]])</f>
        <v>0</v>
      </c>
    </row>
    <row r="1206" spans="2:13">
      <c r="B1206">
        <f>IF(ISBLANK(Table1[[#This Row],[Date]]), ,MONTH(Table1[[#This Row],[Date]]))</f>
        <v>0</v>
      </c>
      <c r="K1206" s="19">
        <f>Table1[[#This Row],[Final Meter Reading (km) ]]-Table1[[#This Row],[Initial Meter Reading (km) ]]</f>
        <v>0</v>
      </c>
      <c r="M1206" s="174">
        <f>IF(ISBLANK(Table1[[#This Row],[Fuel Used (in liters)]]),,Table1[[#This Row],[Distance Travelled (km)]]/Table1[[#This Row],[Fuel Used (in liters)]])</f>
        <v>0</v>
      </c>
    </row>
    <row r="1207" spans="2:13">
      <c r="B1207">
        <f>IF(ISBLANK(Table1[[#This Row],[Date]]), ,MONTH(Table1[[#This Row],[Date]]))</f>
        <v>0</v>
      </c>
      <c r="K1207" s="19">
        <f>Table1[[#This Row],[Final Meter Reading (km) ]]-Table1[[#This Row],[Initial Meter Reading (km) ]]</f>
        <v>0</v>
      </c>
      <c r="M1207" s="174">
        <f>IF(ISBLANK(Table1[[#This Row],[Fuel Used (in liters)]]),,Table1[[#This Row],[Distance Travelled (km)]]/Table1[[#This Row],[Fuel Used (in liters)]])</f>
        <v>0</v>
      </c>
    </row>
    <row r="1208" spans="2:13">
      <c r="B1208">
        <f>IF(ISBLANK(Table1[[#This Row],[Date]]), ,MONTH(Table1[[#This Row],[Date]]))</f>
        <v>0</v>
      </c>
      <c r="K1208" s="19">
        <f>Table1[[#This Row],[Final Meter Reading (km) ]]-Table1[[#This Row],[Initial Meter Reading (km) ]]</f>
        <v>0</v>
      </c>
      <c r="M1208" s="174">
        <f>IF(ISBLANK(Table1[[#This Row],[Fuel Used (in liters)]]),,Table1[[#This Row],[Distance Travelled (km)]]/Table1[[#This Row],[Fuel Used (in liters)]])</f>
        <v>0</v>
      </c>
    </row>
    <row r="1209" spans="2:13">
      <c r="B1209">
        <f>IF(ISBLANK(Table1[[#This Row],[Date]]), ,MONTH(Table1[[#This Row],[Date]]))</f>
        <v>0</v>
      </c>
      <c r="K1209" s="19">
        <f>Table1[[#This Row],[Final Meter Reading (km) ]]-Table1[[#This Row],[Initial Meter Reading (km) ]]</f>
        <v>0</v>
      </c>
      <c r="M1209" s="174">
        <f>IF(ISBLANK(Table1[[#This Row],[Fuel Used (in liters)]]),,Table1[[#This Row],[Distance Travelled (km)]]/Table1[[#This Row],[Fuel Used (in liters)]])</f>
        <v>0</v>
      </c>
    </row>
    <row r="1210" spans="2:13">
      <c r="B1210">
        <f>IF(ISBLANK(Table1[[#This Row],[Date]]), ,MONTH(Table1[[#This Row],[Date]]))</f>
        <v>0</v>
      </c>
      <c r="K1210" s="19">
        <f>Table1[[#This Row],[Final Meter Reading (km) ]]-Table1[[#This Row],[Initial Meter Reading (km) ]]</f>
        <v>0</v>
      </c>
      <c r="M1210" s="174">
        <f>IF(ISBLANK(Table1[[#This Row],[Fuel Used (in liters)]]),,Table1[[#This Row],[Distance Travelled (km)]]/Table1[[#This Row],[Fuel Used (in liters)]])</f>
        <v>0</v>
      </c>
    </row>
    <row r="1211" spans="2:13">
      <c r="B1211">
        <f>IF(ISBLANK(Table1[[#This Row],[Date]]), ,MONTH(Table1[[#This Row],[Date]]))</f>
        <v>0</v>
      </c>
      <c r="K1211" s="19">
        <f>Table1[[#This Row],[Final Meter Reading (km) ]]-Table1[[#This Row],[Initial Meter Reading (km) ]]</f>
        <v>0</v>
      </c>
      <c r="M1211" s="174">
        <f>IF(ISBLANK(Table1[[#This Row],[Fuel Used (in liters)]]),,Table1[[#This Row],[Distance Travelled (km)]]/Table1[[#This Row],[Fuel Used (in liters)]])</f>
        <v>0</v>
      </c>
    </row>
    <row r="1212" spans="2:13">
      <c r="B1212">
        <f>IF(ISBLANK(Table1[[#This Row],[Date]]), ,MONTH(Table1[[#This Row],[Date]]))</f>
        <v>0</v>
      </c>
      <c r="K1212" s="19">
        <f>Table1[[#This Row],[Final Meter Reading (km) ]]-Table1[[#This Row],[Initial Meter Reading (km) ]]</f>
        <v>0</v>
      </c>
      <c r="M1212" s="174">
        <f>IF(ISBLANK(Table1[[#This Row],[Fuel Used (in liters)]]),,Table1[[#This Row],[Distance Travelled (km)]]/Table1[[#This Row],[Fuel Used (in liters)]])</f>
        <v>0</v>
      </c>
    </row>
    <row r="1213" spans="2:13">
      <c r="B1213">
        <f>IF(ISBLANK(Table1[[#This Row],[Date]]), ,MONTH(Table1[[#This Row],[Date]]))</f>
        <v>0</v>
      </c>
      <c r="K1213" s="19">
        <f>Table1[[#This Row],[Final Meter Reading (km) ]]-Table1[[#This Row],[Initial Meter Reading (km) ]]</f>
        <v>0</v>
      </c>
      <c r="M1213" s="174">
        <f>IF(ISBLANK(Table1[[#This Row],[Fuel Used (in liters)]]),,Table1[[#This Row],[Distance Travelled (km)]]/Table1[[#This Row],[Fuel Used (in liters)]])</f>
        <v>0</v>
      </c>
    </row>
    <row r="1214" spans="2:13">
      <c r="B1214">
        <f>IF(ISBLANK(Table1[[#This Row],[Date]]), ,MONTH(Table1[[#This Row],[Date]]))</f>
        <v>0</v>
      </c>
      <c r="K1214" s="19">
        <f>Table1[[#This Row],[Final Meter Reading (km) ]]-Table1[[#This Row],[Initial Meter Reading (km) ]]</f>
        <v>0</v>
      </c>
      <c r="M1214" s="174">
        <f>IF(ISBLANK(Table1[[#This Row],[Fuel Used (in liters)]]),,Table1[[#This Row],[Distance Travelled (km)]]/Table1[[#This Row],[Fuel Used (in liters)]])</f>
        <v>0</v>
      </c>
    </row>
    <row r="1215" spans="2:13">
      <c r="B1215">
        <f>IF(ISBLANK(Table1[[#This Row],[Date]]), ,MONTH(Table1[[#This Row],[Date]]))</f>
        <v>0</v>
      </c>
      <c r="K1215" s="19">
        <f>Table1[[#This Row],[Final Meter Reading (km) ]]-Table1[[#This Row],[Initial Meter Reading (km) ]]</f>
        <v>0</v>
      </c>
      <c r="M1215" s="174">
        <f>IF(ISBLANK(Table1[[#This Row],[Fuel Used (in liters)]]),,Table1[[#This Row],[Distance Travelled (km)]]/Table1[[#This Row],[Fuel Used (in liters)]])</f>
        <v>0</v>
      </c>
    </row>
    <row r="1216" spans="2:13">
      <c r="B1216">
        <f>IF(ISBLANK(Table1[[#This Row],[Date]]), ,MONTH(Table1[[#This Row],[Date]]))</f>
        <v>0</v>
      </c>
      <c r="K1216" s="19">
        <f>Table1[[#This Row],[Final Meter Reading (km) ]]-Table1[[#This Row],[Initial Meter Reading (km) ]]</f>
        <v>0</v>
      </c>
      <c r="M1216" s="174">
        <f>IF(ISBLANK(Table1[[#This Row],[Fuel Used (in liters)]]),,Table1[[#This Row],[Distance Travelled (km)]]/Table1[[#This Row],[Fuel Used (in liters)]])</f>
        <v>0</v>
      </c>
    </row>
    <row r="1217" spans="2:13">
      <c r="B1217">
        <f>IF(ISBLANK(Table1[[#This Row],[Date]]), ,MONTH(Table1[[#This Row],[Date]]))</f>
        <v>0</v>
      </c>
      <c r="K1217" s="19">
        <f>Table1[[#This Row],[Final Meter Reading (km) ]]-Table1[[#This Row],[Initial Meter Reading (km) ]]</f>
        <v>0</v>
      </c>
      <c r="M1217" s="174">
        <f>IF(ISBLANK(Table1[[#This Row],[Fuel Used (in liters)]]),,Table1[[#This Row],[Distance Travelled (km)]]/Table1[[#This Row],[Fuel Used (in liters)]])</f>
        <v>0</v>
      </c>
    </row>
    <row r="1218" spans="2:13">
      <c r="B1218">
        <f>IF(ISBLANK(Table1[[#This Row],[Date]]), ,MONTH(Table1[[#This Row],[Date]]))</f>
        <v>0</v>
      </c>
      <c r="K1218" s="19">
        <f>Table1[[#This Row],[Final Meter Reading (km) ]]-Table1[[#This Row],[Initial Meter Reading (km) ]]</f>
        <v>0</v>
      </c>
      <c r="M1218" s="174">
        <f>IF(ISBLANK(Table1[[#This Row],[Fuel Used (in liters)]]),,Table1[[#This Row],[Distance Travelled (km)]]/Table1[[#This Row],[Fuel Used (in liters)]])</f>
        <v>0</v>
      </c>
    </row>
    <row r="1219" spans="2:13">
      <c r="B1219">
        <f>IF(ISBLANK(Table1[[#This Row],[Date]]), ,MONTH(Table1[[#This Row],[Date]]))</f>
        <v>0</v>
      </c>
      <c r="K1219" s="19">
        <f>Table1[[#This Row],[Final Meter Reading (km) ]]-Table1[[#This Row],[Initial Meter Reading (km) ]]</f>
        <v>0</v>
      </c>
      <c r="M1219" s="174">
        <f>IF(ISBLANK(Table1[[#This Row],[Fuel Used (in liters)]]),,Table1[[#This Row],[Distance Travelled (km)]]/Table1[[#This Row],[Fuel Used (in liters)]])</f>
        <v>0</v>
      </c>
    </row>
    <row r="1220" spans="2:13">
      <c r="B1220">
        <f>IF(ISBLANK(Table1[[#This Row],[Date]]), ,MONTH(Table1[[#This Row],[Date]]))</f>
        <v>0</v>
      </c>
      <c r="K1220" s="19">
        <f>Table1[[#This Row],[Final Meter Reading (km) ]]-Table1[[#This Row],[Initial Meter Reading (km) ]]</f>
        <v>0</v>
      </c>
      <c r="M1220" s="174">
        <f>IF(ISBLANK(Table1[[#This Row],[Fuel Used (in liters)]]),,Table1[[#This Row],[Distance Travelled (km)]]/Table1[[#This Row],[Fuel Used (in liters)]])</f>
        <v>0</v>
      </c>
    </row>
    <row r="1221" spans="2:13">
      <c r="B1221">
        <f>IF(ISBLANK(Table1[[#This Row],[Date]]), ,MONTH(Table1[[#This Row],[Date]]))</f>
        <v>0</v>
      </c>
      <c r="K1221" s="19">
        <f>Table1[[#This Row],[Final Meter Reading (km) ]]-Table1[[#This Row],[Initial Meter Reading (km) ]]</f>
        <v>0</v>
      </c>
      <c r="M1221" s="174">
        <f>IF(ISBLANK(Table1[[#This Row],[Fuel Used (in liters)]]),,Table1[[#This Row],[Distance Travelled (km)]]/Table1[[#This Row],[Fuel Used (in liters)]])</f>
        <v>0</v>
      </c>
    </row>
    <row r="1222" spans="2:13">
      <c r="B1222">
        <f>IF(ISBLANK(Table1[[#This Row],[Date]]), ,MONTH(Table1[[#This Row],[Date]]))</f>
        <v>0</v>
      </c>
      <c r="K1222" s="19">
        <f>Table1[[#This Row],[Final Meter Reading (km) ]]-Table1[[#This Row],[Initial Meter Reading (km) ]]</f>
        <v>0</v>
      </c>
      <c r="M1222" s="174">
        <f>IF(ISBLANK(Table1[[#This Row],[Fuel Used (in liters)]]),,Table1[[#This Row],[Distance Travelled (km)]]/Table1[[#This Row],[Fuel Used (in liters)]])</f>
        <v>0</v>
      </c>
    </row>
    <row r="1223" spans="2:13">
      <c r="B1223">
        <f>IF(ISBLANK(Table1[[#This Row],[Date]]), ,MONTH(Table1[[#This Row],[Date]]))</f>
        <v>0</v>
      </c>
      <c r="K1223" s="19">
        <f>Table1[[#This Row],[Final Meter Reading (km) ]]-Table1[[#This Row],[Initial Meter Reading (km) ]]</f>
        <v>0</v>
      </c>
      <c r="M1223" s="174">
        <f>IF(ISBLANK(Table1[[#This Row],[Fuel Used (in liters)]]),,Table1[[#This Row],[Distance Travelled (km)]]/Table1[[#This Row],[Fuel Used (in liters)]])</f>
        <v>0</v>
      </c>
    </row>
    <row r="1224" spans="2:13">
      <c r="B1224">
        <f>IF(ISBLANK(Table1[[#This Row],[Date]]), ,MONTH(Table1[[#This Row],[Date]]))</f>
        <v>0</v>
      </c>
      <c r="K1224" s="19">
        <f>Table1[[#This Row],[Final Meter Reading (km) ]]-Table1[[#This Row],[Initial Meter Reading (km) ]]</f>
        <v>0</v>
      </c>
      <c r="M1224" s="174">
        <f>IF(ISBLANK(Table1[[#This Row],[Fuel Used (in liters)]]),,Table1[[#This Row],[Distance Travelled (km)]]/Table1[[#This Row],[Fuel Used (in liters)]])</f>
        <v>0</v>
      </c>
    </row>
    <row r="1225" spans="2:13">
      <c r="B1225">
        <f>IF(ISBLANK(Table1[[#This Row],[Date]]), ,MONTH(Table1[[#This Row],[Date]]))</f>
        <v>0</v>
      </c>
      <c r="K1225" s="19">
        <f>Table1[[#This Row],[Final Meter Reading (km) ]]-Table1[[#This Row],[Initial Meter Reading (km) ]]</f>
        <v>0</v>
      </c>
      <c r="M1225" s="174">
        <f>IF(ISBLANK(Table1[[#This Row],[Fuel Used (in liters)]]),,Table1[[#This Row],[Distance Travelled (km)]]/Table1[[#This Row],[Fuel Used (in liters)]])</f>
        <v>0</v>
      </c>
    </row>
    <row r="1226" spans="2:13">
      <c r="B1226">
        <f>IF(ISBLANK(Table1[[#This Row],[Date]]), ,MONTH(Table1[[#This Row],[Date]]))</f>
        <v>0</v>
      </c>
      <c r="K1226" s="19">
        <f>Table1[[#This Row],[Final Meter Reading (km) ]]-Table1[[#This Row],[Initial Meter Reading (km) ]]</f>
        <v>0</v>
      </c>
      <c r="M1226" s="174">
        <f>IF(ISBLANK(Table1[[#This Row],[Fuel Used (in liters)]]),,Table1[[#This Row],[Distance Travelled (km)]]/Table1[[#This Row],[Fuel Used (in liters)]])</f>
        <v>0</v>
      </c>
    </row>
    <row r="1227" spans="2:13">
      <c r="B1227">
        <f>IF(ISBLANK(Table1[[#This Row],[Date]]), ,MONTH(Table1[[#This Row],[Date]]))</f>
        <v>0</v>
      </c>
      <c r="K1227" s="19">
        <f>Table1[[#This Row],[Final Meter Reading (km) ]]-Table1[[#This Row],[Initial Meter Reading (km) ]]</f>
        <v>0</v>
      </c>
      <c r="M1227" s="174">
        <f>IF(ISBLANK(Table1[[#This Row],[Fuel Used (in liters)]]),,Table1[[#This Row],[Distance Travelled (km)]]/Table1[[#This Row],[Fuel Used (in liters)]])</f>
        <v>0</v>
      </c>
    </row>
    <row r="1228" spans="2:13">
      <c r="B1228">
        <f>IF(ISBLANK(Table1[[#This Row],[Date]]), ,MONTH(Table1[[#This Row],[Date]]))</f>
        <v>0</v>
      </c>
      <c r="K1228" s="19">
        <f>Table1[[#This Row],[Final Meter Reading (km) ]]-Table1[[#This Row],[Initial Meter Reading (km) ]]</f>
        <v>0</v>
      </c>
      <c r="M1228" s="174">
        <f>IF(ISBLANK(Table1[[#This Row],[Fuel Used (in liters)]]),,Table1[[#This Row],[Distance Travelled (km)]]/Table1[[#This Row],[Fuel Used (in liters)]])</f>
        <v>0</v>
      </c>
    </row>
    <row r="1229" spans="2:13">
      <c r="B1229">
        <f>IF(ISBLANK(Table1[[#This Row],[Date]]), ,MONTH(Table1[[#This Row],[Date]]))</f>
        <v>0</v>
      </c>
      <c r="K1229" s="19">
        <f>Table1[[#This Row],[Final Meter Reading (km) ]]-Table1[[#This Row],[Initial Meter Reading (km) ]]</f>
        <v>0</v>
      </c>
      <c r="M1229" s="174">
        <f>IF(ISBLANK(Table1[[#This Row],[Fuel Used (in liters)]]),,Table1[[#This Row],[Distance Travelled (km)]]/Table1[[#This Row],[Fuel Used (in liters)]])</f>
        <v>0</v>
      </c>
    </row>
    <row r="1230" spans="2:13">
      <c r="B1230">
        <f>IF(ISBLANK(Table1[[#This Row],[Date]]), ,MONTH(Table1[[#This Row],[Date]]))</f>
        <v>0</v>
      </c>
      <c r="K1230" s="19">
        <f>Table1[[#This Row],[Final Meter Reading (km) ]]-Table1[[#This Row],[Initial Meter Reading (km) ]]</f>
        <v>0</v>
      </c>
      <c r="M1230" s="174">
        <f>IF(ISBLANK(Table1[[#This Row],[Fuel Used (in liters)]]),,Table1[[#This Row],[Distance Travelled (km)]]/Table1[[#This Row],[Fuel Used (in liters)]])</f>
        <v>0</v>
      </c>
    </row>
    <row r="1231" spans="2:13">
      <c r="B1231">
        <f>IF(ISBLANK(Table1[[#This Row],[Date]]), ,MONTH(Table1[[#This Row],[Date]]))</f>
        <v>0</v>
      </c>
      <c r="K1231" s="19">
        <f>Table1[[#This Row],[Final Meter Reading (km) ]]-Table1[[#This Row],[Initial Meter Reading (km) ]]</f>
        <v>0</v>
      </c>
      <c r="M1231" s="174">
        <f>IF(ISBLANK(Table1[[#This Row],[Fuel Used (in liters)]]),,Table1[[#This Row],[Distance Travelled (km)]]/Table1[[#This Row],[Fuel Used (in liters)]])</f>
        <v>0</v>
      </c>
    </row>
    <row r="1232" spans="2:13">
      <c r="B1232">
        <f>IF(ISBLANK(Table1[[#This Row],[Date]]), ,MONTH(Table1[[#This Row],[Date]]))</f>
        <v>0</v>
      </c>
      <c r="K1232" s="19">
        <f>Table1[[#This Row],[Final Meter Reading (km) ]]-Table1[[#This Row],[Initial Meter Reading (km) ]]</f>
        <v>0</v>
      </c>
      <c r="M1232" s="174">
        <f>IF(ISBLANK(Table1[[#This Row],[Fuel Used (in liters)]]),,Table1[[#This Row],[Distance Travelled (km)]]/Table1[[#This Row],[Fuel Used (in liters)]])</f>
        <v>0</v>
      </c>
    </row>
    <row r="1233" spans="2:13">
      <c r="B1233">
        <f>IF(ISBLANK(Table1[[#This Row],[Date]]), ,MONTH(Table1[[#This Row],[Date]]))</f>
        <v>0</v>
      </c>
      <c r="K1233" s="19">
        <f>Table1[[#This Row],[Final Meter Reading (km) ]]-Table1[[#This Row],[Initial Meter Reading (km) ]]</f>
        <v>0</v>
      </c>
      <c r="M1233" s="174">
        <f>IF(ISBLANK(Table1[[#This Row],[Fuel Used (in liters)]]),,Table1[[#This Row],[Distance Travelled (km)]]/Table1[[#This Row],[Fuel Used (in liters)]])</f>
        <v>0</v>
      </c>
    </row>
    <row r="1234" spans="2:13">
      <c r="B1234">
        <f>IF(ISBLANK(Table1[[#This Row],[Date]]), ,MONTH(Table1[[#This Row],[Date]]))</f>
        <v>0</v>
      </c>
      <c r="K1234" s="19">
        <f>Table1[[#This Row],[Final Meter Reading (km) ]]-Table1[[#This Row],[Initial Meter Reading (km) ]]</f>
        <v>0</v>
      </c>
      <c r="M1234" s="174">
        <f>IF(ISBLANK(Table1[[#This Row],[Fuel Used (in liters)]]),,Table1[[#This Row],[Distance Travelled (km)]]/Table1[[#This Row],[Fuel Used (in liters)]])</f>
        <v>0</v>
      </c>
    </row>
    <row r="1235" spans="2:13">
      <c r="B1235">
        <f>IF(ISBLANK(Table1[[#This Row],[Date]]), ,MONTH(Table1[[#This Row],[Date]]))</f>
        <v>0</v>
      </c>
      <c r="K1235" s="19">
        <f>Table1[[#This Row],[Final Meter Reading (km) ]]-Table1[[#This Row],[Initial Meter Reading (km) ]]</f>
        <v>0</v>
      </c>
      <c r="M1235" s="174">
        <f>IF(ISBLANK(Table1[[#This Row],[Fuel Used (in liters)]]),,Table1[[#This Row],[Distance Travelled (km)]]/Table1[[#This Row],[Fuel Used (in liters)]])</f>
        <v>0</v>
      </c>
    </row>
    <row r="1236" spans="2:13">
      <c r="B1236">
        <f>IF(ISBLANK(Table1[[#This Row],[Date]]), ,MONTH(Table1[[#This Row],[Date]]))</f>
        <v>0</v>
      </c>
      <c r="K1236" s="19">
        <f>Table1[[#This Row],[Final Meter Reading (km) ]]-Table1[[#This Row],[Initial Meter Reading (km) ]]</f>
        <v>0</v>
      </c>
      <c r="M1236" s="174">
        <f>IF(ISBLANK(Table1[[#This Row],[Fuel Used (in liters)]]),,Table1[[#This Row],[Distance Travelled (km)]]/Table1[[#This Row],[Fuel Used (in liters)]])</f>
        <v>0</v>
      </c>
    </row>
    <row r="1237" spans="2:13">
      <c r="B1237">
        <f>IF(ISBLANK(Table1[[#This Row],[Date]]), ,MONTH(Table1[[#This Row],[Date]]))</f>
        <v>0</v>
      </c>
      <c r="K1237" s="19">
        <f>Table1[[#This Row],[Final Meter Reading (km) ]]-Table1[[#This Row],[Initial Meter Reading (km) ]]</f>
        <v>0</v>
      </c>
      <c r="M1237" s="174">
        <f>IF(ISBLANK(Table1[[#This Row],[Fuel Used (in liters)]]),,Table1[[#This Row],[Distance Travelled (km)]]/Table1[[#This Row],[Fuel Used (in liters)]])</f>
        <v>0</v>
      </c>
    </row>
    <row r="1238" spans="2:13">
      <c r="B1238">
        <f>IF(ISBLANK(Table1[[#This Row],[Date]]), ,MONTH(Table1[[#This Row],[Date]]))</f>
        <v>0</v>
      </c>
      <c r="K1238" s="19">
        <f>Table1[[#This Row],[Final Meter Reading (km) ]]-Table1[[#This Row],[Initial Meter Reading (km) ]]</f>
        <v>0</v>
      </c>
      <c r="M1238" s="174">
        <f>IF(ISBLANK(Table1[[#This Row],[Fuel Used (in liters)]]),,Table1[[#This Row],[Distance Travelled (km)]]/Table1[[#This Row],[Fuel Used (in liters)]])</f>
        <v>0</v>
      </c>
    </row>
    <row r="1239" spans="2:13">
      <c r="B1239">
        <f>IF(ISBLANK(Table1[[#This Row],[Date]]), ,MONTH(Table1[[#This Row],[Date]]))</f>
        <v>0</v>
      </c>
      <c r="K1239" s="19">
        <f>Table1[[#This Row],[Final Meter Reading (km) ]]-Table1[[#This Row],[Initial Meter Reading (km) ]]</f>
        <v>0</v>
      </c>
      <c r="M1239" s="174">
        <f>IF(ISBLANK(Table1[[#This Row],[Fuel Used (in liters)]]),,Table1[[#This Row],[Distance Travelled (km)]]/Table1[[#This Row],[Fuel Used (in liters)]])</f>
        <v>0</v>
      </c>
    </row>
    <row r="1240" spans="2:13">
      <c r="B1240">
        <f>IF(ISBLANK(Table1[[#This Row],[Date]]), ,MONTH(Table1[[#This Row],[Date]]))</f>
        <v>0</v>
      </c>
      <c r="K1240" s="19">
        <f>Table1[[#This Row],[Final Meter Reading (km) ]]-Table1[[#This Row],[Initial Meter Reading (km) ]]</f>
        <v>0</v>
      </c>
      <c r="M1240" s="174">
        <f>IF(ISBLANK(Table1[[#This Row],[Fuel Used (in liters)]]),,Table1[[#This Row],[Distance Travelled (km)]]/Table1[[#This Row],[Fuel Used (in liters)]])</f>
        <v>0</v>
      </c>
    </row>
    <row r="1241" spans="2:13">
      <c r="B1241">
        <f>IF(ISBLANK(Table1[[#This Row],[Date]]), ,MONTH(Table1[[#This Row],[Date]]))</f>
        <v>0</v>
      </c>
      <c r="K1241" s="19">
        <f>Table1[[#This Row],[Final Meter Reading (km) ]]-Table1[[#This Row],[Initial Meter Reading (km) ]]</f>
        <v>0</v>
      </c>
      <c r="M1241" s="174">
        <f>IF(ISBLANK(Table1[[#This Row],[Fuel Used (in liters)]]),,Table1[[#This Row],[Distance Travelled (km)]]/Table1[[#This Row],[Fuel Used (in liters)]])</f>
        <v>0</v>
      </c>
    </row>
    <row r="1242" spans="2:13">
      <c r="B1242">
        <f>IF(ISBLANK(Table1[[#This Row],[Date]]), ,MONTH(Table1[[#This Row],[Date]]))</f>
        <v>0</v>
      </c>
      <c r="K1242" s="19">
        <f>Table1[[#This Row],[Final Meter Reading (km) ]]-Table1[[#This Row],[Initial Meter Reading (km) ]]</f>
        <v>0</v>
      </c>
      <c r="M1242" s="174">
        <f>IF(ISBLANK(Table1[[#This Row],[Fuel Used (in liters)]]),,Table1[[#This Row],[Distance Travelled (km)]]/Table1[[#This Row],[Fuel Used (in liters)]])</f>
        <v>0</v>
      </c>
    </row>
    <row r="1243" spans="2:13">
      <c r="B1243">
        <f>IF(ISBLANK(Table1[[#This Row],[Date]]), ,MONTH(Table1[[#This Row],[Date]]))</f>
        <v>0</v>
      </c>
      <c r="K1243" s="19">
        <f>Table1[[#This Row],[Final Meter Reading (km) ]]-Table1[[#This Row],[Initial Meter Reading (km) ]]</f>
        <v>0</v>
      </c>
      <c r="M1243" s="174">
        <f>IF(ISBLANK(Table1[[#This Row],[Fuel Used (in liters)]]),,Table1[[#This Row],[Distance Travelled (km)]]/Table1[[#This Row],[Fuel Used (in liters)]])</f>
        <v>0</v>
      </c>
    </row>
    <row r="1244" spans="2:13">
      <c r="B1244">
        <f>IF(ISBLANK(Table1[[#This Row],[Date]]), ,MONTH(Table1[[#This Row],[Date]]))</f>
        <v>0</v>
      </c>
      <c r="K1244" s="19">
        <f>Table1[[#This Row],[Final Meter Reading (km) ]]-Table1[[#This Row],[Initial Meter Reading (km) ]]</f>
        <v>0</v>
      </c>
      <c r="M1244" s="174">
        <f>IF(ISBLANK(Table1[[#This Row],[Fuel Used (in liters)]]),,Table1[[#This Row],[Distance Travelled (km)]]/Table1[[#This Row],[Fuel Used (in liters)]])</f>
        <v>0</v>
      </c>
    </row>
    <row r="1245" spans="2:13">
      <c r="B1245">
        <f>IF(ISBLANK(Table1[[#This Row],[Date]]), ,MONTH(Table1[[#This Row],[Date]]))</f>
        <v>0</v>
      </c>
      <c r="K1245" s="19">
        <f>Table1[[#This Row],[Final Meter Reading (km) ]]-Table1[[#This Row],[Initial Meter Reading (km) ]]</f>
        <v>0</v>
      </c>
      <c r="M1245" s="174">
        <f>IF(ISBLANK(Table1[[#This Row],[Fuel Used (in liters)]]),,Table1[[#This Row],[Distance Travelled (km)]]/Table1[[#This Row],[Fuel Used (in liters)]])</f>
        <v>0</v>
      </c>
    </row>
    <row r="1246" spans="2:13">
      <c r="B1246">
        <f>IF(ISBLANK(Table1[[#This Row],[Date]]), ,MONTH(Table1[[#This Row],[Date]]))</f>
        <v>0</v>
      </c>
      <c r="K1246" s="19">
        <f>Table1[[#This Row],[Final Meter Reading (km) ]]-Table1[[#This Row],[Initial Meter Reading (km) ]]</f>
        <v>0</v>
      </c>
      <c r="M1246" s="174">
        <f>IF(ISBLANK(Table1[[#This Row],[Fuel Used (in liters)]]),,Table1[[#This Row],[Distance Travelled (km)]]/Table1[[#This Row],[Fuel Used (in liters)]])</f>
        <v>0</v>
      </c>
    </row>
    <row r="1247" spans="2:13">
      <c r="B1247">
        <f>IF(ISBLANK(Table1[[#This Row],[Date]]), ,MONTH(Table1[[#This Row],[Date]]))</f>
        <v>0</v>
      </c>
      <c r="K1247" s="19">
        <f>Table1[[#This Row],[Final Meter Reading (km) ]]-Table1[[#This Row],[Initial Meter Reading (km) ]]</f>
        <v>0</v>
      </c>
      <c r="M1247" s="174">
        <f>IF(ISBLANK(Table1[[#This Row],[Fuel Used (in liters)]]),,Table1[[#This Row],[Distance Travelled (km)]]/Table1[[#This Row],[Fuel Used (in liters)]])</f>
        <v>0</v>
      </c>
    </row>
    <row r="1248" spans="2:13">
      <c r="B1248">
        <f>IF(ISBLANK(Table1[[#This Row],[Date]]), ,MONTH(Table1[[#This Row],[Date]]))</f>
        <v>0</v>
      </c>
      <c r="K1248" s="19">
        <f>Table1[[#This Row],[Final Meter Reading (km) ]]-Table1[[#This Row],[Initial Meter Reading (km) ]]</f>
        <v>0</v>
      </c>
      <c r="M1248" s="174">
        <f>IF(ISBLANK(Table1[[#This Row],[Fuel Used (in liters)]]),,Table1[[#This Row],[Distance Travelled (km)]]/Table1[[#This Row],[Fuel Used (in liters)]])</f>
        <v>0</v>
      </c>
    </row>
    <row r="1249" spans="2:13">
      <c r="B1249">
        <f>IF(ISBLANK(Table1[[#This Row],[Date]]), ,MONTH(Table1[[#This Row],[Date]]))</f>
        <v>0</v>
      </c>
      <c r="K1249" s="19">
        <f>Table1[[#This Row],[Final Meter Reading (km) ]]-Table1[[#This Row],[Initial Meter Reading (km) ]]</f>
        <v>0</v>
      </c>
      <c r="M1249" s="174">
        <f>IF(ISBLANK(Table1[[#This Row],[Fuel Used (in liters)]]),,Table1[[#This Row],[Distance Travelled (km)]]/Table1[[#This Row],[Fuel Used (in liters)]])</f>
        <v>0</v>
      </c>
    </row>
    <row r="1250" spans="2:13">
      <c r="B1250">
        <f>IF(ISBLANK(Table1[[#This Row],[Date]]), ,MONTH(Table1[[#This Row],[Date]]))</f>
        <v>0</v>
      </c>
      <c r="K1250" s="19">
        <f>Table1[[#This Row],[Final Meter Reading (km) ]]-Table1[[#This Row],[Initial Meter Reading (km) ]]</f>
        <v>0</v>
      </c>
      <c r="M1250" s="174">
        <f>IF(ISBLANK(Table1[[#This Row],[Fuel Used (in liters)]]),,Table1[[#This Row],[Distance Travelled (km)]]/Table1[[#This Row],[Fuel Used (in liters)]])</f>
        <v>0</v>
      </c>
    </row>
    <row r="1251" spans="2:13">
      <c r="B1251">
        <f>IF(ISBLANK(Table1[[#This Row],[Date]]), ,MONTH(Table1[[#This Row],[Date]]))</f>
        <v>0</v>
      </c>
      <c r="K1251" s="19">
        <f>Table1[[#This Row],[Final Meter Reading (km) ]]-Table1[[#This Row],[Initial Meter Reading (km) ]]</f>
        <v>0</v>
      </c>
      <c r="M1251" s="174">
        <f>IF(ISBLANK(Table1[[#This Row],[Fuel Used (in liters)]]),,Table1[[#This Row],[Distance Travelled (km)]]/Table1[[#This Row],[Fuel Used (in liters)]])</f>
        <v>0</v>
      </c>
    </row>
    <row r="1252" spans="2:13">
      <c r="B1252">
        <f>IF(ISBLANK(Table1[[#This Row],[Date]]), ,MONTH(Table1[[#This Row],[Date]]))</f>
        <v>0</v>
      </c>
      <c r="K1252" s="19">
        <f>Table1[[#This Row],[Final Meter Reading (km) ]]-Table1[[#This Row],[Initial Meter Reading (km) ]]</f>
        <v>0</v>
      </c>
      <c r="M1252" s="174">
        <f>IF(ISBLANK(Table1[[#This Row],[Fuel Used (in liters)]]),,Table1[[#This Row],[Distance Travelled (km)]]/Table1[[#This Row],[Fuel Used (in liters)]])</f>
        <v>0</v>
      </c>
    </row>
    <row r="1253" spans="2:13">
      <c r="B1253">
        <f>IF(ISBLANK(Table1[[#This Row],[Date]]), ,MONTH(Table1[[#This Row],[Date]]))</f>
        <v>0</v>
      </c>
      <c r="K1253" s="19">
        <f>Table1[[#This Row],[Final Meter Reading (km) ]]-Table1[[#This Row],[Initial Meter Reading (km) ]]</f>
        <v>0</v>
      </c>
      <c r="M1253" s="174">
        <f>IF(ISBLANK(Table1[[#This Row],[Fuel Used (in liters)]]),,Table1[[#This Row],[Distance Travelled (km)]]/Table1[[#This Row],[Fuel Used (in liters)]])</f>
        <v>0</v>
      </c>
    </row>
    <row r="1254" spans="2:13">
      <c r="B1254">
        <f>IF(ISBLANK(Table1[[#This Row],[Date]]), ,MONTH(Table1[[#This Row],[Date]]))</f>
        <v>0</v>
      </c>
      <c r="K1254" s="19">
        <f>Table1[[#This Row],[Final Meter Reading (km) ]]-Table1[[#This Row],[Initial Meter Reading (km) ]]</f>
        <v>0</v>
      </c>
      <c r="M1254" s="174">
        <f>IF(ISBLANK(Table1[[#This Row],[Fuel Used (in liters)]]),,Table1[[#This Row],[Distance Travelled (km)]]/Table1[[#This Row],[Fuel Used (in liters)]])</f>
        <v>0</v>
      </c>
    </row>
    <row r="1255" spans="2:13">
      <c r="B1255">
        <f>IF(ISBLANK(Table1[[#This Row],[Date]]), ,MONTH(Table1[[#This Row],[Date]]))</f>
        <v>0</v>
      </c>
      <c r="K1255" s="19">
        <f>Table1[[#This Row],[Final Meter Reading (km) ]]-Table1[[#This Row],[Initial Meter Reading (km) ]]</f>
        <v>0</v>
      </c>
      <c r="M1255" s="174">
        <f>IF(ISBLANK(Table1[[#This Row],[Fuel Used (in liters)]]),,Table1[[#This Row],[Distance Travelled (km)]]/Table1[[#This Row],[Fuel Used (in liters)]])</f>
        <v>0</v>
      </c>
    </row>
    <row r="1256" spans="2:13">
      <c r="B1256">
        <f>IF(ISBLANK(Table1[[#This Row],[Date]]), ,MONTH(Table1[[#This Row],[Date]]))</f>
        <v>0</v>
      </c>
      <c r="K1256" s="19">
        <f>Table1[[#This Row],[Final Meter Reading (km) ]]-Table1[[#This Row],[Initial Meter Reading (km) ]]</f>
        <v>0</v>
      </c>
      <c r="M1256" s="174">
        <f>IF(ISBLANK(Table1[[#This Row],[Fuel Used (in liters)]]),,Table1[[#This Row],[Distance Travelled (km)]]/Table1[[#This Row],[Fuel Used (in liters)]])</f>
        <v>0</v>
      </c>
    </row>
    <row r="1257" spans="2:13">
      <c r="B1257">
        <f>IF(ISBLANK(Table1[[#This Row],[Date]]), ,MONTH(Table1[[#This Row],[Date]]))</f>
        <v>0</v>
      </c>
      <c r="K1257" s="19">
        <f>Table1[[#This Row],[Final Meter Reading (km) ]]-Table1[[#This Row],[Initial Meter Reading (km) ]]</f>
        <v>0</v>
      </c>
      <c r="M1257" s="174">
        <f>IF(ISBLANK(Table1[[#This Row],[Fuel Used (in liters)]]),,Table1[[#This Row],[Distance Travelled (km)]]/Table1[[#This Row],[Fuel Used (in liters)]])</f>
        <v>0</v>
      </c>
    </row>
    <row r="1258" spans="2:13">
      <c r="B1258">
        <f>IF(ISBLANK(Table1[[#This Row],[Date]]), ,MONTH(Table1[[#This Row],[Date]]))</f>
        <v>0</v>
      </c>
      <c r="K1258" s="19">
        <f>Table1[[#This Row],[Final Meter Reading (km) ]]-Table1[[#This Row],[Initial Meter Reading (km) ]]</f>
        <v>0</v>
      </c>
      <c r="M1258" s="174">
        <f>IF(ISBLANK(Table1[[#This Row],[Fuel Used (in liters)]]),,Table1[[#This Row],[Distance Travelled (km)]]/Table1[[#This Row],[Fuel Used (in liters)]])</f>
        <v>0</v>
      </c>
    </row>
    <row r="1259" spans="2:13">
      <c r="B1259">
        <f>IF(ISBLANK(Table1[[#This Row],[Date]]), ,MONTH(Table1[[#This Row],[Date]]))</f>
        <v>0</v>
      </c>
      <c r="K1259" s="19">
        <f>Table1[[#This Row],[Final Meter Reading (km) ]]-Table1[[#This Row],[Initial Meter Reading (km) ]]</f>
        <v>0</v>
      </c>
      <c r="M1259" s="174">
        <f>IF(ISBLANK(Table1[[#This Row],[Fuel Used (in liters)]]),,Table1[[#This Row],[Distance Travelled (km)]]/Table1[[#This Row],[Fuel Used (in liters)]])</f>
        <v>0</v>
      </c>
    </row>
    <row r="1260" spans="2:13">
      <c r="B1260">
        <f>IF(ISBLANK(Table1[[#This Row],[Date]]), ,MONTH(Table1[[#This Row],[Date]]))</f>
        <v>0</v>
      </c>
      <c r="K1260" s="19">
        <f>Table1[[#This Row],[Final Meter Reading (km) ]]-Table1[[#This Row],[Initial Meter Reading (km) ]]</f>
        <v>0</v>
      </c>
      <c r="M1260" s="174">
        <f>IF(ISBLANK(Table1[[#This Row],[Fuel Used (in liters)]]),,Table1[[#This Row],[Distance Travelled (km)]]/Table1[[#This Row],[Fuel Used (in liters)]])</f>
        <v>0</v>
      </c>
    </row>
    <row r="1261" spans="2:13">
      <c r="B1261">
        <f>IF(ISBLANK(Table1[[#This Row],[Date]]), ,MONTH(Table1[[#This Row],[Date]]))</f>
        <v>0</v>
      </c>
      <c r="K1261" s="19">
        <f>Table1[[#This Row],[Final Meter Reading (km) ]]-Table1[[#This Row],[Initial Meter Reading (km) ]]</f>
        <v>0</v>
      </c>
      <c r="M1261" s="174">
        <f>IF(ISBLANK(Table1[[#This Row],[Fuel Used (in liters)]]),,Table1[[#This Row],[Distance Travelled (km)]]/Table1[[#This Row],[Fuel Used (in liters)]])</f>
        <v>0</v>
      </c>
    </row>
    <row r="1262" spans="2:13">
      <c r="B1262">
        <f>IF(ISBLANK(Table1[[#This Row],[Date]]), ,MONTH(Table1[[#This Row],[Date]]))</f>
        <v>0</v>
      </c>
      <c r="K1262" s="19">
        <f>Table1[[#This Row],[Final Meter Reading (km) ]]-Table1[[#This Row],[Initial Meter Reading (km) ]]</f>
        <v>0</v>
      </c>
      <c r="M1262" s="174">
        <f>IF(ISBLANK(Table1[[#This Row],[Fuel Used (in liters)]]),,Table1[[#This Row],[Distance Travelled (km)]]/Table1[[#This Row],[Fuel Used (in liters)]])</f>
        <v>0</v>
      </c>
    </row>
    <row r="1263" spans="2:13">
      <c r="B1263">
        <f>IF(ISBLANK(Table1[[#This Row],[Date]]), ,MONTH(Table1[[#This Row],[Date]]))</f>
        <v>0</v>
      </c>
      <c r="K1263" s="19">
        <f>Table1[[#This Row],[Final Meter Reading (km) ]]-Table1[[#This Row],[Initial Meter Reading (km) ]]</f>
        <v>0</v>
      </c>
      <c r="M1263" s="174">
        <f>IF(ISBLANK(Table1[[#This Row],[Fuel Used (in liters)]]),,Table1[[#This Row],[Distance Travelled (km)]]/Table1[[#This Row],[Fuel Used (in liters)]])</f>
        <v>0</v>
      </c>
    </row>
    <row r="1264" spans="2:13">
      <c r="B1264">
        <f>IF(ISBLANK(Table1[[#This Row],[Date]]), ,MONTH(Table1[[#This Row],[Date]]))</f>
        <v>0</v>
      </c>
      <c r="K1264" s="19">
        <f>Table1[[#This Row],[Final Meter Reading (km) ]]-Table1[[#This Row],[Initial Meter Reading (km) ]]</f>
        <v>0</v>
      </c>
      <c r="M1264" s="174">
        <f>IF(ISBLANK(Table1[[#This Row],[Fuel Used (in liters)]]),,Table1[[#This Row],[Distance Travelled (km)]]/Table1[[#This Row],[Fuel Used (in liters)]])</f>
        <v>0</v>
      </c>
    </row>
    <row r="1265" spans="2:13">
      <c r="B1265">
        <f>IF(ISBLANK(Table1[[#This Row],[Date]]), ,MONTH(Table1[[#This Row],[Date]]))</f>
        <v>0</v>
      </c>
      <c r="K1265" s="19">
        <f>Table1[[#This Row],[Final Meter Reading (km) ]]-Table1[[#This Row],[Initial Meter Reading (km) ]]</f>
        <v>0</v>
      </c>
      <c r="M1265" s="174">
        <f>IF(ISBLANK(Table1[[#This Row],[Fuel Used (in liters)]]),,Table1[[#This Row],[Distance Travelled (km)]]/Table1[[#This Row],[Fuel Used (in liters)]])</f>
        <v>0</v>
      </c>
    </row>
    <row r="1266" spans="2:13">
      <c r="B1266">
        <f>IF(ISBLANK(Table1[[#This Row],[Date]]), ,MONTH(Table1[[#This Row],[Date]]))</f>
        <v>0</v>
      </c>
      <c r="K1266" s="19">
        <f>Table1[[#This Row],[Final Meter Reading (km) ]]-Table1[[#This Row],[Initial Meter Reading (km) ]]</f>
        <v>0</v>
      </c>
      <c r="M1266" s="174">
        <f>IF(ISBLANK(Table1[[#This Row],[Fuel Used (in liters)]]),,Table1[[#This Row],[Distance Travelled (km)]]/Table1[[#This Row],[Fuel Used (in liters)]])</f>
        <v>0</v>
      </c>
    </row>
    <row r="1267" spans="2:13">
      <c r="B1267">
        <f>IF(ISBLANK(Table1[[#This Row],[Date]]), ,MONTH(Table1[[#This Row],[Date]]))</f>
        <v>0</v>
      </c>
      <c r="K1267" s="19">
        <f>Table1[[#This Row],[Final Meter Reading (km) ]]-Table1[[#This Row],[Initial Meter Reading (km) ]]</f>
        <v>0</v>
      </c>
      <c r="M1267" s="174">
        <f>IF(ISBLANK(Table1[[#This Row],[Fuel Used (in liters)]]),,Table1[[#This Row],[Distance Travelled (km)]]/Table1[[#This Row],[Fuel Used (in liters)]])</f>
        <v>0</v>
      </c>
    </row>
    <row r="1268" spans="2:13">
      <c r="B1268">
        <f>IF(ISBLANK(Table1[[#This Row],[Date]]), ,MONTH(Table1[[#This Row],[Date]]))</f>
        <v>0</v>
      </c>
      <c r="K1268" s="19">
        <f>Table1[[#This Row],[Final Meter Reading (km) ]]-Table1[[#This Row],[Initial Meter Reading (km) ]]</f>
        <v>0</v>
      </c>
      <c r="M1268" s="174">
        <f>IF(ISBLANK(Table1[[#This Row],[Fuel Used (in liters)]]),,Table1[[#This Row],[Distance Travelled (km)]]/Table1[[#This Row],[Fuel Used (in liters)]])</f>
        <v>0</v>
      </c>
    </row>
    <row r="1269" spans="2:13">
      <c r="B1269">
        <f>IF(ISBLANK(Table1[[#This Row],[Date]]), ,MONTH(Table1[[#This Row],[Date]]))</f>
        <v>0</v>
      </c>
      <c r="K1269" s="19">
        <f>Table1[[#This Row],[Final Meter Reading (km) ]]-Table1[[#This Row],[Initial Meter Reading (km) ]]</f>
        <v>0</v>
      </c>
      <c r="M1269" s="174">
        <f>IF(ISBLANK(Table1[[#This Row],[Fuel Used (in liters)]]),,Table1[[#This Row],[Distance Travelled (km)]]/Table1[[#This Row],[Fuel Used (in liters)]])</f>
        <v>0</v>
      </c>
    </row>
    <row r="1270" spans="2:13">
      <c r="B1270">
        <f>IF(ISBLANK(Table1[[#This Row],[Date]]), ,MONTH(Table1[[#This Row],[Date]]))</f>
        <v>0</v>
      </c>
      <c r="K1270" s="19">
        <f>Table1[[#This Row],[Final Meter Reading (km) ]]-Table1[[#This Row],[Initial Meter Reading (km) ]]</f>
        <v>0</v>
      </c>
      <c r="M1270" s="174">
        <f>IF(ISBLANK(Table1[[#This Row],[Fuel Used (in liters)]]),,Table1[[#This Row],[Distance Travelled (km)]]/Table1[[#This Row],[Fuel Used (in liters)]])</f>
        <v>0</v>
      </c>
    </row>
    <row r="1271" spans="2:13">
      <c r="B1271">
        <f>IF(ISBLANK(Table1[[#This Row],[Date]]), ,MONTH(Table1[[#This Row],[Date]]))</f>
        <v>0</v>
      </c>
      <c r="K1271" s="19">
        <f>Table1[[#This Row],[Final Meter Reading (km) ]]-Table1[[#This Row],[Initial Meter Reading (km) ]]</f>
        <v>0</v>
      </c>
      <c r="M1271" s="174">
        <f>IF(ISBLANK(Table1[[#This Row],[Fuel Used (in liters)]]),,Table1[[#This Row],[Distance Travelled (km)]]/Table1[[#This Row],[Fuel Used (in liters)]])</f>
        <v>0</v>
      </c>
    </row>
    <row r="1272" spans="2:13">
      <c r="B1272">
        <f>IF(ISBLANK(Table1[[#This Row],[Date]]), ,MONTH(Table1[[#This Row],[Date]]))</f>
        <v>0</v>
      </c>
      <c r="K1272" s="19">
        <f>Table1[[#This Row],[Final Meter Reading (km) ]]-Table1[[#This Row],[Initial Meter Reading (km) ]]</f>
        <v>0</v>
      </c>
      <c r="M1272" s="174">
        <f>IF(ISBLANK(Table1[[#This Row],[Fuel Used (in liters)]]),,Table1[[#This Row],[Distance Travelled (km)]]/Table1[[#This Row],[Fuel Used (in liters)]])</f>
        <v>0</v>
      </c>
    </row>
    <row r="1273" spans="2:13">
      <c r="B1273">
        <f>IF(ISBLANK(Table1[[#This Row],[Date]]), ,MONTH(Table1[[#This Row],[Date]]))</f>
        <v>0</v>
      </c>
      <c r="K1273" s="19">
        <f>Table1[[#This Row],[Final Meter Reading (km) ]]-Table1[[#This Row],[Initial Meter Reading (km) ]]</f>
        <v>0</v>
      </c>
      <c r="M1273" s="174">
        <f>IF(ISBLANK(Table1[[#This Row],[Fuel Used (in liters)]]),,Table1[[#This Row],[Distance Travelled (km)]]/Table1[[#This Row],[Fuel Used (in liters)]])</f>
        <v>0</v>
      </c>
    </row>
    <row r="1274" spans="2:13">
      <c r="B1274">
        <f>IF(ISBLANK(Table1[[#This Row],[Date]]), ,MONTH(Table1[[#This Row],[Date]]))</f>
        <v>0</v>
      </c>
      <c r="K1274" s="19">
        <f>Table1[[#This Row],[Final Meter Reading (km) ]]-Table1[[#This Row],[Initial Meter Reading (km) ]]</f>
        <v>0</v>
      </c>
      <c r="M1274" s="174">
        <f>IF(ISBLANK(Table1[[#This Row],[Fuel Used (in liters)]]),,Table1[[#This Row],[Distance Travelled (km)]]/Table1[[#This Row],[Fuel Used (in liters)]])</f>
        <v>0</v>
      </c>
    </row>
    <row r="1275" spans="2:13">
      <c r="B1275">
        <f>IF(ISBLANK(Table1[[#This Row],[Date]]), ,MONTH(Table1[[#This Row],[Date]]))</f>
        <v>0</v>
      </c>
      <c r="K1275" s="19">
        <f>Table1[[#This Row],[Final Meter Reading (km) ]]-Table1[[#This Row],[Initial Meter Reading (km) ]]</f>
        <v>0</v>
      </c>
      <c r="M1275" s="174">
        <f>IF(ISBLANK(Table1[[#This Row],[Fuel Used (in liters)]]),,Table1[[#This Row],[Distance Travelled (km)]]/Table1[[#This Row],[Fuel Used (in liters)]])</f>
        <v>0</v>
      </c>
    </row>
    <row r="1276" spans="2:13">
      <c r="B1276">
        <f>IF(ISBLANK(Table1[[#This Row],[Date]]), ,MONTH(Table1[[#This Row],[Date]]))</f>
        <v>0</v>
      </c>
      <c r="K1276" s="19">
        <f>Table1[[#This Row],[Final Meter Reading (km) ]]-Table1[[#This Row],[Initial Meter Reading (km) ]]</f>
        <v>0</v>
      </c>
      <c r="M1276" s="174">
        <f>IF(ISBLANK(Table1[[#This Row],[Fuel Used (in liters)]]),,Table1[[#This Row],[Distance Travelled (km)]]/Table1[[#This Row],[Fuel Used (in liters)]])</f>
        <v>0</v>
      </c>
    </row>
    <row r="1277" spans="2:13">
      <c r="B1277">
        <f>IF(ISBLANK(Table1[[#This Row],[Date]]), ,MONTH(Table1[[#This Row],[Date]]))</f>
        <v>0</v>
      </c>
      <c r="K1277" s="19">
        <f>Table1[[#This Row],[Final Meter Reading (km) ]]-Table1[[#This Row],[Initial Meter Reading (km) ]]</f>
        <v>0</v>
      </c>
      <c r="M1277" s="174">
        <f>IF(ISBLANK(Table1[[#This Row],[Fuel Used (in liters)]]),,Table1[[#This Row],[Distance Travelled (km)]]/Table1[[#This Row],[Fuel Used (in liters)]])</f>
        <v>0</v>
      </c>
    </row>
    <row r="1278" spans="2:13">
      <c r="B1278">
        <f>IF(ISBLANK(Table1[[#This Row],[Date]]), ,MONTH(Table1[[#This Row],[Date]]))</f>
        <v>0</v>
      </c>
      <c r="K1278" s="19">
        <f>Table1[[#This Row],[Final Meter Reading (km) ]]-Table1[[#This Row],[Initial Meter Reading (km) ]]</f>
        <v>0</v>
      </c>
      <c r="M1278" s="174">
        <f>IF(ISBLANK(Table1[[#This Row],[Fuel Used (in liters)]]),,Table1[[#This Row],[Distance Travelled (km)]]/Table1[[#This Row],[Fuel Used (in liters)]])</f>
        <v>0</v>
      </c>
    </row>
    <row r="1279" spans="2:13">
      <c r="B1279">
        <f>IF(ISBLANK(Table1[[#This Row],[Date]]), ,MONTH(Table1[[#This Row],[Date]]))</f>
        <v>0</v>
      </c>
      <c r="K1279" s="19">
        <f>Table1[[#This Row],[Final Meter Reading (km) ]]-Table1[[#This Row],[Initial Meter Reading (km) ]]</f>
        <v>0</v>
      </c>
      <c r="M1279" s="174">
        <f>IF(ISBLANK(Table1[[#This Row],[Fuel Used (in liters)]]),,Table1[[#This Row],[Distance Travelled (km)]]/Table1[[#This Row],[Fuel Used (in liters)]])</f>
        <v>0</v>
      </c>
    </row>
    <row r="1280" spans="2:13">
      <c r="B1280">
        <f>IF(ISBLANK(Table1[[#This Row],[Date]]), ,MONTH(Table1[[#This Row],[Date]]))</f>
        <v>0</v>
      </c>
      <c r="K1280" s="19">
        <f>Table1[[#This Row],[Final Meter Reading (km) ]]-Table1[[#This Row],[Initial Meter Reading (km) ]]</f>
        <v>0</v>
      </c>
      <c r="M1280" s="174">
        <f>IF(ISBLANK(Table1[[#This Row],[Fuel Used (in liters)]]),,Table1[[#This Row],[Distance Travelled (km)]]/Table1[[#This Row],[Fuel Used (in liters)]])</f>
        <v>0</v>
      </c>
    </row>
    <row r="1281" spans="2:13">
      <c r="B1281">
        <f>IF(ISBLANK(Table1[[#This Row],[Date]]), ,MONTH(Table1[[#This Row],[Date]]))</f>
        <v>0</v>
      </c>
      <c r="K1281" s="19">
        <f>Table1[[#This Row],[Final Meter Reading (km) ]]-Table1[[#This Row],[Initial Meter Reading (km) ]]</f>
        <v>0</v>
      </c>
      <c r="M1281" s="174">
        <f>IF(ISBLANK(Table1[[#This Row],[Fuel Used (in liters)]]),,Table1[[#This Row],[Distance Travelled (km)]]/Table1[[#This Row],[Fuel Used (in liters)]])</f>
        <v>0</v>
      </c>
    </row>
    <row r="1282" spans="2:13">
      <c r="B1282">
        <f>IF(ISBLANK(Table1[[#This Row],[Date]]), ,MONTH(Table1[[#This Row],[Date]]))</f>
        <v>0</v>
      </c>
      <c r="K1282" s="19">
        <f>Table1[[#This Row],[Final Meter Reading (km) ]]-Table1[[#This Row],[Initial Meter Reading (km) ]]</f>
        <v>0</v>
      </c>
      <c r="M1282" s="174">
        <f>IF(ISBLANK(Table1[[#This Row],[Fuel Used (in liters)]]),,Table1[[#This Row],[Distance Travelled (km)]]/Table1[[#This Row],[Fuel Used (in liters)]])</f>
        <v>0</v>
      </c>
    </row>
    <row r="1283" spans="2:13">
      <c r="B1283">
        <f>IF(ISBLANK(Table1[[#This Row],[Date]]), ,MONTH(Table1[[#This Row],[Date]]))</f>
        <v>0</v>
      </c>
      <c r="K1283" s="19">
        <f>Table1[[#This Row],[Final Meter Reading (km) ]]-Table1[[#This Row],[Initial Meter Reading (km) ]]</f>
        <v>0</v>
      </c>
      <c r="M1283" s="174">
        <f>IF(ISBLANK(Table1[[#This Row],[Fuel Used (in liters)]]),,Table1[[#This Row],[Distance Travelled (km)]]/Table1[[#This Row],[Fuel Used (in liters)]])</f>
        <v>0</v>
      </c>
    </row>
    <row r="1284" spans="2:13">
      <c r="B1284">
        <f>IF(ISBLANK(Table1[[#This Row],[Date]]), ,MONTH(Table1[[#This Row],[Date]]))</f>
        <v>0</v>
      </c>
      <c r="K1284" s="19">
        <f>Table1[[#This Row],[Final Meter Reading (km) ]]-Table1[[#This Row],[Initial Meter Reading (km) ]]</f>
        <v>0</v>
      </c>
      <c r="M1284" s="174">
        <f>IF(ISBLANK(Table1[[#This Row],[Fuel Used (in liters)]]),,Table1[[#This Row],[Distance Travelled (km)]]/Table1[[#This Row],[Fuel Used (in liters)]])</f>
        <v>0</v>
      </c>
    </row>
    <row r="1285" spans="2:13">
      <c r="B1285">
        <f>IF(ISBLANK(Table1[[#This Row],[Date]]), ,MONTH(Table1[[#This Row],[Date]]))</f>
        <v>0</v>
      </c>
      <c r="K1285" s="19">
        <f>Table1[[#This Row],[Final Meter Reading (km) ]]-Table1[[#This Row],[Initial Meter Reading (km) ]]</f>
        <v>0</v>
      </c>
      <c r="M1285" s="174">
        <f>IF(ISBLANK(Table1[[#This Row],[Fuel Used (in liters)]]),,Table1[[#This Row],[Distance Travelled (km)]]/Table1[[#This Row],[Fuel Used (in liters)]])</f>
        <v>0</v>
      </c>
    </row>
    <row r="1286" spans="2:13">
      <c r="B1286">
        <f>IF(ISBLANK(Table1[[#This Row],[Date]]), ,MONTH(Table1[[#This Row],[Date]]))</f>
        <v>0</v>
      </c>
      <c r="K1286" s="19">
        <f>Table1[[#This Row],[Final Meter Reading (km) ]]-Table1[[#This Row],[Initial Meter Reading (km) ]]</f>
        <v>0</v>
      </c>
      <c r="M1286" s="174">
        <f>IF(ISBLANK(Table1[[#This Row],[Fuel Used (in liters)]]),,Table1[[#This Row],[Distance Travelled (km)]]/Table1[[#This Row],[Fuel Used (in liters)]])</f>
        <v>0</v>
      </c>
    </row>
    <row r="1287" spans="2:13">
      <c r="B1287">
        <f>IF(ISBLANK(Table1[[#This Row],[Date]]), ,MONTH(Table1[[#This Row],[Date]]))</f>
        <v>0</v>
      </c>
      <c r="K1287" s="19">
        <f>Table1[[#This Row],[Final Meter Reading (km) ]]-Table1[[#This Row],[Initial Meter Reading (km) ]]</f>
        <v>0</v>
      </c>
      <c r="M1287" s="174">
        <f>IF(ISBLANK(Table1[[#This Row],[Fuel Used (in liters)]]),,Table1[[#This Row],[Distance Travelled (km)]]/Table1[[#This Row],[Fuel Used (in liters)]])</f>
        <v>0</v>
      </c>
    </row>
    <row r="1288" spans="2:13">
      <c r="B1288">
        <f>IF(ISBLANK(Table1[[#This Row],[Date]]), ,MONTH(Table1[[#This Row],[Date]]))</f>
        <v>0</v>
      </c>
      <c r="K1288" s="19">
        <f>Table1[[#This Row],[Final Meter Reading (km) ]]-Table1[[#This Row],[Initial Meter Reading (km) ]]</f>
        <v>0</v>
      </c>
      <c r="M1288" s="174">
        <f>IF(ISBLANK(Table1[[#This Row],[Fuel Used (in liters)]]),,Table1[[#This Row],[Distance Travelled (km)]]/Table1[[#This Row],[Fuel Used (in liters)]])</f>
        <v>0</v>
      </c>
    </row>
    <row r="1289" spans="2:13">
      <c r="B1289">
        <f>IF(ISBLANK(Table1[[#This Row],[Date]]), ,MONTH(Table1[[#This Row],[Date]]))</f>
        <v>0</v>
      </c>
      <c r="K1289" s="19">
        <f>Table1[[#This Row],[Final Meter Reading (km) ]]-Table1[[#This Row],[Initial Meter Reading (km) ]]</f>
        <v>0</v>
      </c>
      <c r="M1289" s="174">
        <f>IF(ISBLANK(Table1[[#This Row],[Fuel Used (in liters)]]),,Table1[[#This Row],[Distance Travelled (km)]]/Table1[[#This Row],[Fuel Used (in liters)]])</f>
        <v>0</v>
      </c>
    </row>
    <row r="1290" spans="2:13">
      <c r="B1290">
        <f>IF(ISBLANK(Table1[[#This Row],[Date]]), ,MONTH(Table1[[#This Row],[Date]]))</f>
        <v>0</v>
      </c>
      <c r="K1290" s="19">
        <f>Table1[[#This Row],[Final Meter Reading (km) ]]-Table1[[#This Row],[Initial Meter Reading (km) ]]</f>
        <v>0</v>
      </c>
      <c r="M1290" s="174">
        <f>IF(ISBLANK(Table1[[#This Row],[Fuel Used (in liters)]]),,Table1[[#This Row],[Distance Travelled (km)]]/Table1[[#This Row],[Fuel Used (in liters)]])</f>
        <v>0</v>
      </c>
    </row>
    <row r="1291" spans="2:13">
      <c r="B1291">
        <f>IF(ISBLANK(Table1[[#This Row],[Date]]), ,MONTH(Table1[[#This Row],[Date]]))</f>
        <v>0</v>
      </c>
      <c r="K1291" s="19">
        <f>Table1[[#This Row],[Final Meter Reading (km) ]]-Table1[[#This Row],[Initial Meter Reading (km) ]]</f>
        <v>0</v>
      </c>
      <c r="M1291" s="174">
        <f>IF(ISBLANK(Table1[[#This Row],[Fuel Used (in liters)]]),,Table1[[#This Row],[Distance Travelled (km)]]/Table1[[#This Row],[Fuel Used (in liters)]])</f>
        <v>0</v>
      </c>
    </row>
    <row r="1292" spans="2:13">
      <c r="B1292">
        <f>IF(ISBLANK(Table1[[#This Row],[Date]]), ,MONTH(Table1[[#This Row],[Date]]))</f>
        <v>0</v>
      </c>
      <c r="K1292" s="19">
        <f>Table1[[#This Row],[Final Meter Reading (km) ]]-Table1[[#This Row],[Initial Meter Reading (km) ]]</f>
        <v>0</v>
      </c>
      <c r="M1292" s="174">
        <f>IF(ISBLANK(Table1[[#This Row],[Fuel Used (in liters)]]),,Table1[[#This Row],[Distance Travelled (km)]]/Table1[[#This Row],[Fuel Used (in liters)]])</f>
        <v>0</v>
      </c>
    </row>
    <row r="1293" spans="2:13">
      <c r="B1293">
        <f>IF(ISBLANK(Table1[[#This Row],[Date]]), ,MONTH(Table1[[#This Row],[Date]]))</f>
        <v>0</v>
      </c>
      <c r="K1293" s="19">
        <f>Table1[[#This Row],[Final Meter Reading (km) ]]-Table1[[#This Row],[Initial Meter Reading (km) ]]</f>
        <v>0</v>
      </c>
      <c r="M1293" s="174">
        <f>IF(ISBLANK(Table1[[#This Row],[Fuel Used (in liters)]]),,Table1[[#This Row],[Distance Travelled (km)]]/Table1[[#This Row],[Fuel Used (in liters)]])</f>
        <v>0</v>
      </c>
    </row>
    <row r="1294" spans="2:13">
      <c r="B1294">
        <f>IF(ISBLANK(Table1[[#This Row],[Date]]), ,MONTH(Table1[[#This Row],[Date]]))</f>
        <v>0</v>
      </c>
      <c r="K1294" s="19">
        <f>Table1[[#This Row],[Final Meter Reading (km) ]]-Table1[[#This Row],[Initial Meter Reading (km) ]]</f>
        <v>0</v>
      </c>
      <c r="M1294" s="174">
        <f>IF(ISBLANK(Table1[[#This Row],[Fuel Used (in liters)]]),,Table1[[#This Row],[Distance Travelled (km)]]/Table1[[#This Row],[Fuel Used (in liters)]])</f>
        <v>0</v>
      </c>
    </row>
    <row r="1295" spans="2:13">
      <c r="B1295">
        <f>IF(ISBLANK(Table1[[#This Row],[Date]]), ,MONTH(Table1[[#This Row],[Date]]))</f>
        <v>0</v>
      </c>
      <c r="K1295" s="19">
        <f>Table1[[#This Row],[Final Meter Reading (km) ]]-Table1[[#This Row],[Initial Meter Reading (km) ]]</f>
        <v>0</v>
      </c>
      <c r="M1295" s="174">
        <f>IF(ISBLANK(Table1[[#This Row],[Fuel Used (in liters)]]),,Table1[[#This Row],[Distance Travelled (km)]]/Table1[[#This Row],[Fuel Used (in liters)]])</f>
        <v>0</v>
      </c>
    </row>
    <row r="1296" spans="2:13">
      <c r="B1296">
        <f>IF(ISBLANK(Table1[[#This Row],[Date]]), ,MONTH(Table1[[#This Row],[Date]]))</f>
        <v>0</v>
      </c>
      <c r="K1296" s="19">
        <f>Table1[[#This Row],[Final Meter Reading (km) ]]-Table1[[#This Row],[Initial Meter Reading (km) ]]</f>
        <v>0</v>
      </c>
      <c r="M1296" s="174">
        <f>IF(ISBLANK(Table1[[#This Row],[Fuel Used (in liters)]]),,Table1[[#This Row],[Distance Travelled (km)]]/Table1[[#This Row],[Fuel Used (in liters)]])</f>
        <v>0</v>
      </c>
    </row>
    <row r="1297" spans="2:13">
      <c r="B1297">
        <f>IF(ISBLANK(Table1[[#This Row],[Date]]), ,MONTH(Table1[[#This Row],[Date]]))</f>
        <v>0</v>
      </c>
      <c r="K1297" s="19">
        <f>Table1[[#This Row],[Final Meter Reading (km) ]]-Table1[[#This Row],[Initial Meter Reading (km) ]]</f>
        <v>0</v>
      </c>
      <c r="M1297" s="174">
        <f>IF(ISBLANK(Table1[[#This Row],[Fuel Used (in liters)]]),,Table1[[#This Row],[Distance Travelled (km)]]/Table1[[#This Row],[Fuel Used (in liters)]])</f>
        <v>0</v>
      </c>
    </row>
    <row r="1298" spans="2:13">
      <c r="B1298">
        <f>IF(ISBLANK(Table1[[#This Row],[Date]]), ,MONTH(Table1[[#This Row],[Date]]))</f>
        <v>0</v>
      </c>
      <c r="K1298" s="19">
        <f>Table1[[#This Row],[Final Meter Reading (km) ]]-Table1[[#This Row],[Initial Meter Reading (km) ]]</f>
        <v>0</v>
      </c>
      <c r="M1298" s="174">
        <f>IF(ISBLANK(Table1[[#This Row],[Fuel Used (in liters)]]),,Table1[[#This Row],[Distance Travelled (km)]]/Table1[[#This Row],[Fuel Used (in liters)]])</f>
        <v>0</v>
      </c>
    </row>
    <row r="1299" spans="2:13">
      <c r="B1299">
        <f>IF(ISBLANK(Table1[[#This Row],[Date]]), ,MONTH(Table1[[#This Row],[Date]]))</f>
        <v>0</v>
      </c>
      <c r="K1299" s="19">
        <f>Table1[[#This Row],[Final Meter Reading (km) ]]-Table1[[#This Row],[Initial Meter Reading (km) ]]</f>
        <v>0</v>
      </c>
      <c r="M1299" s="174">
        <f>IF(ISBLANK(Table1[[#This Row],[Fuel Used (in liters)]]),,Table1[[#This Row],[Distance Travelled (km)]]/Table1[[#This Row],[Fuel Used (in liters)]])</f>
        <v>0</v>
      </c>
    </row>
    <row r="1300" spans="2:13">
      <c r="B1300">
        <f>IF(ISBLANK(Table1[[#This Row],[Date]]), ,MONTH(Table1[[#This Row],[Date]]))</f>
        <v>0</v>
      </c>
      <c r="K1300" s="19">
        <f>Table1[[#This Row],[Final Meter Reading (km) ]]-Table1[[#This Row],[Initial Meter Reading (km) ]]</f>
        <v>0</v>
      </c>
      <c r="M1300" s="174">
        <f>IF(ISBLANK(Table1[[#This Row],[Fuel Used (in liters)]]),,Table1[[#This Row],[Distance Travelled (km)]]/Table1[[#This Row],[Fuel Used (in liters)]])</f>
        <v>0</v>
      </c>
    </row>
    <row r="1301" spans="2:13">
      <c r="B1301">
        <f>IF(ISBLANK(Table1[[#This Row],[Date]]), ,MONTH(Table1[[#This Row],[Date]]))</f>
        <v>0</v>
      </c>
      <c r="K1301" s="19">
        <f>Table1[[#This Row],[Final Meter Reading (km) ]]-Table1[[#This Row],[Initial Meter Reading (km) ]]</f>
        <v>0</v>
      </c>
      <c r="M1301" s="174">
        <f>IF(ISBLANK(Table1[[#This Row],[Fuel Used (in liters)]]),,Table1[[#This Row],[Distance Travelled (km)]]/Table1[[#This Row],[Fuel Used (in liters)]])</f>
        <v>0</v>
      </c>
    </row>
    <row r="1302" spans="2:13">
      <c r="B1302">
        <f>IF(ISBLANK(Table1[[#This Row],[Date]]), ,MONTH(Table1[[#This Row],[Date]]))</f>
        <v>0</v>
      </c>
      <c r="K1302" s="19">
        <f>Table1[[#This Row],[Final Meter Reading (km) ]]-Table1[[#This Row],[Initial Meter Reading (km) ]]</f>
        <v>0</v>
      </c>
      <c r="M1302" s="174">
        <f>IF(ISBLANK(Table1[[#This Row],[Fuel Used (in liters)]]),,Table1[[#This Row],[Distance Travelled (km)]]/Table1[[#This Row],[Fuel Used (in liters)]])</f>
        <v>0</v>
      </c>
    </row>
    <row r="1303" spans="2:13">
      <c r="B1303">
        <f>IF(ISBLANK(Table1[[#This Row],[Date]]), ,MONTH(Table1[[#This Row],[Date]]))</f>
        <v>0</v>
      </c>
      <c r="K1303" s="19">
        <f>Table1[[#This Row],[Final Meter Reading (km) ]]-Table1[[#This Row],[Initial Meter Reading (km) ]]</f>
        <v>0</v>
      </c>
      <c r="M1303" s="174">
        <f>IF(ISBLANK(Table1[[#This Row],[Fuel Used (in liters)]]),,Table1[[#This Row],[Distance Travelled (km)]]/Table1[[#This Row],[Fuel Used (in liters)]])</f>
        <v>0</v>
      </c>
    </row>
    <row r="1304" spans="2:13">
      <c r="B1304">
        <f>IF(ISBLANK(Table1[[#This Row],[Date]]), ,MONTH(Table1[[#This Row],[Date]]))</f>
        <v>0</v>
      </c>
      <c r="K1304" s="19">
        <f>Table1[[#This Row],[Final Meter Reading (km) ]]-Table1[[#This Row],[Initial Meter Reading (km) ]]</f>
        <v>0</v>
      </c>
      <c r="M1304" s="174">
        <f>IF(ISBLANK(Table1[[#This Row],[Fuel Used (in liters)]]),,Table1[[#This Row],[Distance Travelled (km)]]/Table1[[#This Row],[Fuel Used (in liters)]])</f>
        <v>0</v>
      </c>
    </row>
    <row r="1305" spans="2:13">
      <c r="B1305">
        <f>IF(ISBLANK(Table1[[#This Row],[Date]]), ,MONTH(Table1[[#This Row],[Date]]))</f>
        <v>0</v>
      </c>
      <c r="K1305" s="19">
        <f>Table1[[#This Row],[Final Meter Reading (km) ]]-Table1[[#This Row],[Initial Meter Reading (km) ]]</f>
        <v>0</v>
      </c>
      <c r="M1305" s="174">
        <f>IF(ISBLANK(Table1[[#This Row],[Fuel Used (in liters)]]),,Table1[[#This Row],[Distance Travelled (km)]]/Table1[[#This Row],[Fuel Used (in liters)]])</f>
        <v>0</v>
      </c>
    </row>
    <row r="1306" spans="2:13">
      <c r="B1306">
        <f>IF(ISBLANK(Table1[[#This Row],[Date]]), ,MONTH(Table1[[#This Row],[Date]]))</f>
        <v>0</v>
      </c>
      <c r="K1306" s="19">
        <f>Table1[[#This Row],[Final Meter Reading (km) ]]-Table1[[#This Row],[Initial Meter Reading (km) ]]</f>
        <v>0</v>
      </c>
      <c r="M1306" s="174">
        <f>IF(ISBLANK(Table1[[#This Row],[Fuel Used (in liters)]]),,Table1[[#This Row],[Distance Travelled (km)]]/Table1[[#This Row],[Fuel Used (in liters)]])</f>
        <v>0</v>
      </c>
    </row>
    <row r="1307" spans="2:13">
      <c r="B1307">
        <f>IF(ISBLANK(Table1[[#This Row],[Date]]), ,MONTH(Table1[[#This Row],[Date]]))</f>
        <v>0</v>
      </c>
      <c r="K1307" s="19">
        <f>Table1[[#This Row],[Final Meter Reading (km) ]]-Table1[[#This Row],[Initial Meter Reading (km) ]]</f>
        <v>0</v>
      </c>
      <c r="M1307" s="174">
        <f>IF(ISBLANK(Table1[[#This Row],[Fuel Used (in liters)]]),,Table1[[#This Row],[Distance Travelled (km)]]/Table1[[#This Row],[Fuel Used (in liters)]])</f>
        <v>0</v>
      </c>
    </row>
    <row r="1308" spans="2:13">
      <c r="B1308">
        <f>IF(ISBLANK(Table1[[#This Row],[Date]]), ,MONTH(Table1[[#This Row],[Date]]))</f>
        <v>0</v>
      </c>
      <c r="K1308" s="19">
        <f>Table1[[#This Row],[Final Meter Reading (km) ]]-Table1[[#This Row],[Initial Meter Reading (km) ]]</f>
        <v>0</v>
      </c>
      <c r="M1308" s="174">
        <f>IF(ISBLANK(Table1[[#This Row],[Fuel Used (in liters)]]),,Table1[[#This Row],[Distance Travelled (km)]]/Table1[[#This Row],[Fuel Used (in liters)]])</f>
        <v>0</v>
      </c>
    </row>
    <row r="1309" spans="2:13">
      <c r="B1309">
        <f>IF(ISBLANK(Table1[[#This Row],[Date]]), ,MONTH(Table1[[#This Row],[Date]]))</f>
        <v>0</v>
      </c>
      <c r="K1309" s="19">
        <f>Table1[[#This Row],[Final Meter Reading (km) ]]-Table1[[#This Row],[Initial Meter Reading (km) ]]</f>
        <v>0</v>
      </c>
      <c r="M1309" s="174">
        <f>IF(ISBLANK(Table1[[#This Row],[Fuel Used (in liters)]]),,Table1[[#This Row],[Distance Travelled (km)]]/Table1[[#This Row],[Fuel Used (in liters)]])</f>
        <v>0</v>
      </c>
    </row>
    <row r="1310" spans="2:13">
      <c r="B1310">
        <f>IF(ISBLANK(Table1[[#This Row],[Date]]), ,MONTH(Table1[[#This Row],[Date]]))</f>
        <v>0</v>
      </c>
      <c r="K1310" s="19">
        <f>Table1[[#This Row],[Final Meter Reading (km) ]]-Table1[[#This Row],[Initial Meter Reading (km) ]]</f>
        <v>0</v>
      </c>
      <c r="M1310" s="174">
        <f>IF(ISBLANK(Table1[[#This Row],[Fuel Used (in liters)]]),,Table1[[#This Row],[Distance Travelled (km)]]/Table1[[#This Row],[Fuel Used (in liters)]])</f>
        <v>0</v>
      </c>
    </row>
    <row r="1311" spans="2:13">
      <c r="B1311">
        <f>IF(ISBLANK(Table1[[#This Row],[Date]]), ,MONTH(Table1[[#This Row],[Date]]))</f>
        <v>0</v>
      </c>
      <c r="K1311" s="19">
        <f>Table1[[#This Row],[Final Meter Reading (km) ]]-Table1[[#This Row],[Initial Meter Reading (km) ]]</f>
        <v>0</v>
      </c>
      <c r="M1311" s="174">
        <f>IF(ISBLANK(Table1[[#This Row],[Fuel Used (in liters)]]),,Table1[[#This Row],[Distance Travelled (km)]]/Table1[[#This Row],[Fuel Used (in liters)]])</f>
        <v>0</v>
      </c>
    </row>
    <row r="1312" spans="2:13">
      <c r="B1312">
        <f>IF(ISBLANK(Table1[[#This Row],[Date]]), ,MONTH(Table1[[#This Row],[Date]]))</f>
        <v>0</v>
      </c>
      <c r="K1312" s="19">
        <f>Table1[[#This Row],[Final Meter Reading (km) ]]-Table1[[#This Row],[Initial Meter Reading (km) ]]</f>
        <v>0</v>
      </c>
      <c r="M1312" s="174">
        <f>IF(ISBLANK(Table1[[#This Row],[Fuel Used (in liters)]]),,Table1[[#This Row],[Distance Travelled (km)]]/Table1[[#This Row],[Fuel Used (in liters)]])</f>
        <v>0</v>
      </c>
    </row>
    <row r="1313" spans="2:13">
      <c r="B1313">
        <f>IF(ISBLANK(Table1[[#This Row],[Date]]), ,MONTH(Table1[[#This Row],[Date]]))</f>
        <v>0</v>
      </c>
      <c r="K1313" s="19">
        <f>Table1[[#This Row],[Final Meter Reading (km) ]]-Table1[[#This Row],[Initial Meter Reading (km) ]]</f>
        <v>0</v>
      </c>
      <c r="M1313" s="174">
        <f>IF(ISBLANK(Table1[[#This Row],[Fuel Used (in liters)]]),,Table1[[#This Row],[Distance Travelled (km)]]/Table1[[#This Row],[Fuel Used (in liters)]])</f>
        <v>0</v>
      </c>
    </row>
    <row r="1314" spans="2:13">
      <c r="B1314">
        <f>IF(ISBLANK(Table1[[#This Row],[Date]]), ,MONTH(Table1[[#This Row],[Date]]))</f>
        <v>0</v>
      </c>
      <c r="K1314" s="19">
        <f>Table1[[#This Row],[Final Meter Reading (km) ]]-Table1[[#This Row],[Initial Meter Reading (km) ]]</f>
        <v>0</v>
      </c>
      <c r="M1314" s="174">
        <f>IF(ISBLANK(Table1[[#This Row],[Fuel Used (in liters)]]),,Table1[[#This Row],[Distance Travelled (km)]]/Table1[[#This Row],[Fuel Used (in liters)]])</f>
        <v>0</v>
      </c>
    </row>
    <row r="1315" spans="2:13">
      <c r="B1315">
        <f>IF(ISBLANK(Table1[[#This Row],[Date]]), ,MONTH(Table1[[#This Row],[Date]]))</f>
        <v>0</v>
      </c>
      <c r="K1315" s="19">
        <f>Table1[[#This Row],[Final Meter Reading (km) ]]-Table1[[#This Row],[Initial Meter Reading (km) ]]</f>
        <v>0</v>
      </c>
      <c r="M1315" s="174">
        <f>IF(ISBLANK(Table1[[#This Row],[Fuel Used (in liters)]]),,Table1[[#This Row],[Distance Travelled (km)]]/Table1[[#This Row],[Fuel Used (in liters)]])</f>
        <v>0</v>
      </c>
    </row>
    <row r="1316" spans="2:13">
      <c r="B1316">
        <f>IF(ISBLANK(Table1[[#This Row],[Date]]), ,MONTH(Table1[[#This Row],[Date]]))</f>
        <v>0</v>
      </c>
      <c r="K1316" s="19">
        <f>Table1[[#This Row],[Final Meter Reading (km) ]]-Table1[[#This Row],[Initial Meter Reading (km) ]]</f>
        <v>0</v>
      </c>
      <c r="M1316" s="174">
        <f>IF(ISBLANK(Table1[[#This Row],[Fuel Used (in liters)]]),,Table1[[#This Row],[Distance Travelled (km)]]/Table1[[#This Row],[Fuel Used (in liters)]])</f>
        <v>0</v>
      </c>
    </row>
    <row r="1317" spans="2:13">
      <c r="B1317">
        <f>IF(ISBLANK(Table1[[#This Row],[Date]]), ,MONTH(Table1[[#This Row],[Date]]))</f>
        <v>0</v>
      </c>
      <c r="K1317" s="19">
        <f>Table1[[#This Row],[Final Meter Reading (km) ]]-Table1[[#This Row],[Initial Meter Reading (km) ]]</f>
        <v>0</v>
      </c>
      <c r="M1317" s="174">
        <f>IF(ISBLANK(Table1[[#This Row],[Fuel Used (in liters)]]),,Table1[[#This Row],[Distance Travelled (km)]]/Table1[[#This Row],[Fuel Used (in liters)]])</f>
        <v>0</v>
      </c>
    </row>
    <row r="1318" spans="2:13">
      <c r="B1318">
        <f>IF(ISBLANK(Table1[[#This Row],[Date]]), ,MONTH(Table1[[#This Row],[Date]]))</f>
        <v>0</v>
      </c>
      <c r="K1318" s="19">
        <f>Table1[[#This Row],[Final Meter Reading (km) ]]-Table1[[#This Row],[Initial Meter Reading (km) ]]</f>
        <v>0</v>
      </c>
      <c r="M1318" s="174">
        <f>IF(ISBLANK(Table1[[#This Row],[Fuel Used (in liters)]]),,Table1[[#This Row],[Distance Travelled (km)]]/Table1[[#This Row],[Fuel Used (in liters)]])</f>
        <v>0</v>
      </c>
    </row>
    <row r="1319" spans="2:13">
      <c r="B1319">
        <f>IF(ISBLANK(Table1[[#This Row],[Date]]), ,MONTH(Table1[[#This Row],[Date]]))</f>
        <v>0</v>
      </c>
      <c r="K1319" s="19">
        <f>Table1[[#This Row],[Final Meter Reading (km) ]]-Table1[[#This Row],[Initial Meter Reading (km) ]]</f>
        <v>0</v>
      </c>
      <c r="M1319" s="174">
        <f>IF(ISBLANK(Table1[[#This Row],[Fuel Used (in liters)]]),,Table1[[#This Row],[Distance Travelled (km)]]/Table1[[#This Row],[Fuel Used (in liters)]])</f>
        <v>0</v>
      </c>
    </row>
    <row r="1320" spans="2:13">
      <c r="B1320">
        <f>IF(ISBLANK(Table1[[#This Row],[Date]]), ,MONTH(Table1[[#This Row],[Date]]))</f>
        <v>0</v>
      </c>
      <c r="K1320" s="19">
        <f>Table1[[#This Row],[Final Meter Reading (km) ]]-Table1[[#This Row],[Initial Meter Reading (km) ]]</f>
        <v>0</v>
      </c>
      <c r="M1320" s="174">
        <f>IF(ISBLANK(Table1[[#This Row],[Fuel Used (in liters)]]),,Table1[[#This Row],[Distance Travelled (km)]]/Table1[[#This Row],[Fuel Used (in liters)]])</f>
        <v>0</v>
      </c>
    </row>
    <row r="1321" spans="2:13">
      <c r="B1321">
        <f>IF(ISBLANK(Table1[[#This Row],[Date]]), ,MONTH(Table1[[#This Row],[Date]]))</f>
        <v>0</v>
      </c>
      <c r="K1321" s="19">
        <f>Table1[[#This Row],[Final Meter Reading (km) ]]-Table1[[#This Row],[Initial Meter Reading (km) ]]</f>
        <v>0</v>
      </c>
      <c r="M1321" s="174">
        <f>IF(ISBLANK(Table1[[#This Row],[Fuel Used (in liters)]]),,Table1[[#This Row],[Distance Travelled (km)]]/Table1[[#This Row],[Fuel Used (in liters)]])</f>
        <v>0</v>
      </c>
    </row>
    <row r="1322" spans="2:13">
      <c r="B1322">
        <f>IF(ISBLANK(Table1[[#This Row],[Date]]), ,MONTH(Table1[[#This Row],[Date]]))</f>
        <v>0</v>
      </c>
      <c r="K1322" s="19">
        <f>Table1[[#This Row],[Final Meter Reading (km) ]]-Table1[[#This Row],[Initial Meter Reading (km) ]]</f>
        <v>0</v>
      </c>
      <c r="M1322" s="174">
        <f>IF(ISBLANK(Table1[[#This Row],[Fuel Used (in liters)]]),,Table1[[#This Row],[Distance Travelled (km)]]/Table1[[#This Row],[Fuel Used (in liters)]])</f>
        <v>0</v>
      </c>
    </row>
    <row r="1323" spans="2:13">
      <c r="B1323">
        <f>IF(ISBLANK(Table1[[#This Row],[Date]]), ,MONTH(Table1[[#This Row],[Date]]))</f>
        <v>0</v>
      </c>
      <c r="K1323" s="19">
        <f>Table1[[#This Row],[Final Meter Reading (km) ]]-Table1[[#This Row],[Initial Meter Reading (km) ]]</f>
        <v>0</v>
      </c>
      <c r="M1323" s="174">
        <f>IF(ISBLANK(Table1[[#This Row],[Fuel Used (in liters)]]),,Table1[[#This Row],[Distance Travelled (km)]]/Table1[[#This Row],[Fuel Used (in liters)]])</f>
        <v>0</v>
      </c>
    </row>
    <row r="1324" spans="2:13">
      <c r="B1324">
        <f>IF(ISBLANK(Table1[[#This Row],[Date]]), ,MONTH(Table1[[#This Row],[Date]]))</f>
        <v>0</v>
      </c>
      <c r="K1324" s="19">
        <f>Table1[[#This Row],[Final Meter Reading (km) ]]-Table1[[#This Row],[Initial Meter Reading (km) ]]</f>
        <v>0</v>
      </c>
      <c r="M1324" s="174">
        <f>IF(ISBLANK(Table1[[#This Row],[Fuel Used (in liters)]]),,Table1[[#This Row],[Distance Travelled (km)]]/Table1[[#This Row],[Fuel Used (in liters)]])</f>
        <v>0</v>
      </c>
    </row>
    <row r="1325" spans="2:13">
      <c r="B1325">
        <f>IF(ISBLANK(Table1[[#This Row],[Date]]), ,MONTH(Table1[[#This Row],[Date]]))</f>
        <v>0</v>
      </c>
      <c r="K1325" s="19">
        <f>Table1[[#This Row],[Final Meter Reading (km) ]]-Table1[[#This Row],[Initial Meter Reading (km) ]]</f>
        <v>0</v>
      </c>
      <c r="M1325" s="174">
        <f>IF(ISBLANK(Table1[[#This Row],[Fuel Used (in liters)]]),,Table1[[#This Row],[Distance Travelled (km)]]/Table1[[#This Row],[Fuel Used (in liters)]])</f>
        <v>0</v>
      </c>
    </row>
    <row r="1326" spans="2:13">
      <c r="B1326">
        <f>IF(ISBLANK(Table1[[#This Row],[Date]]), ,MONTH(Table1[[#This Row],[Date]]))</f>
        <v>0</v>
      </c>
      <c r="K1326" s="19">
        <f>Table1[[#This Row],[Final Meter Reading (km) ]]-Table1[[#This Row],[Initial Meter Reading (km) ]]</f>
        <v>0</v>
      </c>
      <c r="M1326" s="174">
        <f>IF(ISBLANK(Table1[[#This Row],[Fuel Used (in liters)]]),,Table1[[#This Row],[Distance Travelled (km)]]/Table1[[#This Row],[Fuel Used (in liters)]])</f>
        <v>0</v>
      </c>
    </row>
    <row r="1327" spans="2:13">
      <c r="B1327">
        <f>IF(ISBLANK(Table1[[#This Row],[Date]]), ,MONTH(Table1[[#This Row],[Date]]))</f>
        <v>0</v>
      </c>
      <c r="K1327" s="19">
        <f>Table1[[#This Row],[Final Meter Reading (km) ]]-Table1[[#This Row],[Initial Meter Reading (km) ]]</f>
        <v>0</v>
      </c>
      <c r="M1327" s="174">
        <f>IF(ISBLANK(Table1[[#This Row],[Fuel Used (in liters)]]),,Table1[[#This Row],[Distance Travelled (km)]]/Table1[[#This Row],[Fuel Used (in liters)]])</f>
        <v>0</v>
      </c>
    </row>
    <row r="1328" spans="2:13">
      <c r="B1328">
        <f>IF(ISBLANK(Table1[[#This Row],[Date]]), ,MONTH(Table1[[#This Row],[Date]]))</f>
        <v>0</v>
      </c>
      <c r="K1328" s="19">
        <f>Table1[[#This Row],[Final Meter Reading (km) ]]-Table1[[#This Row],[Initial Meter Reading (km) ]]</f>
        <v>0</v>
      </c>
      <c r="M1328" s="174">
        <f>IF(ISBLANK(Table1[[#This Row],[Fuel Used (in liters)]]),,Table1[[#This Row],[Distance Travelled (km)]]/Table1[[#This Row],[Fuel Used (in liters)]])</f>
        <v>0</v>
      </c>
    </row>
    <row r="1329" spans="2:13">
      <c r="B1329">
        <f>IF(ISBLANK(Table1[[#This Row],[Date]]), ,MONTH(Table1[[#This Row],[Date]]))</f>
        <v>0</v>
      </c>
      <c r="K1329" s="19">
        <f>Table1[[#This Row],[Final Meter Reading (km) ]]-Table1[[#This Row],[Initial Meter Reading (km) ]]</f>
        <v>0</v>
      </c>
      <c r="M1329" s="174">
        <f>IF(ISBLANK(Table1[[#This Row],[Fuel Used (in liters)]]),,Table1[[#This Row],[Distance Travelled (km)]]/Table1[[#This Row],[Fuel Used (in liters)]])</f>
        <v>0</v>
      </c>
    </row>
    <row r="1330" spans="2:13">
      <c r="B1330">
        <f>IF(ISBLANK(Table1[[#This Row],[Date]]), ,MONTH(Table1[[#This Row],[Date]]))</f>
        <v>0</v>
      </c>
      <c r="K1330" s="19">
        <f>Table1[[#This Row],[Final Meter Reading (km) ]]-Table1[[#This Row],[Initial Meter Reading (km) ]]</f>
        <v>0</v>
      </c>
      <c r="M1330" s="174">
        <f>IF(ISBLANK(Table1[[#This Row],[Fuel Used (in liters)]]),,Table1[[#This Row],[Distance Travelled (km)]]/Table1[[#This Row],[Fuel Used (in liters)]])</f>
        <v>0</v>
      </c>
    </row>
    <row r="1331" spans="2:13">
      <c r="B1331">
        <f>IF(ISBLANK(Table1[[#This Row],[Date]]), ,MONTH(Table1[[#This Row],[Date]]))</f>
        <v>0</v>
      </c>
      <c r="K1331" s="19">
        <f>Table1[[#This Row],[Final Meter Reading (km) ]]-Table1[[#This Row],[Initial Meter Reading (km) ]]</f>
        <v>0</v>
      </c>
      <c r="M1331" s="174">
        <f>IF(ISBLANK(Table1[[#This Row],[Fuel Used (in liters)]]),,Table1[[#This Row],[Distance Travelled (km)]]/Table1[[#This Row],[Fuel Used (in liters)]])</f>
        <v>0</v>
      </c>
    </row>
    <row r="1332" spans="2:13">
      <c r="B1332">
        <f>IF(ISBLANK(Table1[[#This Row],[Date]]), ,MONTH(Table1[[#This Row],[Date]]))</f>
        <v>0</v>
      </c>
      <c r="K1332" s="19">
        <f>Table1[[#This Row],[Final Meter Reading (km) ]]-Table1[[#This Row],[Initial Meter Reading (km) ]]</f>
        <v>0</v>
      </c>
      <c r="M1332" s="174">
        <f>IF(ISBLANK(Table1[[#This Row],[Fuel Used (in liters)]]),,Table1[[#This Row],[Distance Travelled (km)]]/Table1[[#This Row],[Fuel Used (in liters)]])</f>
        <v>0</v>
      </c>
    </row>
    <row r="1333" spans="2:13">
      <c r="B1333">
        <f>IF(ISBLANK(Table1[[#This Row],[Date]]), ,MONTH(Table1[[#This Row],[Date]]))</f>
        <v>0</v>
      </c>
      <c r="K1333" s="19">
        <f>Table1[[#This Row],[Final Meter Reading (km) ]]-Table1[[#This Row],[Initial Meter Reading (km) ]]</f>
        <v>0</v>
      </c>
      <c r="M1333" s="174">
        <f>IF(ISBLANK(Table1[[#This Row],[Fuel Used (in liters)]]),,Table1[[#This Row],[Distance Travelled (km)]]/Table1[[#This Row],[Fuel Used (in liters)]])</f>
        <v>0</v>
      </c>
    </row>
    <row r="1334" spans="2:13">
      <c r="B1334">
        <f>IF(ISBLANK(Table1[[#This Row],[Date]]), ,MONTH(Table1[[#This Row],[Date]]))</f>
        <v>0</v>
      </c>
      <c r="K1334" s="19">
        <f>Table1[[#This Row],[Final Meter Reading (km) ]]-Table1[[#This Row],[Initial Meter Reading (km) ]]</f>
        <v>0</v>
      </c>
      <c r="M1334" s="174">
        <f>IF(ISBLANK(Table1[[#This Row],[Fuel Used (in liters)]]),,Table1[[#This Row],[Distance Travelled (km)]]/Table1[[#This Row],[Fuel Used (in liters)]])</f>
        <v>0</v>
      </c>
    </row>
    <row r="1335" spans="2:13">
      <c r="B1335">
        <f>IF(ISBLANK(Table1[[#This Row],[Date]]), ,MONTH(Table1[[#This Row],[Date]]))</f>
        <v>0</v>
      </c>
      <c r="K1335" s="19">
        <f>Table1[[#This Row],[Final Meter Reading (km) ]]-Table1[[#This Row],[Initial Meter Reading (km) ]]</f>
        <v>0</v>
      </c>
      <c r="M1335" s="174">
        <f>IF(ISBLANK(Table1[[#This Row],[Fuel Used (in liters)]]),,Table1[[#This Row],[Distance Travelled (km)]]/Table1[[#This Row],[Fuel Used (in liters)]])</f>
        <v>0</v>
      </c>
    </row>
    <row r="1336" spans="2:13">
      <c r="B1336">
        <f>IF(ISBLANK(Table1[[#This Row],[Date]]), ,MONTH(Table1[[#This Row],[Date]]))</f>
        <v>0</v>
      </c>
      <c r="K1336" s="19">
        <f>Table1[[#This Row],[Final Meter Reading (km) ]]-Table1[[#This Row],[Initial Meter Reading (km) ]]</f>
        <v>0</v>
      </c>
      <c r="M1336" s="174">
        <f>IF(ISBLANK(Table1[[#This Row],[Fuel Used (in liters)]]),,Table1[[#This Row],[Distance Travelled (km)]]/Table1[[#This Row],[Fuel Used (in liters)]])</f>
        <v>0</v>
      </c>
    </row>
    <row r="1337" spans="2:13">
      <c r="B1337">
        <f>IF(ISBLANK(Table1[[#This Row],[Date]]), ,MONTH(Table1[[#This Row],[Date]]))</f>
        <v>0</v>
      </c>
      <c r="K1337" s="19">
        <f>Table1[[#This Row],[Final Meter Reading (km) ]]-Table1[[#This Row],[Initial Meter Reading (km) ]]</f>
        <v>0</v>
      </c>
      <c r="M1337" s="174">
        <f>IF(ISBLANK(Table1[[#This Row],[Fuel Used (in liters)]]),,Table1[[#This Row],[Distance Travelled (km)]]/Table1[[#This Row],[Fuel Used (in liters)]])</f>
        <v>0</v>
      </c>
    </row>
    <row r="1338" spans="2:13">
      <c r="B1338">
        <f>IF(ISBLANK(Table1[[#This Row],[Date]]), ,MONTH(Table1[[#This Row],[Date]]))</f>
        <v>0</v>
      </c>
      <c r="K1338" s="19">
        <f>Table1[[#This Row],[Final Meter Reading (km) ]]-Table1[[#This Row],[Initial Meter Reading (km) ]]</f>
        <v>0</v>
      </c>
      <c r="M1338" s="174">
        <f>IF(ISBLANK(Table1[[#This Row],[Fuel Used (in liters)]]),,Table1[[#This Row],[Distance Travelled (km)]]/Table1[[#This Row],[Fuel Used (in liters)]])</f>
        <v>0</v>
      </c>
    </row>
    <row r="1339" spans="2:13">
      <c r="B1339">
        <f>IF(ISBLANK(Table1[[#This Row],[Date]]), ,MONTH(Table1[[#This Row],[Date]]))</f>
        <v>0</v>
      </c>
      <c r="K1339" s="19">
        <f>Table1[[#This Row],[Final Meter Reading (km) ]]-Table1[[#This Row],[Initial Meter Reading (km) ]]</f>
        <v>0</v>
      </c>
      <c r="M1339" s="174">
        <f>IF(ISBLANK(Table1[[#This Row],[Fuel Used (in liters)]]),,Table1[[#This Row],[Distance Travelled (km)]]/Table1[[#This Row],[Fuel Used (in liters)]])</f>
        <v>0</v>
      </c>
    </row>
    <row r="1340" spans="2:13">
      <c r="B1340">
        <f>IF(ISBLANK(Table1[[#This Row],[Date]]), ,MONTH(Table1[[#This Row],[Date]]))</f>
        <v>0</v>
      </c>
      <c r="K1340" s="19">
        <f>Table1[[#This Row],[Final Meter Reading (km) ]]-Table1[[#This Row],[Initial Meter Reading (km) ]]</f>
        <v>0</v>
      </c>
      <c r="M1340" s="174">
        <f>IF(ISBLANK(Table1[[#This Row],[Fuel Used (in liters)]]),,Table1[[#This Row],[Distance Travelled (km)]]/Table1[[#This Row],[Fuel Used (in liters)]])</f>
        <v>0</v>
      </c>
    </row>
    <row r="1341" spans="2:13">
      <c r="B1341">
        <f>IF(ISBLANK(Table1[[#This Row],[Date]]), ,MONTH(Table1[[#This Row],[Date]]))</f>
        <v>0</v>
      </c>
      <c r="K1341" s="19">
        <f>Table1[[#This Row],[Final Meter Reading (km) ]]-Table1[[#This Row],[Initial Meter Reading (km) ]]</f>
        <v>0</v>
      </c>
      <c r="M1341" s="174">
        <f>IF(ISBLANK(Table1[[#This Row],[Fuel Used (in liters)]]),,Table1[[#This Row],[Distance Travelled (km)]]/Table1[[#This Row],[Fuel Used (in liters)]])</f>
        <v>0</v>
      </c>
    </row>
    <row r="1342" spans="2:13">
      <c r="B1342">
        <f>IF(ISBLANK(Table1[[#This Row],[Date]]), ,MONTH(Table1[[#This Row],[Date]]))</f>
        <v>0</v>
      </c>
      <c r="K1342" s="19">
        <f>Table1[[#This Row],[Final Meter Reading (km) ]]-Table1[[#This Row],[Initial Meter Reading (km) ]]</f>
        <v>0</v>
      </c>
      <c r="M1342" s="174">
        <f>IF(ISBLANK(Table1[[#This Row],[Fuel Used (in liters)]]),,Table1[[#This Row],[Distance Travelled (km)]]/Table1[[#This Row],[Fuel Used (in liters)]])</f>
        <v>0</v>
      </c>
    </row>
    <row r="1343" spans="2:13">
      <c r="B1343">
        <f>IF(ISBLANK(Table1[[#This Row],[Date]]), ,MONTH(Table1[[#This Row],[Date]]))</f>
        <v>0</v>
      </c>
      <c r="K1343" s="19">
        <f>Table1[[#This Row],[Final Meter Reading (km) ]]-Table1[[#This Row],[Initial Meter Reading (km) ]]</f>
        <v>0</v>
      </c>
      <c r="M1343" s="174">
        <f>IF(ISBLANK(Table1[[#This Row],[Fuel Used (in liters)]]),,Table1[[#This Row],[Distance Travelled (km)]]/Table1[[#This Row],[Fuel Used (in liters)]])</f>
        <v>0</v>
      </c>
    </row>
    <row r="1344" spans="2:13">
      <c r="B1344">
        <f>IF(ISBLANK(Table1[[#This Row],[Date]]), ,MONTH(Table1[[#This Row],[Date]]))</f>
        <v>0</v>
      </c>
      <c r="K1344" s="19">
        <f>Table1[[#This Row],[Final Meter Reading (km) ]]-Table1[[#This Row],[Initial Meter Reading (km) ]]</f>
        <v>0</v>
      </c>
      <c r="M1344" s="174">
        <f>IF(ISBLANK(Table1[[#This Row],[Fuel Used (in liters)]]),,Table1[[#This Row],[Distance Travelled (km)]]/Table1[[#This Row],[Fuel Used (in liters)]])</f>
        <v>0</v>
      </c>
    </row>
    <row r="1345" spans="2:13">
      <c r="B1345">
        <f>IF(ISBLANK(Table1[[#This Row],[Date]]), ,MONTH(Table1[[#This Row],[Date]]))</f>
        <v>0</v>
      </c>
      <c r="K1345" s="19">
        <f>Table1[[#This Row],[Final Meter Reading (km) ]]-Table1[[#This Row],[Initial Meter Reading (km) ]]</f>
        <v>0</v>
      </c>
      <c r="M1345" s="174">
        <f>IF(ISBLANK(Table1[[#This Row],[Fuel Used (in liters)]]),,Table1[[#This Row],[Distance Travelled (km)]]/Table1[[#This Row],[Fuel Used (in liters)]])</f>
        <v>0</v>
      </c>
    </row>
    <row r="1346" spans="2:13">
      <c r="B1346">
        <f>IF(ISBLANK(Table1[[#This Row],[Date]]), ,MONTH(Table1[[#This Row],[Date]]))</f>
        <v>0</v>
      </c>
      <c r="K1346" s="19">
        <f>Table1[[#This Row],[Final Meter Reading (km) ]]-Table1[[#This Row],[Initial Meter Reading (km) ]]</f>
        <v>0</v>
      </c>
      <c r="M1346" s="174">
        <f>IF(ISBLANK(Table1[[#This Row],[Fuel Used (in liters)]]),,Table1[[#This Row],[Distance Travelled (km)]]/Table1[[#This Row],[Fuel Used (in liters)]])</f>
        <v>0</v>
      </c>
    </row>
    <row r="1347" spans="2:13">
      <c r="B1347">
        <f>IF(ISBLANK(Table1[[#This Row],[Date]]), ,MONTH(Table1[[#This Row],[Date]]))</f>
        <v>0</v>
      </c>
      <c r="K1347" s="19">
        <f>Table1[[#This Row],[Final Meter Reading (km) ]]-Table1[[#This Row],[Initial Meter Reading (km) ]]</f>
        <v>0</v>
      </c>
      <c r="M1347" s="174">
        <f>IF(ISBLANK(Table1[[#This Row],[Fuel Used (in liters)]]),,Table1[[#This Row],[Distance Travelled (km)]]/Table1[[#This Row],[Fuel Used (in liters)]])</f>
        <v>0</v>
      </c>
    </row>
    <row r="1348" spans="2:13">
      <c r="B1348">
        <f>IF(ISBLANK(Table1[[#This Row],[Date]]), ,MONTH(Table1[[#This Row],[Date]]))</f>
        <v>0</v>
      </c>
      <c r="K1348" s="19">
        <f>Table1[[#This Row],[Final Meter Reading (km) ]]-Table1[[#This Row],[Initial Meter Reading (km) ]]</f>
        <v>0</v>
      </c>
      <c r="M1348" s="174">
        <f>IF(ISBLANK(Table1[[#This Row],[Fuel Used (in liters)]]),,Table1[[#This Row],[Distance Travelled (km)]]/Table1[[#This Row],[Fuel Used (in liters)]])</f>
        <v>0</v>
      </c>
    </row>
    <row r="1349" spans="2:13">
      <c r="B1349">
        <f>IF(ISBLANK(Table1[[#This Row],[Date]]), ,MONTH(Table1[[#This Row],[Date]]))</f>
        <v>0</v>
      </c>
      <c r="K1349" s="19">
        <f>Table1[[#This Row],[Final Meter Reading (km) ]]-Table1[[#This Row],[Initial Meter Reading (km) ]]</f>
        <v>0</v>
      </c>
      <c r="M1349" s="174">
        <f>IF(ISBLANK(Table1[[#This Row],[Fuel Used (in liters)]]),,Table1[[#This Row],[Distance Travelled (km)]]/Table1[[#This Row],[Fuel Used (in liters)]])</f>
        <v>0</v>
      </c>
    </row>
    <row r="1350" spans="2:13">
      <c r="B1350">
        <f>IF(ISBLANK(Table1[[#This Row],[Date]]), ,MONTH(Table1[[#This Row],[Date]]))</f>
        <v>0</v>
      </c>
      <c r="K1350" s="19">
        <f>Table1[[#This Row],[Final Meter Reading (km) ]]-Table1[[#This Row],[Initial Meter Reading (km) ]]</f>
        <v>0</v>
      </c>
      <c r="M1350" s="174">
        <f>IF(ISBLANK(Table1[[#This Row],[Fuel Used (in liters)]]),,Table1[[#This Row],[Distance Travelled (km)]]/Table1[[#This Row],[Fuel Used (in liters)]])</f>
        <v>0</v>
      </c>
    </row>
    <row r="1351" spans="2:13">
      <c r="B1351">
        <f>IF(ISBLANK(Table1[[#This Row],[Date]]), ,MONTH(Table1[[#This Row],[Date]]))</f>
        <v>0</v>
      </c>
      <c r="K1351" s="19">
        <f>Table1[[#This Row],[Final Meter Reading (km) ]]-Table1[[#This Row],[Initial Meter Reading (km) ]]</f>
        <v>0</v>
      </c>
      <c r="M1351" s="174">
        <f>IF(ISBLANK(Table1[[#This Row],[Fuel Used (in liters)]]),,Table1[[#This Row],[Distance Travelled (km)]]/Table1[[#This Row],[Fuel Used (in liters)]])</f>
        <v>0</v>
      </c>
    </row>
    <row r="1352" spans="2:13">
      <c r="B1352">
        <f>IF(ISBLANK(Table1[[#This Row],[Date]]), ,MONTH(Table1[[#This Row],[Date]]))</f>
        <v>0</v>
      </c>
      <c r="K1352" s="19">
        <f>Table1[[#This Row],[Final Meter Reading (km) ]]-Table1[[#This Row],[Initial Meter Reading (km) ]]</f>
        <v>0</v>
      </c>
      <c r="M1352" s="174">
        <f>IF(ISBLANK(Table1[[#This Row],[Fuel Used (in liters)]]),,Table1[[#This Row],[Distance Travelled (km)]]/Table1[[#This Row],[Fuel Used (in liters)]])</f>
        <v>0</v>
      </c>
    </row>
    <row r="1353" spans="2:13">
      <c r="B1353">
        <f>IF(ISBLANK(Table1[[#This Row],[Date]]), ,MONTH(Table1[[#This Row],[Date]]))</f>
        <v>0</v>
      </c>
      <c r="K1353" s="19">
        <f>Table1[[#This Row],[Final Meter Reading (km) ]]-Table1[[#This Row],[Initial Meter Reading (km) ]]</f>
        <v>0</v>
      </c>
      <c r="M1353" s="174">
        <f>IF(ISBLANK(Table1[[#This Row],[Fuel Used (in liters)]]),,Table1[[#This Row],[Distance Travelled (km)]]/Table1[[#This Row],[Fuel Used (in liters)]])</f>
        <v>0</v>
      </c>
    </row>
    <row r="1354" spans="2:13">
      <c r="B1354">
        <f>IF(ISBLANK(Table1[[#This Row],[Date]]), ,MONTH(Table1[[#This Row],[Date]]))</f>
        <v>0</v>
      </c>
      <c r="K1354" s="19">
        <f>Table1[[#This Row],[Final Meter Reading (km) ]]-Table1[[#This Row],[Initial Meter Reading (km) ]]</f>
        <v>0</v>
      </c>
      <c r="M1354" s="174">
        <f>IF(ISBLANK(Table1[[#This Row],[Fuel Used (in liters)]]),,Table1[[#This Row],[Distance Travelled (km)]]/Table1[[#This Row],[Fuel Used (in liters)]])</f>
        <v>0</v>
      </c>
    </row>
    <row r="1355" spans="2:13">
      <c r="B1355">
        <f>IF(ISBLANK(Table1[[#This Row],[Date]]), ,MONTH(Table1[[#This Row],[Date]]))</f>
        <v>0</v>
      </c>
      <c r="K1355" s="19">
        <f>Table1[[#This Row],[Final Meter Reading (km) ]]-Table1[[#This Row],[Initial Meter Reading (km) ]]</f>
        <v>0</v>
      </c>
      <c r="M1355" s="174">
        <f>IF(ISBLANK(Table1[[#This Row],[Fuel Used (in liters)]]),,Table1[[#This Row],[Distance Travelled (km)]]/Table1[[#This Row],[Fuel Used (in liters)]])</f>
        <v>0</v>
      </c>
    </row>
    <row r="1356" spans="2:13">
      <c r="B1356">
        <f>IF(ISBLANK(Table1[[#This Row],[Date]]), ,MONTH(Table1[[#This Row],[Date]]))</f>
        <v>0</v>
      </c>
      <c r="K1356" s="19">
        <f>Table1[[#This Row],[Final Meter Reading (km) ]]-Table1[[#This Row],[Initial Meter Reading (km) ]]</f>
        <v>0</v>
      </c>
      <c r="M1356" s="174">
        <f>IF(ISBLANK(Table1[[#This Row],[Fuel Used (in liters)]]),,Table1[[#This Row],[Distance Travelled (km)]]/Table1[[#This Row],[Fuel Used (in liters)]])</f>
        <v>0</v>
      </c>
    </row>
    <row r="1357" spans="2:13">
      <c r="B1357">
        <f>IF(ISBLANK(Table1[[#This Row],[Date]]), ,MONTH(Table1[[#This Row],[Date]]))</f>
        <v>0</v>
      </c>
      <c r="K1357" s="19">
        <f>Table1[[#This Row],[Final Meter Reading (km) ]]-Table1[[#This Row],[Initial Meter Reading (km) ]]</f>
        <v>0</v>
      </c>
      <c r="M1357" s="174">
        <f>IF(ISBLANK(Table1[[#This Row],[Fuel Used (in liters)]]),,Table1[[#This Row],[Distance Travelled (km)]]/Table1[[#This Row],[Fuel Used (in liters)]])</f>
        <v>0</v>
      </c>
    </row>
    <row r="1358" spans="2:13">
      <c r="B1358">
        <f>IF(ISBLANK(Table1[[#This Row],[Date]]), ,MONTH(Table1[[#This Row],[Date]]))</f>
        <v>0</v>
      </c>
      <c r="K1358" s="19">
        <f>Table1[[#This Row],[Final Meter Reading (km) ]]-Table1[[#This Row],[Initial Meter Reading (km) ]]</f>
        <v>0</v>
      </c>
      <c r="M1358" s="174">
        <f>IF(ISBLANK(Table1[[#This Row],[Fuel Used (in liters)]]),,Table1[[#This Row],[Distance Travelled (km)]]/Table1[[#This Row],[Fuel Used (in liters)]])</f>
        <v>0</v>
      </c>
    </row>
    <row r="1359" spans="2:13">
      <c r="B1359">
        <f>IF(ISBLANK(Table1[[#This Row],[Date]]), ,MONTH(Table1[[#This Row],[Date]]))</f>
        <v>0</v>
      </c>
      <c r="K1359" s="19">
        <f>Table1[[#This Row],[Final Meter Reading (km) ]]-Table1[[#This Row],[Initial Meter Reading (km) ]]</f>
        <v>0</v>
      </c>
      <c r="M1359" s="174">
        <f>IF(ISBLANK(Table1[[#This Row],[Fuel Used (in liters)]]),,Table1[[#This Row],[Distance Travelled (km)]]/Table1[[#This Row],[Fuel Used (in liters)]])</f>
        <v>0</v>
      </c>
    </row>
    <row r="1360" spans="2:13">
      <c r="B1360">
        <f>IF(ISBLANK(Table1[[#This Row],[Date]]), ,MONTH(Table1[[#This Row],[Date]]))</f>
        <v>0</v>
      </c>
      <c r="K1360" s="19">
        <f>Table1[[#This Row],[Final Meter Reading (km) ]]-Table1[[#This Row],[Initial Meter Reading (km) ]]</f>
        <v>0</v>
      </c>
      <c r="M1360" s="174">
        <f>IF(ISBLANK(Table1[[#This Row],[Fuel Used (in liters)]]),,Table1[[#This Row],[Distance Travelled (km)]]/Table1[[#This Row],[Fuel Used (in liters)]])</f>
        <v>0</v>
      </c>
    </row>
    <row r="1361" spans="2:13">
      <c r="B1361">
        <f>IF(ISBLANK(Table1[[#This Row],[Date]]), ,MONTH(Table1[[#This Row],[Date]]))</f>
        <v>0</v>
      </c>
      <c r="K1361" s="19">
        <f>Table1[[#This Row],[Final Meter Reading (km) ]]-Table1[[#This Row],[Initial Meter Reading (km) ]]</f>
        <v>0</v>
      </c>
      <c r="M1361" s="174">
        <f>IF(ISBLANK(Table1[[#This Row],[Fuel Used (in liters)]]),,Table1[[#This Row],[Distance Travelled (km)]]/Table1[[#This Row],[Fuel Used (in liters)]])</f>
        <v>0</v>
      </c>
    </row>
    <row r="1362" spans="2:13">
      <c r="B1362">
        <f>IF(ISBLANK(Table1[[#This Row],[Date]]), ,MONTH(Table1[[#This Row],[Date]]))</f>
        <v>0</v>
      </c>
      <c r="K1362" s="19">
        <f>Table1[[#This Row],[Final Meter Reading (km) ]]-Table1[[#This Row],[Initial Meter Reading (km) ]]</f>
        <v>0</v>
      </c>
      <c r="M1362" s="174">
        <f>IF(ISBLANK(Table1[[#This Row],[Fuel Used (in liters)]]),,Table1[[#This Row],[Distance Travelled (km)]]/Table1[[#This Row],[Fuel Used (in liters)]])</f>
        <v>0</v>
      </c>
    </row>
    <row r="1363" spans="2:13">
      <c r="B1363">
        <f>IF(ISBLANK(Table1[[#This Row],[Date]]), ,MONTH(Table1[[#This Row],[Date]]))</f>
        <v>0</v>
      </c>
      <c r="K1363" s="19">
        <f>Table1[[#This Row],[Final Meter Reading (km) ]]-Table1[[#This Row],[Initial Meter Reading (km) ]]</f>
        <v>0</v>
      </c>
      <c r="M1363" s="174">
        <f>IF(ISBLANK(Table1[[#This Row],[Fuel Used (in liters)]]),,Table1[[#This Row],[Distance Travelled (km)]]/Table1[[#This Row],[Fuel Used (in liters)]])</f>
        <v>0</v>
      </c>
    </row>
    <row r="1364" spans="2:13">
      <c r="B1364">
        <f>IF(ISBLANK(Table1[[#This Row],[Date]]), ,MONTH(Table1[[#This Row],[Date]]))</f>
        <v>0</v>
      </c>
      <c r="K1364" s="19">
        <f>Table1[[#This Row],[Final Meter Reading (km) ]]-Table1[[#This Row],[Initial Meter Reading (km) ]]</f>
        <v>0</v>
      </c>
      <c r="M1364" s="174">
        <f>IF(ISBLANK(Table1[[#This Row],[Fuel Used (in liters)]]),,Table1[[#This Row],[Distance Travelled (km)]]/Table1[[#This Row],[Fuel Used (in liters)]])</f>
        <v>0</v>
      </c>
    </row>
    <row r="1365" spans="2:13">
      <c r="B1365">
        <f>IF(ISBLANK(Table1[[#This Row],[Date]]), ,MONTH(Table1[[#This Row],[Date]]))</f>
        <v>0</v>
      </c>
      <c r="K1365" s="19">
        <f>Table1[[#This Row],[Final Meter Reading (km) ]]-Table1[[#This Row],[Initial Meter Reading (km) ]]</f>
        <v>0</v>
      </c>
      <c r="M1365" s="174">
        <f>IF(ISBLANK(Table1[[#This Row],[Fuel Used (in liters)]]),,Table1[[#This Row],[Distance Travelled (km)]]/Table1[[#This Row],[Fuel Used (in liters)]])</f>
        <v>0</v>
      </c>
    </row>
    <row r="1366" spans="2:13">
      <c r="B1366">
        <f>IF(ISBLANK(Table1[[#This Row],[Date]]), ,MONTH(Table1[[#This Row],[Date]]))</f>
        <v>0</v>
      </c>
      <c r="K1366" s="19">
        <f>Table1[[#This Row],[Final Meter Reading (km) ]]-Table1[[#This Row],[Initial Meter Reading (km) ]]</f>
        <v>0</v>
      </c>
      <c r="M1366" s="174">
        <f>IF(ISBLANK(Table1[[#This Row],[Fuel Used (in liters)]]),,Table1[[#This Row],[Distance Travelled (km)]]/Table1[[#This Row],[Fuel Used (in liters)]])</f>
        <v>0</v>
      </c>
    </row>
    <row r="1367" spans="2:13">
      <c r="B1367">
        <f>IF(ISBLANK(Table1[[#This Row],[Date]]), ,MONTH(Table1[[#This Row],[Date]]))</f>
        <v>0</v>
      </c>
      <c r="K1367" s="19">
        <f>Table1[[#This Row],[Final Meter Reading (km) ]]-Table1[[#This Row],[Initial Meter Reading (km) ]]</f>
        <v>0</v>
      </c>
      <c r="M1367" s="174">
        <f>IF(ISBLANK(Table1[[#This Row],[Fuel Used (in liters)]]),,Table1[[#This Row],[Distance Travelled (km)]]/Table1[[#This Row],[Fuel Used (in liters)]])</f>
        <v>0</v>
      </c>
    </row>
    <row r="1368" spans="2:13">
      <c r="B1368">
        <f>IF(ISBLANK(Table1[[#This Row],[Date]]), ,MONTH(Table1[[#This Row],[Date]]))</f>
        <v>0</v>
      </c>
      <c r="K1368" s="19">
        <f>Table1[[#This Row],[Final Meter Reading (km) ]]-Table1[[#This Row],[Initial Meter Reading (km) ]]</f>
        <v>0</v>
      </c>
      <c r="M1368" s="174">
        <f>IF(ISBLANK(Table1[[#This Row],[Fuel Used (in liters)]]),,Table1[[#This Row],[Distance Travelled (km)]]/Table1[[#This Row],[Fuel Used (in liters)]])</f>
        <v>0</v>
      </c>
    </row>
    <row r="1369" spans="2:13">
      <c r="B1369">
        <f>IF(ISBLANK(Table1[[#This Row],[Date]]), ,MONTH(Table1[[#This Row],[Date]]))</f>
        <v>0</v>
      </c>
      <c r="K1369" s="19">
        <f>Table1[[#This Row],[Final Meter Reading (km) ]]-Table1[[#This Row],[Initial Meter Reading (km) ]]</f>
        <v>0</v>
      </c>
      <c r="M1369" s="174">
        <f>IF(ISBLANK(Table1[[#This Row],[Fuel Used (in liters)]]),,Table1[[#This Row],[Distance Travelled (km)]]/Table1[[#This Row],[Fuel Used (in liters)]])</f>
        <v>0</v>
      </c>
    </row>
    <row r="1370" spans="2:13">
      <c r="B1370">
        <f>IF(ISBLANK(Table1[[#This Row],[Date]]), ,MONTH(Table1[[#This Row],[Date]]))</f>
        <v>0</v>
      </c>
      <c r="K1370" s="19">
        <f>Table1[[#This Row],[Final Meter Reading (km) ]]-Table1[[#This Row],[Initial Meter Reading (km) ]]</f>
        <v>0</v>
      </c>
      <c r="M1370" s="174">
        <f>IF(ISBLANK(Table1[[#This Row],[Fuel Used (in liters)]]),,Table1[[#This Row],[Distance Travelled (km)]]/Table1[[#This Row],[Fuel Used (in liters)]])</f>
        <v>0</v>
      </c>
    </row>
    <row r="1371" spans="2:13">
      <c r="B1371">
        <f>IF(ISBLANK(Table1[[#This Row],[Date]]), ,MONTH(Table1[[#This Row],[Date]]))</f>
        <v>0</v>
      </c>
      <c r="K1371" s="19">
        <f>Table1[[#This Row],[Final Meter Reading (km) ]]-Table1[[#This Row],[Initial Meter Reading (km) ]]</f>
        <v>0</v>
      </c>
      <c r="M1371" s="174">
        <f>IF(ISBLANK(Table1[[#This Row],[Fuel Used (in liters)]]),,Table1[[#This Row],[Distance Travelled (km)]]/Table1[[#This Row],[Fuel Used (in liters)]])</f>
        <v>0</v>
      </c>
    </row>
    <row r="1372" spans="2:13">
      <c r="B1372">
        <f>IF(ISBLANK(Table1[[#This Row],[Date]]), ,MONTH(Table1[[#This Row],[Date]]))</f>
        <v>0</v>
      </c>
      <c r="K1372" s="19">
        <f>Table1[[#This Row],[Final Meter Reading (km) ]]-Table1[[#This Row],[Initial Meter Reading (km) ]]</f>
        <v>0</v>
      </c>
      <c r="M1372" s="174">
        <f>IF(ISBLANK(Table1[[#This Row],[Fuel Used (in liters)]]),,Table1[[#This Row],[Distance Travelled (km)]]/Table1[[#This Row],[Fuel Used (in liters)]])</f>
        <v>0</v>
      </c>
    </row>
    <row r="1373" spans="2:13">
      <c r="B1373">
        <f>IF(ISBLANK(Table1[[#This Row],[Date]]), ,MONTH(Table1[[#This Row],[Date]]))</f>
        <v>0</v>
      </c>
      <c r="K1373" s="19">
        <f>Table1[[#This Row],[Final Meter Reading (km) ]]-Table1[[#This Row],[Initial Meter Reading (km) ]]</f>
        <v>0</v>
      </c>
      <c r="M1373" s="174">
        <f>IF(ISBLANK(Table1[[#This Row],[Fuel Used (in liters)]]),,Table1[[#This Row],[Distance Travelled (km)]]/Table1[[#This Row],[Fuel Used (in liters)]])</f>
        <v>0</v>
      </c>
    </row>
    <row r="1374" spans="2:13">
      <c r="B1374">
        <f>IF(ISBLANK(Table1[[#This Row],[Date]]), ,MONTH(Table1[[#This Row],[Date]]))</f>
        <v>0</v>
      </c>
      <c r="K1374" s="19">
        <f>Table1[[#This Row],[Final Meter Reading (km) ]]-Table1[[#This Row],[Initial Meter Reading (km) ]]</f>
        <v>0</v>
      </c>
      <c r="M1374" s="174">
        <f>IF(ISBLANK(Table1[[#This Row],[Fuel Used (in liters)]]),,Table1[[#This Row],[Distance Travelled (km)]]/Table1[[#This Row],[Fuel Used (in liters)]])</f>
        <v>0</v>
      </c>
    </row>
    <row r="1375" spans="2:13">
      <c r="B1375">
        <f>IF(ISBLANK(Table1[[#This Row],[Date]]), ,MONTH(Table1[[#This Row],[Date]]))</f>
        <v>0</v>
      </c>
      <c r="K1375" s="19">
        <f>Table1[[#This Row],[Final Meter Reading (km) ]]-Table1[[#This Row],[Initial Meter Reading (km) ]]</f>
        <v>0</v>
      </c>
      <c r="M1375" s="174">
        <f>IF(ISBLANK(Table1[[#This Row],[Fuel Used (in liters)]]),,Table1[[#This Row],[Distance Travelled (km)]]/Table1[[#This Row],[Fuel Used (in liters)]])</f>
        <v>0</v>
      </c>
    </row>
    <row r="1376" spans="2:13">
      <c r="B1376">
        <f>IF(ISBLANK(Table1[[#This Row],[Date]]), ,MONTH(Table1[[#This Row],[Date]]))</f>
        <v>0</v>
      </c>
      <c r="K1376" s="19">
        <f>Table1[[#This Row],[Final Meter Reading (km) ]]-Table1[[#This Row],[Initial Meter Reading (km) ]]</f>
        <v>0</v>
      </c>
      <c r="M1376" s="174">
        <f>IF(ISBLANK(Table1[[#This Row],[Fuel Used (in liters)]]),,Table1[[#This Row],[Distance Travelled (km)]]/Table1[[#This Row],[Fuel Used (in liters)]])</f>
        <v>0</v>
      </c>
    </row>
    <row r="1377" spans="2:13">
      <c r="B1377">
        <f>IF(ISBLANK(Table1[[#This Row],[Date]]), ,MONTH(Table1[[#This Row],[Date]]))</f>
        <v>0</v>
      </c>
      <c r="K1377" s="19">
        <f>Table1[[#This Row],[Final Meter Reading (km) ]]-Table1[[#This Row],[Initial Meter Reading (km) ]]</f>
        <v>0</v>
      </c>
      <c r="M1377" s="174">
        <f>IF(ISBLANK(Table1[[#This Row],[Fuel Used (in liters)]]),,Table1[[#This Row],[Distance Travelled (km)]]/Table1[[#This Row],[Fuel Used (in liters)]])</f>
        <v>0</v>
      </c>
    </row>
    <row r="1378" spans="2:13">
      <c r="B1378">
        <f>IF(ISBLANK(Table1[[#This Row],[Date]]), ,MONTH(Table1[[#This Row],[Date]]))</f>
        <v>0</v>
      </c>
      <c r="K1378" s="19">
        <f>Table1[[#This Row],[Final Meter Reading (km) ]]-Table1[[#This Row],[Initial Meter Reading (km) ]]</f>
        <v>0</v>
      </c>
      <c r="M1378" s="174">
        <f>IF(ISBLANK(Table1[[#This Row],[Fuel Used (in liters)]]),,Table1[[#This Row],[Distance Travelled (km)]]/Table1[[#This Row],[Fuel Used (in liters)]])</f>
        <v>0</v>
      </c>
    </row>
    <row r="1379" spans="2:13">
      <c r="B1379">
        <f>IF(ISBLANK(Table1[[#This Row],[Date]]), ,MONTH(Table1[[#This Row],[Date]]))</f>
        <v>0</v>
      </c>
      <c r="K1379" s="19">
        <f>Table1[[#This Row],[Final Meter Reading (km) ]]-Table1[[#This Row],[Initial Meter Reading (km) ]]</f>
        <v>0</v>
      </c>
      <c r="M1379" s="174">
        <f>IF(ISBLANK(Table1[[#This Row],[Fuel Used (in liters)]]),,Table1[[#This Row],[Distance Travelled (km)]]/Table1[[#This Row],[Fuel Used (in liters)]])</f>
        <v>0</v>
      </c>
    </row>
    <row r="1380" spans="2:13">
      <c r="B1380">
        <f>IF(ISBLANK(Table1[[#This Row],[Date]]), ,MONTH(Table1[[#This Row],[Date]]))</f>
        <v>0</v>
      </c>
      <c r="K1380" s="19">
        <f>Table1[[#This Row],[Final Meter Reading (km) ]]-Table1[[#This Row],[Initial Meter Reading (km) ]]</f>
        <v>0</v>
      </c>
      <c r="M1380" s="174">
        <f>IF(ISBLANK(Table1[[#This Row],[Fuel Used (in liters)]]),,Table1[[#This Row],[Distance Travelled (km)]]/Table1[[#This Row],[Fuel Used (in liters)]])</f>
        <v>0</v>
      </c>
    </row>
    <row r="1381" spans="2:13">
      <c r="B1381">
        <f>IF(ISBLANK(Table1[[#This Row],[Date]]), ,MONTH(Table1[[#This Row],[Date]]))</f>
        <v>0</v>
      </c>
      <c r="K1381" s="19">
        <f>Table1[[#This Row],[Final Meter Reading (km) ]]-Table1[[#This Row],[Initial Meter Reading (km) ]]</f>
        <v>0</v>
      </c>
      <c r="M1381" s="174">
        <f>IF(ISBLANK(Table1[[#This Row],[Fuel Used (in liters)]]),,Table1[[#This Row],[Distance Travelled (km)]]/Table1[[#This Row],[Fuel Used (in liters)]])</f>
        <v>0</v>
      </c>
    </row>
    <row r="1382" spans="2:13">
      <c r="B1382">
        <f>IF(ISBLANK(Table1[[#This Row],[Date]]), ,MONTH(Table1[[#This Row],[Date]]))</f>
        <v>0</v>
      </c>
      <c r="K1382" s="19">
        <f>Table1[[#This Row],[Final Meter Reading (km) ]]-Table1[[#This Row],[Initial Meter Reading (km) ]]</f>
        <v>0</v>
      </c>
      <c r="M1382" s="174">
        <f>IF(ISBLANK(Table1[[#This Row],[Fuel Used (in liters)]]),,Table1[[#This Row],[Distance Travelled (km)]]/Table1[[#This Row],[Fuel Used (in liters)]])</f>
        <v>0</v>
      </c>
    </row>
    <row r="1383" spans="2:13">
      <c r="B1383">
        <f>IF(ISBLANK(Table1[[#This Row],[Date]]), ,MONTH(Table1[[#This Row],[Date]]))</f>
        <v>0</v>
      </c>
      <c r="K1383" s="19">
        <f>Table1[[#This Row],[Final Meter Reading (km) ]]-Table1[[#This Row],[Initial Meter Reading (km) ]]</f>
        <v>0</v>
      </c>
      <c r="M1383" s="174">
        <f>IF(ISBLANK(Table1[[#This Row],[Fuel Used (in liters)]]),,Table1[[#This Row],[Distance Travelled (km)]]/Table1[[#This Row],[Fuel Used (in liters)]])</f>
        <v>0</v>
      </c>
    </row>
    <row r="1384" spans="2:13">
      <c r="B1384">
        <f>IF(ISBLANK(Table1[[#This Row],[Date]]), ,MONTH(Table1[[#This Row],[Date]]))</f>
        <v>0</v>
      </c>
      <c r="K1384" s="19">
        <f>Table1[[#This Row],[Final Meter Reading (km) ]]-Table1[[#This Row],[Initial Meter Reading (km) ]]</f>
        <v>0</v>
      </c>
      <c r="M1384" s="174">
        <f>IF(ISBLANK(Table1[[#This Row],[Fuel Used (in liters)]]),,Table1[[#This Row],[Distance Travelled (km)]]/Table1[[#This Row],[Fuel Used (in liters)]])</f>
        <v>0</v>
      </c>
    </row>
    <row r="1385" spans="2:13">
      <c r="B1385">
        <f>IF(ISBLANK(Table1[[#This Row],[Date]]), ,MONTH(Table1[[#This Row],[Date]]))</f>
        <v>0</v>
      </c>
      <c r="K1385" s="19">
        <f>Table1[[#This Row],[Final Meter Reading (km) ]]-Table1[[#This Row],[Initial Meter Reading (km) ]]</f>
        <v>0</v>
      </c>
      <c r="M1385" s="174">
        <f>IF(ISBLANK(Table1[[#This Row],[Fuel Used (in liters)]]),,Table1[[#This Row],[Distance Travelled (km)]]/Table1[[#This Row],[Fuel Used (in liters)]])</f>
        <v>0</v>
      </c>
    </row>
    <row r="1386" spans="2:13">
      <c r="B1386">
        <f>IF(ISBLANK(Table1[[#This Row],[Date]]), ,MONTH(Table1[[#This Row],[Date]]))</f>
        <v>0</v>
      </c>
      <c r="K1386" s="19">
        <f>Table1[[#This Row],[Final Meter Reading (km) ]]-Table1[[#This Row],[Initial Meter Reading (km) ]]</f>
        <v>0</v>
      </c>
      <c r="M1386" s="174">
        <f>IF(ISBLANK(Table1[[#This Row],[Fuel Used (in liters)]]),,Table1[[#This Row],[Distance Travelled (km)]]/Table1[[#This Row],[Fuel Used (in liters)]])</f>
        <v>0</v>
      </c>
    </row>
    <row r="1387" spans="2:13">
      <c r="B1387">
        <f>IF(ISBLANK(Table1[[#This Row],[Date]]), ,MONTH(Table1[[#This Row],[Date]]))</f>
        <v>0</v>
      </c>
      <c r="K1387" s="19">
        <f>Table1[[#This Row],[Final Meter Reading (km) ]]-Table1[[#This Row],[Initial Meter Reading (km) ]]</f>
        <v>0</v>
      </c>
      <c r="M1387" s="174">
        <f>IF(ISBLANK(Table1[[#This Row],[Fuel Used (in liters)]]),,Table1[[#This Row],[Distance Travelled (km)]]/Table1[[#This Row],[Fuel Used (in liters)]])</f>
        <v>0</v>
      </c>
    </row>
    <row r="1388" spans="2:13">
      <c r="B1388">
        <f>IF(ISBLANK(Table1[[#This Row],[Date]]), ,MONTH(Table1[[#This Row],[Date]]))</f>
        <v>0</v>
      </c>
      <c r="K1388" s="19">
        <f>Table1[[#This Row],[Final Meter Reading (km) ]]-Table1[[#This Row],[Initial Meter Reading (km) ]]</f>
        <v>0</v>
      </c>
      <c r="M1388" s="174">
        <f>IF(ISBLANK(Table1[[#This Row],[Fuel Used (in liters)]]),,Table1[[#This Row],[Distance Travelled (km)]]/Table1[[#This Row],[Fuel Used (in liters)]])</f>
        <v>0</v>
      </c>
    </row>
    <row r="1389" spans="2:13">
      <c r="B1389">
        <f>IF(ISBLANK(Table1[[#This Row],[Date]]), ,MONTH(Table1[[#This Row],[Date]]))</f>
        <v>0</v>
      </c>
      <c r="K1389" s="19">
        <f>Table1[[#This Row],[Final Meter Reading (km) ]]-Table1[[#This Row],[Initial Meter Reading (km) ]]</f>
        <v>0</v>
      </c>
      <c r="M1389" s="174">
        <f>IF(ISBLANK(Table1[[#This Row],[Fuel Used (in liters)]]),,Table1[[#This Row],[Distance Travelled (km)]]/Table1[[#This Row],[Fuel Used (in liters)]])</f>
        <v>0</v>
      </c>
    </row>
    <row r="1390" spans="2:13">
      <c r="B1390">
        <f>IF(ISBLANK(Table1[[#This Row],[Date]]), ,MONTH(Table1[[#This Row],[Date]]))</f>
        <v>0</v>
      </c>
      <c r="K1390" s="19">
        <f>Table1[[#This Row],[Final Meter Reading (km) ]]-Table1[[#This Row],[Initial Meter Reading (km) ]]</f>
        <v>0</v>
      </c>
      <c r="M1390" s="174">
        <f>IF(ISBLANK(Table1[[#This Row],[Fuel Used (in liters)]]),,Table1[[#This Row],[Distance Travelled (km)]]/Table1[[#This Row],[Fuel Used (in liters)]])</f>
        <v>0</v>
      </c>
    </row>
    <row r="1391" spans="2:13">
      <c r="B1391">
        <f>IF(ISBLANK(Table1[[#This Row],[Date]]), ,MONTH(Table1[[#This Row],[Date]]))</f>
        <v>0</v>
      </c>
      <c r="K1391" s="19">
        <f>Table1[[#This Row],[Final Meter Reading (km) ]]-Table1[[#This Row],[Initial Meter Reading (km) ]]</f>
        <v>0</v>
      </c>
      <c r="M1391" s="174">
        <f>IF(ISBLANK(Table1[[#This Row],[Fuel Used (in liters)]]),,Table1[[#This Row],[Distance Travelled (km)]]/Table1[[#This Row],[Fuel Used (in liters)]])</f>
        <v>0</v>
      </c>
    </row>
    <row r="1392" spans="2:13">
      <c r="B1392">
        <f>IF(ISBLANK(Table1[[#This Row],[Date]]), ,MONTH(Table1[[#This Row],[Date]]))</f>
        <v>0</v>
      </c>
      <c r="K1392" s="19">
        <f>Table1[[#This Row],[Final Meter Reading (km) ]]-Table1[[#This Row],[Initial Meter Reading (km) ]]</f>
        <v>0</v>
      </c>
      <c r="M1392" s="174">
        <f>IF(ISBLANK(Table1[[#This Row],[Fuel Used (in liters)]]),,Table1[[#This Row],[Distance Travelled (km)]]/Table1[[#This Row],[Fuel Used (in liters)]])</f>
        <v>0</v>
      </c>
    </row>
    <row r="1393" spans="2:13">
      <c r="B1393">
        <f>IF(ISBLANK(Table1[[#This Row],[Date]]), ,MONTH(Table1[[#This Row],[Date]]))</f>
        <v>0</v>
      </c>
      <c r="K1393" s="19">
        <f>Table1[[#This Row],[Final Meter Reading (km) ]]-Table1[[#This Row],[Initial Meter Reading (km) ]]</f>
        <v>0</v>
      </c>
      <c r="M1393" s="174">
        <f>IF(ISBLANK(Table1[[#This Row],[Fuel Used (in liters)]]),,Table1[[#This Row],[Distance Travelled (km)]]/Table1[[#This Row],[Fuel Used (in liters)]])</f>
        <v>0</v>
      </c>
    </row>
    <row r="1394" spans="2:13">
      <c r="B1394">
        <f>IF(ISBLANK(Table1[[#This Row],[Date]]), ,MONTH(Table1[[#This Row],[Date]]))</f>
        <v>0</v>
      </c>
      <c r="K1394" s="19">
        <f>Table1[[#This Row],[Final Meter Reading (km) ]]-Table1[[#This Row],[Initial Meter Reading (km) ]]</f>
        <v>0</v>
      </c>
      <c r="M1394" s="174">
        <f>IF(ISBLANK(Table1[[#This Row],[Fuel Used (in liters)]]),,Table1[[#This Row],[Distance Travelled (km)]]/Table1[[#This Row],[Fuel Used (in liters)]])</f>
        <v>0</v>
      </c>
    </row>
    <row r="1395" spans="2:13">
      <c r="B1395">
        <f>IF(ISBLANK(Table1[[#This Row],[Date]]), ,MONTH(Table1[[#This Row],[Date]]))</f>
        <v>0</v>
      </c>
      <c r="K1395" s="19">
        <f>Table1[[#This Row],[Final Meter Reading (km) ]]-Table1[[#This Row],[Initial Meter Reading (km) ]]</f>
        <v>0</v>
      </c>
      <c r="M1395" s="174">
        <f>IF(ISBLANK(Table1[[#This Row],[Fuel Used (in liters)]]),,Table1[[#This Row],[Distance Travelled (km)]]/Table1[[#This Row],[Fuel Used (in liters)]])</f>
        <v>0</v>
      </c>
    </row>
    <row r="1396" spans="2:13">
      <c r="B1396">
        <f>IF(ISBLANK(Table1[[#This Row],[Date]]), ,MONTH(Table1[[#This Row],[Date]]))</f>
        <v>0</v>
      </c>
      <c r="K1396" s="19">
        <f>Table1[[#This Row],[Final Meter Reading (km) ]]-Table1[[#This Row],[Initial Meter Reading (km) ]]</f>
        <v>0</v>
      </c>
      <c r="M1396" s="174">
        <f>IF(ISBLANK(Table1[[#This Row],[Fuel Used (in liters)]]),,Table1[[#This Row],[Distance Travelled (km)]]/Table1[[#This Row],[Fuel Used (in liters)]])</f>
        <v>0</v>
      </c>
    </row>
    <row r="1397" spans="2:13">
      <c r="B1397">
        <f>IF(ISBLANK(Table1[[#This Row],[Date]]), ,MONTH(Table1[[#This Row],[Date]]))</f>
        <v>0</v>
      </c>
      <c r="K1397" s="19">
        <f>Table1[[#This Row],[Final Meter Reading (km) ]]-Table1[[#This Row],[Initial Meter Reading (km) ]]</f>
        <v>0</v>
      </c>
      <c r="M1397" s="174">
        <f>IF(ISBLANK(Table1[[#This Row],[Fuel Used (in liters)]]),,Table1[[#This Row],[Distance Travelled (km)]]/Table1[[#This Row],[Fuel Used (in liters)]])</f>
        <v>0</v>
      </c>
    </row>
    <row r="1398" spans="2:13">
      <c r="B1398">
        <f>IF(ISBLANK(Table1[[#This Row],[Date]]), ,MONTH(Table1[[#This Row],[Date]]))</f>
        <v>0</v>
      </c>
      <c r="K1398" s="19">
        <f>Table1[[#This Row],[Final Meter Reading (km) ]]-Table1[[#This Row],[Initial Meter Reading (km) ]]</f>
        <v>0</v>
      </c>
      <c r="M1398" s="174">
        <f>IF(ISBLANK(Table1[[#This Row],[Fuel Used (in liters)]]),,Table1[[#This Row],[Distance Travelled (km)]]/Table1[[#This Row],[Fuel Used (in liters)]])</f>
        <v>0</v>
      </c>
    </row>
    <row r="1399" spans="2:13">
      <c r="B1399">
        <f>IF(ISBLANK(Table1[[#This Row],[Date]]), ,MONTH(Table1[[#This Row],[Date]]))</f>
        <v>0</v>
      </c>
      <c r="K1399" s="19">
        <f>Table1[[#This Row],[Final Meter Reading (km) ]]-Table1[[#This Row],[Initial Meter Reading (km) ]]</f>
        <v>0</v>
      </c>
      <c r="M1399" s="174">
        <f>IF(ISBLANK(Table1[[#This Row],[Fuel Used (in liters)]]),,Table1[[#This Row],[Distance Travelled (km)]]/Table1[[#This Row],[Fuel Used (in liters)]])</f>
        <v>0</v>
      </c>
    </row>
    <row r="1400" spans="2:13">
      <c r="B1400">
        <f>IF(ISBLANK(Table1[[#This Row],[Date]]), ,MONTH(Table1[[#This Row],[Date]]))</f>
        <v>0</v>
      </c>
      <c r="K1400" s="19">
        <f>Table1[[#This Row],[Final Meter Reading (km) ]]-Table1[[#This Row],[Initial Meter Reading (km) ]]</f>
        <v>0</v>
      </c>
      <c r="M1400" s="174">
        <f>IF(ISBLANK(Table1[[#This Row],[Fuel Used (in liters)]]),,Table1[[#This Row],[Distance Travelled (km)]]/Table1[[#This Row],[Fuel Used (in liters)]])</f>
        <v>0</v>
      </c>
    </row>
    <row r="1401" spans="2:13">
      <c r="B1401">
        <f>IF(ISBLANK(Table1[[#This Row],[Date]]), ,MONTH(Table1[[#This Row],[Date]]))</f>
        <v>0</v>
      </c>
      <c r="K1401" s="19">
        <f>Table1[[#This Row],[Final Meter Reading (km) ]]-Table1[[#This Row],[Initial Meter Reading (km) ]]</f>
        <v>0</v>
      </c>
      <c r="M1401" s="174">
        <f>IF(ISBLANK(Table1[[#This Row],[Fuel Used (in liters)]]),,Table1[[#This Row],[Distance Travelled (km)]]/Table1[[#This Row],[Fuel Used (in liters)]])</f>
        <v>0</v>
      </c>
    </row>
    <row r="1402" spans="2:13">
      <c r="B1402">
        <f>IF(ISBLANK(Table1[[#This Row],[Date]]), ,MONTH(Table1[[#This Row],[Date]]))</f>
        <v>0</v>
      </c>
      <c r="K1402" s="19">
        <f>Table1[[#This Row],[Final Meter Reading (km) ]]-Table1[[#This Row],[Initial Meter Reading (km) ]]</f>
        <v>0</v>
      </c>
      <c r="M1402" s="174">
        <f>IF(ISBLANK(Table1[[#This Row],[Fuel Used (in liters)]]),,Table1[[#This Row],[Distance Travelled (km)]]/Table1[[#This Row],[Fuel Used (in liters)]])</f>
        <v>0</v>
      </c>
    </row>
    <row r="1403" spans="2:13">
      <c r="B1403">
        <f>IF(ISBLANK(Table1[[#This Row],[Date]]), ,MONTH(Table1[[#This Row],[Date]]))</f>
        <v>0</v>
      </c>
      <c r="K1403" s="19">
        <f>Table1[[#This Row],[Final Meter Reading (km) ]]-Table1[[#This Row],[Initial Meter Reading (km) ]]</f>
        <v>0</v>
      </c>
      <c r="M1403" s="174">
        <f>IF(ISBLANK(Table1[[#This Row],[Fuel Used (in liters)]]),,Table1[[#This Row],[Distance Travelled (km)]]/Table1[[#This Row],[Fuel Used (in liters)]])</f>
        <v>0</v>
      </c>
    </row>
    <row r="1404" spans="2:13">
      <c r="B1404">
        <f>IF(ISBLANK(Table1[[#This Row],[Date]]), ,MONTH(Table1[[#This Row],[Date]]))</f>
        <v>0</v>
      </c>
      <c r="K1404" s="19">
        <f>Table1[[#This Row],[Final Meter Reading (km) ]]-Table1[[#This Row],[Initial Meter Reading (km) ]]</f>
        <v>0</v>
      </c>
      <c r="M1404" s="174">
        <f>IF(ISBLANK(Table1[[#This Row],[Fuel Used (in liters)]]),,Table1[[#This Row],[Distance Travelled (km)]]/Table1[[#This Row],[Fuel Used (in liters)]])</f>
        <v>0</v>
      </c>
    </row>
    <row r="1405" spans="2:13">
      <c r="B1405">
        <f>IF(ISBLANK(Table1[[#This Row],[Date]]), ,MONTH(Table1[[#This Row],[Date]]))</f>
        <v>0</v>
      </c>
      <c r="K1405" s="19">
        <f>Table1[[#This Row],[Final Meter Reading (km) ]]-Table1[[#This Row],[Initial Meter Reading (km) ]]</f>
        <v>0</v>
      </c>
      <c r="M1405" s="174">
        <f>IF(ISBLANK(Table1[[#This Row],[Fuel Used (in liters)]]),,Table1[[#This Row],[Distance Travelled (km)]]/Table1[[#This Row],[Fuel Used (in liters)]])</f>
        <v>0</v>
      </c>
    </row>
    <row r="1406" spans="2:13">
      <c r="B1406">
        <f>IF(ISBLANK(Table1[[#This Row],[Date]]), ,MONTH(Table1[[#This Row],[Date]]))</f>
        <v>0</v>
      </c>
      <c r="K1406" s="19">
        <f>Table1[[#This Row],[Final Meter Reading (km) ]]-Table1[[#This Row],[Initial Meter Reading (km) ]]</f>
        <v>0</v>
      </c>
      <c r="M1406" s="174">
        <f>IF(ISBLANK(Table1[[#This Row],[Fuel Used (in liters)]]),,Table1[[#This Row],[Distance Travelled (km)]]/Table1[[#This Row],[Fuel Used (in liters)]])</f>
        <v>0</v>
      </c>
    </row>
    <row r="1407" spans="2:13">
      <c r="B1407">
        <f>IF(ISBLANK(Table1[[#This Row],[Date]]), ,MONTH(Table1[[#This Row],[Date]]))</f>
        <v>0</v>
      </c>
      <c r="K1407" s="19">
        <f>Table1[[#This Row],[Final Meter Reading (km) ]]-Table1[[#This Row],[Initial Meter Reading (km) ]]</f>
        <v>0</v>
      </c>
      <c r="M1407" s="174">
        <f>IF(ISBLANK(Table1[[#This Row],[Fuel Used (in liters)]]),,Table1[[#This Row],[Distance Travelled (km)]]/Table1[[#This Row],[Fuel Used (in liters)]])</f>
        <v>0</v>
      </c>
    </row>
    <row r="1408" spans="2:13">
      <c r="B1408">
        <f>IF(ISBLANK(Table1[[#This Row],[Date]]), ,MONTH(Table1[[#This Row],[Date]]))</f>
        <v>0</v>
      </c>
      <c r="K1408" s="19">
        <f>Table1[[#This Row],[Final Meter Reading (km) ]]-Table1[[#This Row],[Initial Meter Reading (km) ]]</f>
        <v>0</v>
      </c>
      <c r="M1408" s="174">
        <f>IF(ISBLANK(Table1[[#This Row],[Fuel Used (in liters)]]),,Table1[[#This Row],[Distance Travelled (km)]]/Table1[[#This Row],[Fuel Used (in liters)]])</f>
        <v>0</v>
      </c>
    </row>
    <row r="1409" spans="2:13">
      <c r="B1409">
        <f>IF(ISBLANK(Table1[[#This Row],[Date]]), ,MONTH(Table1[[#This Row],[Date]]))</f>
        <v>0</v>
      </c>
      <c r="K1409" s="19">
        <f>Table1[[#This Row],[Final Meter Reading (km) ]]-Table1[[#This Row],[Initial Meter Reading (km) ]]</f>
        <v>0</v>
      </c>
      <c r="M1409" s="174">
        <f>IF(ISBLANK(Table1[[#This Row],[Fuel Used (in liters)]]),,Table1[[#This Row],[Distance Travelled (km)]]/Table1[[#This Row],[Fuel Used (in liters)]])</f>
        <v>0</v>
      </c>
    </row>
    <row r="1410" spans="2:13">
      <c r="B1410">
        <f>IF(ISBLANK(Table1[[#This Row],[Date]]), ,MONTH(Table1[[#This Row],[Date]]))</f>
        <v>0</v>
      </c>
      <c r="K1410" s="19">
        <f>Table1[[#This Row],[Final Meter Reading (km) ]]-Table1[[#This Row],[Initial Meter Reading (km) ]]</f>
        <v>0</v>
      </c>
      <c r="M1410" s="174">
        <f>IF(ISBLANK(Table1[[#This Row],[Fuel Used (in liters)]]),,Table1[[#This Row],[Distance Travelled (km)]]/Table1[[#This Row],[Fuel Used (in liters)]])</f>
        <v>0</v>
      </c>
    </row>
    <row r="1411" spans="2:13">
      <c r="B1411">
        <f>IF(ISBLANK(Table1[[#This Row],[Date]]), ,MONTH(Table1[[#This Row],[Date]]))</f>
        <v>0</v>
      </c>
      <c r="K1411" s="19">
        <f>Table1[[#This Row],[Final Meter Reading (km) ]]-Table1[[#This Row],[Initial Meter Reading (km) ]]</f>
        <v>0</v>
      </c>
      <c r="M1411" s="174">
        <f>IF(ISBLANK(Table1[[#This Row],[Fuel Used (in liters)]]),,Table1[[#This Row],[Distance Travelled (km)]]/Table1[[#This Row],[Fuel Used (in liters)]])</f>
        <v>0</v>
      </c>
    </row>
    <row r="1412" spans="2:13">
      <c r="B1412">
        <f>IF(ISBLANK(Table1[[#This Row],[Date]]), ,MONTH(Table1[[#This Row],[Date]]))</f>
        <v>0</v>
      </c>
      <c r="K1412" s="19">
        <f>Table1[[#This Row],[Final Meter Reading (km) ]]-Table1[[#This Row],[Initial Meter Reading (km) ]]</f>
        <v>0</v>
      </c>
      <c r="M1412" s="174">
        <f>IF(ISBLANK(Table1[[#This Row],[Fuel Used (in liters)]]),,Table1[[#This Row],[Distance Travelled (km)]]/Table1[[#This Row],[Fuel Used (in liters)]])</f>
        <v>0</v>
      </c>
    </row>
    <row r="1413" spans="2:13">
      <c r="B1413">
        <f>IF(ISBLANK(Table1[[#This Row],[Date]]), ,MONTH(Table1[[#This Row],[Date]]))</f>
        <v>0</v>
      </c>
      <c r="K1413" s="19">
        <f>Table1[[#This Row],[Final Meter Reading (km) ]]-Table1[[#This Row],[Initial Meter Reading (km) ]]</f>
        <v>0</v>
      </c>
      <c r="M1413" s="174">
        <f>IF(ISBLANK(Table1[[#This Row],[Fuel Used (in liters)]]),,Table1[[#This Row],[Distance Travelled (km)]]/Table1[[#This Row],[Fuel Used (in liters)]])</f>
        <v>0</v>
      </c>
    </row>
    <row r="1414" spans="2:13">
      <c r="B1414">
        <f>IF(ISBLANK(Table1[[#This Row],[Date]]), ,MONTH(Table1[[#This Row],[Date]]))</f>
        <v>0</v>
      </c>
      <c r="K1414" s="19">
        <f>Table1[[#This Row],[Final Meter Reading (km) ]]-Table1[[#This Row],[Initial Meter Reading (km) ]]</f>
        <v>0</v>
      </c>
      <c r="M1414" s="174">
        <f>IF(ISBLANK(Table1[[#This Row],[Fuel Used (in liters)]]),,Table1[[#This Row],[Distance Travelled (km)]]/Table1[[#This Row],[Fuel Used (in liters)]])</f>
        <v>0</v>
      </c>
    </row>
    <row r="1415" spans="2:13">
      <c r="B1415">
        <f>IF(ISBLANK(Table1[[#This Row],[Date]]), ,MONTH(Table1[[#This Row],[Date]]))</f>
        <v>0</v>
      </c>
      <c r="K1415" s="19">
        <f>Table1[[#This Row],[Final Meter Reading (km) ]]-Table1[[#This Row],[Initial Meter Reading (km) ]]</f>
        <v>0</v>
      </c>
      <c r="M1415" s="174">
        <f>IF(ISBLANK(Table1[[#This Row],[Fuel Used (in liters)]]),,Table1[[#This Row],[Distance Travelled (km)]]/Table1[[#This Row],[Fuel Used (in liters)]])</f>
        <v>0</v>
      </c>
    </row>
    <row r="1416" spans="2:13">
      <c r="B1416">
        <f>IF(ISBLANK(Table1[[#This Row],[Date]]), ,MONTH(Table1[[#This Row],[Date]]))</f>
        <v>0</v>
      </c>
      <c r="K1416" s="19">
        <f>Table1[[#This Row],[Final Meter Reading (km) ]]-Table1[[#This Row],[Initial Meter Reading (km) ]]</f>
        <v>0</v>
      </c>
      <c r="M1416" s="174">
        <f>IF(ISBLANK(Table1[[#This Row],[Fuel Used (in liters)]]),,Table1[[#This Row],[Distance Travelled (km)]]/Table1[[#This Row],[Fuel Used (in liters)]])</f>
        <v>0</v>
      </c>
    </row>
    <row r="1417" spans="2:13">
      <c r="B1417">
        <f>IF(ISBLANK(Table1[[#This Row],[Date]]), ,MONTH(Table1[[#This Row],[Date]]))</f>
        <v>0</v>
      </c>
      <c r="K1417" s="19">
        <f>Table1[[#This Row],[Final Meter Reading (km) ]]-Table1[[#This Row],[Initial Meter Reading (km) ]]</f>
        <v>0</v>
      </c>
      <c r="M1417" s="174">
        <f>IF(ISBLANK(Table1[[#This Row],[Fuel Used (in liters)]]),,Table1[[#This Row],[Distance Travelled (km)]]/Table1[[#This Row],[Fuel Used (in liters)]])</f>
        <v>0</v>
      </c>
    </row>
    <row r="1418" spans="2:13">
      <c r="B1418">
        <f>IF(ISBLANK(Table1[[#This Row],[Date]]), ,MONTH(Table1[[#This Row],[Date]]))</f>
        <v>0</v>
      </c>
      <c r="K1418" s="19">
        <f>Table1[[#This Row],[Final Meter Reading (km) ]]-Table1[[#This Row],[Initial Meter Reading (km) ]]</f>
        <v>0</v>
      </c>
      <c r="M1418" s="174">
        <f>IF(ISBLANK(Table1[[#This Row],[Fuel Used (in liters)]]),,Table1[[#This Row],[Distance Travelled (km)]]/Table1[[#This Row],[Fuel Used (in liters)]])</f>
        <v>0</v>
      </c>
    </row>
    <row r="1419" spans="2:13">
      <c r="B1419">
        <f>IF(ISBLANK(Table1[[#This Row],[Date]]), ,MONTH(Table1[[#This Row],[Date]]))</f>
        <v>0</v>
      </c>
      <c r="K1419" s="19">
        <f>Table1[[#This Row],[Final Meter Reading (km) ]]-Table1[[#This Row],[Initial Meter Reading (km) ]]</f>
        <v>0</v>
      </c>
      <c r="M1419" s="174">
        <f>IF(ISBLANK(Table1[[#This Row],[Fuel Used (in liters)]]),,Table1[[#This Row],[Distance Travelled (km)]]/Table1[[#This Row],[Fuel Used (in liters)]])</f>
        <v>0</v>
      </c>
    </row>
    <row r="1420" spans="2:13">
      <c r="B1420">
        <f>IF(ISBLANK(Table1[[#This Row],[Date]]), ,MONTH(Table1[[#This Row],[Date]]))</f>
        <v>0</v>
      </c>
      <c r="K1420" s="19">
        <f>Table1[[#This Row],[Final Meter Reading (km) ]]-Table1[[#This Row],[Initial Meter Reading (km) ]]</f>
        <v>0</v>
      </c>
      <c r="M1420" s="174">
        <f>IF(ISBLANK(Table1[[#This Row],[Fuel Used (in liters)]]),,Table1[[#This Row],[Distance Travelled (km)]]/Table1[[#This Row],[Fuel Used (in liters)]])</f>
        <v>0</v>
      </c>
    </row>
    <row r="1421" spans="2:13">
      <c r="B1421">
        <f>IF(ISBLANK(Table1[[#This Row],[Date]]), ,MONTH(Table1[[#This Row],[Date]]))</f>
        <v>0</v>
      </c>
      <c r="K1421" s="19">
        <f>Table1[[#This Row],[Final Meter Reading (km) ]]-Table1[[#This Row],[Initial Meter Reading (km) ]]</f>
        <v>0</v>
      </c>
      <c r="M1421" s="174">
        <f>IF(ISBLANK(Table1[[#This Row],[Fuel Used (in liters)]]),,Table1[[#This Row],[Distance Travelled (km)]]/Table1[[#This Row],[Fuel Used (in liters)]])</f>
        <v>0</v>
      </c>
    </row>
    <row r="1422" spans="2:13">
      <c r="B1422">
        <f>IF(ISBLANK(Table1[[#This Row],[Date]]), ,MONTH(Table1[[#This Row],[Date]]))</f>
        <v>0</v>
      </c>
      <c r="K1422" s="19">
        <f>Table1[[#This Row],[Final Meter Reading (km) ]]-Table1[[#This Row],[Initial Meter Reading (km) ]]</f>
        <v>0</v>
      </c>
      <c r="M1422" s="174">
        <f>IF(ISBLANK(Table1[[#This Row],[Fuel Used (in liters)]]),,Table1[[#This Row],[Distance Travelled (km)]]/Table1[[#This Row],[Fuel Used (in liters)]])</f>
        <v>0</v>
      </c>
    </row>
    <row r="1423" spans="2:13">
      <c r="B1423">
        <f>IF(ISBLANK(Table1[[#This Row],[Date]]), ,MONTH(Table1[[#This Row],[Date]]))</f>
        <v>0</v>
      </c>
      <c r="K1423" s="19">
        <f>Table1[[#This Row],[Final Meter Reading (km) ]]-Table1[[#This Row],[Initial Meter Reading (km) ]]</f>
        <v>0</v>
      </c>
      <c r="M1423" s="174">
        <f>IF(ISBLANK(Table1[[#This Row],[Fuel Used (in liters)]]),,Table1[[#This Row],[Distance Travelled (km)]]/Table1[[#This Row],[Fuel Used (in liters)]])</f>
        <v>0</v>
      </c>
    </row>
    <row r="1424" spans="2:13">
      <c r="B1424">
        <f>IF(ISBLANK(Table1[[#This Row],[Date]]), ,MONTH(Table1[[#This Row],[Date]]))</f>
        <v>0</v>
      </c>
      <c r="K1424" s="19">
        <f>Table1[[#This Row],[Final Meter Reading (km) ]]-Table1[[#This Row],[Initial Meter Reading (km) ]]</f>
        <v>0</v>
      </c>
      <c r="M1424" s="174">
        <f>IF(ISBLANK(Table1[[#This Row],[Fuel Used (in liters)]]),,Table1[[#This Row],[Distance Travelled (km)]]/Table1[[#This Row],[Fuel Used (in liters)]])</f>
        <v>0</v>
      </c>
    </row>
    <row r="1425" spans="2:13">
      <c r="B1425">
        <f>IF(ISBLANK(Table1[[#This Row],[Date]]), ,MONTH(Table1[[#This Row],[Date]]))</f>
        <v>0</v>
      </c>
      <c r="K1425" s="19">
        <f>Table1[[#This Row],[Final Meter Reading (km) ]]-Table1[[#This Row],[Initial Meter Reading (km) ]]</f>
        <v>0</v>
      </c>
      <c r="M1425" s="174">
        <f>IF(ISBLANK(Table1[[#This Row],[Fuel Used (in liters)]]),,Table1[[#This Row],[Distance Travelled (km)]]/Table1[[#This Row],[Fuel Used (in liters)]])</f>
        <v>0</v>
      </c>
    </row>
    <row r="1426" spans="2:13">
      <c r="B1426">
        <f>IF(ISBLANK(Table1[[#This Row],[Date]]), ,MONTH(Table1[[#This Row],[Date]]))</f>
        <v>0</v>
      </c>
      <c r="K1426" s="19">
        <f>Table1[[#This Row],[Final Meter Reading (km) ]]-Table1[[#This Row],[Initial Meter Reading (km) ]]</f>
        <v>0</v>
      </c>
      <c r="M1426" s="174">
        <f>IF(ISBLANK(Table1[[#This Row],[Fuel Used (in liters)]]),,Table1[[#This Row],[Distance Travelled (km)]]/Table1[[#This Row],[Fuel Used (in liters)]])</f>
        <v>0</v>
      </c>
    </row>
    <row r="1427" spans="2:13">
      <c r="B1427">
        <f>IF(ISBLANK(Table1[[#This Row],[Date]]), ,MONTH(Table1[[#This Row],[Date]]))</f>
        <v>0</v>
      </c>
      <c r="K1427" s="19">
        <f>Table1[[#This Row],[Final Meter Reading (km) ]]-Table1[[#This Row],[Initial Meter Reading (km) ]]</f>
        <v>0</v>
      </c>
      <c r="M1427" s="174">
        <f>IF(ISBLANK(Table1[[#This Row],[Fuel Used (in liters)]]),,Table1[[#This Row],[Distance Travelled (km)]]/Table1[[#This Row],[Fuel Used (in liters)]])</f>
        <v>0</v>
      </c>
    </row>
    <row r="1428" spans="2:13">
      <c r="B1428">
        <f>IF(ISBLANK(Table1[[#This Row],[Date]]), ,MONTH(Table1[[#This Row],[Date]]))</f>
        <v>0</v>
      </c>
      <c r="K1428" s="19">
        <f>Table1[[#This Row],[Final Meter Reading (km) ]]-Table1[[#This Row],[Initial Meter Reading (km) ]]</f>
        <v>0</v>
      </c>
      <c r="M1428" s="174">
        <f>IF(ISBLANK(Table1[[#This Row],[Fuel Used (in liters)]]),,Table1[[#This Row],[Distance Travelled (km)]]/Table1[[#This Row],[Fuel Used (in liters)]])</f>
        <v>0</v>
      </c>
    </row>
    <row r="1429" spans="2:13">
      <c r="B1429">
        <f>IF(ISBLANK(Table1[[#This Row],[Date]]), ,MONTH(Table1[[#This Row],[Date]]))</f>
        <v>0</v>
      </c>
      <c r="K1429" s="19">
        <f>Table1[[#This Row],[Final Meter Reading (km) ]]-Table1[[#This Row],[Initial Meter Reading (km) ]]</f>
        <v>0</v>
      </c>
      <c r="M1429" s="174">
        <f>IF(ISBLANK(Table1[[#This Row],[Fuel Used (in liters)]]),,Table1[[#This Row],[Distance Travelled (km)]]/Table1[[#This Row],[Fuel Used (in liters)]])</f>
        <v>0</v>
      </c>
    </row>
    <row r="1430" spans="2:13">
      <c r="B1430">
        <f>IF(ISBLANK(Table1[[#This Row],[Date]]), ,MONTH(Table1[[#This Row],[Date]]))</f>
        <v>0</v>
      </c>
      <c r="K1430" s="19">
        <f>Table1[[#This Row],[Final Meter Reading (km) ]]-Table1[[#This Row],[Initial Meter Reading (km) ]]</f>
        <v>0</v>
      </c>
      <c r="M1430" s="174">
        <f>IF(ISBLANK(Table1[[#This Row],[Fuel Used (in liters)]]),,Table1[[#This Row],[Distance Travelled (km)]]/Table1[[#This Row],[Fuel Used (in liters)]])</f>
        <v>0</v>
      </c>
    </row>
    <row r="1431" spans="2:13">
      <c r="B1431">
        <f>IF(ISBLANK(Table1[[#This Row],[Date]]), ,MONTH(Table1[[#This Row],[Date]]))</f>
        <v>0</v>
      </c>
      <c r="K1431" s="19">
        <f>Table1[[#This Row],[Final Meter Reading (km) ]]-Table1[[#This Row],[Initial Meter Reading (km) ]]</f>
        <v>0</v>
      </c>
      <c r="M1431" s="174">
        <f>IF(ISBLANK(Table1[[#This Row],[Fuel Used (in liters)]]),,Table1[[#This Row],[Distance Travelled (km)]]/Table1[[#This Row],[Fuel Used (in liters)]])</f>
        <v>0</v>
      </c>
    </row>
    <row r="1432" spans="2:13">
      <c r="B1432">
        <f>IF(ISBLANK(Table1[[#This Row],[Date]]), ,MONTH(Table1[[#This Row],[Date]]))</f>
        <v>0</v>
      </c>
      <c r="K1432" s="19">
        <f>Table1[[#This Row],[Final Meter Reading (km) ]]-Table1[[#This Row],[Initial Meter Reading (km) ]]</f>
        <v>0</v>
      </c>
      <c r="M1432" s="174">
        <f>IF(ISBLANK(Table1[[#This Row],[Fuel Used (in liters)]]),,Table1[[#This Row],[Distance Travelled (km)]]/Table1[[#This Row],[Fuel Used (in liters)]])</f>
        <v>0</v>
      </c>
    </row>
    <row r="1433" spans="2:13">
      <c r="B1433">
        <f>IF(ISBLANK(Table1[[#This Row],[Date]]), ,MONTH(Table1[[#This Row],[Date]]))</f>
        <v>0</v>
      </c>
      <c r="K1433" s="19">
        <f>Table1[[#This Row],[Final Meter Reading (km) ]]-Table1[[#This Row],[Initial Meter Reading (km) ]]</f>
        <v>0</v>
      </c>
      <c r="M1433" s="174">
        <f>IF(ISBLANK(Table1[[#This Row],[Fuel Used (in liters)]]),,Table1[[#This Row],[Distance Travelled (km)]]/Table1[[#This Row],[Fuel Used (in liters)]])</f>
        <v>0</v>
      </c>
    </row>
    <row r="1434" spans="2:13">
      <c r="B1434">
        <f>IF(ISBLANK(Table1[[#This Row],[Date]]), ,MONTH(Table1[[#This Row],[Date]]))</f>
        <v>0</v>
      </c>
      <c r="K1434" s="19">
        <f>Table1[[#This Row],[Final Meter Reading (km) ]]-Table1[[#This Row],[Initial Meter Reading (km) ]]</f>
        <v>0</v>
      </c>
      <c r="M1434" s="174">
        <f>IF(ISBLANK(Table1[[#This Row],[Fuel Used (in liters)]]),,Table1[[#This Row],[Distance Travelled (km)]]/Table1[[#This Row],[Fuel Used (in liters)]])</f>
        <v>0</v>
      </c>
    </row>
    <row r="1435" spans="2:13">
      <c r="B1435">
        <f>IF(ISBLANK(Table1[[#This Row],[Date]]), ,MONTH(Table1[[#This Row],[Date]]))</f>
        <v>0</v>
      </c>
      <c r="K1435" s="19">
        <f>Table1[[#This Row],[Final Meter Reading (km) ]]-Table1[[#This Row],[Initial Meter Reading (km) ]]</f>
        <v>0</v>
      </c>
      <c r="M1435" s="174">
        <f>IF(ISBLANK(Table1[[#This Row],[Fuel Used (in liters)]]),,Table1[[#This Row],[Distance Travelled (km)]]/Table1[[#This Row],[Fuel Used (in liters)]])</f>
        <v>0</v>
      </c>
    </row>
    <row r="1436" spans="2:13">
      <c r="B1436">
        <f>IF(ISBLANK(Table1[[#This Row],[Date]]), ,MONTH(Table1[[#This Row],[Date]]))</f>
        <v>0</v>
      </c>
      <c r="K1436" s="19">
        <f>Table1[[#This Row],[Final Meter Reading (km) ]]-Table1[[#This Row],[Initial Meter Reading (km) ]]</f>
        <v>0</v>
      </c>
      <c r="M1436" s="174">
        <f>IF(ISBLANK(Table1[[#This Row],[Fuel Used (in liters)]]),,Table1[[#This Row],[Distance Travelled (km)]]/Table1[[#This Row],[Fuel Used (in liters)]])</f>
        <v>0</v>
      </c>
    </row>
    <row r="1437" spans="2:13">
      <c r="B1437">
        <f>IF(ISBLANK(Table1[[#This Row],[Date]]), ,MONTH(Table1[[#This Row],[Date]]))</f>
        <v>0</v>
      </c>
      <c r="K1437" s="19">
        <f>Table1[[#This Row],[Final Meter Reading (km) ]]-Table1[[#This Row],[Initial Meter Reading (km) ]]</f>
        <v>0</v>
      </c>
      <c r="M1437" s="174">
        <f>IF(ISBLANK(Table1[[#This Row],[Fuel Used (in liters)]]),,Table1[[#This Row],[Distance Travelled (km)]]/Table1[[#This Row],[Fuel Used (in liters)]])</f>
        <v>0</v>
      </c>
    </row>
    <row r="1438" spans="2:13">
      <c r="B1438">
        <f>IF(ISBLANK(Table1[[#This Row],[Date]]), ,MONTH(Table1[[#This Row],[Date]]))</f>
        <v>0</v>
      </c>
      <c r="K1438" s="19">
        <f>Table1[[#This Row],[Final Meter Reading (km) ]]-Table1[[#This Row],[Initial Meter Reading (km) ]]</f>
        <v>0</v>
      </c>
      <c r="M1438" s="174">
        <f>IF(ISBLANK(Table1[[#This Row],[Fuel Used (in liters)]]),,Table1[[#This Row],[Distance Travelled (km)]]/Table1[[#This Row],[Fuel Used (in liters)]])</f>
        <v>0</v>
      </c>
    </row>
    <row r="1439" spans="2:13">
      <c r="B1439">
        <f>IF(ISBLANK(Table1[[#This Row],[Date]]), ,MONTH(Table1[[#This Row],[Date]]))</f>
        <v>0</v>
      </c>
      <c r="K1439" s="19">
        <f>Table1[[#This Row],[Final Meter Reading (km) ]]-Table1[[#This Row],[Initial Meter Reading (km) ]]</f>
        <v>0</v>
      </c>
      <c r="M1439" s="174">
        <f>IF(ISBLANK(Table1[[#This Row],[Fuel Used (in liters)]]),,Table1[[#This Row],[Distance Travelled (km)]]/Table1[[#This Row],[Fuel Used (in liters)]])</f>
        <v>0</v>
      </c>
    </row>
    <row r="1440" spans="2:13">
      <c r="B1440">
        <f>IF(ISBLANK(Table1[[#This Row],[Date]]), ,MONTH(Table1[[#This Row],[Date]]))</f>
        <v>0</v>
      </c>
      <c r="K1440" s="19">
        <f>Table1[[#This Row],[Final Meter Reading (km) ]]-Table1[[#This Row],[Initial Meter Reading (km) ]]</f>
        <v>0</v>
      </c>
      <c r="M1440" s="174">
        <f>IF(ISBLANK(Table1[[#This Row],[Fuel Used (in liters)]]),,Table1[[#This Row],[Distance Travelled (km)]]/Table1[[#This Row],[Fuel Used (in liters)]])</f>
        <v>0</v>
      </c>
    </row>
    <row r="1441" spans="2:13">
      <c r="B1441">
        <f>IF(ISBLANK(Table1[[#This Row],[Date]]), ,MONTH(Table1[[#This Row],[Date]]))</f>
        <v>0</v>
      </c>
      <c r="K1441" s="19">
        <f>Table1[[#This Row],[Final Meter Reading (km) ]]-Table1[[#This Row],[Initial Meter Reading (km) ]]</f>
        <v>0</v>
      </c>
      <c r="M1441" s="174">
        <f>IF(ISBLANK(Table1[[#This Row],[Fuel Used (in liters)]]),,Table1[[#This Row],[Distance Travelled (km)]]/Table1[[#This Row],[Fuel Used (in liters)]])</f>
        <v>0</v>
      </c>
    </row>
    <row r="1442" spans="2:13">
      <c r="B1442">
        <f>IF(ISBLANK(Table1[[#This Row],[Date]]), ,MONTH(Table1[[#This Row],[Date]]))</f>
        <v>0</v>
      </c>
      <c r="K1442" s="19">
        <f>Table1[[#This Row],[Final Meter Reading (km) ]]-Table1[[#This Row],[Initial Meter Reading (km) ]]</f>
        <v>0</v>
      </c>
      <c r="M1442" s="174">
        <f>IF(ISBLANK(Table1[[#This Row],[Fuel Used (in liters)]]),,Table1[[#This Row],[Distance Travelled (km)]]/Table1[[#This Row],[Fuel Used (in liters)]])</f>
        <v>0</v>
      </c>
    </row>
    <row r="1443" spans="2:13">
      <c r="B1443">
        <f>IF(ISBLANK(Table1[[#This Row],[Date]]), ,MONTH(Table1[[#This Row],[Date]]))</f>
        <v>0</v>
      </c>
      <c r="K1443" s="19">
        <f>Table1[[#This Row],[Final Meter Reading (km) ]]-Table1[[#This Row],[Initial Meter Reading (km) ]]</f>
        <v>0</v>
      </c>
      <c r="M1443" s="174">
        <f>IF(ISBLANK(Table1[[#This Row],[Fuel Used (in liters)]]),,Table1[[#This Row],[Distance Travelled (km)]]/Table1[[#This Row],[Fuel Used (in liters)]])</f>
        <v>0</v>
      </c>
    </row>
    <row r="1444" spans="2:13">
      <c r="B1444">
        <f>IF(ISBLANK(Table1[[#This Row],[Date]]), ,MONTH(Table1[[#This Row],[Date]]))</f>
        <v>0</v>
      </c>
      <c r="K1444" s="19">
        <f>Table1[[#This Row],[Final Meter Reading (km) ]]-Table1[[#This Row],[Initial Meter Reading (km) ]]</f>
        <v>0</v>
      </c>
      <c r="M1444" s="174">
        <f>IF(ISBLANK(Table1[[#This Row],[Fuel Used (in liters)]]),,Table1[[#This Row],[Distance Travelled (km)]]/Table1[[#This Row],[Fuel Used (in liters)]])</f>
        <v>0</v>
      </c>
    </row>
    <row r="1445" spans="2:13">
      <c r="B1445">
        <f>IF(ISBLANK(Table1[[#This Row],[Date]]), ,MONTH(Table1[[#This Row],[Date]]))</f>
        <v>0</v>
      </c>
      <c r="K1445" s="19">
        <f>Table1[[#This Row],[Final Meter Reading (km) ]]-Table1[[#This Row],[Initial Meter Reading (km) ]]</f>
        <v>0</v>
      </c>
      <c r="M1445" s="174">
        <f>IF(ISBLANK(Table1[[#This Row],[Fuel Used (in liters)]]),,Table1[[#This Row],[Distance Travelled (km)]]/Table1[[#This Row],[Fuel Used (in liters)]])</f>
        <v>0</v>
      </c>
    </row>
    <row r="1446" spans="2:13">
      <c r="B1446">
        <f>IF(ISBLANK(Table1[[#This Row],[Date]]), ,MONTH(Table1[[#This Row],[Date]]))</f>
        <v>0</v>
      </c>
      <c r="K1446" s="19">
        <f>Table1[[#This Row],[Final Meter Reading (km) ]]-Table1[[#This Row],[Initial Meter Reading (km) ]]</f>
        <v>0</v>
      </c>
      <c r="M1446" s="174">
        <f>IF(ISBLANK(Table1[[#This Row],[Fuel Used (in liters)]]),,Table1[[#This Row],[Distance Travelled (km)]]/Table1[[#This Row],[Fuel Used (in liters)]])</f>
        <v>0</v>
      </c>
    </row>
    <row r="1447" spans="2:13">
      <c r="B1447">
        <f>IF(ISBLANK(Table1[[#This Row],[Date]]), ,MONTH(Table1[[#This Row],[Date]]))</f>
        <v>0</v>
      </c>
      <c r="K1447" s="19">
        <f>Table1[[#This Row],[Final Meter Reading (km) ]]-Table1[[#This Row],[Initial Meter Reading (km) ]]</f>
        <v>0</v>
      </c>
      <c r="M1447" s="174">
        <f>IF(ISBLANK(Table1[[#This Row],[Fuel Used (in liters)]]),,Table1[[#This Row],[Distance Travelled (km)]]/Table1[[#This Row],[Fuel Used (in liters)]])</f>
        <v>0</v>
      </c>
    </row>
    <row r="1448" spans="2:13">
      <c r="B1448">
        <f>IF(ISBLANK(Table1[[#This Row],[Date]]), ,MONTH(Table1[[#This Row],[Date]]))</f>
        <v>0</v>
      </c>
      <c r="K1448" s="19">
        <f>Table1[[#This Row],[Final Meter Reading (km) ]]-Table1[[#This Row],[Initial Meter Reading (km) ]]</f>
        <v>0</v>
      </c>
      <c r="M1448" s="174">
        <f>IF(ISBLANK(Table1[[#This Row],[Fuel Used (in liters)]]),,Table1[[#This Row],[Distance Travelled (km)]]/Table1[[#This Row],[Fuel Used (in liters)]])</f>
        <v>0</v>
      </c>
    </row>
    <row r="1449" spans="2:13">
      <c r="B1449">
        <f>IF(ISBLANK(Table1[[#This Row],[Date]]), ,MONTH(Table1[[#This Row],[Date]]))</f>
        <v>0</v>
      </c>
      <c r="K1449" s="19">
        <f>Table1[[#This Row],[Final Meter Reading (km) ]]-Table1[[#This Row],[Initial Meter Reading (km) ]]</f>
        <v>0</v>
      </c>
      <c r="M1449" s="174">
        <f>IF(ISBLANK(Table1[[#This Row],[Fuel Used (in liters)]]),,Table1[[#This Row],[Distance Travelled (km)]]/Table1[[#This Row],[Fuel Used (in liters)]])</f>
        <v>0</v>
      </c>
    </row>
    <row r="1450" spans="2:13">
      <c r="B1450">
        <f>IF(ISBLANK(Table1[[#This Row],[Date]]), ,MONTH(Table1[[#This Row],[Date]]))</f>
        <v>0</v>
      </c>
      <c r="K1450" s="19">
        <f>Table1[[#This Row],[Final Meter Reading (km) ]]-Table1[[#This Row],[Initial Meter Reading (km) ]]</f>
        <v>0</v>
      </c>
      <c r="M1450" s="174">
        <f>IF(ISBLANK(Table1[[#This Row],[Fuel Used (in liters)]]),,Table1[[#This Row],[Distance Travelled (km)]]/Table1[[#This Row],[Fuel Used (in liters)]])</f>
        <v>0</v>
      </c>
    </row>
    <row r="1451" spans="2:13">
      <c r="B1451">
        <f>IF(ISBLANK(Table1[[#This Row],[Date]]), ,MONTH(Table1[[#This Row],[Date]]))</f>
        <v>0</v>
      </c>
      <c r="K1451" s="19">
        <f>Table1[[#This Row],[Final Meter Reading (km) ]]-Table1[[#This Row],[Initial Meter Reading (km) ]]</f>
        <v>0</v>
      </c>
      <c r="M1451" s="174">
        <f>IF(ISBLANK(Table1[[#This Row],[Fuel Used (in liters)]]),,Table1[[#This Row],[Distance Travelled (km)]]/Table1[[#This Row],[Fuel Used (in liters)]])</f>
        <v>0</v>
      </c>
    </row>
    <row r="1452" spans="2:13">
      <c r="B1452">
        <f>IF(ISBLANK(Table1[[#This Row],[Date]]), ,MONTH(Table1[[#This Row],[Date]]))</f>
        <v>0</v>
      </c>
      <c r="K1452" s="19">
        <f>Table1[[#This Row],[Final Meter Reading (km) ]]-Table1[[#This Row],[Initial Meter Reading (km) ]]</f>
        <v>0</v>
      </c>
      <c r="M1452" s="174">
        <f>IF(ISBLANK(Table1[[#This Row],[Fuel Used (in liters)]]),,Table1[[#This Row],[Distance Travelled (km)]]/Table1[[#This Row],[Fuel Used (in liters)]])</f>
        <v>0</v>
      </c>
    </row>
    <row r="1453" spans="2:13">
      <c r="B1453">
        <f>IF(ISBLANK(Table1[[#This Row],[Date]]), ,MONTH(Table1[[#This Row],[Date]]))</f>
        <v>0</v>
      </c>
      <c r="K1453" s="19">
        <f>Table1[[#This Row],[Final Meter Reading (km) ]]-Table1[[#This Row],[Initial Meter Reading (km) ]]</f>
        <v>0</v>
      </c>
      <c r="M1453" s="174">
        <f>IF(ISBLANK(Table1[[#This Row],[Fuel Used (in liters)]]),,Table1[[#This Row],[Distance Travelled (km)]]/Table1[[#This Row],[Fuel Used (in liters)]])</f>
        <v>0</v>
      </c>
    </row>
    <row r="1454" spans="2:13">
      <c r="B1454">
        <f>IF(ISBLANK(Table1[[#This Row],[Date]]), ,MONTH(Table1[[#This Row],[Date]]))</f>
        <v>0</v>
      </c>
      <c r="K1454" s="19">
        <f>Table1[[#This Row],[Final Meter Reading (km) ]]-Table1[[#This Row],[Initial Meter Reading (km) ]]</f>
        <v>0</v>
      </c>
      <c r="M1454" s="174">
        <f>IF(ISBLANK(Table1[[#This Row],[Fuel Used (in liters)]]),,Table1[[#This Row],[Distance Travelled (km)]]/Table1[[#This Row],[Fuel Used (in liters)]])</f>
        <v>0</v>
      </c>
    </row>
    <row r="1455" spans="2:13">
      <c r="B1455">
        <f>IF(ISBLANK(Table1[[#This Row],[Date]]), ,MONTH(Table1[[#This Row],[Date]]))</f>
        <v>0</v>
      </c>
      <c r="K1455" s="19">
        <f>Table1[[#This Row],[Final Meter Reading (km) ]]-Table1[[#This Row],[Initial Meter Reading (km) ]]</f>
        <v>0</v>
      </c>
      <c r="M1455" s="174">
        <f>IF(ISBLANK(Table1[[#This Row],[Fuel Used (in liters)]]),,Table1[[#This Row],[Distance Travelled (km)]]/Table1[[#This Row],[Fuel Used (in liters)]])</f>
        <v>0</v>
      </c>
    </row>
    <row r="1456" spans="2:13">
      <c r="B1456">
        <f>IF(ISBLANK(Table1[[#This Row],[Date]]), ,MONTH(Table1[[#This Row],[Date]]))</f>
        <v>0</v>
      </c>
      <c r="K1456" s="19">
        <f>Table1[[#This Row],[Final Meter Reading (km) ]]-Table1[[#This Row],[Initial Meter Reading (km) ]]</f>
        <v>0</v>
      </c>
      <c r="M1456" s="174">
        <f>IF(ISBLANK(Table1[[#This Row],[Fuel Used (in liters)]]),,Table1[[#This Row],[Distance Travelled (km)]]/Table1[[#This Row],[Fuel Used (in liters)]])</f>
        <v>0</v>
      </c>
    </row>
    <row r="1457" spans="2:13">
      <c r="B1457">
        <f>IF(ISBLANK(Table1[[#This Row],[Date]]), ,MONTH(Table1[[#This Row],[Date]]))</f>
        <v>0</v>
      </c>
      <c r="K1457" s="19">
        <f>Table1[[#This Row],[Final Meter Reading (km) ]]-Table1[[#This Row],[Initial Meter Reading (km) ]]</f>
        <v>0</v>
      </c>
      <c r="M1457" s="174">
        <f>IF(ISBLANK(Table1[[#This Row],[Fuel Used (in liters)]]),,Table1[[#This Row],[Distance Travelled (km)]]/Table1[[#This Row],[Fuel Used (in liters)]])</f>
        <v>0</v>
      </c>
    </row>
    <row r="1458" spans="2:13">
      <c r="B1458">
        <f>IF(ISBLANK(Table1[[#This Row],[Date]]), ,MONTH(Table1[[#This Row],[Date]]))</f>
        <v>0</v>
      </c>
      <c r="K1458" s="19">
        <f>Table1[[#This Row],[Final Meter Reading (km) ]]-Table1[[#This Row],[Initial Meter Reading (km) ]]</f>
        <v>0</v>
      </c>
      <c r="M1458" s="174">
        <f>IF(ISBLANK(Table1[[#This Row],[Fuel Used (in liters)]]),,Table1[[#This Row],[Distance Travelled (km)]]/Table1[[#This Row],[Fuel Used (in liters)]])</f>
        <v>0</v>
      </c>
    </row>
    <row r="1459" spans="2:13">
      <c r="B1459">
        <f>IF(ISBLANK(Table1[[#This Row],[Date]]), ,MONTH(Table1[[#This Row],[Date]]))</f>
        <v>0</v>
      </c>
      <c r="K1459" s="19">
        <f>Table1[[#This Row],[Final Meter Reading (km) ]]-Table1[[#This Row],[Initial Meter Reading (km) ]]</f>
        <v>0</v>
      </c>
      <c r="M1459" s="174">
        <f>IF(ISBLANK(Table1[[#This Row],[Fuel Used (in liters)]]),,Table1[[#This Row],[Distance Travelled (km)]]/Table1[[#This Row],[Fuel Used (in liters)]])</f>
        <v>0</v>
      </c>
    </row>
    <row r="1460" spans="2:13">
      <c r="B1460">
        <f>IF(ISBLANK(Table1[[#This Row],[Date]]), ,MONTH(Table1[[#This Row],[Date]]))</f>
        <v>0</v>
      </c>
      <c r="K1460" s="19">
        <f>Table1[[#This Row],[Final Meter Reading (km) ]]-Table1[[#This Row],[Initial Meter Reading (km) ]]</f>
        <v>0</v>
      </c>
      <c r="M1460" s="174">
        <f>IF(ISBLANK(Table1[[#This Row],[Fuel Used (in liters)]]),,Table1[[#This Row],[Distance Travelled (km)]]/Table1[[#This Row],[Fuel Used (in liters)]])</f>
        <v>0</v>
      </c>
    </row>
    <row r="1461" spans="2:13">
      <c r="B1461">
        <f>IF(ISBLANK(Table1[[#This Row],[Date]]), ,MONTH(Table1[[#This Row],[Date]]))</f>
        <v>0</v>
      </c>
      <c r="K1461" s="19">
        <f>Table1[[#This Row],[Final Meter Reading (km) ]]-Table1[[#This Row],[Initial Meter Reading (km) ]]</f>
        <v>0</v>
      </c>
      <c r="M1461" s="174">
        <f>IF(ISBLANK(Table1[[#This Row],[Fuel Used (in liters)]]),,Table1[[#This Row],[Distance Travelled (km)]]/Table1[[#This Row],[Fuel Used (in liters)]])</f>
        <v>0</v>
      </c>
    </row>
    <row r="1462" spans="2:13">
      <c r="B1462">
        <f>IF(ISBLANK(Table1[[#This Row],[Date]]), ,MONTH(Table1[[#This Row],[Date]]))</f>
        <v>0</v>
      </c>
      <c r="K1462" s="19">
        <f>Table1[[#This Row],[Final Meter Reading (km) ]]-Table1[[#This Row],[Initial Meter Reading (km) ]]</f>
        <v>0</v>
      </c>
      <c r="M1462" s="174">
        <f>IF(ISBLANK(Table1[[#This Row],[Fuel Used (in liters)]]),,Table1[[#This Row],[Distance Travelled (km)]]/Table1[[#This Row],[Fuel Used (in liters)]])</f>
        <v>0</v>
      </c>
    </row>
    <row r="1463" spans="2:13">
      <c r="B1463">
        <f>IF(ISBLANK(Table1[[#This Row],[Date]]), ,MONTH(Table1[[#This Row],[Date]]))</f>
        <v>0</v>
      </c>
      <c r="K1463" s="19">
        <f>Table1[[#This Row],[Final Meter Reading (km) ]]-Table1[[#This Row],[Initial Meter Reading (km) ]]</f>
        <v>0</v>
      </c>
      <c r="M1463" s="174">
        <f>IF(ISBLANK(Table1[[#This Row],[Fuel Used (in liters)]]),,Table1[[#This Row],[Distance Travelled (km)]]/Table1[[#This Row],[Fuel Used (in liters)]])</f>
        <v>0</v>
      </c>
    </row>
    <row r="1464" spans="2:13">
      <c r="B1464">
        <f>IF(ISBLANK(Table1[[#This Row],[Date]]), ,MONTH(Table1[[#This Row],[Date]]))</f>
        <v>0</v>
      </c>
      <c r="K1464" s="19">
        <f>Table1[[#This Row],[Final Meter Reading (km) ]]-Table1[[#This Row],[Initial Meter Reading (km) ]]</f>
        <v>0</v>
      </c>
      <c r="M1464" s="174">
        <f>IF(ISBLANK(Table1[[#This Row],[Fuel Used (in liters)]]),,Table1[[#This Row],[Distance Travelled (km)]]/Table1[[#This Row],[Fuel Used (in liters)]])</f>
        <v>0</v>
      </c>
    </row>
    <row r="1465" spans="2:13">
      <c r="B1465">
        <f>IF(ISBLANK(Table1[[#This Row],[Date]]), ,MONTH(Table1[[#This Row],[Date]]))</f>
        <v>0</v>
      </c>
      <c r="K1465" s="19">
        <f>Table1[[#This Row],[Final Meter Reading (km) ]]-Table1[[#This Row],[Initial Meter Reading (km) ]]</f>
        <v>0</v>
      </c>
      <c r="M1465" s="174">
        <f>IF(ISBLANK(Table1[[#This Row],[Fuel Used (in liters)]]),,Table1[[#This Row],[Distance Travelled (km)]]/Table1[[#This Row],[Fuel Used (in liters)]])</f>
        <v>0</v>
      </c>
    </row>
    <row r="1466" spans="2:13">
      <c r="B1466">
        <f>IF(ISBLANK(Table1[[#This Row],[Date]]), ,MONTH(Table1[[#This Row],[Date]]))</f>
        <v>0</v>
      </c>
      <c r="K1466" s="19">
        <f>Table1[[#This Row],[Final Meter Reading (km) ]]-Table1[[#This Row],[Initial Meter Reading (km) ]]</f>
        <v>0</v>
      </c>
      <c r="M1466" s="174">
        <f>IF(ISBLANK(Table1[[#This Row],[Fuel Used (in liters)]]),,Table1[[#This Row],[Distance Travelled (km)]]/Table1[[#This Row],[Fuel Used (in liters)]])</f>
        <v>0</v>
      </c>
    </row>
    <row r="1467" spans="2:13">
      <c r="B1467">
        <f>IF(ISBLANK(Table1[[#This Row],[Date]]), ,MONTH(Table1[[#This Row],[Date]]))</f>
        <v>0</v>
      </c>
      <c r="K1467" s="19">
        <f>Table1[[#This Row],[Final Meter Reading (km) ]]-Table1[[#This Row],[Initial Meter Reading (km) ]]</f>
        <v>0</v>
      </c>
      <c r="M1467" s="174">
        <f>IF(ISBLANK(Table1[[#This Row],[Fuel Used (in liters)]]),,Table1[[#This Row],[Distance Travelled (km)]]/Table1[[#This Row],[Fuel Used (in liters)]])</f>
        <v>0</v>
      </c>
    </row>
    <row r="1468" spans="2:13">
      <c r="B1468">
        <f>IF(ISBLANK(Table1[[#This Row],[Date]]), ,MONTH(Table1[[#This Row],[Date]]))</f>
        <v>0</v>
      </c>
      <c r="K1468" s="19">
        <f>Table1[[#This Row],[Final Meter Reading (km) ]]-Table1[[#This Row],[Initial Meter Reading (km) ]]</f>
        <v>0</v>
      </c>
      <c r="M1468" s="174">
        <f>IF(ISBLANK(Table1[[#This Row],[Fuel Used (in liters)]]),,Table1[[#This Row],[Distance Travelled (km)]]/Table1[[#This Row],[Fuel Used (in liters)]])</f>
        <v>0</v>
      </c>
    </row>
    <row r="1469" spans="2:13">
      <c r="B1469">
        <f>IF(ISBLANK(Table1[[#This Row],[Date]]), ,MONTH(Table1[[#This Row],[Date]]))</f>
        <v>0</v>
      </c>
      <c r="K1469" s="19">
        <f>Table1[[#This Row],[Final Meter Reading (km) ]]-Table1[[#This Row],[Initial Meter Reading (km) ]]</f>
        <v>0</v>
      </c>
      <c r="M1469" s="174">
        <f>IF(ISBLANK(Table1[[#This Row],[Fuel Used (in liters)]]),,Table1[[#This Row],[Distance Travelled (km)]]/Table1[[#This Row],[Fuel Used (in liters)]])</f>
        <v>0</v>
      </c>
    </row>
    <row r="1470" spans="2:13">
      <c r="B1470">
        <f>IF(ISBLANK(Table1[[#This Row],[Date]]), ,MONTH(Table1[[#This Row],[Date]]))</f>
        <v>0</v>
      </c>
      <c r="K1470" s="19">
        <f>Table1[[#This Row],[Final Meter Reading (km) ]]-Table1[[#This Row],[Initial Meter Reading (km) ]]</f>
        <v>0</v>
      </c>
      <c r="M1470" s="174">
        <f>IF(ISBLANK(Table1[[#This Row],[Fuel Used (in liters)]]),,Table1[[#This Row],[Distance Travelled (km)]]/Table1[[#This Row],[Fuel Used (in liters)]])</f>
        <v>0</v>
      </c>
    </row>
    <row r="1471" spans="2:13">
      <c r="B1471">
        <f>IF(ISBLANK(Table1[[#This Row],[Date]]), ,MONTH(Table1[[#This Row],[Date]]))</f>
        <v>0</v>
      </c>
      <c r="K1471" s="19">
        <f>Table1[[#This Row],[Final Meter Reading (km) ]]-Table1[[#This Row],[Initial Meter Reading (km) ]]</f>
        <v>0</v>
      </c>
      <c r="M1471" s="174">
        <f>IF(ISBLANK(Table1[[#This Row],[Fuel Used (in liters)]]),,Table1[[#This Row],[Distance Travelled (km)]]/Table1[[#This Row],[Fuel Used (in liters)]])</f>
        <v>0</v>
      </c>
    </row>
    <row r="1472" spans="2:13">
      <c r="B1472">
        <f>IF(ISBLANK(Table1[[#This Row],[Date]]), ,MONTH(Table1[[#This Row],[Date]]))</f>
        <v>0</v>
      </c>
      <c r="K1472" s="19">
        <f>Table1[[#This Row],[Final Meter Reading (km) ]]-Table1[[#This Row],[Initial Meter Reading (km) ]]</f>
        <v>0</v>
      </c>
      <c r="M1472" s="174">
        <f>IF(ISBLANK(Table1[[#This Row],[Fuel Used (in liters)]]),,Table1[[#This Row],[Distance Travelled (km)]]/Table1[[#This Row],[Fuel Used (in liters)]])</f>
        <v>0</v>
      </c>
    </row>
    <row r="1473" spans="2:13">
      <c r="B1473">
        <f>IF(ISBLANK(Table1[[#This Row],[Date]]), ,MONTH(Table1[[#This Row],[Date]]))</f>
        <v>0</v>
      </c>
      <c r="K1473" s="19">
        <f>Table1[[#This Row],[Final Meter Reading (km) ]]-Table1[[#This Row],[Initial Meter Reading (km) ]]</f>
        <v>0</v>
      </c>
      <c r="M1473" s="174">
        <f>IF(ISBLANK(Table1[[#This Row],[Fuel Used (in liters)]]),,Table1[[#This Row],[Distance Travelled (km)]]/Table1[[#This Row],[Fuel Used (in liters)]])</f>
        <v>0</v>
      </c>
    </row>
    <row r="1474" spans="2:13">
      <c r="B1474">
        <f>IF(ISBLANK(Table1[[#This Row],[Date]]), ,MONTH(Table1[[#This Row],[Date]]))</f>
        <v>0</v>
      </c>
      <c r="K1474" s="19">
        <f>Table1[[#This Row],[Final Meter Reading (km) ]]-Table1[[#This Row],[Initial Meter Reading (km) ]]</f>
        <v>0</v>
      </c>
      <c r="M1474" s="174">
        <f>IF(ISBLANK(Table1[[#This Row],[Fuel Used (in liters)]]),,Table1[[#This Row],[Distance Travelled (km)]]/Table1[[#This Row],[Fuel Used (in liters)]])</f>
        <v>0</v>
      </c>
    </row>
    <row r="1475" spans="2:13">
      <c r="B1475">
        <f>IF(ISBLANK(Table1[[#This Row],[Date]]), ,MONTH(Table1[[#This Row],[Date]]))</f>
        <v>0</v>
      </c>
      <c r="K1475" s="19">
        <f>Table1[[#This Row],[Final Meter Reading (km) ]]-Table1[[#This Row],[Initial Meter Reading (km) ]]</f>
        <v>0</v>
      </c>
      <c r="M1475" s="174">
        <f>IF(ISBLANK(Table1[[#This Row],[Fuel Used (in liters)]]),,Table1[[#This Row],[Distance Travelled (km)]]/Table1[[#This Row],[Fuel Used (in liters)]])</f>
        <v>0</v>
      </c>
    </row>
    <row r="1476" spans="2:13">
      <c r="B1476">
        <f>IF(ISBLANK(Table1[[#This Row],[Date]]), ,MONTH(Table1[[#This Row],[Date]]))</f>
        <v>0</v>
      </c>
      <c r="K1476" s="19">
        <f>Table1[[#This Row],[Final Meter Reading (km) ]]-Table1[[#This Row],[Initial Meter Reading (km) ]]</f>
        <v>0</v>
      </c>
      <c r="M1476" s="174">
        <f>IF(ISBLANK(Table1[[#This Row],[Fuel Used (in liters)]]),,Table1[[#This Row],[Distance Travelled (km)]]/Table1[[#This Row],[Fuel Used (in liters)]])</f>
        <v>0</v>
      </c>
    </row>
    <row r="1477" spans="2:13">
      <c r="B1477">
        <f>IF(ISBLANK(Table1[[#This Row],[Date]]), ,MONTH(Table1[[#This Row],[Date]]))</f>
        <v>0</v>
      </c>
      <c r="K1477" s="19">
        <f>Table1[[#This Row],[Final Meter Reading (km) ]]-Table1[[#This Row],[Initial Meter Reading (km) ]]</f>
        <v>0</v>
      </c>
      <c r="M1477" s="174">
        <f>IF(ISBLANK(Table1[[#This Row],[Fuel Used (in liters)]]),,Table1[[#This Row],[Distance Travelled (km)]]/Table1[[#This Row],[Fuel Used (in liters)]])</f>
        <v>0</v>
      </c>
    </row>
    <row r="1478" spans="2:13">
      <c r="B1478">
        <f>IF(ISBLANK(Table1[[#This Row],[Date]]), ,MONTH(Table1[[#This Row],[Date]]))</f>
        <v>0</v>
      </c>
      <c r="K1478" s="19">
        <f>Table1[[#This Row],[Final Meter Reading (km) ]]-Table1[[#This Row],[Initial Meter Reading (km) ]]</f>
        <v>0</v>
      </c>
      <c r="M1478" s="174">
        <f>IF(ISBLANK(Table1[[#This Row],[Fuel Used (in liters)]]),,Table1[[#This Row],[Distance Travelled (km)]]/Table1[[#This Row],[Fuel Used (in liters)]])</f>
        <v>0</v>
      </c>
    </row>
    <row r="1479" spans="2:13">
      <c r="B1479">
        <f>IF(ISBLANK(Table1[[#This Row],[Date]]), ,MONTH(Table1[[#This Row],[Date]]))</f>
        <v>0</v>
      </c>
      <c r="K1479" s="19">
        <f>Table1[[#This Row],[Final Meter Reading (km) ]]-Table1[[#This Row],[Initial Meter Reading (km) ]]</f>
        <v>0</v>
      </c>
      <c r="M1479" s="174">
        <f>IF(ISBLANK(Table1[[#This Row],[Fuel Used (in liters)]]),,Table1[[#This Row],[Distance Travelled (km)]]/Table1[[#This Row],[Fuel Used (in liters)]])</f>
        <v>0</v>
      </c>
    </row>
    <row r="1480" spans="2:13">
      <c r="B1480">
        <f>IF(ISBLANK(Table1[[#This Row],[Date]]), ,MONTH(Table1[[#This Row],[Date]]))</f>
        <v>0</v>
      </c>
      <c r="K1480" s="19">
        <f>Table1[[#This Row],[Final Meter Reading (km) ]]-Table1[[#This Row],[Initial Meter Reading (km) ]]</f>
        <v>0</v>
      </c>
      <c r="M1480" s="174">
        <f>IF(ISBLANK(Table1[[#This Row],[Fuel Used (in liters)]]),,Table1[[#This Row],[Distance Travelled (km)]]/Table1[[#This Row],[Fuel Used (in liters)]])</f>
        <v>0</v>
      </c>
    </row>
    <row r="1481" spans="2:13">
      <c r="B1481">
        <f>IF(ISBLANK(Table1[[#This Row],[Date]]), ,MONTH(Table1[[#This Row],[Date]]))</f>
        <v>0</v>
      </c>
      <c r="K1481" s="19">
        <f>Table1[[#This Row],[Final Meter Reading (km) ]]-Table1[[#This Row],[Initial Meter Reading (km) ]]</f>
        <v>0</v>
      </c>
      <c r="M1481" s="174">
        <f>IF(ISBLANK(Table1[[#This Row],[Fuel Used (in liters)]]),,Table1[[#This Row],[Distance Travelled (km)]]/Table1[[#This Row],[Fuel Used (in liters)]])</f>
        <v>0</v>
      </c>
    </row>
    <row r="1482" spans="2:13">
      <c r="B1482">
        <f>IF(ISBLANK(Table1[[#This Row],[Date]]), ,MONTH(Table1[[#This Row],[Date]]))</f>
        <v>0</v>
      </c>
      <c r="K1482" s="19">
        <f>Table1[[#This Row],[Final Meter Reading (km) ]]-Table1[[#This Row],[Initial Meter Reading (km) ]]</f>
        <v>0</v>
      </c>
      <c r="M1482" s="174">
        <f>IF(ISBLANK(Table1[[#This Row],[Fuel Used (in liters)]]),,Table1[[#This Row],[Distance Travelled (km)]]/Table1[[#This Row],[Fuel Used (in liters)]])</f>
        <v>0</v>
      </c>
    </row>
    <row r="1483" spans="2:13">
      <c r="B1483">
        <f>IF(ISBLANK(Table1[[#This Row],[Date]]), ,MONTH(Table1[[#This Row],[Date]]))</f>
        <v>0</v>
      </c>
      <c r="K1483" s="19">
        <f>Table1[[#This Row],[Final Meter Reading (km) ]]-Table1[[#This Row],[Initial Meter Reading (km) ]]</f>
        <v>0</v>
      </c>
      <c r="M1483" s="174">
        <f>IF(ISBLANK(Table1[[#This Row],[Fuel Used (in liters)]]),,Table1[[#This Row],[Distance Travelled (km)]]/Table1[[#This Row],[Fuel Used (in liters)]])</f>
        <v>0</v>
      </c>
    </row>
    <row r="1484" spans="2:13">
      <c r="B1484">
        <f>IF(ISBLANK(Table1[[#This Row],[Date]]), ,MONTH(Table1[[#This Row],[Date]]))</f>
        <v>0</v>
      </c>
      <c r="K1484" s="19">
        <f>Table1[[#This Row],[Final Meter Reading (km) ]]-Table1[[#This Row],[Initial Meter Reading (km) ]]</f>
        <v>0</v>
      </c>
      <c r="M1484" s="174">
        <f>IF(ISBLANK(Table1[[#This Row],[Fuel Used (in liters)]]),,Table1[[#This Row],[Distance Travelled (km)]]/Table1[[#This Row],[Fuel Used (in liters)]])</f>
        <v>0</v>
      </c>
    </row>
    <row r="1485" spans="2:13">
      <c r="B1485">
        <f>IF(ISBLANK(Table1[[#This Row],[Date]]), ,MONTH(Table1[[#This Row],[Date]]))</f>
        <v>0</v>
      </c>
      <c r="K1485" s="19">
        <f>Table1[[#This Row],[Final Meter Reading (km) ]]-Table1[[#This Row],[Initial Meter Reading (km) ]]</f>
        <v>0</v>
      </c>
      <c r="M1485" s="174">
        <f>IF(ISBLANK(Table1[[#This Row],[Fuel Used (in liters)]]),,Table1[[#This Row],[Distance Travelled (km)]]/Table1[[#This Row],[Fuel Used (in liters)]])</f>
        <v>0</v>
      </c>
    </row>
    <row r="1486" spans="2:13">
      <c r="B1486">
        <f>IF(ISBLANK(Table1[[#This Row],[Date]]), ,MONTH(Table1[[#This Row],[Date]]))</f>
        <v>0</v>
      </c>
      <c r="K1486" s="19">
        <f>Table1[[#This Row],[Final Meter Reading (km) ]]-Table1[[#This Row],[Initial Meter Reading (km) ]]</f>
        <v>0</v>
      </c>
      <c r="M1486" s="174">
        <f>IF(ISBLANK(Table1[[#This Row],[Fuel Used (in liters)]]),,Table1[[#This Row],[Distance Travelled (km)]]/Table1[[#This Row],[Fuel Used (in liters)]])</f>
        <v>0</v>
      </c>
    </row>
    <row r="1487" spans="2:13">
      <c r="B1487">
        <f>IF(ISBLANK(Table1[[#This Row],[Date]]), ,MONTH(Table1[[#This Row],[Date]]))</f>
        <v>0</v>
      </c>
      <c r="K1487" s="19">
        <f>Table1[[#This Row],[Final Meter Reading (km) ]]-Table1[[#This Row],[Initial Meter Reading (km) ]]</f>
        <v>0</v>
      </c>
      <c r="M1487" s="174">
        <f>IF(ISBLANK(Table1[[#This Row],[Fuel Used (in liters)]]),,Table1[[#This Row],[Distance Travelled (km)]]/Table1[[#This Row],[Fuel Used (in liters)]])</f>
        <v>0</v>
      </c>
    </row>
    <row r="1488" spans="2:13">
      <c r="B1488">
        <f>IF(ISBLANK(Table1[[#This Row],[Date]]), ,MONTH(Table1[[#This Row],[Date]]))</f>
        <v>0</v>
      </c>
      <c r="K1488" s="19">
        <f>Table1[[#This Row],[Final Meter Reading (km) ]]-Table1[[#This Row],[Initial Meter Reading (km) ]]</f>
        <v>0</v>
      </c>
      <c r="M1488" s="174">
        <f>IF(ISBLANK(Table1[[#This Row],[Fuel Used (in liters)]]),,Table1[[#This Row],[Distance Travelled (km)]]/Table1[[#This Row],[Fuel Used (in liters)]])</f>
        <v>0</v>
      </c>
    </row>
    <row r="1489" spans="2:13">
      <c r="B1489">
        <f>IF(ISBLANK(Table1[[#This Row],[Date]]), ,MONTH(Table1[[#This Row],[Date]]))</f>
        <v>0</v>
      </c>
      <c r="K1489" s="19">
        <f>Table1[[#This Row],[Final Meter Reading (km) ]]-Table1[[#This Row],[Initial Meter Reading (km) ]]</f>
        <v>0</v>
      </c>
      <c r="M1489" s="174">
        <f>IF(ISBLANK(Table1[[#This Row],[Fuel Used (in liters)]]),,Table1[[#This Row],[Distance Travelled (km)]]/Table1[[#This Row],[Fuel Used (in liters)]])</f>
        <v>0</v>
      </c>
    </row>
    <row r="1490" spans="2:13">
      <c r="B1490">
        <f>IF(ISBLANK(Table1[[#This Row],[Date]]), ,MONTH(Table1[[#This Row],[Date]]))</f>
        <v>0</v>
      </c>
      <c r="K1490" s="19">
        <f>Table1[[#This Row],[Final Meter Reading (km) ]]-Table1[[#This Row],[Initial Meter Reading (km) ]]</f>
        <v>0</v>
      </c>
      <c r="M1490" s="174">
        <f>IF(ISBLANK(Table1[[#This Row],[Fuel Used (in liters)]]),,Table1[[#This Row],[Distance Travelled (km)]]/Table1[[#This Row],[Fuel Used (in liters)]])</f>
        <v>0</v>
      </c>
    </row>
    <row r="1491" spans="2:13">
      <c r="B1491">
        <f>IF(ISBLANK(Table1[[#This Row],[Date]]), ,MONTH(Table1[[#This Row],[Date]]))</f>
        <v>0</v>
      </c>
      <c r="K1491" s="19">
        <f>Table1[[#This Row],[Final Meter Reading (km) ]]-Table1[[#This Row],[Initial Meter Reading (km) ]]</f>
        <v>0</v>
      </c>
      <c r="M1491" s="174">
        <f>IF(ISBLANK(Table1[[#This Row],[Fuel Used (in liters)]]),,Table1[[#This Row],[Distance Travelled (km)]]/Table1[[#This Row],[Fuel Used (in liters)]])</f>
        <v>0</v>
      </c>
    </row>
    <row r="1492" spans="2:13">
      <c r="B1492">
        <f>IF(ISBLANK(Table1[[#This Row],[Date]]), ,MONTH(Table1[[#This Row],[Date]]))</f>
        <v>0</v>
      </c>
      <c r="K1492" s="19">
        <f>Table1[[#This Row],[Final Meter Reading (km) ]]-Table1[[#This Row],[Initial Meter Reading (km) ]]</f>
        <v>0</v>
      </c>
      <c r="M1492" s="174">
        <f>IF(ISBLANK(Table1[[#This Row],[Fuel Used (in liters)]]),,Table1[[#This Row],[Distance Travelled (km)]]/Table1[[#This Row],[Fuel Used (in liters)]])</f>
        <v>0</v>
      </c>
    </row>
    <row r="1493" spans="2:13">
      <c r="B1493">
        <f>IF(ISBLANK(Table1[[#This Row],[Date]]), ,MONTH(Table1[[#This Row],[Date]]))</f>
        <v>0</v>
      </c>
      <c r="K1493" s="19">
        <f>Table1[[#This Row],[Final Meter Reading (km) ]]-Table1[[#This Row],[Initial Meter Reading (km) ]]</f>
        <v>0</v>
      </c>
      <c r="M1493" s="174">
        <f>IF(ISBLANK(Table1[[#This Row],[Fuel Used (in liters)]]),,Table1[[#This Row],[Distance Travelled (km)]]/Table1[[#This Row],[Fuel Used (in liters)]])</f>
        <v>0</v>
      </c>
    </row>
    <row r="1494" spans="2:13">
      <c r="B1494">
        <f>IF(ISBLANK(Table1[[#This Row],[Date]]), ,MONTH(Table1[[#This Row],[Date]]))</f>
        <v>0</v>
      </c>
      <c r="K1494" s="19">
        <f>Table1[[#This Row],[Final Meter Reading (km) ]]-Table1[[#This Row],[Initial Meter Reading (km) ]]</f>
        <v>0</v>
      </c>
      <c r="M1494" s="174">
        <f>IF(ISBLANK(Table1[[#This Row],[Fuel Used (in liters)]]),,Table1[[#This Row],[Distance Travelled (km)]]/Table1[[#This Row],[Fuel Used (in liters)]])</f>
        <v>0</v>
      </c>
    </row>
    <row r="1495" spans="2:13">
      <c r="B1495">
        <f>IF(ISBLANK(Table1[[#This Row],[Date]]), ,MONTH(Table1[[#This Row],[Date]]))</f>
        <v>0</v>
      </c>
      <c r="K1495" s="19">
        <f>Table1[[#This Row],[Final Meter Reading (km) ]]-Table1[[#This Row],[Initial Meter Reading (km) ]]</f>
        <v>0</v>
      </c>
      <c r="M1495" s="174">
        <f>IF(ISBLANK(Table1[[#This Row],[Fuel Used (in liters)]]),,Table1[[#This Row],[Distance Travelled (km)]]/Table1[[#This Row],[Fuel Used (in liters)]])</f>
        <v>0</v>
      </c>
    </row>
    <row r="1496" spans="2:13">
      <c r="B1496">
        <f>IF(ISBLANK(Table1[[#This Row],[Date]]), ,MONTH(Table1[[#This Row],[Date]]))</f>
        <v>0</v>
      </c>
      <c r="K1496" s="19">
        <f>Table1[[#This Row],[Final Meter Reading (km) ]]-Table1[[#This Row],[Initial Meter Reading (km) ]]</f>
        <v>0</v>
      </c>
      <c r="M1496" s="174">
        <f>IF(ISBLANK(Table1[[#This Row],[Fuel Used (in liters)]]),,Table1[[#This Row],[Distance Travelled (km)]]/Table1[[#This Row],[Fuel Used (in liters)]])</f>
        <v>0</v>
      </c>
    </row>
    <row r="1497" spans="2:13">
      <c r="B1497">
        <f>IF(ISBLANK(Table1[[#This Row],[Date]]), ,MONTH(Table1[[#This Row],[Date]]))</f>
        <v>0</v>
      </c>
      <c r="K1497" s="19">
        <f>Table1[[#This Row],[Final Meter Reading (km) ]]-Table1[[#This Row],[Initial Meter Reading (km) ]]</f>
        <v>0</v>
      </c>
      <c r="M1497" s="174">
        <f>IF(ISBLANK(Table1[[#This Row],[Fuel Used (in liters)]]),,Table1[[#This Row],[Distance Travelled (km)]]/Table1[[#This Row],[Fuel Used (in liters)]])</f>
        <v>0</v>
      </c>
    </row>
    <row r="1498" spans="2:13">
      <c r="B1498">
        <f>IF(ISBLANK(Table1[[#This Row],[Date]]), ,MONTH(Table1[[#This Row],[Date]]))</f>
        <v>0</v>
      </c>
      <c r="K1498" s="19">
        <f>Table1[[#This Row],[Final Meter Reading (km) ]]-Table1[[#This Row],[Initial Meter Reading (km) ]]</f>
        <v>0</v>
      </c>
      <c r="M1498" s="174">
        <f>IF(ISBLANK(Table1[[#This Row],[Fuel Used (in liters)]]),,Table1[[#This Row],[Distance Travelled (km)]]/Table1[[#This Row],[Fuel Used (in liters)]])</f>
        <v>0</v>
      </c>
    </row>
    <row r="1499" spans="2:13">
      <c r="B1499">
        <f>IF(ISBLANK(Table1[[#This Row],[Date]]), ,MONTH(Table1[[#This Row],[Date]]))</f>
        <v>0</v>
      </c>
      <c r="K1499" s="19">
        <f>Table1[[#This Row],[Final Meter Reading (km) ]]-Table1[[#This Row],[Initial Meter Reading (km) ]]</f>
        <v>0</v>
      </c>
      <c r="M1499" s="174">
        <f>IF(ISBLANK(Table1[[#This Row],[Fuel Used (in liters)]]),,Table1[[#This Row],[Distance Travelled (km)]]/Table1[[#This Row],[Fuel Used (in liters)]])</f>
        <v>0</v>
      </c>
    </row>
    <row r="1500" spans="2:13">
      <c r="B1500">
        <f>IF(ISBLANK(Table1[[#This Row],[Date]]), ,MONTH(Table1[[#This Row],[Date]]))</f>
        <v>0</v>
      </c>
      <c r="K1500" s="19">
        <f>Table1[[#This Row],[Final Meter Reading (km) ]]-Table1[[#This Row],[Initial Meter Reading (km) ]]</f>
        <v>0</v>
      </c>
      <c r="M1500" s="174">
        <f>IF(ISBLANK(Table1[[#This Row],[Fuel Used (in liters)]]),,Table1[[#This Row],[Distance Travelled (km)]]/Table1[[#This Row],[Fuel Used (in liters)]])</f>
        <v>0</v>
      </c>
    </row>
    <row r="1501" spans="2:13">
      <c r="B1501">
        <f>IF(ISBLANK(Table1[[#This Row],[Date]]), ,MONTH(Table1[[#This Row],[Date]]))</f>
        <v>0</v>
      </c>
      <c r="K1501" s="19">
        <f>Table1[[#This Row],[Final Meter Reading (km) ]]-Table1[[#This Row],[Initial Meter Reading (km) ]]</f>
        <v>0</v>
      </c>
      <c r="M1501" s="174">
        <f>IF(ISBLANK(Table1[[#This Row],[Fuel Used (in liters)]]),,Table1[[#This Row],[Distance Travelled (km)]]/Table1[[#This Row],[Fuel Used (in liters)]])</f>
        <v>0</v>
      </c>
    </row>
    <row r="1502" spans="2:13">
      <c r="B1502">
        <f>IF(ISBLANK(Table1[[#This Row],[Date]]), ,MONTH(Table1[[#This Row],[Date]]))</f>
        <v>0</v>
      </c>
      <c r="K1502" s="19">
        <f>Table1[[#This Row],[Final Meter Reading (km) ]]-Table1[[#This Row],[Initial Meter Reading (km) ]]</f>
        <v>0</v>
      </c>
      <c r="M1502" s="174">
        <f>IF(ISBLANK(Table1[[#This Row],[Fuel Used (in liters)]]),,Table1[[#This Row],[Distance Travelled (km)]]/Table1[[#This Row],[Fuel Used (in liters)]])</f>
        <v>0</v>
      </c>
    </row>
    <row r="1503" spans="2:13">
      <c r="B1503">
        <f>IF(ISBLANK(Table1[[#This Row],[Date]]), ,MONTH(Table1[[#This Row],[Date]]))</f>
        <v>0</v>
      </c>
      <c r="K1503" s="19">
        <f>Table1[[#This Row],[Final Meter Reading (km) ]]-Table1[[#This Row],[Initial Meter Reading (km) ]]</f>
        <v>0</v>
      </c>
      <c r="M1503" s="174">
        <f>IF(ISBLANK(Table1[[#This Row],[Fuel Used (in liters)]]),,Table1[[#This Row],[Distance Travelled (km)]]/Table1[[#This Row],[Fuel Used (in liters)]])</f>
        <v>0</v>
      </c>
    </row>
    <row r="1504" spans="2:13">
      <c r="B1504">
        <f>IF(ISBLANK(Table1[[#This Row],[Date]]), ,MONTH(Table1[[#This Row],[Date]]))</f>
        <v>0</v>
      </c>
      <c r="K1504" s="19">
        <f>Table1[[#This Row],[Final Meter Reading (km) ]]-Table1[[#This Row],[Initial Meter Reading (km) ]]</f>
        <v>0</v>
      </c>
      <c r="M1504" s="174">
        <f>IF(ISBLANK(Table1[[#This Row],[Fuel Used (in liters)]]),,Table1[[#This Row],[Distance Travelled (km)]]/Table1[[#This Row],[Fuel Used (in liters)]])</f>
        <v>0</v>
      </c>
    </row>
    <row r="1505" spans="2:13">
      <c r="B1505">
        <f>IF(ISBLANK(Table1[[#This Row],[Date]]), ,MONTH(Table1[[#This Row],[Date]]))</f>
        <v>0</v>
      </c>
      <c r="K1505" s="19">
        <f>Table1[[#This Row],[Final Meter Reading (km) ]]-Table1[[#This Row],[Initial Meter Reading (km) ]]</f>
        <v>0</v>
      </c>
      <c r="M1505" s="174">
        <f>IF(ISBLANK(Table1[[#This Row],[Fuel Used (in liters)]]),,Table1[[#This Row],[Distance Travelled (km)]]/Table1[[#This Row],[Fuel Used (in liters)]])</f>
        <v>0</v>
      </c>
    </row>
    <row r="1506" spans="2:13">
      <c r="B1506">
        <f>IF(ISBLANK(Table1[[#This Row],[Date]]), ,MONTH(Table1[[#This Row],[Date]]))</f>
        <v>0</v>
      </c>
      <c r="K1506" s="19">
        <f>Table1[[#This Row],[Final Meter Reading (km) ]]-Table1[[#This Row],[Initial Meter Reading (km) ]]</f>
        <v>0</v>
      </c>
      <c r="M1506" s="174">
        <f>IF(ISBLANK(Table1[[#This Row],[Fuel Used (in liters)]]),,Table1[[#This Row],[Distance Travelled (km)]]/Table1[[#This Row],[Fuel Used (in liters)]])</f>
        <v>0</v>
      </c>
    </row>
    <row r="1507" spans="2:13">
      <c r="B1507">
        <f>IF(ISBLANK(Table1[[#This Row],[Date]]), ,MONTH(Table1[[#This Row],[Date]]))</f>
        <v>0</v>
      </c>
      <c r="K1507" s="19">
        <f>Table1[[#This Row],[Final Meter Reading (km) ]]-Table1[[#This Row],[Initial Meter Reading (km) ]]</f>
        <v>0</v>
      </c>
      <c r="M1507" s="174">
        <f>IF(ISBLANK(Table1[[#This Row],[Fuel Used (in liters)]]),,Table1[[#This Row],[Distance Travelled (km)]]/Table1[[#This Row],[Fuel Used (in liters)]])</f>
        <v>0</v>
      </c>
    </row>
    <row r="1508" spans="2:13">
      <c r="B1508">
        <f>IF(ISBLANK(Table1[[#This Row],[Date]]), ,MONTH(Table1[[#This Row],[Date]]))</f>
        <v>0</v>
      </c>
      <c r="K1508" s="19">
        <f>Table1[[#This Row],[Final Meter Reading (km) ]]-Table1[[#This Row],[Initial Meter Reading (km) ]]</f>
        <v>0</v>
      </c>
      <c r="M1508" s="174">
        <f>IF(ISBLANK(Table1[[#This Row],[Fuel Used (in liters)]]),,Table1[[#This Row],[Distance Travelled (km)]]/Table1[[#This Row],[Fuel Used (in liters)]])</f>
        <v>0</v>
      </c>
    </row>
    <row r="1509" spans="2:13">
      <c r="B1509">
        <f>IF(ISBLANK(Table1[[#This Row],[Date]]), ,MONTH(Table1[[#This Row],[Date]]))</f>
        <v>0</v>
      </c>
      <c r="K1509" s="19">
        <f>Table1[[#This Row],[Final Meter Reading (km) ]]-Table1[[#This Row],[Initial Meter Reading (km) ]]</f>
        <v>0</v>
      </c>
      <c r="M1509" s="174">
        <f>IF(ISBLANK(Table1[[#This Row],[Fuel Used (in liters)]]),,Table1[[#This Row],[Distance Travelled (km)]]/Table1[[#This Row],[Fuel Used (in liters)]])</f>
        <v>0</v>
      </c>
    </row>
    <row r="1510" spans="2:13">
      <c r="B1510">
        <f>IF(ISBLANK(Table1[[#This Row],[Date]]), ,MONTH(Table1[[#This Row],[Date]]))</f>
        <v>0</v>
      </c>
      <c r="K1510" s="19">
        <f>Table1[[#This Row],[Final Meter Reading (km) ]]-Table1[[#This Row],[Initial Meter Reading (km) ]]</f>
        <v>0</v>
      </c>
      <c r="M1510" s="174">
        <f>IF(ISBLANK(Table1[[#This Row],[Fuel Used (in liters)]]),,Table1[[#This Row],[Distance Travelled (km)]]/Table1[[#This Row],[Fuel Used (in liters)]])</f>
        <v>0</v>
      </c>
    </row>
    <row r="1511" spans="2:13">
      <c r="B1511">
        <f>IF(ISBLANK(Table1[[#This Row],[Date]]), ,MONTH(Table1[[#This Row],[Date]]))</f>
        <v>0</v>
      </c>
      <c r="K1511" s="19">
        <f>Table1[[#This Row],[Final Meter Reading (km) ]]-Table1[[#This Row],[Initial Meter Reading (km) ]]</f>
        <v>0</v>
      </c>
      <c r="M1511" s="174">
        <f>IF(ISBLANK(Table1[[#This Row],[Fuel Used (in liters)]]),,Table1[[#This Row],[Distance Travelled (km)]]/Table1[[#This Row],[Fuel Used (in liters)]])</f>
        <v>0</v>
      </c>
    </row>
    <row r="1512" spans="2:13">
      <c r="B1512">
        <f>IF(ISBLANK(Table1[[#This Row],[Date]]), ,MONTH(Table1[[#This Row],[Date]]))</f>
        <v>0</v>
      </c>
      <c r="K1512" s="19">
        <f>Table1[[#This Row],[Final Meter Reading (km) ]]-Table1[[#This Row],[Initial Meter Reading (km) ]]</f>
        <v>0</v>
      </c>
      <c r="M1512" s="174">
        <f>IF(ISBLANK(Table1[[#This Row],[Fuel Used (in liters)]]),,Table1[[#This Row],[Distance Travelled (km)]]/Table1[[#This Row],[Fuel Used (in liters)]])</f>
        <v>0</v>
      </c>
    </row>
    <row r="1513" spans="2:13">
      <c r="B1513">
        <f>IF(ISBLANK(Table1[[#This Row],[Date]]), ,MONTH(Table1[[#This Row],[Date]]))</f>
        <v>0</v>
      </c>
      <c r="K1513" s="19">
        <f>Table1[[#This Row],[Final Meter Reading (km) ]]-Table1[[#This Row],[Initial Meter Reading (km) ]]</f>
        <v>0</v>
      </c>
      <c r="M1513" s="174">
        <f>IF(ISBLANK(Table1[[#This Row],[Fuel Used (in liters)]]),,Table1[[#This Row],[Distance Travelled (km)]]/Table1[[#This Row],[Fuel Used (in liters)]])</f>
        <v>0</v>
      </c>
    </row>
    <row r="1514" spans="2:13">
      <c r="B1514">
        <f>IF(ISBLANK(Table1[[#This Row],[Date]]), ,MONTH(Table1[[#This Row],[Date]]))</f>
        <v>0</v>
      </c>
      <c r="K1514" s="19">
        <f>Table1[[#This Row],[Final Meter Reading (km) ]]-Table1[[#This Row],[Initial Meter Reading (km) ]]</f>
        <v>0</v>
      </c>
      <c r="M1514" s="174">
        <f>IF(ISBLANK(Table1[[#This Row],[Fuel Used (in liters)]]),,Table1[[#This Row],[Distance Travelled (km)]]/Table1[[#This Row],[Fuel Used (in liters)]])</f>
        <v>0</v>
      </c>
    </row>
    <row r="1515" spans="2:13">
      <c r="B1515">
        <f>IF(ISBLANK(Table1[[#This Row],[Date]]), ,MONTH(Table1[[#This Row],[Date]]))</f>
        <v>0</v>
      </c>
      <c r="K1515" s="19">
        <f>Table1[[#This Row],[Final Meter Reading (km) ]]-Table1[[#This Row],[Initial Meter Reading (km) ]]</f>
        <v>0</v>
      </c>
      <c r="M1515" s="174">
        <f>IF(ISBLANK(Table1[[#This Row],[Fuel Used (in liters)]]),,Table1[[#This Row],[Distance Travelled (km)]]/Table1[[#This Row],[Fuel Used (in liters)]])</f>
        <v>0</v>
      </c>
    </row>
    <row r="1516" spans="2:13">
      <c r="B1516">
        <f>IF(ISBLANK(Table1[[#This Row],[Date]]), ,MONTH(Table1[[#This Row],[Date]]))</f>
        <v>0</v>
      </c>
      <c r="K1516" s="19">
        <f>Table1[[#This Row],[Final Meter Reading (km) ]]-Table1[[#This Row],[Initial Meter Reading (km) ]]</f>
        <v>0</v>
      </c>
      <c r="M1516" s="174">
        <f>IF(ISBLANK(Table1[[#This Row],[Fuel Used (in liters)]]),,Table1[[#This Row],[Distance Travelled (km)]]/Table1[[#This Row],[Fuel Used (in liters)]])</f>
        <v>0</v>
      </c>
    </row>
    <row r="1517" spans="2:13">
      <c r="B1517">
        <f>IF(ISBLANK(Table1[[#This Row],[Date]]), ,MONTH(Table1[[#This Row],[Date]]))</f>
        <v>0</v>
      </c>
      <c r="K1517" s="19">
        <f>Table1[[#This Row],[Final Meter Reading (km) ]]-Table1[[#This Row],[Initial Meter Reading (km) ]]</f>
        <v>0</v>
      </c>
      <c r="M1517" s="174">
        <f>IF(ISBLANK(Table1[[#This Row],[Fuel Used (in liters)]]),,Table1[[#This Row],[Distance Travelled (km)]]/Table1[[#This Row],[Fuel Used (in liters)]])</f>
        <v>0</v>
      </c>
    </row>
    <row r="1518" spans="2:13">
      <c r="B1518">
        <f>IF(ISBLANK(Table1[[#This Row],[Date]]), ,MONTH(Table1[[#This Row],[Date]]))</f>
        <v>0</v>
      </c>
      <c r="K1518" s="19">
        <f>Table1[[#This Row],[Final Meter Reading (km) ]]-Table1[[#This Row],[Initial Meter Reading (km) ]]</f>
        <v>0</v>
      </c>
      <c r="M1518" s="174">
        <f>IF(ISBLANK(Table1[[#This Row],[Fuel Used (in liters)]]),,Table1[[#This Row],[Distance Travelled (km)]]/Table1[[#This Row],[Fuel Used (in liters)]])</f>
        <v>0</v>
      </c>
    </row>
    <row r="1519" spans="2:13">
      <c r="B1519">
        <f>IF(ISBLANK(Table1[[#This Row],[Date]]), ,MONTH(Table1[[#This Row],[Date]]))</f>
        <v>0</v>
      </c>
      <c r="K1519" s="19">
        <f>Table1[[#This Row],[Final Meter Reading (km) ]]-Table1[[#This Row],[Initial Meter Reading (km) ]]</f>
        <v>0</v>
      </c>
      <c r="M1519" s="174">
        <f>IF(ISBLANK(Table1[[#This Row],[Fuel Used (in liters)]]),,Table1[[#This Row],[Distance Travelled (km)]]/Table1[[#This Row],[Fuel Used (in liters)]])</f>
        <v>0</v>
      </c>
    </row>
    <row r="1520" spans="2:13">
      <c r="B1520">
        <f>IF(ISBLANK(Table1[[#This Row],[Date]]), ,MONTH(Table1[[#This Row],[Date]]))</f>
        <v>0</v>
      </c>
      <c r="K1520" s="19">
        <f>Table1[[#This Row],[Final Meter Reading (km) ]]-Table1[[#This Row],[Initial Meter Reading (km) ]]</f>
        <v>0</v>
      </c>
      <c r="M1520" s="174">
        <f>IF(ISBLANK(Table1[[#This Row],[Fuel Used (in liters)]]),,Table1[[#This Row],[Distance Travelled (km)]]/Table1[[#This Row],[Fuel Used (in liters)]])</f>
        <v>0</v>
      </c>
    </row>
    <row r="1521" spans="2:13">
      <c r="B1521">
        <f>IF(ISBLANK(Table1[[#This Row],[Date]]), ,MONTH(Table1[[#This Row],[Date]]))</f>
        <v>0</v>
      </c>
      <c r="K1521" s="19">
        <f>Table1[[#This Row],[Final Meter Reading (km) ]]-Table1[[#This Row],[Initial Meter Reading (km) ]]</f>
        <v>0</v>
      </c>
      <c r="M1521" s="174">
        <f>IF(ISBLANK(Table1[[#This Row],[Fuel Used (in liters)]]),,Table1[[#This Row],[Distance Travelled (km)]]/Table1[[#This Row],[Fuel Used (in liters)]])</f>
        <v>0</v>
      </c>
    </row>
    <row r="1522" spans="2:13">
      <c r="B1522">
        <f>IF(ISBLANK(Table1[[#This Row],[Date]]), ,MONTH(Table1[[#This Row],[Date]]))</f>
        <v>0</v>
      </c>
      <c r="K1522" s="19">
        <f>Table1[[#This Row],[Final Meter Reading (km) ]]-Table1[[#This Row],[Initial Meter Reading (km) ]]</f>
        <v>0</v>
      </c>
      <c r="M1522" s="174">
        <f>IF(ISBLANK(Table1[[#This Row],[Fuel Used (in liters)]]),,Table1[[#This Row],[Distance Travelled (km)]]/Table1[[#This Row],[Fuel Used (in liters)]])</f>
        <v>0</v>
      </c>
    </row>
    <row r="1523" spans="2:13">
      <c r="B1523">
        <f>IF(ISBLANK(Table1[[#This Row],[Date]]), ,MONTH(Table1[[#This Row],[Date]]))</f>
        <v>0</v>
      </c>
      <c r="K1523" s="19">
        <f>Table1[[#This Row],[Final Meter Reading (km) ]]-Table1[[#This Row],[Initial Meter Reading (km) ]]</f>
        <v>0</v>
      </c>
      <c r="M1523" s="174">
        <f>IF(ISBLANK(Table1[[#This Row],[Fuel Used (in liters)]]),,Table1[[#This Row],[Distance Travelled (km)]]/Table1[[#This Row],[Fuel Used (in liters)]])</f>
        <v>0</v>
      </c>
    </row>
    <row r="1524" spans="2:13">
      <c r="B1524">
        <f>IF(ISBLANK(Table1[[#This Row],[Date]]), ,MONTH(Table1[[#This Row],[Date]]))</f>
        <v>0</v>
      </c>
      <c r="K1524" s="19">
        <f>Table1[[#This Row],[Final Meter Reading (km) ]]-Table1[[#This Row],[Initial Meter Reading (km) ]]</f>
        <v>0</v>
      </c>
      <c r="M1524" s="174">
        <f>IF(ISBLANK(Table1[[#This Row],[Fuel Used (in liters)]]),,Table1[[#This Row],[Distance Travelled (km)]]/Table1[[#This Row],[Fuel Used (in liters)]])</f>
        <v>0</v>
      </c>
    </row>
    <row r="1525" spans="2:13">
      <c r="B1525">
        <f>IF(ISBLANK(Table1[[#This Row],[Date]]), ,MONTH(Table1[[#This Row],[Date]]))</f>
        <v>0</v>
      </c>
      <c r="K1525" s="19">
        <f>Table1[[#This Row],[Final Meter Reading (km) ]]-Table1[[#This Row],[Initial Meter Reading (km) ]]</f>
        <v>0</v>
      </c>
      <c r="M1525" s="174">
        <f>IF(ISBLANK(Table1[[#This Row],[Fuel Used (in liters)]]),,Table1[[#This Row],[Distance Travelled (km)]]/Table1[[#This Row],[Fuel Used (in liters)]])</f>
        <v>0</v>
      </c>
    </row>
    <row r="1526" spans="2:13">
      <c r="B1526">
        <f>IF(ISBLANK(Table1[[#This Row],[Date]]), ,MONTH(Table1[[#This Row],[Date]]))</f>
        <v>0</v>
      </c>
      <c r="K1526" s="19">
        <f>Table1[[#This Row],[Final Meter Reading (km) ]]-Table1[[#This Row],[Initial Meter Reading (km) ]]</f>
        <v>0</v>
      </c>
      <c r="M1526" s="174">
        <f>IF(ISBLANK(Table1[[#This Row],[Fuel Used (in liters)]]),,Table1[[#This Row],[Distance Travelled (km)]]/Table1[[#This Row],[Fuel Used (in liters)]])</f>
        <v>0</v>
      </c>
    </row>
    <row r="1527" spans="2:13">
      <c r="B1527">
        <f>IF(ISBLANK(Table1[[#This Row],[Date]]), ,MONTH(Table1[[#This Row],[Date]]))</f>
        <v>0</v>
      </c>
      <c r="K1527" s="19">
        <f>Table1[[#This Row],[Final Meter Reading (km) ]]-Table1[[#This Row],[Initial Meter Reading (km) ]]</f>
        <v>0</v>
      </c>
      <c r="M1527" s="174">
        <f>IF(ISBLANK(Table1[[#This Row],[Fuel Used (in liters)]]),,Table1[[#This Row],[Distance Travelled (km)]]/Table1[[#This Row],[Fuel Used (in liters)]])</f>
        <v>0</v>
      </c>
    </row>
    <row r="1528" spans="2:13">
      <c r="B1528">
        <f>IF(ISBLANK(Table1[[#This Row],[Date]]), ,MONTH(Table1[[#This Row],[Date]]))</f>
        <v>0</v>
      </c>
      <c r="K1528" s="19">
        <f>Table1[[#This Row],[Final Meter Reading (km) ]]-Table1[[#This Row],[Initial Meter Reading (km) ]]</f>
        <v>0</v>
      </c>
      <c r="M1528" s="174">
        <f>IF(ISBLANK(Table1[[#This Row],[Fuel Used (in liters)]]),,Table1[[#This Row],[Distance Travelled (km)]]/Table1[[#This Row],[Fuel Used (in liters)]])</f>
        <v>0</v>
      </c>
    </row>
    <row r="1529" spans="2:13">
      <c r="B1529">
        <f>IF(ISBLANK(Table1[[#This Row],[Date]]), ,MONTH(Table1[[#This Row],[Date]]))</f>
        <v>0</v>
      </c>
      <c r="K1529" s="19">
        <f>Table1[[#This Row],[Final Meter Reading (km) ]]-Table1[[#This Row],[Initial Meter Reading (km) ]]</f>
        <v>0</v>
      </c>
      <c r="M1529" s="174">
        <f>IF(ISBLANK(Table1[[#This Row],[Fuel Used (in liters)]]),,Table1[[#This Row],[Distance Travelled (km)]]/Table1[[#This Row],[Fuel Used (in liters)]])</f>
        <v>0</v>
      </c>
    </row>
    <row r="1530" spans="2:13">
      <c r="B1530">
        <f>IF(ISBLANK(Table1[[#This Row],[Date]]), ,MONTH(Table1[[#This Row],[Date]]))</f>
        <v>0</v>
      </c>
      <c r="K1530" s="19">
        <f>Table1[[#This Row],[Final Meter Reading (km) ]]-Table1[[#This Row],[Initial Meter Reading (km) ]]</f>
        <v>0</v>
      </c>
      <c r="M1530" s="174">
        <f>IF(ISBLANK(Table1[[#This Row],[Fuel Used (in liters)]]),,Table1[[#This Row],[Distance Travelled (km)]]/Table1[[#This Row],[Fuel Used (in liters)]])</f>
        <v>0</v>
      </c>
    </row>
    <row r="1531" spans="2:13">
      <c r="B1531">
        <f>IF(ISBLANK(Table1[[#This Row],[Date]]), ,MONTH(Table1[[#This Row],[Date]]))</f>
        <v>0</v>
      </c>
      <c r="K1531" s="19">
        <f>Table1[[#This Row],[Final Meter Reading (km) ]]-Table1[[#This Row],[Initial Meter Reading (km) ]]</f>
        <v>0</v>
      </c>
      <c r="M1531" s="174">
        <f>IF(ISBLANK(Table1[[#This Row],[Fuel Used (in liters)]]),,Table1[[#This Row],[Distance Travelled (km)]]/Table1[[#This Row],[Fuel Used (in liters)]])</f>
        <v>0</v>
      </c>
    </row>
    <row r="1532" spans="2:13">
      <c r="B1532">
        <f>IF(ISBLANK(Table1[[#This Row],[Date]]), ,MONTH(Table1[[#This Row],[Date]]))</f>
        <v>0</v>
      </c>
      <c r="K1532" s="19">
        <f>Table1[[#This Row],[Final Meter Reading (km) ]]-Table1[[#This Row],[Initial Meter Reading (km) ]]</f>
        <v>0</v>
      </c>
      <c r="M1532" s="174">
        <f>IF(ISBLANK(Table1[[#This Row],[Fuel Used (in liters)]]),,Table1[[#This Row],[Distance Travelled (km)]]/Table1[[#This Row],[Fuel Used (in liters)]])</f>
        <v>0</v>
      </c>
    </row>
    <row r="1533" spans="2:13">
      <c r="B1533">
        <f>IF(ISBLANK(Table1[[#This Row],[Date]]), ,MONTH(Table1[[#This Row],[Date]]))</f>
        <v>0</v>
      </c>
      <c r="K1533" s="19">
        <f>Table1[[#This Row],[Final Meter Reading (km) ]]-Table1[[#This Row],[Initial Meter Reading (km) ]]</f>
        <v>0</v>
      </c>
      <c r="M1533" s="174">
        <f>IF(ISBLANK(Table1[[#This Row],[Fuel Used (in liters)]]),,Table1[[#This Row],[Distance Travelled (km)]]/Table1[[#This Row],[Fuel Used (in liters)]])</f>
        <v>0</v>
      </c>
    </row>
    <row r="1534" spans="2:13">
      <c r="B1534">
        <f>IF(ISBLANK(Table1[[#This Row],[Date]]), ,MONTH(Table1[[#This Row],[Date]]))</f>
        <v>0</v>
      </c>
      <c r="K1534" s="19">
        <f>Table1[[#This Row],[Final Meter Reading (km) ]]-Table1[[#This Row],[Initial Meter Reading (km) ]]</f>
        <v>0</v>
      </c>
      <c r="M1534" s="174">
        <f>IF(ISBLANK(Table1[[#This Row],[Fuel Used (in liters)]]),,Table1[[#This Row],[Distance Travelled (km)]]/Table1[[#This Row],[Fuel Used (in liters)]])</f>
        <v>0</v>
      </c>
    </row>
    <row r="1535" spans="2:13">
      <c r="B1535">
        <f>IF(ISBLANK(Table1[[#This Row],[Date]]), ,MONTH(Table1[[#This Row],[Date]]))</f>
        <v>0</v>
      </c>
      <c r="K1535" s="19">
        <f>Table1[[#This Row],[Final Meter Reading (km) ]]-Table1[[#This Row],[Initial Meter Reading (km) ]]</f>
        <v>0</v>
      </c>
      <c r="M1535" s="174">
        <f>IF(ISBLANK(Table1[[#This Row],[Fuel Used (in liters)]]),,Table1[[#This Row],[Distance Travelled (km)]]/Table1[[#This Row],[Fuel Used (in liters)]])</f>
        <v>0</v>
      </c>
    </row>
    <row r="1536" spans="2:13">
      <c r="B1536">
        <f>IF(ISBLANK(Table1[[#This Row],[Date]]), ,MONTH(Table1[[#This Row],[Date]]))</f>
        <v>0</v>
      </c>
      <c r="K1536" s="19">
        <f>Table1[[#This Row],[Final Meter Reading (km) ]]-Table1[[#This Row],[Initial Meter Reading (km) ]]</f>
        <v>0</v>
      </c>
      <c r="M1536" s="174">
        <f>IF(ISBLANK(Table1[[#This Row],[Fuel Used (in liters)]]),,Table1[[#This Row],[Distance Travelled (km)]]/Table1[[#This Row],[Fuel Used (in liters)]])</f>
        <v>0</v>
      </c>
    </row>
    <row r="1537" spans="2:13">
      <c r="B1537">
        <f>IF(ISBLANK(Table1[[#This Row],[Date]]), ,MONTH(Table1[[#This Row],[Date]]))</f>
        <v>0</v>
      </c>
      <c r="K1537" s="19">
        <f>Table1[[#This Row],[Final Meter Reading (km) ]]-Table1[[#This Row],[Initial Meter Reading (km) ]]</f>
        <v>0</v>
      </c>
      <c r="M1537" s="174">
        <f>IF(ISBLANK(Table1[[#This Row],[Fuel Used (in liters)]]),,Table1[[#This Row],[Distance Travelled (km)]]/Table1[[#This Row],[Fuel Used (in liters)]])</f>
        <v>0</v>
      </c>
    </row>
    <row r="1538" spans="2:13">
      <c r="B1538">
        <f>IF(ISBLANK(Table1[[#This Row],[Date]]), ,MONTH(Table1[[#This Row],[Date]]))</f>
        <v>0</v>
      </c>
      <c r="K1538" s="19">
        <f>Table1[[#This Row],[Final Meter Reading (km) ]]-Table1[[#This Row],[Initial Meter Reading (km) ]]</f>
        <v>0</v>
      </c>
      <c r="M1538" s="174">
        <f>IF(ISBLANK(Table1[[#This Row],[Fuel Used (in liters)]]),,Table1[[#This Row],[Distance Travelled (km)]]/Table1[[#This Row],[Fuel Used (in liters)]])</f>
        <v>0</v>
      </c>
    </row>
    <row r="1539" spans="2:13">
      <c r="B1539">
        <f>IF(ISBLANK(Table1[[#This Row],[Date]]), ,MONTH(Table1[[#This Row],[Date]]))</f>
        <v>0</v>
      </c>
      <c r="K1539" s="19">
        <f>Table1[[#This Row],[Final Meter Reading (km) ]]-Table1[[#This Row],[Initial Meter Reading (km) ]]</f>
        <v>0</v>
      </c>
      <c r="M1539" s="174">
        <f>IF(ISBLANK(Table1[[#This Row],[Fuel Used (in liters)]]),,Table1[[#This Row],[Distance Travelled (km)]]/Table1[[#This Row],[Fuel Used (in liters)]])</f>
        <v>0</v>
      </c>
    </row>
    <row r="1540" spans="2:13">
      <c r="B1540">
        <f>IF(ISBLANK(Table1[[#This Row],[Date]]), ,MONTH(Table1[[#This Row],[Date]]))</f>
        <v>0</v>
      </c>
      <c r="K1540" s="19">
        <f>Table1[[#This Row],[Final Meter Reading (km) ]]-Table1[[#This Row],[Initial Meter Reading (km) ]]</f>
        <v>0</v>
      </c>
      <c r="M1540" s="174">
        <f>IF(ISBLANK(Table1[[#This Row],[Fuel Used (in liters)]]),,Table1[[#This Row],[Distance Travelled (km)]]/Table1[[#This Row],[Fuel Used (in liters)]])</f>
        <v>0</v>
      </c>
    </row>
    <row r="1541" spans="2:13">
      <c r="B1541">
        <f>IF(ISBLANK(Table1[[#This Row],[Date]]), ,MONTH(Table1[[#This Row],[Date]]))</f>
        <v>0</v>
      </c>
      <c r="K1541" s="19">
        <f>Table1[[#This Row],[Final Meter Reading (km) ]]-Table1[[#This Row],[Initial Meter Reading (km) ]]</f>
        <v>0</v>
      </c>
      <c r="M1541" s="174">
        <f>IF(ISBLANK(Table1[[#This Row],[Fuel Used (in liters)]]),,Table1[[#This Row],[Distance Travelled (km)]]/Table1[[#This Row],[Fuel Used (in liters)]])</f>
        <v>0</v>
      </c>
    </row>
    <row r="1542" spans="2:13">
      <c r="B1542">
        <f>IF(ISBLANK(Table1[[#This Row],[Date]]), ,MONTH(Table1[[#This Row],[Date]]))</f>
        <v>0</v>
      </c>
      <c r="K1542" s="19">
        <f>Table1[[#This Row],[Final Meter Reading (km) ]]-Table1[[#This Row],[Initial Meter Reading (km) ]]</f>
        <v>0</v>
      </c>
      <c r="M1542" s="174">
        <f>IF(ISBLANK(Table1[[#This Row],[Fuel Used (in liters)]]),,Table1[[#This Row],[Distance Travelled (km)]]/Table1[[#This Row],[Fuel Used (in liters)]])</f>
        <v>0</v>
      </c>
    </row>
    <row r="1543" spans="2:13">
      <c r="B1543">
        <f>IF(ISBLANK(Table1[[#This Row],[Date]]), ,MONTH(Table1[[#This Row],[Date]]))</f>
        <v>0</v>
      </c>
      <c r="K1543" s="19">
        <f>Table1[[#This Row],[Final Meter Reading (km) ]]-Table1[[#This Row],[Initial Meter Reading (km) ]]</f>
        <v>0</v>
      </c>
      <c r="M1543" s="174">
        <f>IF(ISBLANK(Table1[[#This Row],[Fuel Used (in liters)]]),,Table1[[#This Row],[Distance Travelled (km)]]/Table1[[#This Row],[Fuel Used (in liters)]])</f>
        <v>0</v>
      </c>
    </row>
    <row r="1544" spans="2:13">
      <c r="B1544">
        <f>IF(ISBLANK(Table1[[#This Row],[Date]]), ,MONTH(Table1[[#This Row],[Date]]))</f>
        <v>0</v>
      </c>
      <c r="K1544" s="19">
        <f>Table1[[#This Row],[Final Meter Reading (km) ]]-Table1[[#This Row],[Initial Meter Reading (km) ]]</f>
        <v>0</v>
      </c>
      <c r="M1544" s="174">
        <f>IF(ISBLANK(Table1[[#This Row],[Fuel Used (in liters)]]),,Table1[[#This Row],[Distance Travelled (km)]]/Table1[[#This Row],[Fuel Used (in liters)]])</f>
        <v>0</v>
      </c>
    </row>
    <row r="1545" spans="2:13">
      <c r="B1545">
        <f>IF(ISBLANK(Table1[[#This Row],[Date]]), ,MONTH(Table1[[#This Row],[Date]]))</f>
        <v>0</v>
      </c>
      <c r="K1545" s="19">
        <f>Table1[[#This Row],[Final Meter Reading (km) ]]-Table1[[#This Row],[Initial Meter Reading (km) ]]</f>
        <v>0</v>
      </c>
      <c r="M1545" s="174">
        <f>IF(ISBLANK(Table1[[#This Row],[Fuel Used (in liters)]]),,Table1[[#This Row],[Distance Travelled (km)]]/Table1[[#This Row],[Fuel Used (in liters)]])</f>
        <v>0</v>
      </c>
    </row>
    <row r="1546" spans="2:13">
      <c r="B1546">
        <f>IF(ISBLANK(Table1[[#This Row],[Date]]), ,MONTH(Table1[[#This Row],[Date]]))</f>
        <v>0</v>
      </c>
      <c r="K1546" s="19">
        <f>Table1[[#This Row],[Final Meter Reading (km) ]]-Table1[[#This Row],[Initial Meter Reading (km) ]]</f>
        <v>0</v>
      </c>
      <c r="M1546" s="174">
        <f>IF(ISBLANK(Table1[[#This Row],[Fuel Used (in liters)]]),,Table1[[#This Row],[Distance Travelled (km)]]/Table1[[#This Row],[Fuel Used (in liters)]])</f>
        <v>0</v>
      </c>
    </row>
    <row r="1547" spans="2:13">
      <c r="B1547">
        <f>IF(ISBLANK(Table1[[#This Row],[Date]]), ,MONTH(Table1[[#This Row],[Date]]))</f>
        <v>0</v>
      </c>
      <c r="K1547" s="19">
        <f>Table1[[#This Row],[Final Meter Reading (km) ]]-Table1[[#This Row],[Initial Meter Reading (km) ]]</f>
        <v>0</v>
      </c>
      <c r="M1547" s="174">
        <f>IF(ISBLANK(Table1[[#This Row],[Fuel Used (in liters)]]),,Table1[[#This Row],[Distance Travelled (km)]]/Table1[[#This Row],[Fuel Used (in liters)]])</f>
        <v>0</v>
      </c>
    </row>
    <row r="1548" spans="2:13">
      <c r="B1548">
        <f>IF(ISBLANK(Table1[[#This Row],[Date]]), ,MONTH(Table1[[#This Row],[Date]]))</f>
        <v>0</v>
      </c>
      <c r="K1548" s="19">
        <f>Table1[[#This Row],[Final Meter Reading (km) ]]-Table1[[#This Row],[Initial Meter Reading (km) ]]</f>
        <v>0</v>
      </c>
      <c r="M1548" s="174">
        <f>IF(ISBLANK(Table1[[#This Row],[Fuel Used (in liters)]]),,Table1[[#This Row],[Distance Travelled (km)]]/Table1[[#This Row],[Fuel Used (in liters)]])</f>
        <v>0</v>
      </c>
    </row>
    <row r="1549" spans="2:13">
      <c r="B1549">
        <f>IF(ISBLANK(Table1[[#This Row],[Date]]), ,MONTH(Table1[[#This Row],[Date]]))</f>
        <v>0</v>
      </c>
      <c r="K1549" s="19">
        <f>Table1[[#This Row],[Final Meter Reading (km) ]]-Table1[[#This Row],[Initial Meter Reading (km) ]]</f>
        <v>0</v>
      </c>
      <c r="M1549" s="174">
        <f>IF(ISBLANK(Table1[[#This Row],[Fuel Used (in liters)]]),,Table1[[#This Row],[Distance Travelled (km)]]/Table1[[#This Row],[Fuel Used (in liters)]])</f>
        <v>0</v>
      </c>
    </row>
    <row r="1550" spans="2:13">
      <c r="B1550">
        <f>IF(ISBLANK(Table1[[#This Row],[Date]]), ,MONTH(Table1[[#This Row],[Date]]))</f>
        <v>0</v>
      </c>
      <c r="K1550" s="19">
        <f>Table1[[#This Row],[Final Meter Reading (km) ]]-Table1[[#This Row],[Initial Meter Reading (km) ]]</f>
        <v>0</v>
      </c>
      <c r="M1550" s="174">
        <f>IF(ISBLANK(Table1[[#This Row],[Fuel Used (in liters)]]),,Table1[[#This Row],[Distance Travelled (km)]]/Table1[[#This Row],[Fuel Used (in liters)]])</f>
        <v>0</v>
      </c>
    </row>
    <row r="1551" spans="2:13">
      <c r="B1551">
        <f>IF(ISBLANK(Table1[[#This Row],[Date]]), ,MONTH(Table1[[#This Row],[Date]]))</f>
        <v>0</v>
      </c>
      <c r="K1551" s="19">
        <f>Table1[[#This Row],[Final Meter Reading (km) ]]-Table1[[#This Row],[Initial Meter Reading (km) ]]</f>
        <v>0</v>
      </c>
      <c r="M1551" s="174">
        <f>IF(ISBLANK(Table1[[#This Row],[Fuel Used (in liters)]]),,Table1[[#This Row],[Distance Travelled (km)]]/Table1[[#This Row],[Fuel Used (in liters)]])</f>
        <v>0</v>
      </c>
    </row>
    <row r="1552" spans="2:13">
      <c r="B1552">
        <f>IF(ISBLANK(Table1[[#This Row],[Date]]), ,MONTH(Table1[[#This Row],[Date]]))</f>
        <v>0</v>
      </c>
      <c r="K1552" s="19">
        <f>Table1[[#This Row],[Final Meter Reading (km) ]]-Table1[[#This Row],[Initial Meter Reading (km) ]]</f>
        <v>0</v>
      </c>
      <c r="M1552" s="174">
        <f>IF(ISBLANK(Table1[[#This Row],[Fuel Used (in liters)]]),,Table1[[#This Row],[Distance Travelled (km)]]/Table1[[#This Row],[Fuel Used (in liters)]])</f>
        <v>0</v>
      </c>
    </row>
    <row r="1553" spans="2:13">
      <c r="B1553">
        <f>IF(ISBLANK(Table1[[#This Row],[Date]]), ,MONTH(Table1[[#This Row],[Date]]))</f>
        <v>0</v>
      </c>
      <c r="K1553" s="19">
        <f>Table1[[#This Row],[Final Meter Reading (km) ]]-Table1[[#This Row],[Initial Meter Reading (km) ]]</f>
        <v>0</v>
      </c>
      <c r="M1553" s="174">
        <f>IF(ISBLANK(Table1[[#This Row],[Fuel Used (in liters)]]),,Table1[[#This Row],[Distance Travelled (km)]]/Table1[[#This Row],[Fuel Used (in liters)]])</f>
        <v>0</v>
      </c>
    </row>
    <row r="1554" spans="2:13">
      <c r="B1554">
        <f>IF(ISBLANK(Table1[[#This Row],[Date]]), ,MONTH(Table1[[#This Row],[Date]]))</f>
        <v>0</v>
      </c>
      <c r="K1554" s="19">
        <f>Table1[[#This Row],[Final Meter Reading (km) ]]-Table1[[#This Row],[Initial Meter Reading (km) ]]</f>
        <v>0</v>
      </c>
      <c r="M1554" s="174">
        <f>IF(ISBLANK(Table1[[#This Row],[Fuel Used (in liters)]]),,Table1[[#This Row],[Distance Travelled (km)]]/Table1[[#This Row],[Fuel Used (in liters)]])</f>
        <v>0</v>
      </c>
    </row>
    <row r="1555" spans="2:13">
      <c r="B1555">
        <f>IF(ISBLANK(Table1[[#This Row],[Date]]), ,MONTH(Table1[[#This Row],[Date]]))</f>
        <v>0</v>
      </c>
      <c r="K1555" s="19">
        <f>Table1[[#This Row],[Final Meter Reading (km) ]]-Table1[[#This Row],[Initial Meter Reading (km) ]]</f>
        <v>0</v>
      </c>
      <c r="M1555" s="174">
        <f>IF(ISBLANK(Table1[[#This Row],[Fuel Used (in liters)]]),,Table1[[#This Row],[Distance Travelled (km)]]/Table1[[#This Row],[Fuel Used (in liters)]])</f>
        <v>0</v>
      </c>
    </row>
    <row r="1556" spans="2:13">
      <c r="B1556">
        <f>IF(ISBLANK(Table1[[#This Row],[Date]]), ,MONTH(Table1[[#This Row],[Date]]))</f>
        <v>0</v>
      </c>
      <c r="K1556" s="19">
        <f>Table1[[#This Row],[Final Meter Reading (km) ]]-Table1[[#This Row],[Initial Meter Reading (km) ]]</f>
        <v>0</v>
      </c>
      <c r="M1556" s="174">
        <f>IF(ISBLANK(Table1[[#This Row],[Fuel Used (in liters)]]),,Table1[[#This Row],[Distance Travelled (km)]]/Table1[[#This Row],[Fuel Used (in liters)]])</f>
        <v>0</v>
      </c>
    </row>
    <row r="1557" spans="2:13">
      <c r="B1557">
        <f>IF(ISBLANK(Table1[[#This Row],[Date]]), ,MONTH(Table1[[#This Row],[Date]]))</f>
        <v>0</v>
      </c>
      <c r="K1557" s="19">
        <f>Table1[[#This Row],[Final Meter Reading (km) ]]-Table1[[#This Row],[Initial Meter Reading (km) ]]</f>
        <v>0</v>
      </c>
      <c r="M1557" s="174">
        <f>IF(ISBLANK(Table1[[#This Row],[Fuel Used (in liters)]]),,Table1[[#This Row],[Distance Travelled (km)]]/Table1[[#This Row],[Fuel Used (in liters)]])</f>
        <v>0</v>
      </c>
    </row>
    <row r="1558" spans="2:13">
      <c r="B1558">
        <f>IF(ISBLANK(Table1[[#This Row],[Date]]), ,MONTH(Table1[[#This Row],[Date]]))</f>
        <v>0</v>
      </c>
      <c r="K1558" s="19">
        <f>Table1[[#This Row],[Final Meter Reading (km) ]]-Table1[[#This Row],[Initial Meter Reading (km) ]]</f>
        <v>0</v>
      </c>
      <c r="M1558" s="174">
        <f>IF(ISBLANK(Table1[[#This Row],[Fuel Used (in liters)]]),,Table1[[#This Row],[Distance Travelled (km)]]/Table1[[#This Row],[Fuel Used (in liters)]])</f>
        <v>0</v>
      </c>
    </row>
    <row r="1559" spans="2:13">
      <c r="B1559">
        <f>IF(ISBLANK(Table1[[#This Row],[Date]]), ,MONTH(Table1[[#This Row],[Date]]))</f>
        <v>0</v>
      </c>
      <c r="K1559" s="19">
        <f>Table1[[#This Row],[Final Meter Reading (km) ]]-Table1[[#This Row],[Initial Meter Reading (km) ]]</f>
        <v>0</v>
      </c>
      <c r="M1559" s="174">
        <f>IF(ISBLANK(Table1[[#This Row],[Fuel Used (in liters)]]),,Table1[[#This Row],[Distance Travelled (km)]]/Table1[[#This Row],[Fuel Used (in liters)]])</f>
        <v>0</v>
      </c>
    </row>
    <row r="1560" spans="2:13">
      <c r="B1560">
        <f>IF(ISBLANK(Table1[[#This Row],[Date]]), ,MONTH(Table1[[#This Row],[Date]]))</f>
        <v>0</v>
      </c>
      <c r="K1560" s="19">
        <f>Table1[[#This Row],[Final Meter Reading (km) ]]-Table1[[#This Row],[Initial Meter Reading (km) ]]</f>
        <v>0</v>
      </c>
      <c r="M1560" s="174">
        <f>IF(ISBLANK(Table1[[#This Row],[Fuel Used (in liters)]]),,Table1[[#This Row],[Distance Travelled (km)]]/Table1[[#This Row],[Fuel Used (in liters)]])</f>
        <v>0</v>
      </c>
    </row>
    <row r="1561" spans="2:13">
      <c r="B1561">
        <f>IF(ISBLANK(Table1[[#This Row],[Date]]), ,MONTH(Table1[[#This Row],[Date]]))</f>
        <v>0</v>
      </c>
      <c r="K1561" s="19">
        <f>Table1[[#This Row],[Final Meter Reading (km) ]]-Table1[[#This Row],[Initial Meter Reading (km) ]]</f>
        <v>0</v>
      </c>
      <c r="M1561" s="174">
        <f>IF(ISBLANK(Table1[[#This Row],[Fuel Used (in liters)]]),,Table1[[#This Row],[Distance Travelled (km)]]/Table1[[#This Row],[Fuel Used (in liters)]])</f>
        <v>0</v>
      </c>
    </row>
    <row r="1562" spans="2:13">
      <c r="B1562">
        <f>IF(ISBLANK(Table1[[#This Row],[Date]]), ,MONTH(Table1[[#This Row],[Date]]))</f>
        <v>0</v>
      </c>
      <c r="K1562" s="19">
        <f>Table1[[#This Row],[Final Meter Reading (km) ]]-Table1[[#This Row],[Initial Meter Reading (km) ]]</f>
        <v>0</v>
      </c>
      <c r="M1562" s="174">
        <f>IF(ISBLANK(Table1[[#This Row],[Fuel Used (in liters)]]),,Table1[[#This Row],[Distance Travelled (km)]]/Table1[[#This Row],[Fuel Used (in liters)]])</f>
        <v>0</v>
      </c>
    </row>
    <row r="1563" spans="2:13">
      <c r="B1563">
        <f>IF(ISBLANK(Table1[[#This Row],[Date]]), ,MONTH(Table1[[#This Row],[Date]]))</f>
        <v>0</v>
      </c>
      <c r="K1563" s="19">
        <f>Table1[[#This Row],[Final Meter Reading (km) ]]-Table1[[#This Row],[Initial Meter Reading (km) ]]</f>
        <v>0</v>
      </c>
      <c r="M1563" s="174">
        <f>IF(ISBLANK(Table1[[#This Row],[Fuel Used (in liters)]]),,Table1[[#This Row],[Distance Travelled (km)]]/Table1[[#This Row],[Fuel Used (in liters)]])</f>
        <v>0</v>
      </c>
    </row>
    <row r="1564" spans="2:13">
      <c r="B1564">
        <f>IF(ISBLANK(Table1[[#This Row],[Date]]), ,MONTH(Table1[[#This Row],[Date]]))</f>
        <v>0</v>
      </c>
      <c r="K1564" s="19">
        <f>Table1[[#This Row],[Final Meter Reading (km) ]]-Table1[[#This Row],[Initial Meter Reading (km) ]]</f>
        <v>0</v>
      </c>
      <c r="M1564" s="174">
        <f>IF(ISBLANK(Table1[[#This Row],[Fuel Used (in liters)]]),,Table1[[#This Row],[Distance Travelled (km)]]/Table1[[#This Row],[Fuel Used (in liters)]])</f>
        <v>0</v>
      </c>
    </row>
    <row r="1565" spans="2:13">
      <c r="B1565">
        <f>IF(ISBLANK(Table1[[#This Row],[Date]]), ,MONTH(Table1[[#This Row],[Date]]))</f>
        <v>0</v>
      </c>
      <c r="K1565" s="19">
        <f>Table1[[#This Row],[Final Meter Reading (km) ]]-Table1[[#This Row],[Initial Meter Reading (km) ]]</f>
        <v>0</v>
      </c>
      <c r="M1565" s="174">
        <f>IF(ISBLANK(Table1[[#This Row],[Fuel Used (in liters)]]),,Table1[[#This Row],[Distance Travelled (km)]]/Table1[[#This Row],[Fuel Used (in liters)]])</f>
        <v>0</v>
      </c>
    </row>
    <row r="1566" spans="2:13">
      <c r="B1566">
        <f>IF(ISBLANK(Table1[[#This Row],[Date]]), ,MONTH(Table1[[#This Row],[Date]]))</f>
        <v>0</v>
      </c>
      <c r="K1566" s="19">
        <f>Table1[[#This Row],[Final Meter Reading (km) ]]-Table1[[#This Row],[Initial Meter Reading (km) ]]</f>
        <v>0</v>
      </c>
      <c r="M1566" s="174">
        <f>IF(ISBLANK(Table1[[#This Row],[Fuel Used (in liters)]]),,Table1[[#This Row],[Distance Travelled (km)]]/Table1[[#This Row],[Fuel Used (in liters)]])</f>
        <v>0</v>
      </c>
    </row>
    <row r="1567" spans="2:13">
      <c r="B1567">
        <f>IF(ISBLANK(Table1[[#This Row],[Date]]), ,MONTH(Table1[[#This Row],[Date]]))</f>
        <v>0</v>
      </c>
      <c r="K1567" s="19">
        <f>Table1[[#This Row],[Final Meter Reading (km) ]]-Table1[[#This Row],[Initial Meter Reading (km) ]]</f>
        <v>0</v>
      </c>
      <c r="M1567" s="174">
        <f>IF(ISBLANK(Table1[[#This Row],[Fuel Used (in liters)]]),,Table1[[#This Row],[Distance Travelled (km)]]/Table1[[#This Row],[Fuel Used (in liters)]])</f>
        <v>0</v>
      </c>
    </row>
    <row r="1568" spans="2:13">
      <c r="B1568">
        <f>IF(ISBLANK(Table1[[#This Row],[Date]]), ,MONTH(Table1[[#This Row],[Date]]))</f>
        <v>0</v>
      </c>
      <c r="K1568" s="19">
        <f>Table1[[#This Row],[Final Meter Reading (km) ]]-Table1[[#This Row],[Initial Meter Reading (km) ]]</f>
        <v>0</v>
      </c>
      <c r="M1568" s="174">
        <f>IF(ISBLANK(Table1[[#This Row],[Fuel Used (in liters)]]),,Table1[[#This Row],[Distance Travelled (km)]]/Table1[[#This Row],[Fuel Used (in liters)]])</f>
        <v>0</v>
      </c>
    </row>
    <row r="1569" spans="2:13">
      <c r="B1569">
        <f>IF(ISBLANK(Table1[[#This Row],[Date]]), ,MONTH(Table1[[#This Row],[Date]]))</f>
        <v>0</v>
      </c>
      <c r="K1569" s="19">
        <f>Table1[[#This Row],[Final Meter Reading (km) ]]-Table1[[#This Row],[Initial Meter Reading (km) ]]</f>
        <v>0</v>
      </c>
      <c r="M1569" s="174">
        <f>IF(ISBLANK(Table1[[#This Row],[Fuel Used (in liters)]]),,Table1[[#This Row],[Distance Travelled (km)]]/Table1[[#This Row],[Fuel Used (in liters)]])</f>
        <v>0</v>
      </c>
    </row>
    <row r="1570" spans="2:13">
      <c r="B1570">
        <f>IF(ISBLANK(Table1[[#This Row],[Date]]), ,MONTH(Table1[[#This Row],[Date]]))</f>
        <v>0</v>
      </c>
      <c r="K1570" s="19">
        <f>Table1[[#This Row],[Final Meter Reading (km) ]]-Table1[[#This Row],[Initial Meter Reading (km) ]]</f>
        <v>0</v>
      </c>
      <c r="M1570" s="174">
        <f>IF(ISBLANK(Table1[[#This Row],[Fuel Used (in liters)]]),,Table1[[#This Row],[Distance Travelled (km)]]/Table1[[#This Row],[Fuel Used (in liters)]])</f>
        <v>0</v>
      </c>
    </row>
    <row r="1571" spans="2:13">
      <c r="B1571">
        <f>IF(ISBLANK(Table1[[#This Row],[Date]]), ,MONTH(Table1[[#This Row],[Date]]))</f>
        <v>0</v>
      </c>
      <c r="K1571" s="19">
        <f>Table1[[#This Row],[Final Meter Reading (km) ]]-Table1[[#This Row],[Initial Meter Reading (km) ]]</f>
        <v>0</v>
      </c>
      <c r="M1571" s="174">
        <f>IF(ISBLANK(Table1[[#This Row],[Fuel Used (in liters)]]),,Table1[[#This Row],[Distance Travelled (km)]]/Table1[[#This Row],[Fuel Used (in liters)]])</f>
        <v>0</v>
      </c>
    </row>
    <row r="1572" spans="2:13">
      <c r="B1572">
        <f>IF(ISBLANK(Table1[[#This Row],[Date]]), ,MONTH(Table1[[#This Row],[Date]]))</f>
        <v>0</v>
      </c>
      <c r="K1572" s="19">
        <f>Table1[[#This Row],[Final Meter Reading (km) ]]-Table1[[#This Row],[Initial Meter Reading (km) ]]</f>
        <v>0</v>
      </c>
      <c r="M1572" s="174">
        <f>IF(ISBLANK(Table1[[#This Row],[Fuel Used (in liters)]]),,Table1[[#This Row],[Distance Travelled (km)]]/Table1[[#This Row],[Fuel Used (in liters)]])</f>
        <v>0</v>
      </c>
    </row>
    <row r="1573" spans="2:13">
      <c r="B1573">
        <f>IF(ISBLANK(Table1[[#This Row],[Date]]), ,MONTH(Table1[[#This Row],[Date]]))</f>
        <v>0</v>
      </c>
      <c r="K1573" s="19">
        <f>Table1[[#This Row],[Final Meter Reading (km) ]]-Table1[[#This Row],[Initial Meter Reading (km) ]]</f>
        <v>0</v>
      </c>
      <c r="M1573" s="174">
        <f>IF(ISBLANK(Table1[[#This Row],[Fuel Used (in liters)]]),,Table1[[#This Row],[Distance Travelled (km)]]/Table1[[#This Row],[Fuel Used (in liters)]])</f>
        <v>0</v>
      </c>
    </row>
    <row r="1574" spans="2:13">
      <c r="B1574">
        <f>IF(ISBLANK(Table1[[#This Row],[Date]]), ,MONTH(Table1[[#This Row],[Date]]))</f>
        <v>0</v>
      </c>
      <c r="K1574" s="19">
        <f>Table1[[#This Row],[Final Meter Reading (km) ]]-Table1[[#This Row],[Initial Meter Reading (km) ]]</f>
        <v>0</v>
      </c>
      <c r="M1574" s="174">
        <f>IF(ISBLANK(Table1[[#This Row],[Fuel Used (in liters)]]),,Table1[[#This Row],[Distance Travelled (km)]]/Table1[[#This Row],[Fuel Used (in liters)]])</f>
        <v>0</v>
      </c>
    </row>
    <row r="1575" spans="2:13">
      <c r="B1575">
        <f>IF(ISBLANK(Table1[[#This Row],[Date]]), ,MONTH(Table1[[#This Row],[Date]]))</f>
        <v>0</v>
      </c>
      <c r="K1575" s="19">
        <f>Table1[[#This Row],[Final Meter Reading (km) ]]-Table1[[#This Row],[Initial Meter Reading (km) ]]</f>
        <v>0</v>
      </c>
      <c r="M1575" s="174">
        <f>IF(ISBLANK(Table1[[#This Row],[Fuel Used (in liters)]]),,Table1[[#This Row],[Distance Travelled (km)]]/Table1[[#This Row],[Fuel Used (in liters)]])</f>
        <v>0</v>
      </c>
    </row>
    <row r="1576" spans="2:13">
      <c r="B1576">
        <f>IF(ISBLANK(Table1[[#This Row],[Date]]), ,MONTH(Table1[[#This Row],[Date]]))</f>
        <v>0</v>
      </c>
      <c r="K1576" s="19">
        <f>Table1[[#This Row],[Final Meter Reading (km) ]]-Table1[[#This Row],[Initial Meter Reading (km) ]]</f>
        <v>0</v>
      </c>
      <c r="M1576" s="174">
        <f>IF(ISBLANK(Table1[[#This Row],[Fuel Used (in liters)]]),,Table1[[#This Row],[Distance Travelled (km)]]/Table1[[#This Row],[Fuel Used (in liters)]])</f>
        <v>0</v>
      </c>
    </row>
    <row r="1577" spans="2:13">
      <c r="B1577">
        <f>IF(ISBLANK(Table1[[#This Row],[Date]]), ,MONTH(Table1[[#This Row],[Date]]))</f>
        <v>0</v>
      </c>
      <c r="K1577" s="19">
        <f>Table1[[#This Row],[Final Meter Reading (km) ]]-Table1[[#This Row],[Initial Meter Reading (km) ]]</f>
        <v>0</v>
      </c>
      <c r="M1577" s="174">
        <f>IF(ISBLANK(Table1[[#This Row],[Fuel Used (in liters)]]),,Table1[[#This Row],[Distance Travelled (km)]]/Table1[[#This Row],[Fuel Used (in liters)]])</f>
        <v>0</v>
      </c>
    </row>
    <row r="1578" spans="2:13">
      <c r="B1578">
        <f>IF(ISBLANK(Table1[[#This Row],[Date]]), ,MONTH(Table1[[#This Row],[Date]]))</f>
        <v>0</v>
      </c>
      <c r="K1578" s="19">
        <f>Table1[[#This Row],[Final Meter Reading (km) ]]-Table1[[#This Row],[Initial Meter Reading (km) ]]</f>
        <v>0</v>
      </c>
      <c r="M1578" s="174">
        <f>IF(ISBLANK(Table1[[#This Row],[Fuel Used (in liters)]]),,Table1[[#This Row],[Distance Travelled (km)]]/Table1[[#This Row],[Fuel Used (in liters)]])</f>
        <v>0</v>
      </c>
    </row>
    <row r="1579" spans="2:13">
      <c r="B1579">
        <f>IF(ISBLANK(Table1[[#This Row],[Date]]), ,MONTH(Table1[[#This Row],[Date]]))</f>
        <v>0</v>
      </c>
      <c r="K1579" s="19">
        <f>Table1[[#This Row],[Final Meter Reading (km) ]]-Table1[[#This Row],[Initial Meter Reading (km) ]]</f>
        <v>0</v>
      </c>
      <c r="M1579" s="174">
        <f>IF(ISBLANK(Table1[[#This Row],[Fuel Used (in liters)]]),,Table1[[#This Row],[Distance Travelled (km)]]/Table1[[#This Row],[Fuel Used (in liters)]])</f>
        <v>0</v>
      </c>
    </row>
    <row r="1580" spans="2:13">
      <c r="B1580">
        <f>IF(ISBLANK(Table1[[#This Row],[Date]]), ,MONTH(Table1[[#This Row],[Date]]))</f>
        <v>0</v>
      </c>
      <c r="K1580" s="19">
        <f>Table1[[#This Row],[Final Meter Reading (km) ]]-Table1[[#This Row],[Initial Meter Reading (km) ]]</f>
        <v>0</v>
      </c>
      <c r="M1580" s="174">
        <f>IF(ISBLANK(Table1[[#This Row],[Fuel Used (in liters)]]),,Table1[[#This Row],[Distance Travelled (km)]]/Table1[[#This Row],[Fuel Used (in liters)]])</f>
        <v>0</v>
      </c>
    </row>
    <row r="1581" spans="2:13">
      <c r="B1581">
        <f>IF(ISBLANK(Table1[[#This Row],[Date]]), ,MONTH(Table1[[#This Row],[Date]]))</f>
        <v>0</v>
      </c>
      <c r="K1581" s="19">
        <f>Table1[[#This Row],[Final Meter Reading (km) ]]-Table1[[#This Row],[Initial Meter Reading (km) ]]</f>
        <v>0</v>
      </c>
      <c r="M1581" s="174">
        <f>IF(ISBLANK(Table1[[#This Row],[Fuel Used (in liters)]]),,Table1[[#This Row],[Distance Travelled (km)]]/Table1[[#This Row],[Fuel Used (in liters)]])</f>
        <v>0</v>
      </c>
    </row>
    <row r="1582" spans="2:13">
      <c r="B1582">
        <f>IF(ISBLANK(Table1[[#This Row],[Date]]), ,MONTH(Table1[[#This Row],[Date]]))</f>
        <v>0</v>
      </c>
      <c r="K1582" s="19">
        <f>Table1[[#This Row],[Final Meter Reading (km) ]]-Table1[[#This Row],[Initial Meter Reading (km) ]]</f>
        <v>0</v>
      </c>
      <c r="M1582" s="174">
        <f>IF(ISBLANK(Table1[[#This Row],[Fuel Used (in liters)]]),,Table1[[#This Row],[Distance Travelled (km)]]/Table1[[#This Row],[Fuel Used (in liters)]])</f>
        <v>0</v>
      </c>
    </row>
    <row r="1583" spans="2:13">
      <c r="B1583">
        <f>IF(ISBLANK(Table1[[#This Row],[Date]]), ,MONTH(Table1[[#This Row],[Date]]))</f>
        <v>0</v>
      </c>
      <c r="K1583" s="19">
        <f>Table1[[#This Row],[Final Meter Reading (km) ]]-Table1[[#This Row],[Initial Meter Reading (km) ]]</f>
        <v>0</v>
      </c>
      <c r="M1583" s="174">
        <f>IF(ISBLANK(Table1[[#This Row],[Fuel Used (in liters)]]),,Table1[[#This Row],[Distance Travelled (km)]]/Table1[[#This Row],[Fuel Used (in liters)]])</f>
        <v>0</v>
      </c>
    </row>
    <row r="1584" spans="2:13">
      <c r="B1584">
        <f>IF(ISBLANK(Table1[[#This Row],[Date]]), ,MONTH(Table1[[#This Row],[Date]]))</f>
        <v>0</v>
      </c>
      <c r="K1584" s="19">
        <f>Table1[[#This Row],[Final Meter Reading (km) ]]-Table1[[#This Row],[Initial Meter Reading (km) ]]</f>
        <v>0</v>
      </c>
      <c r="M1584" s="174">
        <f>IF(ISBLANK(Table1[[#This Row],[Fuel Used (in liters)]]),,Table1[[#This Row],[Distance Travelled (km)]]/Table1[[#This Row],[Fuel Used (in liters)]])</f>
        <v>0</v>
      </c>
    </row>
    <row r="1585" spans="2:13">
      <c r="B1585">
        <f>IF(ISBLANK(Table1[[#This Row],[Date]]), ,MONTH(Table1[[#This Row],[Date]]))</f>
        <v>0</v>
      </c>
      <c r="K1585" s="19">
        <f>Table1[[#This Row],[Final Meter Reading (km) ]]-Table1[[#This Row],[Initial Meter Reading (km) ]]</f>
        <v>0</v>
      </c>
      <c r="M1585" s="174">
        <f>IF(ISBLANK(Table1[[#This Row],[Fuel Used (in liters)]]),,Table1[[#This Row],[Distance Travelled (km)]]/Table1[[#This Row],[Fuel Used (in liters)]])</f>
        <v>0</v>
      </c>
    </row>
    <row r="1586" spans="2:13">
      <c r="B1586">
        <f>IF(ISBLANK(Table1[[#This Row],[Date]]), ,MONTH(Table1[[#This Row],[Date]]))</f>
        <v>0</v>
      </c>
      <c r="K1586" s="19">
        <f>Table1[[#This Row],[Final Meter Reading (km) ]]-Table1[[#This Row],[Initial Meter Reading (km) ]]</f>
        <v>0</v>
      </c>
      <c r="M1586" s="174">
        <f>IF(ISBLANK(Table1[[#This Row],[Fuel Used (in liters)]]),,Table1[[#This Row],[Distance Travelled (km)]]/Table1[[#This Row],[Fuel Used (in liters)]])</f>
        <v>0</v>
      </c>
    </row>
    <row r="1587" spans="2:13">
      <c r="B1587">
        <f>IF(ISBLANK(Table1[[#This Row],[Date]]), ,MONTH(Table1[[#This Row],[Date]]))</f>
        <v>0</v>
      </c>
      <c r="K1587" s="19">
        <f>Table1[[#This Row],[Final Meter Reading (km) ]]-Table1[[#This Row],[Initial Meter Reading (km) ]]</f>
        <v>0</v>
      </c>
      <c r="M1587" s="174">
        <f>IF(ISBLANK(Table1[[#This Row],[Fuel Used (in liters)]]),,Table1[[#This Row],[Distance Travelled (km)]]/Table1[[#This Row],[Fuel Used (in liters)]])</f>
        <v>0</v>
      </c>
    </row>
    <row r="1588" spans="2:13">
      <c r="B1588">
        <f>IF(ISBLANK(Table1[[#This Row],[Date]]), ,MONTH(Table1[[#This Row],[Date]]))</f>
        <v>0</v>
      </c>
      <c r="K1588" s="19">
        <f>Table1[[#This Row],[Final Meter Reading (km) ]]-Table1[[#This Row],[Initial Meter Reading (km) ]]</f>
        <v>0</v>
      </c>
      <c r="M1588" s="174">
        <f>IF(ISBLANK(Table1[[#This Row],[Fuel Used (in liters)]]),,Table1[[#This Row],[Distance Travelled (km)]]/Table1[[#This Row],[Fuel Used (in liters)]])</f>
        <v>0</v>
      </c>
    </row>
    <row r="1589" spans="2:13">
      <c r="B1589">
        <f>IF(ISBLANK(Table1[[#This Row],[Date]]), ,MONTH(Table1[[#This Row],[Date]]))</f>
        <v>0</v>
      </c>
      <c r="K1589" s="19">
        <f>Table1[[#This Row],[Final Meter Reading (km) ]]-Table1[[#This Row],[Initial Meter Reading (km) ]]</f>
        <v>0</v>
      </c>
      <c r="M1589" s="174">
        <f>IF(ISBLANK(Table1[[#This Row],[Fuel Used (in liters)]]),,Table1[[#This Row],[Distance Travelled (km)]]/Table1[[#This Row],[Fuel Used (in liters)]])</f>
        <v>0</v>
      </c>
    </row>
    <row r="1590" spans="2:13">
      <c r="B1590">
        <f>IF(ISBLANK(Table1[[#This Row],[Date]]), ,MONTH(Table1[[#This Row],[Date]]))</f>
        <v>0</v>
      </c>
      <c r="K1590" s="19">
        <f>Table1[[#This Row],[Final Meter Reading (km) ]]-Table1[[#This Row],[Initial Meter Reading (km) ]]</f>
        <v>0</v>
      </c>
      <c r="M1590" s="174">
        <f>IF(ISBLANK(Table1[[#This Row],[Fuel Used (in liters)]]),,Table1[[#This Row],[Distance Travelled (km)]]/Table1[[#This Row],[Fuel Used (in liters)]])</f>
        <v>0</v>
      </c>
    </row>
    <row r="1591" spans="2:13">
      <c r="B1591">
        <f>IF(ISBLANK(Table1[[#This Row],[Date]]), ,MONTH(Table1[[#This Row],[Date]]))</f>
        <v>0</v>
      </c>
      <c r="K1591" s="19">
        <f>Table1[[#This Row],[Final Meter Reading (km) ]]-Table1[[#This Row],[Initial Meter Reading (km) ]]</f>
        <v>0</v>
      </c>
      <c r="M1591" s="174">
        <f>IF(ISBLANK(Table1[[#This Row],[Fuel Used (in liters)]]),,Table1[[#This Row],[Distance Travelled (km)]]/Table1[[#This Row],[Fuel Used (in liters)]])</f>
        <v>0</v>
      </c>
    </row>
    <row r="1592" spans="2:13">
      <c r="B1592">
        <f>IF(ISBLANK(Table1[[#This Row],[Date]]), ,MONTH(Table1[[#This Row],[Date]]))</f>
        <v>0</v>
      </c>
      <c r="K1592" s="19">
        <f>Table1[[#This Row],[Final Meter Reading (km) ]]-Table1[[#This Row],[Initial Meter Reading (km) ]]</f>
        <v>0</v>
      </c>
      <c r="M1592" s="174">
        <f>IF(ISBLANK(Table1[[#This Row],[Fuel Used (in liters)]]),,Table1[[#This Row],[Distance Travelled (km)]]/Table1[[#This Row],[Fuel Used (in liters)]])</f>
        <v>0</v>
      </c>
    </row>
    <row r="1593" spans="2:13">
      <c r="B1593">
        <f>IF(ISBLANK(Table1[[#This Row],[Date]]), ,MONTH(Table1[[#This Row],[Date]]))</f>
        <v>0</v>
      </c>
      <c r="K1593" s="19">
        <f>Table1[[#This Row],[Final Meter Reading (km) ]]-Table1[[#This Row],[Initial Meter Reading (km) ]]</f>
        <v>0</v>
      </c>
      <c r="M1593" s="174">
        <f>IF(ISBLANK(Table1[[#This Row],[Fuel Used (in liters)]]),,Table1[[#This Row],[Distance Travelled (km)]]/Table1[[#This Row],[Fuel Used (in liters)]])</f>
        <v>0</v>
      </c>
    </row>
    <row r="1594" spans="2:13">
      <c r="B1594">
        <f>IF(ISBLANK(Table1[[#This Row],[Date]]), ,MONTH(Table1[[#This Row],[Date]]))</f>
        <v>0</v>
      </c>
      <c r="K1594" s="19">
        <f>Table1[[#This Row],[Final Meter Reading (km) ]]-Table1[[#This Row],[Initial Meter Reading (km) ]]</f>
        <v>0</v>
      </c>
      <c r="M1594" s="174">
        <f>IF(ISBLANK(Table1[[#This Row],[Fuel Used (in liters)]]),,Table1[[#This Row],[Distance Travelled (km)]]/Table1[[#This Row],[Fuel Used (in liters)]])</f>
        <v>0</v>
      </c>
    </row>
    <row r="1595" spans="2:13">
      <c r="B1595">
        <f>IF(ISBLANK(Table1[[#This Row],[Date]]), ,MONTH(Table1[[#This Row],[Date]]))</f>
        <v>0</v>
      </c>
      <c r="K1595" s="19">
        <f>Table1[[#This Row],[Final Meter Reading (km) ]]-Table1[[#This Row],[Initial Meter Reading (km) ]]</f>
        <v>0</v>
      </c>
      <c r="M1595" s="174">
        <f>IF(ISBLANK(Table1[[#This Row],[Fuel Used (in liters)]]),,Table1[[#This Row],[Distance Travelled (km)]]/Table1[[#This Row],[Fuel Used (in liters)]])</f>
        <v>0</v>
      </c>
    </row>
    <row r="1596" spans="2:13">
      <c r="B1596">
        <f>IF(ISBLANK(Table1[[#This Row],[Date]]), ,MONTH(Table1[[#This Row],[Date]]))</f>
        <v>0</v>
      </c>
      <c r="K1596" s="19">
        <f>Table1[[#This Row],[Final Meter Reading (km) ]]-Table1[[#This Row],[Initial Meter Reading (km) ]]</f>
        <v>0</v>
      </c>
      <c r="M1596" s="174">
        <f>IF(ISBLANK(Table1[[#This Row],[Fuel Used (in liters)]]),,Table1[[#This Row],[Distance Travelled (km)]]/Table1[[#This Row],[Fuel Used (in liters)]])</f>
        <v>0</v>
      </c>
    </row>
    <row r="1597" spans="2:13">
      <c r="B1597">
        <f>IF(ISBLANK(Table1[[#This Row],[Date]]), ,MONTH(Table1[[#This Row],[Date]]))</f>
        <v>0</v>
      </c>
      <c r="K1597" s="19">
        <f>Table1[[#This Row],[Final Meter Reading (km) ]]-Table1[[#This Row],[Initial Meter Reading (km) ]]</f>
        <v>0</v>
      </c>
      <c r="M1597" s="174">
        <f>IF(ISBLANK(Table1[[#This Row],[Fuel Used (in liters)]]),,Table1[[#This Row],[Distance Travelled (km)]]/Table1[[#This Row],[Fuel Used (in liters)]])</f>
        <v>0</v>
      </c>
    </row>
    <row r="1598" spans="2:13">
      <c r="B1598">
        <f>IF(ISBLANK(Table1[[#This Row],[Date]]), ,MONTH(Table1[[#This Row],[Date]]))</f>
        <v>0</v>
      </c>
      <c r="K1598" s="19">
        <f>Table1[[#This Row],[Final Meter Reading (km) ]]-Table1[[#This Row],[Initial Meter Reading (km) ]]</f>
        <v>0</v>
      </c>
      <c r="M1598" s="174">
        <f>IF(ISBLANK(Table1[[#This Row],[Fuel Used (in liters)]]),,Table1[[#This Row],[Distance Travelled (km)]]/Table1[[#This Row],[Fuel Used (in liters)]])</f>
        <v>0</v>
      </c>
    </row>
    <row r="1599" spans="2:13">
      <c r="B1599">
        <f>IF(ISBLANK(Table1[[#This Row],[Date]]), ,MONTH(Table1[[#This Row],[Date]]))</f>
        <v>0</v>
      </c>
      <c r="K1599" s="19">
        <f>Table1[[#This Row],[Final Meter Reading (km) ]]-Table1[[#This Row],[Initial Meter Reading (km) ]]</f>
        <v>0</v>
      </c>
      <c r="M1599" s="174">
        <f>IF(ISBLANK(Table1[[#This Row],[Fuel Used (in liters)]]),,Table1[[#This Row],[Distance Travelled (km)]]/Table1[[#This Row],[Fuel Used (in liters)]])</f>
        <v>0</v>
      </c>
    </row>
    <row r="1600" spans="2:13">
      <c r="B1600">
        <f>IF(ISBLANK(Table1[[#This Row],[Date]]), ,MONTH(Table1[[#This Row],[Date]]))</f>
        <v>0</v>
      </c>
      <c r="K1600" s="19">
        <f>Table1[[#This Row],[Final Meter Reading (km) ]]-Table1[[#This Row],[Initial Meter Reading (km) ]]</f>
        <v>0</v>
      </c>
      <c r="M1600" s="174">
        <f>IF(ISBLANK(Table1[[#This Row],[Fuel Used (in liters)]]),,Table1[[#This Row],[Distance Travelled (km)]]/Table1[[#This Row],[Fuel Used (in liters)]])</f>
        <v>0</v>
      </c>
    </row>
    <row r="1601" spans="2:13">
      <c r="B1601">
        <f>IF(ISBLANK(Table1[[#This Row],[Date]]), ,MONTH(Table1[[#This Row],[Date]]))</f>
        <v>0</v>
      </c>
      <c r="K1601" s="19">
        <f>Table1[[#This Row],[Final Meter Reading (km) ]]-Table1[[#This Row],[Initial Meter Reading (km) ]]</f>
        <v>0</v>
      </c>
      <c r="M1601" s="174">
        <f>IF(ISBLANK(Table1[[#This Row],[Fuel Used (in liters)]]),,Table1[[#This Row],[Distance Travelled (km)]]/Table1[[#This Row],[Fuel Used (in liters)]])</f>
        <v>0</v>
      </c>
    </row>
    <row r="1602" spans="2:13">
      <c r="B1602">
        <f>IF(ISBLANK(Table1[[#This Row],[Date]]), ,MONTH(Table1[[#This Row],[Date]]))</f>
        <v>0</v>
      </c>
      <c r="K1602" s="19">
        <f>Table1[[#This Row],[Final Meter Reading (km) ]]-Table1[[#This Row],[Initial Meter Reading (km) ]]</f>
        <v>0</v>
      </c>
      <c r="M1602" s="174">
        <f>IF(ISBLANK(Table1[[#This Row],[Fuel Used (in liters)]]),,Table1[[#This Row],[Distance Travelled (km)]]/Table1[[#This Row],[Fuel Used (in liters)]])</f>
        <v>0</v>
      </c>
    </row>
    <row r="1603" spans="2:13">
      <c r="B1603">
        <f>IF(ISBLANK(Table1[[#This Row],[Date]]), ,MONTH(Table1[[#This Row],[Date]]))</f>
        <v>0</v>
      </c>
      <c r="K1603" s="19">
        <f>Table1[[#This Row],[Final Meter Reading (km) ]]-Table1[[#This Row],[Initial Meter Reading (km) ]]</f>
        <v>0</v>
      </c>
      <c r="M1603" s="174">
        <f>IF(ISBLANK(Table1[[#This Row],[Fuel Used (in liters)]]),,Table1[[#This Row],[Distance Travelled (km)]]/Table1[[#This Row],[Fuel Used (in liters)]])</f>
        <v>0</v>
      </c>
    </row>
    <row r="1604" spans="2:13">
      <c r="B1604">
        <f>IF(ISBLANK(Table1[[#This Row],[Date]]), ,MONTH(Table1[[#This Row],[Date]]))</f>
        <v>0</v>
      </c>
      <c r="K1604" s="19">
        <f>Table1[[#This Row],[Final Meter Reading (km) ]]-Table1[[#This Row],[Initial Meter Reading (km) ]]</f>
        <v>0</v>
      </c>
      <c r="M1604" s="174">
        <f>IF(ISBLANK(Table1[[#This Row],[Fuel Used (in liters)]]),,Table1[[#This Row],[Distance Travelled (km)]]/Table1[[#This Row],[Fuel Used (in liters)]])</f>
        <v>0</v>
      </c>
    </row>
    <row r="1605" spans="2:13">
      <c r="B1605">
        <f>IF(ISBLANK(Table1[[#This Row],[Date]]), ,MONTH(Table1[[#This Row],[Date]]))</f>
        <v>0</v>
      </c>
      <c r="K1605" s="19">
        <f>Table1[[#This Row],[Final Meter Reading (km) ]]-Table1[[#This Row],[Initial Meter Reading (km) ]]</f>
        <v>0</v>
      </c>
      <c r="M1605" s="174">
        <f>IF(ISBLANK(Table1[[#This Row],[Fuel Used (in liters)]]),,Table1[[#This Row],[Distance Travelled (km)]]/Table1[[#This Row],[Fuel Used (in liters)]])</f>
        <v>0</v>
      </c>
    </row>
    <row r="1606" spans="2:13">
      <c r="B1606">
        <f>IF(ISBLANK(Table1[[#This Row],[Date]]), ,MONTH(Table1[[#This Row],[Date]]))</f>
        <v>0</v>
      </c>
      <c r="K1606" s="19">
        <f>Table1[[#This Row],[Final Meter Reading (km) ]]-Table1[[#This Row],[Initial Meter Reading (km) ]]</f>
        <v>0</v>
      </c>
      <c r="M1606" s="174">
        <f>IF(ISBLANK(Table1[[#This Row],[Fuel Used (in liters)]]),,Table1[[#This Row],[Distance Travelled (km)]]/Table1[[#This Row],[Fuel Used (in liters)]])</f>
        <v>0</v>
      </c>
    </row>
    <row r="1607" spans="2:13">
      <c r="B1607">
        <f>IF(ISBLANK(Table1[[#This Row],[Date]]), ,MONTH(Table1[[#This Row],[Date]]))</f>
        <v>0</v>
      </c>
      <c r="K1607" s="19">
        <f>Table1[[#This Row],[Final Meter Reading (km) ]]-Table1[[#This Row],[Initial Meter Reading (km) ]]</f>
        <v>0</v>
      </c>
      <c r="M1607" s="174">
        <f>IF(ISBLANK(Table1[[#This Row],[Fuel Used (in liters)]]),,Table1[[#This Row],[Distance Travelled (km)]]/Table1[[#This Row],[Fuel Used (in liters)]])</f>
        <v>0</v>
      </c>
    </row>
    <row r="1608" spans="2:13">
      <c r="B1608">
        <f>IF(ISBLANK(Table1[[#This Row],[Date]]), ,MONTH(Table1[[#This Row],[Date]]))</f>
        <v>0</v>
      </c>
      <c r="K1608" s="19">
        <f>Table1[[#This Row],[Final Meter Reading (km) ]]-Table1[[#This Row],[Initial Meter Reading (km) ]]</f>
        <v>0</v>
      </c>
      <c r="M1608" s="174">
        <f>IF(ISBLANK(Table1[[#This Row],[Fuel Used (in liters)]]),,Table1[[#This Row],[Distance Travelled (km)]]/Table1[[#This Row],[Fuel Used (in liters)]])</f>
        <v>0</v>
      </c>
    </row>
    <row r="1609" spans="2:13">
      <c r="B1609">
        <f>IF(ISBLANK(Table1[[#This Row],[Date]]), ,MONTH(Table1[[#This Row],[Date]]))</f>
        <v>0</v>
      </c>
      <c r="K1609" s="19">
        <f>Table1[[#This Row],[Final Meter Reading (km) ]]-Table1[[#This Row],[Initial Meter Reading (km) ]]</f>
        <v>0</v>
      </c>
      <c r="M1609" s="174">
        <f>IF(ISBLANK(Table1[[#This Row],[Fuel Used (in liters)]]),,Table1[[#This Row],[Distance Travelled (km)]]/Table1[[#This Row],[Fuel Used (in liters)]])</f>
        <v>0</v>
      </c>
    </row>
    <row r="1610" spans="2:13">
      <c r="B1610">
        <f>IF(ISBLANK(Table1[[#This Row],[Date]]), ,MONTH(Table1[[#This Row],[Date]]))</f>
        <v>0</v>
      </c>
      <c r="K1610" s="19">
        <f>Table1[[#This Row],[Final Meter Reading (km) ]]-Table1[[#This Row],[Initial Meter Reading (km) ]]</f>
        <v>0</v>
      </c>
      <c r="M1610" s="174">
        <f>IF(ISBLANK(Table1[[#This Row],[Fuel Used (in liters)]]),,Table1[[#This Row],[Distance Travelled (km)]]/Table1[[#This Row],[Fuel Used (in liters)]])</f>
        <v>0</v>
      </c>
    </row>
    <row r="1611" spans="2:13">
      <c r="B1611">
        <f>IF(ISBLANK(Table1[[#This Row],[Date]]), ,MONTH(Table1[[#This Row],[Date]]))</f>
        <v>0</v>
      </c>
      <c r="K1611" s="19">
        <f>Table1[[#This Row],[Final Meter Reading (km) ]]-Table1[[#This Row],[Initial Meter Reading (km) ]]</f>
        <v>0</v>
      </c>
      <c r="M1611" s="174">
        <f>IF(ISBLANK(Table1[[#This Row],[Fuel Used (in liters)]]),,Table1[[#This Row],[Distance Travelled (km)]]/Table1[[#This Row],[Fuel Used (in liters)]])</f>
        <v>0</v>
      </c>
    </row>
    <row r="1612" spans="2:13">
      <c r="B1612">
        <f>IF(ISBLANK(Table1[[#This Row],[Date]]), ,MONTH(Table1[[#This Row],[Date]]))</f>
        <v>0</v>
      </c>
      <c r="K1612" s="19">
        <f>Table1[[#This Row],[Final Meter Reading (km) ]]-Table1[[#This Row],[Initial Meter Reading (km) ]]</f>
        <v>0</v>
      </c>
      <c r="M1612" s="174">
        <f>IF(ISBLANK(Table1[[#This Row],[Fuel Used (in liters)]]),,Table1[[#This Row],[Distance Travelled (km)]]/Table1[[#This Row],[Fuel Used (in liters)]])</f>
        <v>0</v>
      </c>
    </row>
    <row r="1613" spans="2:13">
      <c r="B1613">
        <f>IF(ISBLANK(Table1[[#This Row],[Date]]), ,MONTH(Table1[[#This Row],[Date]]))</f>
        <v>0</v>
      </c>
      <c r="K1613" s="19">
        <f>Table1[[#This Row],[Final Meter Reading (km) ]]-Table1[[#This Row],[Initial Meter Reading (km) ]]</f>
        <v>0</v>
      </c>
      <c r="M1613" s="174">
        <f>IF(ISBLANK(Table1[[#This Row],[Fuel Used (in liters)]]),,Table1[[#This Row],[Distance Travelled (km)]]/Table1[[#This Row],[Fuel Used (in liters)]])</f>
        <v>0</v>
      </c>
    </row>
    <row r="1614" spans="2:13">
      <c r="B1614">
        <f>IF(ISBLANK(Table1[[#This Row],[Date]]), ,MONTH(Table1[[#This Row],[Date]]))</f>
        <v>0</v>
      </c>
      <c r="K1614" s="19">
        <f>Table1[[#This Row],[Final Meter Reading (km) ]]-Table1[[#This Row],[Initial Meter Reading (km) ]]</f>
        <v>0</v>
      </c>
      <c r="M1614" s="174">
        <f>IF(ISBLANK(Table1[[#This Row],[Fuel Used (in liters)]]),,Table1[[#This Row],[Distance Travelled (km)]]/Table1[[#This Row],[Fuel Used (in liters)]])</f>
        <v>0</v>
      </c>
    </row>
    <row r="1615" spans="2:13">
      <c r="B1615">
        <f>IF(ISBLANK(Table1[[#This Row],[Date]]), ,MONTH(Table1[[#This Row],[Date]]))</f>
        <v>0</v>
      </c>
      <c r="K1615" s="19">
        <f>Table1[[#This Row],[Final Meter Reading (km) ]]-Table1[[#This Row],[Initial Meter Reading (km) ]]</f>
        <v>0</v>
      </c>
      <c r="M1615" s="174">
        <f>IF(ISBLANK(Table1[[#This Row],[Fuel Used (in liters)]]),,Table1[[#This Row],[Distance Travelled (km)]]/Table1[[#This Row],[Fuel Used (in liters)]])</f>
        <v>0</v>
      </c>
    </row>
    <row r="1616" spans="2:13">
      <c r="B1616">
        <f>IF(ISBLANK(Table1[[#This Row],[Date]]), ,MONTH(Table1[[#This Row],[Date]]))</f>
        <v>0</v>
      </c>
      <c r="K1616" s="19">
        <f>Table1[[#This Row],[Final Meter Reading (km) ]]-Table1[[#This Row],[Initial Meter Reading (km) ]]</f>
        <v>0</v>
      </c>
      <c r="M1616" s="174">
        <f>IF(ISBLANK(Table1[[#This Row],[Fuel Used (in liters)]]),,Table1[[#This Row],[Distance Travelled (km)]]/Table1[[#This Row],[Fuel Used (in liters)]])</f>
        <v>0</v>
      </c>
    </row>
    <row r="1617" spans="2:13">
      <c r="B1617">
        <f>IF(ISBLANK(Table1[[#This Row],[Date]]), ,MONTH(Table1[[#This Row],[Date]]))</f>
        <v>0</v>
      </c>
      <c r="K1617" s="19">
        <f>Table1[[#This Row],[Final Meter Reading (km) ]]-Table1[[#This Row],[Initial Meter Reading (km) ]]</f>
        <v>0</v>
      </c>
      <c r="M1617" s="174">
        <f>IF(ISBLANK(Table1[[#This Row],[Fuel Used (in liters)]]),,Table1[[#This Row],[Distance Travelled (km)]]/Table1[[#This Row],[Fuel Used (in liters)]])</f>
        <v>0</v>
      </c>
    </row>
    <row r="1618" spans="2:13">
      <c r="B1618">
        <f>IF(ISBLANK(Table1[[#This Row],[Date]]), ,MONTH(Table1[[#This Row],[Date]]))</f>
        <v>0</v>
      </c>
      <c r="K1618" s="19">
        <f>Table1[[#This Row],[Final Meter Reading (km) ]]-Table1[[#This Row],[Initial Meter Reading (km) ]]</f>
        <v>0</v>
      </c>
      <c r="M1618" s="174">
        <f>IF(ISBLANK(Table1[[#This Row],[Fuel Used (in liters)]]),,Table1[[#This Row],[Distance Travelled (km)]]/Table1[[#This Row],[Fuel Used (in liters)]])</f>
        <v>0</v>
      </c>
    </row>
    <row r="1619" spans="2:13">
      <c r="B1619">
        <f>IF(ISBLANK(Table1[[#This Row],[Date]]), ,MONTH(Table1[[#This Row],[Date]]))</f>
        <v>0</v>
      </c>
      <c r="K1619" s="19">
        <f>Table1[[#This Row],[Final Meter Reading (km) ]]-Table1[[#This Row],[Initial Meter Reading (km) ]]</f>
        <v>0</v>
      </c>
      <c r="M1619" s="174">
        <f>IF(ISBLANK(Table1[[#This Row],[Fuel Used (in liters)]]),,Table1[[#This Row],[Distance Travelled (km)]]/Table1[[#This Row],[Fuel Used (in liters)]])</f>
        <v>0</v>
      </c>
    </row>
    <row r="1620" spans="2:13">
      <c r="B1620">
        <f>IF(ISBLANK(Table1[[#This Row],[Date]]), ,MONTH(Table1[[#This Row],[Date]]))</f>
        <v>0</v>
      </c>
      <c r="K1620" s="19">
        <f>Table1[[#This Row],[Final Meter Reading (km) ]]-Table1[[#This Row],[Initial Meter Reading (km) ]]</f>
        <v>0</v>
      </c>
      <c r="M1620" s="174">
        <f>IF(ISBLANK(Table1[[#This Row],[Fuel Used (in liters)]]),,Table1[[#This Row],[Distance Travelled (km)]]/Table1[[#This Row],[Fuel Used (in liters)]])</f>
        <v>0</v>
      </c>
    </row>
    <row r="1621" spans="2:13">
      <c r="B1621">
        <f>IF(ISBLANK(Table1[[#This Row],[Date]]), ,MONTH(Table1[[#This Row],[Date]]))</f>
        <v>0</v>
      </c>
      <c r="K1621" s="19">
        <f>Table1[[#This Row],[Final Meter Reading (km) ]]-Table1[[#This Row],[Initial Meter Reading (km) ]]</f>
        <v>0</v>
      </c>
      <c r="M1621" s="174">
        <f>IF(ISBLANK(Table1[[#This Row],[Fuel Used (in liters)]]),,Table1[[#This Row],[Distance Travelled (km)]]/Table1[[#This Row],[Fuel Used (in liters)]])</f>
        <v>0</v>
      </c>
    </row>
    <row r="1622" spans="2:13">
      <c r="B1622">
        <f>IF(ISBLANK(Table1[[#This Row],[Date]]), ,MONTH(Table1[[#This Row],[Date]]))</f>
        <v>0</v>
      </c>
      <c r="K1622" s="19">
        <f>Table1[[#This Row],[Final Meter Reading (km) ]]-Table1[[#This Row],[Initial Meter Reading (km) ]]</f>
        <v>0</v>
      </c>
      <c r="M1622" s="174">
        <f>IF(ISBLANK(Table1[[#This Row],[Fuel Used (in liters)]]),,Table1[[#This Row],[Distance Travelled (km)]]/Table1[[#This Row],[Fuel Used (in liters)]])</f>
        <v>0</v>
      </c>
    </row>
    <row r="1623" spans="2:13">
      <c r="B1623">
        <f>IF(ISBLANK(Table1[[#This Row],[Date]]), ,MONTH(Table1[[#This Row],[Date]]))</f>
        <v>0</v>
      </c>
      <c r="K1623" s="19">
        <f>Table1[[#This Row],[Final Meter Reading (km) ]]-Table1[[#This Row],[Initial Meter Reading (km) ]]</f>
        <v>0</v>
      </c>
      <c r="M1623" s="174">
        <f>IF(ISBLANK(Table1[[#This Row],[Fuel Used (in liters)]]),,Table1[[#This Row],[Distance Travelled (km)]]/Table1[[#This Row],[Fuel Used (in liters)]])</f>
        <v>0</v>
      </c>
    </row>
    <row r="1624" spans="2:13">
      <c r="B1624">
        <f>IF(ISBLANK(Table1[[#This Row],[Date]]), ,MONTH(Table1[[#This Row],[Date]]))</f>
        <v>0</v>
      </c>
      <c r="K1624" s="19">
        <f>Table1[[#This Row],[Final Meter Reading (km) ]]-Table1[[#This Row],[Initial Meter Reading (km) ]]</f>
        <v>0</v>
      </c>
      <c r="M1624" s="174">
        <f>IF(ISBLANK(Table1[[#This Row],[Fuel Used (in liters)]]),,Table1[[#This Row],[Distance Travelled (km)]]/Table1[[#This Row],[Fuel Used (in liters)]])</f>
        <v>0</v>
      </c>
    </row>
    <row r="1625" spans="2:13">
      <c r="B1625">
        <f>IF(ISBLANK(Table1[[#This Row],[Date]]), ,MONTH(Table1[[#This Row],[Date]]))</f>
        <v>0</v>
      </c>
      <c r="K1625" s="19">
        <f>Table1[[#This Row],[Final Meter Reading (km) ]]-Table1[[#This Row],[Initial Meter Reading (km) ]]</f>
        <v>0</v>
      </c>
      <c r="M1625" s="174">
        <f>IF(ISBLANK(Table1[[#This Row],[Fuel Used (in liters)]]),,Table1[[#This Row],[Distance Travelled (km)]]/Table1[[#This Row],[Fuel Used (in liters)]])</f>
        <v>0</v>
      </c>
    </row>
    <row r="1626" spans="2:13">
      <c r="B1626">
        <f>IF(ISBLANK(Table1[[#This Row],[Date]]), ,MONTH(Table1[[#This Row],[Date]]))</f>
        <v>0</v>
      </c>
      <c r="K1626" s="19">
        <f>Table1[[#This Row],[Final Meter Reading (km) ]]-Table1[[#This Row],[Initial Meter Reading (km) ]]</f>
        <v>0</v>
      </c>
      <c r="M1626" s="174">
        <f>IF(ISBLANK(Table1[[#This Row],[Fuel Used (in liters)]]),,Table1[[#This Row],[Distance Travelled (km)]]/Table1[[#This Row],[Fuel Used (in liters)]])</f>
        <v>0</v>
      </c>
    </row>
    <row r="1627" spans="2:13">
      <c r="B1627">
        <f>IF(ISBLANK(Table1[[#This Row],[Date]]), ,MONTH(Table1[[#This Row],[Date]]))</f>
        <v>0</v>
      </c>
      <c r="K1627" s="19">
        <f>Table1[[#This Row],[Final Meter Reading (km) ]]-Table1[[#This Row],[Initial Meter Reading (km) ]]</f>
        <v>0</v>
      </c>
      <c r="M1627" s="174">
        <f>IF(ISBLANK(Table1[[#This Row],[Fuel Used (in liters)]]),,Table1[[#This Row],[Distance Travelled (km)]]/Table1[[#This Row],[Fuel Used (in liters)]])</f>
        <v>0</v>
      </c>
    </row>
    <row r="1628" spans="2:13">
      <c r="B1628">
        <f>IF(ISBLANK(Table1[[#This Row],[Date]]), ,MONTH(Table1[[#This Row],[Date]]))</f>
        <v>0</v>
      </c>
      <c r="K1628" s="19">
        <f>Table1[[#This Row],[Final Meter Reading (km) ]]-Table1[[#This Row],[Initial Meter Reading (km) ]]</f>
        <v>0</v>
      </c>
      <c r="M1628" s="174">
        <f>IF(ISBLANK(Table1[[#This Row],[Fuel Used (in liters)]]),,Table1[[#This Row],[Distance Travelled (km)]]/Table1[[#This Row],[Fuel Used (in liters)]])</f>
        <v>0</v>
      </c>
    </row>
    <row r="1629" spans="2:13">
      <c r="B1629">
        <f>IF(ISBLANK(Table1[[#This Row],[Date]]), ,MONTH(Table1[[#This Row],[Date]]))</f>
        <v>0</v>
      </c>
      <c r="K1629" s="19">
        <f>Table1[[#This Row],[Final Meter Reading (km) ]]-Table1[[#This Row],[Initial Meter Reading (km) ]]</f>
        <v>0</v>
      </c>
      <c r="M1629" s="174">
        <f>IF(ISBLANK(Table1[[#This Row],[Fuel Used (in liters)]]),,Table1[[#This Row],[Distance Travelled (km)]]/Table1[[#This Row],[Fuel Used (in liters)]])</f>
        <v>0</v>
      </c>
    </row>
    <row r="1630" spans="2:13">
      <c r="B1630">
        <f>IF(ISBLANK(Table1[[#This Row],[Date]]), ,MONTH(Table1[[#This Row],[Date]]))</f>
        <v>0</v>
      </c>
      <c r="K1630" s="19">
        <f>Table1[[#This Row],[Final Meter Reading (km) ]]-Table1[[#This Row],[Initial Meter Reading (km) ]]</f>
        <v>0</v>
      </c>
      <c r="M1630" s="174">
        <f>IF(ISBLANK(Table1[[#This Row],[Fuel Used (in liters)]]),,Table1[[#This Row],[Distance Travelled (km)]]/Table1[[#This Row],[Fuel Used (in liters)]])</f>
        <v>0</v>
      </c>
    </row>
    <row r="1631" spans="2:13">
      <c r="B1631">
        <f>IF(ISBLANK(Table1[[#This Row],[Date]]), ,MONTH(Table1[[#This Row],[Date]]))</f>
        <v>0</v>
      </c>
      <c r="K1631" s="19">
        <f>Table1[[#This Row],[Final Meter Reading (km) ]]-Table1[[#This Row],[Initial Meter Reading (km) ]]</f>
        <v>0</v>
      </c>
      <c r="M1631" s="174">
        <f>IF(ISBLANK(Table1[[#This Row],[Fuel Used (in liters)]]),,Table1[[#This Row],[Distance Travelled (km)]]/Table1[[#This Row],[Fuel Used (in liters)]])</f>
        <v>0</v>
      </c>
    </row>
    <row r="1632" spans="2:13">
      <c r="B1632">
        <f>IF(ISBLANK(Table1[[#This Row],[Date]]), ,MONTH(Table1[[#This Row],[Date]]))</f>
        <v>0</v>
      </c>
      <c r="K1632" s="19">
        <f>Table1[[#This Row],[Final Meter Reading (km) ]]-Table1[[#This Row],[Initial Meter Reading (km) ]]</f>
        <v>0</v>
      </c>
      <c r="M1632" s="174">
        <f>IF(ISBLANK(Table1[[#This Row],[Fuel Used (in liters)]]),,Table1[[#This Row],[Distance Travelled (km)]]/Table1[[#This Row],[Fuel Used (in liters)]])</f>
        <v>0</v>
      </c>
    </row>
    <row r="1633" spans="2:13">
      <c r="B1633">
        <f>IF(ISBLANK(Table1[[#This Row],[Date]]), ,MONTH(Table1[[#This Row],[Date]]))</f>
        <v>0</v>
      </c>
      <c r="K1633" s="19">
        <f>Table1[[#This Row],[Final Meter Reading (km) ]]-Table1[[#This Row],[Initial Meter Reading (km) ]]</f>
        <v>0</v>
      </c>
      <c r="M1633" s="174">
        <f>IF(ISBLANK(Table1[[#This Row],[Fuel Used (in liters)]]),,Table1[[#This Row],[Distance Travelled (km)]]/Table1[[#This Row],[Fuel Used (in liters)]])</f>
        <v>0</v>
      </c>
    </row>
    <row r="1634" spans="2:13">
      <c r="B1634">
        <f>IF(ISBLANK(Table1[[#This Row],[Date]]), ,MONTH(Table1[[#This Row],[Date]]))</f>
        <v>0</v>
      </c>
      <c r="K1634" s="19">
        <f>Table1[[#This Row],[Final Meter Reading (km) ]]-Table1[[#This Row],[Initial Meter Reading (km) ]]</f>
        <v>0</v>
      </c>
      <c r="M1634" s="174">
        <f>IF(ISBLANK(Table1[[#This Row],[Fuel Used (in liters)]]),,Table1[[#This Row],[Distance Travelled (km)]]/Table1[[#This Row],[Fuel Used (in liters)]])</f>
        <v>0</v>
      </c>
    </row>
    <row r="1635" spans="2:13">
      <c r="B1635">
        <f>IF(ISBLANK(Table1[[#This Row],[Date]]), ,MONTH(Table1[[#This Row],[Date]]))</f>
        <v>0</v>
      </c>
      <c r="K1635" s="19">
        <f>Table1[[#This Row],[Final Meter Reading (km) ]]-Table1[[#This Row],[Initial Meter Reading (km) ]]</f>
        <v>0</v>
      </c>
      <c r="M1635" s="174">
        <f>IF(ISBLANK(Table1[[#This Row],[Fuel Used (in liters)]]),,Table1[[#This Row],[Distance Travelled (km)]]/Table1[[#This Row],[Fuel Used (in liters)]])</f>
        <v>0</v>
      </c>
    </row>
    <row r="1636" spans="2:13">
      <c r="B1636">
        <f>IF(ISBLANK(Table1[[#This Row],[Date]]), ,MONTH(Table1[[#This Row],[Date]]))</f>
        <v>0</v>
      </c>
      <c r="K1636" s="19">
        <f>Table1[[#This Row],[Final Meter Reading (km) ]]-Table1[[#This Row],[Initial Meter Reading (km) ]]</f>
        <v>0</v>
      </c>
      <c r="M1636" s="174">
        <f>IF(ISBLANK(Table1[[#This Row],[Fuel Used (in liters)]]),,Table1[[#This Row],[Distance Travelled (km)]]/Table1[[#This Row],[Fuel Used (in liters)]])</f>
        <v>0</v>
      </c>
    </row>
    <row r="1637" spans="2:13">
      <c r="B1637">
        <f>IF(ISBLANK(Table1[[#This Row],[Date]]), ,MONTH(Table1[[#This Row],[Date]]))</f>
        <v>0</v>
      </c>
      <c r="K1637" s="19">
        <f>Table1[[#This Row],[Final Meter Reading (km) ]]-Table1[[#This Row],[Initial Meter Reading (km) ]]</f>
        <v>0</v>
      </c>
      <c r="M1637" s="174">
        <f>IF(ISBLANK(Table1[[#This Row],[Fuel Used (in liters)]]),,Table1[[#This Row],[Distance Travelled (km)]]/Table1[[#This Row],[Fuel Used (in liters)]])</f>
        <v>0</v>
      </c>
    </row>
    <row r="1638" spans="2:13">
      <c r="B1638">
        <f>IF(ISBLANK(Table1[[#This Row],[Date]]), ,MONTH(Table1[[#This Row],[Date]]))</f>
        <v>0</v>
      </c>
      <c r="K1638" s="19">
        <f>Table1[[#This Row],[Final Meter Reading (km) ]]-Table1[[#This Row],[Initial Meter Reading (km) ]]</f>
        <v>0</v>
      </c>
      <c r="M1638" s="174">
        <f>IF(ISBLANK(Table1[[#This Row],[Fuel Used (in liters)]]),,Table1[[#This Row],[Distance Travelled (km)]]/Table1[[#This Row],[Fuel Used (in liters)]])</f>
        <v>0</v>
      </c>
    </row>
    <row r="1639" spans="2:13">
      <c r="B1639">
        <f>IF(ISBLANK(Table1[[#This Row],[Date]]), ,MONTH(Table1[[#This Row],[Date]]))</f>
        <v>0</v>
      </c>
      <c r="K1639" s="19">
        <f>Table1[[#This Row],[Final Meter Reading (km) ]]-Table1[[#This Row],[Initial Meter Reading (km) ]]</f>
        <v>0</v>
      </c>
      <c r="M1639" s="174">
        <f>IF(ISBLANK(Table1[[#This Row],[Fuel Used (in liters)]]),,Table1[[#This Row],[Distance Travelled (km)]]/Table1[[#This Row],[Fuel Used (in liters)]])</f>
        <v>0</v>
      </c>
    </row>
    <row r="1640" spans="2:13">
      <c r="B1640">
        <f>IF(ISBLANK(Table1[[#This Row],[Date]]), ,MONTH(Table1[[#This Row],[Date]]))</f>
        <v>0</v>
      </c>
      <c r="K1640" s="19">
        <f>Table1[[#This Row],[Final Meter Reading (km) ]]-Table1[[#This Row],[Initial Meter Reading (km) ]]</f>
        <v>0</v>
      </c>
      <c r="M1640" s="174">
        <f>IF(ISBLANK(Table1[[#This Row],[Fuel Used (in liters)]]),,Table1[[#This Row],[Distance Travelled (km)]]/Table1[[#This Row],[Fuel Used (in liters)]])</f>
        <v>0</v>
      </c>
    </row>
    <row r="1641" spans="2:13">
      <c r="B1641">
        <f>IF(ISBLANK(Table1[[#This Row],[Date]]), ,MONTH(Table1[[#This Row],[Date]]))</f>
        <v>0</v>
      </c>
      <c r="K1641" s="19">
        <f>Table1[[#This Row],[Final Meter Reading (km) ]]-Table1[[#This Row],[Initial Meter Reading (km) ]]</f>
        <v>0</v>
      </c>
      <c r="M1641" s="174">
        <f>IF(ISBLANK(Table1[[#This Row],[Fuel Used (in liters)]]),,Table1[[#This Row],[Distance Travelled (km)]]/Table1[[#This Row],[Fuel Used (in liters)]])</f>
        <v>0</v>
      </c>
    </row>
    <row r="1642" spans="2:13">
      <c r="B1642">
        <f>IF(ISBLANK(Table1[[#This Row],[Date]]), ,MONTH(Table1[[#This Row],[Date]]))</f>
        <v>0</v>
      </c>
      <c r="K1642" s="19">
        <f>Table1[[#This Row],[Final Meter Reading (km) ]]-Table1[[#This Row],[Initial Meter Reading (km) ]]</f>
        <v>0</v>
      </c>
      <c r="M1642" s="174">
        <f>IF(ISBLANK(Table1[[#This Row],[Fuel Used (in liters)]]),,Table1[[#This Row],[Distance Travelled (km)]]/Table1[[#This Row],[Fuel Used (in liters)]])</f>
        <v>0</v>
      </c>
    </row>
    <row r="1643" spans="2:13">
      <c r="B1643">
        <f>IF(ISBLANK(Table1[[#This Row],[Date]]), ,MONTH(Table1[[#This Row],[Date]]))</f>
        <v>0</v>
      </c>
      <c r="K1643" s="19">
        <f>Table1[[#This Row],[Final Meter Reading (km) ]]-Table1[[#This Row],[Initial Meter Reading (km) ]]</f>
        <v>0</v>
      </c>
      <c r="M1643" s="174">
        <f>IF(ISBLANK(Table1[[#This Row],[Fuel Used (in liters)]]),,Table1[[#This Row],[Distance Travelled (km)]]/Table1[[#This Row],[Fuel Used (in liters)]])</f>
        <v>0</v>
      </c>
    </row>
    <row r="1644" spans="2:13">
      <c r="B1644">
        <f>IF(ISBLANK(Table1[[#This Row],[Date]]), ,MONTH(Table1[[#This Row],[Date]]))</f>
        <v>0</v>
      </c>
      <c r="K1644" s="19">
        <f>Table1[[#This Row],[Final Meter Reading (km) ]]-Table1[[#This Row],[Initial Meter Reading (km) ]]</f>
        <v>0</v>
      </c>
      <c r="M1644" s="174">
        <f>IF(ISBLANK(Table1[[#This Row],[Fuel Used (in liters)]]),,Table1[[#This Row],[Distance Travelled (km)]]/Table1[[#This Row],[Fuel Used (in liters)]])</f>
        <v>0</v>
      </c>
    </row>
    <row r="1645" spans="2:13">
      <c r="B1645">
        <f>IF(ISBLANK(Table1[[#This Row],[Date]]), ,MONTH(Table1[[#This Row],[Date]]))</f>
        <v>0</v>
      </c>
      <c r="K1645" s="19">
        <f>Table1[[#This Row],[Final Meter Reading (km) ]]-Table1[[#This Row],[Initial Meter Reading (km) ]]</f>
        <v>0</v>
      </c>
      <c r="M1645" s="174">
        <f>IF(ISBLANK(Table1[[#This Row],[Fuel Used (in liters)]]),,Table1[[#This Row],[Distance Travelled (km)]]/Table1[[#This Row],[Fuel Used (in liters)]])</f>
        <v>0</v>
      </c>
    </row>
    <row r="1646" spans="2:13">
      <c r="B1646">
        <f>IF(ISBLANK(Table1[[#This Row],[Date]]), ,MONTH(Table1[[#This Row],[Date]]))</f>
        <v>0</v>
      </c>
      <c r="K1646" s="19">
        <f>Table1[[#This Row],[Final Meter Reading (km) ]]-Table1[[#This Row],[Initial Meter Reading (km) ]]</f>
        <v>0</v>
      </c>
      <c r="M1646" s="174">
        <f>IF(ISBLANK(Table1[[#This Row],[Fuel Used (in liters)]]),,Table1[[#This Row],[Distance Travelled (km)]]/Table1[[#This Row],[Fuel Used (in liters)]])</f>
        <v>0</v>
      </c>
    </row>
    <row r="1647" spans="2:13">
      <c r="B1647">
        <f>IF(ISBLANK(Table1[[#This Row],[Date]]), ,MONTH(Table1[[#This Row],[Date]]))</f>
        <v>0</v>
      </c>
      <c r="K1647" s="19">
        <f>Table1[[#This Row],[Final Meter Reading (km) ]]-Table1[[#This Row],[Initial Meter Reading (km) ]]</f>
        <v>0</v>
      </c>
      <c r="M1647" s="174">
        <f>IF(ISBLANK(Table1[[#This Row],[Fuel Used (in liters)]]),,Table1[[#This Row],[Distance Travelled (km)]]/Table1[[#This Row],[Fuel Used (in liters)]])</f>
        <v>0</v>
      </c>
    </row>
    <row r="1648" spans="2:13">
      <c r="B1648">
        <f>IF(ISBLANK(Table1[[#This Row],[Date]]), ,MONTH(Table1[[#This Row],[Date]]))</f>
        <v>0</v>
      </c>
      <c r="K1648" s="19">
        <f>Table1[[#This Row],[Final Meter Reading (km) ]]-Table1[[#This Row],[Initial Meter Reading (km) ]]</f>
        <v>0</v>
      </c>
      <c r="M1648" s="174">
        <f>IF(ISBLANK(Table1[[#This Row],[Fuel Used (in liters)]]),,Table1[[#This Row],[Distance Travelled (km)]]/Table1[[#This Row],[Fuel Used (in liters)]])</f>
        <v>0</v>
      </c>
    </row>
    <row r="1649" spans="2:13">
      <c r="B1649">
        <f>IF(ISBLANK(Table1[[#This Row],[Date]]), ,MONTH(Table1[[#This Row],[Date]]))</f>
        <v>0</v>
      </c>
      <c r="K1649" s="19">
        <f>Table1[[#This Row],[Final Meter Reading (km) ]]-Table1[[#This Row],[Initial Meter Reading (km) ]]</f>
        <v>0</v>
      </c>
      <c r="M1649" s="174">
        <f>IF(ISBLANK(Table1[[#This Row],[Fuel Used (in liters)]]),,Table1[[#This Row],[Distance Travelled (km)]]/Table1[[#This Row],[Fuel Used (in liters)]])</f>
        <v>0</v>
      </c>
    </row>
    <row r="1650" spans="2:13">
      <c r="B1650">
        <f>IF(ISBLANK(Table1[[#This Row],[Date]]), ,MONTH(Table1[[#This Row],[Date]]))</f>
        <v>0</v>
      </c>
      <c r="K1650" s="19">
        <f>Table1[[#This Row],[Final Meter Reading (km) ]]-Table1[[#This Row],[Initial Meter Reading (km) ]]</f>
        <v>0</v>
      </c>
      <c r="M1650" s="174">
        <f>IF(ISBLANK(Table1[[#This Row],[Fuel Used (in liters)]]),,Table1[[#This Row],[Distance Travelled (km)]]/Table1[[#This Row],[Fuel Used (in liters)]])</f>
        <v>0</v>
      </c>
    </row>
    <row r="1651" spans="2:13">
      <c r="B1651">
        <f>IF(ISBLANK(Table1[[#This Row],[Date]]), ,MONTH(Table1[[#This Row],[Date]]))</f>
        <v>0</v>
      </c>
      <c r="K1651" s="19">
        <f>Table1[[#This Row],[Final Meter Reading (km) ]]-Table1[[#This Row],[Initial Meter Reading (km) ]]</f>
        <v>0</v>
      </c>
      <c r="M1651" s="174">
        <f>IF(ISBLANK(Table1[[#This Row],[Fuel Used (in liters)]]),,Table1[[#This Row],[Distance Travelled (km)]]/Table1[[#This Row],[Fuel Used (in liters)]])</f>
        <v>0</v>
      </c>
    </row>
    <row r="1652" spans="2:13">
      <c r="B1652">
        <f>IF(ISBLANK(Table1[[#This Row],[Date]]), ,MONTH(Table1[[#This Row],[Date]]))</f>
        <v>0</v>
      </c>
      <c r="K1652" s="19">
        <f>Table1[[#This Row],[Final Meter Reading (km) ]]-Table1[[#This Row],[Initial Meter Reading (km) ]]</f>
        <v>0</v>
      </c>
      <c r="M1652" s="174">
        <f>IF(ISBLANK(Table1[[#This Row],[Fuel Used (in liters)]]),,Table1[[#This Row],[Distance Travelled (km)]]/Table1[[#This Row],[Fuel Used (in liters)]])</f>
        <v>0</v>
      </c>
    </row>
    <row r="1653" spans="2:13">
      <c r="B1653">
        <f>IF(ISBLANK(Table1[[#This Row],[Date]]), ,MONTH(Table1[[#This Row],[Date]]))</f>
        <v>0</v>
      </c>
      <c r="K1653" s="19">
        <f>Table1[[#This Row],[Final Meter Reading (km) ]]-Table1[[#This Row],[Initial Meter Reading (km) ]]</f>
        <v>0</v>
      </c>
      <c r="M1653" s="174">
        <f>IF(ISBLANK(Table1[[#This Row],[Fuel Used (in liters)]]),,Table1[[#This Row],[Distance Travelled (km)]]/Table1[[#This Row],[Fuel Used (in liters)]])</f>
        <v>0</v>
      </c>
    </row>
    <row r="1654" spans="2:13">
      <c r="B1654">
        <f>IF(ISBLANK(Table1[[#This Row],[Date]]), ,MONTH(Table1[[#This Row],[Date]]))</f>
        <v>0</v>
      </c>
      <c r="K1654" s="19">
        <f>Table1[[#This Row],[Final Meter Reading (km) ]]-Table1[[#This Row],[Initial Meter Reading (km) ]]</f>
        <v>0</v>
      </c>
      <c r="M1654" s="174">
        <f>IF(ISBLANK(Table1[[#This Row],[Fuel Used (in liters)]]),,Table1[[#This Row],[Distance Travelled (km)]]/Table1[[#This Row],[Fuel Used (in liters)]])</f>
        <v>0</v>
      </c>
    </row>
    <row r="1655" spans="2:13">
      <c r="B1655">
        <f>IF(ISBLANK(Table1[[#This Row],[Date]]), ,MONTH(Table1[[#This Row],[Date]]))</f>
        <v>0</v>
      </c>
      <c r="K1655" s="19">
        <f>Table1[[#This Row],[Final Meter Reading (km) ]]-Table1[[#This Row],[Initial Meter Reading (km) ]]</f>
        <v>0</v>
      </c>
      <c r="M1655" s="174">
        <f>IF(ISBLANK(Table1[[#This Row],[Fuel Used (in liters)]]),,Table1[[#This Row],[Distance Travelled (km)]]/Table1[[#This Row],[Fuel Used (in liters)]])</f>
        <v>0</v>
      </c>
    </row>
    <row r="1656" spans="2:13">
      <c r="B1656">
        <f>IF(ISBLANK(Table1[[#This Row],[Date]]), ,MONTH(Table1[[#This Row],[Date]]))</f>
        <v>0</v>
      </c>
      <c r="K1656" s="19">
        <f>Table1[[#This Row],[Final Meter Reading (km) ]]-Table1[[#This Row],[Initial Meter Reading (km) ]]</f>
        <v>0</v>
      </c>
      <c r="M1656" s="174">
        <f>IF(ISBLANK(Table1[[#This Row],[Fuel Used (in liters)]]),,Table1[[#This Row],[Distance Travelled (km)]]/Table1[[#This Row],[Fuel Used (in liters)]])</f>
        <v>0</v>
      </c>
    </row>
    <row r="1657" spans="2:13">
      <c r="B1657">
        <f>IF(ISBLANK(Table1[[#This Row],[Date]]), ,MONTH(Table1[[#This Row],[Date]]))</f>
        <v>0</v>
      </c>
      <c r="K1657" s="19">
        <f>Table1[[#This Row],[Final Meter Reading (km) ]]-Table1[[#This Row],[Initial Meter Reading (km) ]]</f>
        <v>0</v>
      </c>
      <c r="M1657" s="174">
        <f>IF(ISBLANK(Table1[[#This Row],[Fuel Used (in liters)]]),,Table1[[#This Row],[Distance Travelled (km)]]/Table1[[#This Row],[Fuel Used (in liters)]])</f>
        <v>0</v>
      </c>
    </row>
    <row r="1658" spans="2:13">
      <c r="B1658">
        <f>IF(ISBLANK(Table1[[#This Row],[Date]]), ,MONTH(Table1[[#This Row],[Date]]))</f>
        <v>0</v>
      </c>
      <c r="K1658" s="19">
        <f>Table1[[#This Row],[Final Meter Reading (km) ]]-Table1[[#This Row],[Initial Meter Reading (km) ]]</f>
        <v>0</v>
      </c>
      <c r="M1658" s="174">
        <f>IF(ISBLANK(Table1[[#This Row],[Fuel Used (in liters)]]),,Table1[[#This Row],[Distance Travelled (km)]]/Table1[[#This Row],[Fuel Used (in liters)]])</f>
        <v>0</v>
      </c>
    </row>
    <row r="1659" spans="2:13">
      <c r="B1659">
        <f>IF(ISBLANK(Table1[[#This Row],[Date]]), ,MONTH(Table1[[#This Row],[Date]]))</f>
        <v>0</v>
      </c>
      <c r="K1659" s="19">
        <f>Table1[[#This Row],[Final Meter Reading (km) ]]-Table1[[#This Row],[Initial Meter Reading (km) ]]</f>
        <v>0</v>
      </c>
      <c r="M1659" s="174">
        <f>IF(ISBLANK(Table1[[#This Row],[Fuel Used (in liters)]]),,Table1[[#This Row],[Distance Travelled (km)]]/Table1[[#This Row],[Fuel Used (in liters)]])</f>
        <v>0</v>
      </c>
    </row>
    <row r="1660" spans="2:13">
      <c r="B1660">
        <f>IF(ISBLANK(Table1[[#This Row],[Date]]), ,MONTH(Table1[[#This Row],[Date]]))</f>
        <v>0</v>
      </c>
      <c r="K1660" s="19">
        <f>Table1[[#This Row],[Final Meter Reading (km) ]]-Table1[[#This Row],[Initial Meter Reading (km) ]]</f>
        <v>0</v>
      </c>
      <c r="M1660" s="174">
        <f>IF(ISBLANK(Table1[[#This Row],[Fuel Used (in liters)]]),,Table1[[#This Row],[Distance Travelled (km)]]/Table1[[#This Row],[Fuel Used (in liters)]])</f>
        <v>0</v>
      </c>
    </row>
    <row r="1661" spans="2:13">
      <c r="B1661">
        <f>IF(ISBLANK(Table1[[#This Row],[Date]]), ,MONTH(Table1[[#This Row],[Date]]))</f>
        <v>0</v>
      </c>
      <c r="K1661" s="19">
        <f>Table1[[#This Row],[Final Meter Reading (km) ]]-Table1[[#This Row],[Initial Meter Reading (km) ]]</f>
        <v>0</v>
      </c>
      <c r="M1661" s="174">
        <f>IF(ISBLANK(Table1[[#This Row],[Fuel Used (in liters)]]),,Table1[[#This Row],[Distance Travelled (km)]]/Table1[[#This Row],[Fuel Used (in liters)]])</f>
        <v>0</v>
      </c>
    </row>
    <row r="1662" spans="2:13">
      <c r="B1662">
        <f>IF(ISBLANK(Table1[[#This Row],[Date]]), ,MONTH(Table1[[#This Row],[Date]]))</f>
        <v>0</v>
      </c>
      <c r="K1662" s="19">
        <f>Table1[[#This Row],[Final Meter Reading (km) ]]-Table1[[#This Row],[Initial Meter Reading (km) ]]</f>
        <v>0</v>
      </c>
      <c r="M1662" s="174">
        <f>IF(ISBLANK(Table1[[#This Row],[Fuel Used (in liters)]]),,Table1[[#This Row],[Distance Travelled (km)]]/Table1[[#This Row],[Fuel Used (in liters)]])</f>
        <v>0</v>
      </c>
    </row>
    <row r="1663" spans="2:13">
      <c r="B1663">
        <f>IF(ISBLANK(Table1[[#This Row],[Date]]), ,MONTH(Table1[[#This Row],[Date]]))</f>
        <v>0</v>
      </c>
      <c r="K1663" s="19">
        <f>Table1[[#This Row],[Final Meter Reading (km) ]]-Table1[[#This Row],[Initial Meter Reading (km) ]]</f>
        <v>0</v>
      </c>
      <c r="M1663" s="174">
        <f>IF(ISBLANK(Table1[[#This Row],[Fuel Used (in liters)]]),,Table1[[#This Row],[Distance Travelled (km)]]/Table1[[#This Row],[Fuel Used (in liters)]])</f>
        <v>0</v>
      </c>
    </row>
    <row r="1664" spans="2:13">
      <c r="B1664">
        <f>IF(ISBLANK(Table1[[#This Row],[Date]]), ,MONTH(Table1[[#This Row],[Date]]))</f>
        <v>0</v>
      </c>
      <c r="K1664" s="19">
        <f>Table1[[#This Row],[Final Meter Reading (km) ]]-Table1[[#This Row],[Initial Meter Reading (km) ]]</f>
        <v>0</v>
      </c>
      <c r="M1664" s="174">
        <f>IF(ISBLANK(Table1[[#This Row],[Fuel Used (in liters)]]),,Table1[[#This Row],[Distance Travelled (km)]]/Table1[[#This Row],[Fuel Used (in liters)]])</f>
        <v>0</v>
      </c>
    </row>
    <row r="1665" spans="2:13">
      <c r="B1665">
        <f>IF(ISBLANK(Table1[[#This Row],[Date]]), ,MONTH(Table1[[#This Row],[Date]]))</f>
        <v>0</v>
      </c>
      <c r="K1665" s="19">
        <f>Table1[[#This Row],[Final Meter Reading (km) ]]-Table1[[#This Row],[Initial Meter Reading (km) ]]</f>
        <v>0</v>
      </c>
      <c r="M1665" s="174">
        <f>IF(ISBLANK(Table1[[#This Row],[Fuel Used (in liters)]]),,Table1[[#This Row],[Distance Travelled (km)]]/Table1[[#This Row],[Fuel Used (in liters)]])</f>
        <v>0</v>
      </c>
    </row>
    <row r="1666" spans="2:13">
      <c r="B1666">
        <f>IF(ISBLANK(Table1[[#This Row],[Date]]), ,MONTH(Table1[[#This Row],[Date]]))</f>
        <v>0</v>
      </c>
      <c r="K1666" s="19">
        <f>Table1[[#This Row],[Final Meter Reading (km) ]]-Table1[[#This Row],[Initial Meter Reading (km) ]]</f>
        <v>0</v>
      </c>
      <c r="M1666" s="174">
        <f>IF(ISBLANK(Table1[[#This Row],[Fuel Used (in liters)]]),,Table1[[#This Row],[Distance Travelled (km)]]/Table1[[#This Row],[Fuel Used (in liters)]])</f>
        <v>0</v>
      </c>
    </row>
    <row r="1667" spans="2:13">
      <c r="B1667">
        <f>IF(ISBLANK(Table1[[#This Row],[Date]]), ,MONTH(Table1[[#This Row],[Date]]))</f>
        <v>0</v>
      </c>
      <c r="K1667" s="19">
        <f>Table1[[#This Row],[Final Meter Reading (km) ]]-Table1[[#This Row],[Initial Meter Reading (km) ]]</f>
        <v>0</v>
      </c>
      <c r="M1667" s="174">
        <f>IF(ISBLANK(Table1[[#This Row],[Fuel Used (in liters)]]),,Table1[[#This Row],[Distance Travelled (km)]]/Table1[[#This Row],[Fuel Used (in liters)]])</f>
        <v>0</v>
      </c>
    </row>
    <row r="1668" spans="2:13">
      <c r="B1668">
        <f>IF(ISBLANK(Table1[[#This Row],[Date]]), ,MONTH(Table1[[#This Row],[Date]]))</f>
        <v>0</v>
      </c>
      <c r="K1668" s="19">
        <f>Table1[[#This Row],[Final Meter Reading (km) ]]-Table1[[#This Row],[Initial Meter Reading (km) ]]</f>
        <v>0</v>
      </c>
      <c r="M1668" s="174">
        <f>IF(ISBLANK(Table1[[#This Row],[Fuel Used (in liters)]]),,Table1[[#This Row],[Distance Travelled (km)]]/Table1[[#This Row],[Fuel Used (in liters)]])</f>
        <v>0</v>
      </c>
    </row>
    <row r="1669" spans="2:13">
      <c r="B1669">
        <f>IF(ISBLANK(Table1[[#This Row],[Date]]), ,MONTH(Table1[[#This Row],[Date]]))</f>
        <v>0</v>
      </c>
      <c r="K1669" s="19">
        <f>Table1[[#This Row],[Final Meter Reading (km) ]]-Table1[[#This Row],[Initial Meter Reading (km) ]]</f>
        <v>0</v>
      </c>
      <c r="M1669" s="174">
        <f>IF(ISBLANK(Table1[[#This Row],[Fuel Used (in liters)]]),,Table1[[#This Row],[Distance Travelled (km)]]/Table1[[#This Row],[Fuel Used (in liters)]])</f>
        <v>0</v>
      </c>
    </row>
    <row r="1670" spans="2:13">
      <c r="B1670">
        <f>IF(ISBLANK(Table1[[#This Row],[Date]]), ,MONTH(Table1[[#This Row],[Date]]))</f>
        <v>0</v>
      </c>
      <c r="K1670" s="19">
        <f>Table1[[#This Row],[Final Meter Reading (km) ]]-Table1[[#This Row],[Initial Meter Reading (km) ]]</f>
        <v>0</v>
      </c>
      <c r="M1670" s="174">
        <f>IF(ISBLANK(Table1[[#This Row],[Fuel Used (in liters)]]),,Table1[[#This Row],[Distance Travelled (km)]]/Table1[[#This Row],[Fuel Used (in liters)]])</f>
        <v>0</v>
      </c>
    </row>
    <row r="1671" spans="2:13">
      <c r="B1671">
        <f>IF(ISBLANK(Table1[[#This Row],[Date]]), ,MONTH(Table1[[#This Row],[Date]]))</f>
        <v>0</v>
      </c>
      <c r="K1671" s="19">
        <f>Table1[[#This Row],[Final Meter Reading (km) ]]-Table1[[#This Row],[Initial Meter Reading (km) ]]</f>
        <v>0</v>
      </c>
      <c r="M1671" s="174">
        <f>IF(ISBLANK(Table1[[#This Row],[Fuel Used (in liters)]]),,Table1[[#This Row],[Distance Travelled (km)]]/Table1[[#This Row],[Fuel Used (in liters)]])</f>
        <v>0</v>
      </c>
    </row>
    <row r="1672" spans="2:13">
      <c r="B1672">
        <f>IF(ISBLANK(Table1[[#This Row],[Date]]), ,MONTH(Table1[[#This Row],[Date]]))</f>
        <v>0</v>
      </c>
      <c r="K1672" s="19">
        <f>Table1[[#This Row],[Final Meter Reading (km) ]]-Table1[[#This Row],[Initial Meter Reading (km) ]]</f>
        <v>0</v>
      </c>
      <c r="M1672" s="174">
        <f>IF(ISBLANK(Table1[[#This Row],[Fuel Used (in liters)]]),,Table1[[#This Row],[Distance Travelled (km)]]/Table1[[#This Row],[Fuel Used (in liters)]])</f>
        <v>0</v>
      </c>
    </row>
    <row r="1673" spans="2:13">
      <c r="B1673">
        <f>IF(ISBLANK(Table1[[#This Row],[Date]]), ,MONTH(Table1[[#This Row],[Date]]))</f>
        <v>0</v>
      </c>
      <c r="K1673" s="19">
        <f>Table1[[#This Row],[Final Meter Reading (km) ]]-Table1[[#This Row],[Initial Meter Reading (km) ]]</f>
        <v>0</v>
      </c>
      <c r="M1673" s="174">
        <f>IF(ISBLANK(Table1[[#This Row],[Fuel Used (in liters)]]),,Table1[[#This Row],[Distance Travelled (km)]]/Table1[[#This Row],[Fuel Used (in liters)]])</f>
        <v>0</v>
      </c>
    </row>
    <row r="1674" spans="2:13">
      <c r="B1674">
        <f>IF(ISBLANK(Table1[[#This Row],[Date]]), ,MONTH(Table1[[#This Row],[Date]]))</f>
        <v>0</v>
      </c>
      <c r="K1674" s="19">
        <f>Table1[[#This Row],[Final Meter Reading (km) ]]-Table1[[#This Row],[Initial Meter Reading (km) ]]</f>
        <v>0</v>
      </c>
      <c r="M1674" s="174">
        <f>IF(ISBLANK(Table1[[#This Row],[Fuel Used (in liters)]]),,Table1[[#This Row],[Distance Travelled (km)]]/Table1[[#This Row],[Fuel Used (in liters)]])</f>
        <v>0</v>
      </c>
    </row>
    <row r="1675" spans="2:13">
      <c r="B1675">
        <f>IF(ISBLANK(Table1[[#This Row],[Date]]), ,MONTH(Table1[[#This Row],[Date]]))</f>
        <v>0</v>
      </c>
      <c r="K1675" s="19">
        <f>Table1[[#This Row],[Final Meter Reading (km) ]]-Table1[[#This Row],[Initial Meter Reading (km) ]]</f>
        <v>0</v>
      </c>
      <c r="M1675" s="174">
        <f>IF(ISBLANK(Table1[[#This Row],[Fuel Used (in liters)]]),,Table1[[#This Row],[Distance Travelled (km)]]/Table1[[#This Row],[Fuel Used (in liters)]])</f>
        <v>0</v>
      </c>
    </row>
    <row r="1676" spans="2:13">
      <c r="B1676">
        <f>IF(ISBLANK(Table1[[#This Row],[Date]]), ,MONTH(Table1[[#This Row],[Date]]))</f>
        <v>0</v>
      </c>
      <c r="K1676" s="19">
        <f>Table1[[#This Row],[Final Meter Reading (km) ]]-Table1[[#This Row],[Initial Meter Reading (km) ]]</f>
        <v>0</v>
      </c>
      <c r="M1676" s="174">
        <f>IF(ISBLANK(Table1[[#This Row],[Fuel Used (in liters)]]),,Table1[[#This Row],[Distance Travelled (km)]]/Table1[[#This Row],[Fuel Used (in liters)]])</f>
        <v>0</v>
      </c>
    </row>
    <row r="1677" spans="2:13">
      <c r="B1677">
        <f>IF(ISBLANK(Table1[[#This Row],[Date]]), ,MONTH(Table1[[#This Row],[Date]]))</f>
        <v>0</v>
      </c>
      <c r="K1677" s="19">
        <f>Table1[[#This Row],[Final Meter Reading (km) ]]-Table1[[#This Row],[Initial Meter Reading (km) ]]</f>
        <v>0</v>
      </c>
      <c r="M1677" s="174">
        <f>IF(ISBLANK(Table1[[#This Row],[Fuel Used (in liters)]]),,Table1[[#This Row],[Distance Travelled (km)]]/Table1[[#This Row],[Fuel Used (in liters)]])</f>
        <v>0</v>
      </c>
    </row>
    <row r="1678" spans="2:13">
      <c r="B1678">
        <f>IF(ISBLANK(Table1[[#This Row],[Date]]), ,MONTH(Table1[[#This Row],[Date]]))</f>
        <v>0</v>
      </c>
      <c r="K1678" s="19">
        <f>Table1[[#This Row],[Final Meter Reading (km) ]]-Table1[[#This Row],[Initial Meter Reading (km) ]]</f>
        <v>0</v>
      </c>
      <c r="M1678" s="174">
        <f>IF(ISBLANK(Table1[[#This Row],[Fuel Used (in liters)]]),,Table1[[#This Row],[Distance Travelled (km)]]/Table1[[#This Row],[Fuel Used (in liters)]])</f>
        <v>0</v>
      </c>
    </row>
    <row r="1679" spans="2:13">
      <c r="B1679">
        <f>IF(ISBLANK(Table1[[#This Row],[Date]]), ,MONTH(Table1[[#This Row],[Date]]))</f>
        <v>0</v>
      </c>
      <c r="K1679" s="19">
        <f>Table1[[#This Row],[Final Meter Reading (km) ]]-Table1[[#This Row],[Initial Meter Reading (km) ]]</f>
        <v>0</v>
      </c>
      <c r="M1679" s="174">
        <f>IF(ISBLANK(Table1[[#This Row],[Fuel Used (in liters)]]),,Table1[[#This Row],[Distance Travelled (km)]]/Table1[[#This Row],[Fuel Used (in liters)]])</f>
        <v>0</v>
      </c>
    </row>
    <row r="1680" spans="2:13">
      <c r="B1680">
        <f>IF(ISBLANK(Table1[[#This Row],[Date]]), ,MONTH(Table1[[#This Row],[Date]]))</f>
        <v>0</v>
      </c>
      <c r="K1680" s="19">
        <f>Table1[[#This Row],[Final Meter Reading (km) ]]-Table1[[#This Row],[Initial Meter Reading (km) ]]</f>
        <v>0</v>
      </c>
      <c r="M1680" s="174">
        <f>IF(ISBLANK(Table1[[#This Row],[Fuel Used (in liters)]]),,Table1[[#This Row],[Distance Travelled (km)]]/Table1[[#This Row],[Fuel Used (in liters)]])</f>
        <v>0</v>
      </c>
    </row>
    <row r="1681" spans="2:13">
      <c r="B1681">
        <f>IF(ISBLANK(Table1[[#This Row],[Date]]), ,MONTH(Table1[[#This Row],[Date]]))</f>
        <v>0</v>
      </c>
      <c r="K1681" s="19">
        <f>Table1[[#This Row],[Final Meter Reading (km) ]]-Table1[[#This Row],[Initial Meter Reading (km) ]]</f>
        <v>0</v>
      </c>
      <c r="M1681" s="174">
        <f>IF(ISBLANK(Table1[[#This Row],[Fuel Used (in liters)]]),,Table1[[#This Row],[Distance Travelled (km)]]/Table1[[#This Row],[Fuel Used (in liters)]])</f>
        <v>0</v>
      </c>
    </row>
    <row r="1682" spans="2:13">
      <c r="B1682">
        <f>IF(ISBLANK(Table1[[#This Row],[Date]]), ,MONTH(Table1[[#This Row],[Date]]))</f>
        <v>0</v>
      </c>
      <c r="K1682" s="19">
        <f>Table1[[#This Row],[Final Meter Reading (km) ]]-Table1[[#This Row],[Initial Meter Reading (km) ]]</f>
        <v>0</v>
      </c>
      <c r="M1682" s="174">
        <f>IF(ISBLANK(Table1[[#This Row],[Fuel Used (in liters)]]),,Table1[[#This Row],[Distance Travelled (km)]]/Table1[[#This Row],[Fuel Used (in liters)]])</f>
        <v>0</v>
      </c>
    </row>
    <row r="1683" spans="2:13">
      <c r="B1683">
        <f>IF(ISBLANK(Table1[[#This Row],[Date]]), ,MONTH(Table1[[#This Row],[Date]]))</f>
        <v>0</v>
      </c>
      <c r="K1683" s="19">
        <f>Table1[[#This Row],[Final Meter Reading (km) ]]-Table1[[#This Row],[Initial Meter Reading (km) ]]</f>
        <v>0</v>
      </c>
      <c r="M1683" s="174">
        <f>IF(ISBLANK(Table1[[#This Row],[Fuel Used (in liters)]]),,Table1[[#This Row],[Distance Travelled (km)]]/Table1[[#This Row],[Fuel Used (in liters)]])</f>
        <v>0</v>
      </c>
    </row>
    <row r="1684" spans="2:13">
      <c r="B1684">
        <f>IF(ISBLANK(Table1[[#This Row],[Date]]), ,MONTH(Table1[[#This Row],[Date]]))</f>
        <v>0</v>
      </c>
      <c r="K1684" s="19">
        <f>Table1[[#This Row],[Final Meter Reading (km) ]]-Table1[[#This Row],[Initial Meter Reading (km) ]]</f>
        <v>0</v>
      </c>
      <c r="M1684" s="174">
        <f>IF(ISBLANK(Table1[[#This Row],[Fuel Used (in liters)]]),,Table1[[#This Row],[Distance Travelled (km)]]/Table1[[#This Row],[Fuel Used (in liters)]])</f>
        <v>0</v>
      </c>
    </row>
    <row r="1685" spans="2:13">
      <c r="B1685">
        <f>IF(ISBLANK(Table1[[#This Row],[Date]]), ,MONTH(Table1[[#This Row],[Date]]))</f>
        <v>0</v>
      </c>
      <c r="K1685" s="19">
        <f>Table1[[#This Row],[Final Meter Reading (km) ]]-Table1[[#This Row],[Initial Meter Reading (km) ]]</f>
        <v>0</v>
      </c>
      <c r="M1685" s="174">
        <f>IF(ISBLANK(Table1[[#This Row],[Fuel Used (in liters)]]),,Table1[[#This Row],[Distance Travelled (km)]]/Table1[[#This Row],[Fuel Used (in liters)]])</f>
        <v>0</v>
      </c>
    </row>
    <row r="1686" spans="2:13">
      <c r="B1686">
        <f>IF(ISBLANK(Table1[[#This Row],[Date]]), ,MONTH(Table1[[#This Row],[Date]]))</f>
        <v>0</v>
      </c>
      <c r="K1686" s="19">
        <f>Table1[[#This Row],[Final Meter Reading (km) ]]-Table1[[#This Row],[Initial Meter Reading (km) ]]</f>
        <v>0</v>
      </c>
      <c r="M1686" s="174">
        <f>IF(ISBLANK(Table1[[#This Row],[Fuel Used (in liters)]]),,Table1[[#This Row],[Distance Travelled (km)]]/Table1[[#This Row],[Fuel Used (in liters)]])</f>
        <v>0</v>
      </c>
    </row>
    <row r="1687" spans="2:13">
      <c r="B1687">
        <f>IF(ISBLANK(Table1[[#This Row],[Date]]), ,MONTH(Table1[[#This Row],[Date]]))</f>
        <v>0</v>
      </c>
      <c r="K1687" s="19">
        <f>Table1[[#This Row],[Final Meter Reading (km) ]]-Table1[[#This Row],[Initial Meter Reading (km) ]]</f>
        <v>0</v>
      </c>
      <c r="M1687" s="174">
        <f>IF(ISBLANK(Table1[[#This Row],[Fuel Used (in liters)]]),,Table1[[#This Row],[Distance Travelled (km)]]/Table1[[#This Row],[Fuel Used (in liters)]])</f>
        <v>0</v>
      </c>
    </row>
    <row r="1688" spans="2:13">
      <c r="B1688">
        <f>IF(ISBLANK(Table1[[#This Row],[Date]]), ,MONTH(Table1[[#This Row],[Date]]))</f>
        <v>0</v>
      </c>
      <c r="K1688" s="19">
        <f>Table1[[#This Row],[Final Meter Reading (km) ]]-Table1[[#This Row],[Initial Meter Reading (km) ]]</f>
        <v>0</v>
      </c>
      <c r="M1688" s="174">
        <f>IF(ISBLANK(Table1[[#This Row],[Fuel Used (in liters)]]),,Table1[[#This Row],[Distance Travelled (km)]]/Table1[[#This Row],[Fuel Used (in liters)]])</f>
        <v>0</v>
      </c>
    </row>
    <row r="1689" spans="2:13">
      <c r="B1689">
        <f>IF(ISBLANK(Table1[[#This Row],[Date]]), ,MONTH(Table1[[#This Row],[Date]]))</f>
        <v>0</v>
      </c>
      <c r="K1689" s="19">
        <f>Table1[[#This Row],[Final Meter Reading (km) ]]-Table1[[#This Row],[Initial Meter Reading (km) ]]</f>
        <v>0</v>
      </c>
      <c r="M1689" s="174">
        <f>IF(ISBLANK(Table1[[#This Row],[Fuel Used (in liters)]]),,Table1[[#This Row],[Distance Travelled (km)]]/Table1[[#This Row],[Fuel Used (in liters)]])</f>
        <v>0</v>
      </c>
    </row>
    <row r="1690" spans="2:13">
      <c r="B1690">
        <f>IF(ISBLANK(Table1[[#This Row],[Date]]), ,MONTH(Table1[[#This Row],[Date]]))</f>
        <v>0</v>
      </c>
      <c r="K1690" s="19">
        <f>Table1[[#This Row],[Final Meter Reading (km) ]]-Table1[[#This Row],[Initial Meter Reading (km) ]]</f>
        <v>0</v>
      </c>
      <c r="M1690" s="174">
        <f>IF(ISBLANK(Table1[[#This Row],[Fuel Used (in liters)]]),,Table1[[#This Row],[Distance Travelled (km)]]/Table1[[#This Row],[Fuel Used (in liters)]])</f>
        <v>0</v>
      </c>
    </row>
    <row r="1691" spans="2:13">
      <c r="B1691">
        <f>IF(ISBLANK(Table1[[#This Row],[Date]]), ,MONTH(Table1[[#This Row],[Date]]))</f>
        <v>0</v>
      </c>
      <c r="K1691" s="19">
        <f>Table1[[#This Row],[Final Meter Reading (km) ]]-Table1[[#This Row],[Initial Meter Reading (km) ]]</f>
        <v>0</v>
      </c>
      <c r="M1691" s="174">
        <f>IF(ISBLANK(Table1[[#This Row],[Fuel Used (in liters)]]),,Table1[[#This Row],[Distance Travelled (km)]]/Table1[[#This Row],[Fuel Used (in liters)]])</f>
        <v>0</v>
      </c>
    </row>
    <row r="1692" spans="2:13">
      <c r="B1692">
        <f>IF(ISBLANK(Table1[[#This Row],[Date]]), ,MONTH(Table1[[#This Row],[Date]]))</f>
        <v>0</v>
      </c>
      <c r="K1692" s="19">
        <f>Table1[[#This Row],[Final Meter Reading (km) ]]-Table1[[#This Row],[Initial Meter Reading (km) ]]</f>
        <v>0</v>
      </c>
      <c r="M1692" s="174">
        <f>IF(ISBLANK(Table1[[#This Row],[Fuel Used (in liters)]]),,Table1[[#This Row],[Distance Travelled (km)]]/Table1[[#This Row],[Fuel Used (in liters)]])</f>
        <v>0</v>
      </c>
    </row>
    <row r="1693" spans="2:13">
      <c r="B1693">
        <f>IF(ISBLANK(Table1[[#This Row],[Date]]), ,MONTH(Table1[[#This Row],[Date]]))</f>
        <v>0</v>
      </c>
      <c r="K1693" s="19">
        <f>Table1[[#This Row],[Final Meter Reading (km) ]]-Table1[[#This Row],[Initial Meter Reading (km) ]]</f>
        <v>0</v>
      </c>
      <c r="M1693" s="174">
        <f>IF(ISBLANK(Table1[[#This Row],[Fuel Used (in liters)]]),,Table1[[#This Row],[Distance Travelled (km)]]/Table1[[#This Row],[Fuel Used (in liters)]])</f>
        <v>0</v>
      </c>
    </row>
    <row r="1694" spans="2:13">
      <c r="B1694">
        <f>IF(ISBLANK(Table1[[#This Row],[Date]]), ,MONTH(Table1[[#This Row],[Date]]))</f>
        <v>0</v>
      </c>
      <c r="K1694" s="19">
        <f>Table1[[#This Row],[Final Meter Reading (km) ]]-Table1[[#This Row],[Initial Meter Reading (km) ]]</f>
        <v>0</v>
      </c>
      <c r="M1694" s="174">
        <f>IF(ISBLANK(Table1[[#This Row],[Fuel Used (in liters)]]),,Table1[[#This Row],[Distance Travelled (km)]]/Table1[[#This Row],[Fuel Used (in liters)]])</f>
        <v>0</v>
      </c>
    </row>
    <row r="1695" spans="2:13">
      <c r="B1695">
        <f>IF(ISBLANK(Table1[[#This Row],[Date]]), ,MONTH(Table1[[#This Row],[Date]]))</f>
        <v>0</v>
      </c>
      <c r="K1695" s="19">
        <f>Table1[[#This Row],[Final Meter Reading (km) ]]-Table1[[#This Row],[Initial Meter Reading (km) ]]</f>
        <v>0</v>
      </c>
      <c r="M1695" s="174">
        <f>IF(ISBLANK(Table1[[#This Row],[Fuel Used (in liters)]]),,Table1[[#This Row],[Distance Travelled (km)]]/Table1[[#This Row],[Fuel Used (in liters)]])</f>
        <v>0</v>
      </c>
    </row>
    <row r="1696" spans="2:13">
      <c r="B1696">
        <f>IF(ISBLANK(Table1[[#This Row],[Date]]), ,MONTH(Table1[[#This Row],[Date]]))</f>
        <v>0</v>
      </c>
      <c r="K1696" s="19">
        <f>Table1[[#This Row],[Final Meter Reading (km) ]]-Table1[[#This Row],[Initial Meter Reading (km) ]]</f>
        <v>0</v>
      </c>
      <c r="M1696" s="174">
        <f>IF(ISBLANK(Table1[[#This Row],[Fuel Used (in liters)]]),,Table1[[#This Row],[Distance Travelled (km)]]/Table1[[#This Row],[Fuel Used (in liters)]])</f>
        <v>0</v>
      </c>
    </row>
    <row r="1697" spans="2:13">
      <c r="B1697">
        <f>IF(ISBLANK(Table1[[#This Row],[Date]]), ,MONTH(Table1[[#This Row],[Date]]))</f>
        <v>0</v>
      </c>
      <c r="K1697" s="19">
        <f>Table1[[#This Row],[Final Meter Reading (km) ]]-Table1[[#This Row],[Initial Meter Reading (km) ]]</f>
        <v>0</v>
      </c>
      <c r="M1697" s="174">
        <f>IF(ISBLANK(Table1[[#This Row],[Fuel Used (in liters)]]),,Table1[[#This Row],[Distance Travelled (km)]]/Table1[[#This Row],[Fuel Used (in liters)]])</f>
        <v>0</v>
      </c>
    </row>
    <row r="1698" spans="2:13">
      <c r="B1698">
        <f>IF(ISBLANK(Table1[[#This Row],[Date]]), ,MONTH(Table1[[#This Row],[Date]]))</f>
        <v>0</v>
      </c>
      <c r="K1698" s="19">
        <f>Table1[[#This Row],[Final Meter Reading (km) ]]-Table1[[#This Row],[Initial Meter Reading (km) ]]</f>
        <v>0</v>
      </c>
      <c r="M1698" s="174">
        <f>IF(ISBLANK(Table1[[#This Row],[Fuel Used (in liters)]]),,Table1[[#This Row],[Distance Travelled (km)]]/Table1[[#This Row],[Fuel Used (in liters)]])</f>
        <v>0</v>
      </c>
    </row>
    <row r="1699" spans="2:13">
      <c r="B1699">
        <f>IF(ISBLANK(Table1[[#This Row],[Date]]), ,MONTH(Table1[[#This Row],[Date]]))</f>
        <v>0</v>
      </c>
      <c r="K1699" s="19">
        <f>Table1[[#This Row],[Final Meter Reading (km) ]]-Table1[[#This Row],[Initial Meter Reading (km) ]]</f>
        <v>0</v>
      </c>
      <c r="M1699" s="174">
        <f>IF(ISBLANK(Table1[[#This Row],[Fuel Used (in liters)]]),,Table1[[#This Row],[Distance Travelled (km)]]/Table1[[#This Row],[Fuel Used (in liters)]])</f>
        <v>0</v>
      </c>
    </row>
    <row r="1700" spans="2:13">
      <c r="B1700">
        <f>IF(ISBLANK(Table1[[#This Row],[Date]]), ,MONTH(Table1[[#This Row],[Date]]))</f>
        <v>0</v>
      </c>
      <c r="K1700" s="19">
        <f>Table1[[#This Row],[Final Meter Reading (km) ]]-Table1[[#This Row],[Initial Meter Reading (km) ]]</f>
        <v>0</v>
      </c>
      <c r="M1700" s="174">
        <f>IF(ISBLANK(Table1[[#This Row],[Fuel Used (in liters)]]),,Table1[[#This Row],[Distance Travelled (km)]]/Table1[[#This Row],[Fuel Used (in liters)]])</f>
        <v>0</v>
      </c>
    </row>
    <row r="1701" spans="2:13">
      <c r="B1701">
        <f>IF(ISBLANK(Table1[[#This Row],[Date]]), ,MONTH(Table1[[#This Row],[Date]]))</f>
        <v>0</v>
      </c>
      <c r="K1701" s="19">
        <f>Table1[[#This Row],[Final Meter Reading (km) ]]-Table1[[#This Row],[Initial Meter Reading (km) ]]</f>
        <v>0</v>
      </c>
      <c r="M1701" s="174">
        <f>IF(ISBLANK(Table1[[#This Row],[Fuel Used (in liters)]]),,Table1[[#This Row],[Distance Travelled (km)]]/Table1[[#This Row],[Fuel Used (in liters)]])</f>
        <v>0</v>
      </c>
    </row>
    <row r="1702" spans="2:13">
      <c r="B1702">
        <f>IF(ISBLANK(Table1[[#This Row],[Date]]), ,MONTH(Table1[[#This Row],[Date]]))</f>
        <v>0</v>
      </c>
      <c r="K1702" s="19">
        <f>Table1[[#This Row],[Final Meter Reading (km) ]]-Table1[[#This Row],[Initial Meter Reading (km) ]]</f>
        <v>0</v>
      </c>
      <c r="M1702" s="174">
        <f>IF(ISBLANK(Table1[[#This Row],[Fuel Used (in liters)]]),,Table1[[#This Row],[Distance Travelled (km)]]/Table1[[#This Row],[Fuel Used (in liters)]])</f>
        <v>0</v>
      </c>
    </row>
    <row r="1703" spans="2:13">
      <c r="B1703">
        <f>IF(ISBLANK(Table1[[#This Row],[Date]]), ,MONTH(Table1[[#This Row],[Date]]))</f>
        <v>0</v>
      </c>
      <c r="K1703" s="19">
        <f>Table1[[#This Row],[Final Meter Reading (km) ]]-Table1[[#This Row],[Initial Meter Reading (km) ]]</f>
        <v>0</v>
      </c>
      <c r="M1703" s="174">
        <f>IF(ISBLANK(Table1[[#This Row],[Fuel Used (in liters)]]),,Table1[[#This Row],[Distance Travelled (km)]]/Table1[[#This Row],[Fuel Used (in liters)]])</f>
        <v>0</v>
      </c>
    </row>
    <row r="1704" spans="2:13">
      <c r="B1704">
        <f>IF(ISBLANK(Table1[[#This Row],[Date]]), ,MONTH(Table1[[#This Row],[Date]]))</f>
        <v>0</v>
      </c>
      <c r="K1704" s="19">
        <f>Table1[[#This Row],[Final Meter Reading (km) ]]-Table1[[#This Row],[Initial Meter Reading (km) ]]</f>
        <v>0</v>
      </c>
      <c r="M1704" s="174">
        <f>IF(ISBLANK(Table1[[#This Row],[Fuel Used (in liters)]]),,Table1[[#This Row],[Distance Travelled (km)]]/Table1[[#This Row],[Fuel Used (in liters)]])</f>
        <v>0</v>
      </c>
    </row>
    <row r="1705" spans="2:13">
      <c r="B1705">
        <f>IF(ISBLANK(Table1[[#This Row],[Date]]), ,MONTH(Table1[[#This Row],[Date]]))</f>
        <v>0</v>
      </c>
      <c r="K1705" s="19">
        <f>Table1[[#This Row],[Final Meter Reading (km) ]]-Table1[[#This Row],[Initial Meter Reading (km) ]]</f>
        <v>0</v>
      </c>
      <c r="M1705" s="174">
        <f>IF(ISBLANK(Table1[[#This Row],[Fuel Used (in liters)]]),,Table1[[#This Row],[Distance Travelled (km)]]/Table1[[#This Row],[Fuel Used (in liters)]])</f>
        <v>0</v>
      </c>
    </row>
    <row r="1706" spans="2:13">
      <c r="B1706">
        <f>IF(ISBLANK(Table1[[#This Row],[Date]]), ,MONTH(Table1[[#This Row],[Date]]))</f>
        <v>0</v>
      </c>
      <c r="K1706" s="19">
        <f>Table1[[#This Row],[Final Meter Reading (km) ]]-Table1[[#This Row],[Initial Meter Reading (km) ]]</f>
        <v>0</v>
      </c>
      <c r="M1706" s="174">
        <f>IF(ISBLANK(Table1[[#This Row],[Fuel Used (in liters)]]),,Table1[[#This Row],[Distance Travelled (km)]]/Table1[[#This Row],[Fuel Used (in liters)]])</f>
        <v>0</v>
      </c>
    </row>
    <row r="1707" spans="2:13">
      <c r="B1707">
        <f>IF(ISBLANK(Table1[[#This Row],[Date]]), ,MONTH(Table1[[#This Row],[Date]]))</f>
        <v>0</v>
      </c>
      <c r="K1707" s="19">
        <f>Table1[[#This Row],[Final Meter Reading (km) ]]-Table1[[#This Row],[Initial Meter Reading (km) ]]</f>
        <v>0</v>
      </c>
      <c r="M1707" s="174">
        <f>IF(ISBLANK(Table1[[#This Row],[Fuel Used (in liters)]]),,Table1[[#This Row],[Distance Travelled (km)]]/Table1[[#This Row],[Fuel Used (in liters)]])</f>
        <v>0</v>
      </c>
    </row>
    <row r="1708" spans="2:13">
      <c r="B1708">
        <f>IF(ISBLANK(Table1[[#This Row],[Date]]), ,MONTH(Table1[[#This Row],[Date]]))</f>
        <v>0</v>
      </c>
      <c r="K1708" s="19">
        <f>Table1[[#This Row],[Final Meter Reading (km) ]]-Table1[[#This Row],[Initial Meter Reading (km) ]]</f>
        <v>0</v>
      </c>
      <c r="M1708" s="174">
        <f>IF(ISBLANK(Table1[[#This Row],[Fuel Used (in liters)]]),,Table1[[#This Row],[Distance Travelled (km)]]/Table1[[#This Row],[Fuel Used (in liters)]])</f>
        <v>0</v>
      </c>
    </row>
    <row r="1709" spans="2:13">
      <c r="B1709">
        <f>IF(ISBLANK(Table1[[#This Row],[Date]]), ,MONTH(Table1[[#This Row],[Date]]))</f>
        <v>0</v>
      </c>
      <c r="K1709" s="19">
        <f>Table1[[#This Row],[Final Meter Reading (km) ]]-Table1[[#This Row],[Initial Meter Reading (km) ]]</f>
        <v>0</v>
      </c>
      <c r="M1709" s="174">
        <f>IF(ISBLANK(Table1[[#This Row],[Fuel Used (in liters)]]),,Table1[[#This Row],[Distance Travelled (km)]]/Table1[[#This Row],[Fuel Used (in liters)]])</f>
        <v>0</v>
      </c>
    </row>
    <row r="1710" spans="2:13">
      <c r="B1710">
        <f>IF(ISBLANK(Table1[[#This Row],[Date]]), ,MONTH(Table1[[#This Row],[Date]]))</f>
        <v>0</v>
      </c>
      <c r="K1710" s="19">
        <f>Table1[[#This Row],[Final Meter Reading (km) ]]-Table1[[#This Row],[Initial Meter Reading (km) ]]</f>
        <v>0</v>
      </c>
      <c r="M1710" s="174">
        <f>IF(ISBLANK(Table1[[#This Row],[Fuel Used (in liters)]]),,Table1[[#This Row],[Distance Travelled (km)]]/Table1[[#This Row],[Fuel Used (in liters)]])</f>
        <v>0</v>
      </c>
    </row>
    <row r="1711" spans="2:13">
      <c r="B1711">
        <f>IF(ISBLANK(Table1[[#This Row],[Date]]), ,MONTH(Table1[[#This Row],[Date]]))</f>
        <v>0</v>
      </c>
      <c r="K1711" s="19">
        <f>Table1[[#This Row],[Final Meter Reading (km) ]]-Table1[[#This Row],[Initial Meter Reading (km) ]]</f>
        <v>0</v>
      </c>
      <c r="M1711" s="174">
        <f>IF(ISBLANK(Table1[[#This Row],[Fuel Used (in liters)]]),,Table1[[#This Row],[Distance Travelled (km)]]/Table1[[#This Row],[Fuel Used (in liters)]])</f>
        <v>0</v>
      </c>
    </row>
    <row r="1712" spans="2:13">
      <c r="B1712">
        <f>IF(ISBLANK(Table1[[#This Row],[Date]]), ,MONTH(Table1[[#This Row],[Date]]))</f>
        <v>0</v>
      </c>
      <c r="K1712" s="19">
        <f>Table1[[#This Row],[Final Meter Reading (km) ]]-Table1[[#This Row],[Initial Meter Reading (km) ]]</f>
        <v>0</v>
      </c>
      <c r="M1712" s="174">
        <f>IF(ISBLANK(Table1[[#This Row],[Fuel Used (in liters)]]),,Table1[[#This Row],[Distance Travelled (km)]]/Table1[[#This Row],[Fuel Used (in liters)]])</f>
        <v>0</v>
      </c>
    </row>
    <row r="1713" spans="2:13">
      <c r="B1713">
        <f>IF(ISBLANK(Table1[[#This Row],[Date]]), ,MONTH(Table1[[#This Row],[Date]]))</f>
        <v>0</v>
      </c>
      <c r="K1713" s="19">
        <f>Table1[[#This Row],[Final Meter Reading (km) ]]-Table1[[#This Row],[Initial Meter Reading (km) ]]</f>
        <v>0</v>
      </c>
      <c r="M1713" s="174">
        <f>IF(ISBLANK(Table1[[#This Row],[Fuel Used (in liters)]]),,Table1[[#This Row],[Distance Travelled (km)]]/Table1[[#This Row],[Fuel Used (in liters)]])</f>
        <v>0</v>
      </c>
    </row>
    <row r="1714" spans="2:13">
      <c r="B1714">
        <f>IF(ISBLANK(Table1[[#This Row],[Date]]), ,MONTH(Table1[[#This Row],[Date]]))</f>
        <v>0</v>
      </c>
      <c r="K1714" s="19">
        <f>Table1[[#This Row],[Final Meter Reading (km) ]]-Table1[[#This Row],[Initial Meter Reading (km) ]]</f>
        <v>0</v>
      </c>
      <c r="M1714" s="174">
        <f>IF(ISBLANK(Table1[[#This Row],[Fuel Used (in liters)]]),,Table1[[#This Row],[Distance Travelled (km)]]/Table1[[#This Row],[Fuel Used (in liters)]])</f>
        <v>0</v>
      </c>
    </row>
    <row r="1715" spans="2:13">
      <c r="B1715">
        <f>IF(ISBLANK(Table1[[#This Row],[Date]]), ,MONTH(Table1[[#This Row],[Date]]))</f>
        <v>0</v>
      </c>
      <c r="K1715" s="19">
        <f>Table1[[#This Row],[Final Meter Reading (km) ]]-Table1[[#This Row],[Initial Meter Reading (km) ]]</f>
        <v>0</v>
      </c>
      <c r="M1715" s="174">
        <f>IF(ISBLANK(Table1[[#This Row],[Fuel Used (in liters)]]),,Table1[[#This Row],[Distance Travelled (km)]]/Table1[[#This Row],[Fuel Used (in liters)]])</f>
        <v>0</v>
      </c>
    </row>
    <row r="1716" spans="2:13">
      <c r="B1716">
        <f>IF(ISBLANK(Table1[[#This Row],[Date]]), ,MONTH(Table1[[#This Row],[Date]]))</f>
        <v>0</v>
      </c>
      <c r="K1716" s="19">
        <f>Table1[[#This Row],[Final Meter Reading (km) ]]-Table1[[#This Row],[Initial Meter Reading (km) ]]</f>
        <v>0</v>
      </c>
      <c r="M1716" s="174">
        <f>IF(ISBLANK(Table1[[#This Row],[Fuel Used (in liters)]]),,Table1[[#This Row],[Distance Travelled (km)]]/Table1[[#This Row],[Fuel Used (in liters)]])</f>
        <v>0</v>
      </c>
    </row>
    <row r="1717" spans="2:13">
      <c r="B1717">
        <f>IF(ISBLANK(Table1[[#This Row],[Date]]), ,MONTH(Table1[[#This Row],[Date]]))</f>
        <v>0</v>
      </c>
      <c r="K1717" s="19">
        <f>Table1[[#This Row],[Final Meter Reading (km) ]]-Table1[[#This Row],[Initial Meter Reading (km) ]]</f>
        <v>0</v>
      </c>
      <c r="M1717" s="174">
        <f>IF(ISBLANK(Table1[[#This Row],[Fuel Used (in liters)]]),,Table1[[#This Row],[Distance Travelled (km)]]/Table1[[#This Row],[Fuel Used (in liters)]])</f>
        <v>0</v>
      </c>
    </row>
    <row r="1718" spans="2:13">
      <c r="B1718">
        <f>IF(ISBLANK(Table1[[#This Row],[Date]]), ,MONTH(Table1[[#This Row],[Date]]))</f>
        <v>0</v>
      </c>
      <c r="K1718" s="19">
        <f>Table1[[#This Row],[Final Meter Reading (km) ]]-Table1[[#This Row],[Initial Meter Reading (km) ]]</f>
        <v>0</v>
      </c>
      <c r="M1718" s="174">
        <f>IF(ISBLANK(Table1[[#This Row],[Fuel Used (in liters)]]),,Table1[[#This Row],[Distance Travelled (km)]]/Table1[[#This Row],[Fuel Used (in liters)]])</f>
        <v>0</v>
      </c>
    </row>
    <row r="1719" spans="2:13">
      <c r="B1719">
        <f>IF(ISBLANK(Table1[[#This Row],[Date]]), ,MONTH(Table1[[#This Row],[Date]]))</f>
        <v>0</v>
      </c>
      <c r="K1719" s="19">
        <f>Table1[[#This Row],[Final Meter Reading (km) ]]-Table1[[#This Row],[Initial Meter Reading (km) ]]</f>
        <v>0</v>
      </c>
      <c r="M1719" s="174">
        <f>IF(ISBLANK(Table1[[#This Row],[Fuel Used (in liters)]]),,Table1[[#This Row],[Distance Travelled (km)]]/Table1[[#This Row],[Fuel Used (in liters)]])</f>
        <v>0</v>
      </c>
    </row>
    <row r="1720" spans="2:13">
      <c r="B1720">
        <f>IF(ISBLANK(Table1[[#This Row],[Date]]), ,MONTH(Table1[[#This Row],[Date]]))</f>
        <v>0</v>
      </c>
      <c r="K1720" s="19">
        <f>Table1[[#This Row],[Final Meter Reading (km) ]]-Table1[[#This Row],[Initial Meter Reading (km) ]]</f>
        <v>0</v>
      </c>
      <c r="M1720" s="174">
        <f>IF(ISBLANK(Table1[[#This Row],[Fuel Used (in liters)]]),,Table1[[#This Row],[Distance Travelled (km)]]/Table1[[#This Row],[Fuel Used (in liters)]])</f>
        <v>0</v>
      </c>
    </row>
    <row r="1721" spans="2:13">
      <c r="B1721">
        <f>IF(ISBLANK(Table1[[#This Row],[Date]]), ,MONTH(Table1[[#This Row],[Date]]))</f>
        <v>0</v>
      </c>
      <c r="K1721" s="19">
        <f>Table1[[#This Row],[Final Meter Reading (km) ]]-Table1[[#This Row],[Initial Meter Reading (km) ]]</f>
        <v>0</v>
      </c>
      <c r="M1721" s="174">
        <f>IF(ISBLANK(Table1[[#This Row],[Fuel Used (in liters)]]),,Table1[[#This Row],[Distance Travelled (km)]]/Table1[[#This Row],[Fuel Used (in liters)]])</f>
        <v>0</v>
      </c>
    </row>
    <row r="1722" spans="2:13">
      <c r="B1722">
        <f>IF(ISBLANK(Table1[[#This Row],[Date]]), ,MONTH(Table1[[#This Row],[Date]]))</f>
        <v>0</v>
      </c>
      <c r="K1722" s="19">
        <f>Table1[[#This Row],[Final Meter Reading (km) ]]-Table1[[#This Row],[Initial Meter Reading (km) ]]</f>
        <v>0</v>
      </c>
      <c r="M1722" s="174">
        <f>IF(ISBLANK(Table1[[#This Row],[Fuel Used (in liters)]]),,Table1[[#This Row],[Distance Travelled (km)]]/Table1[[#This Row],[Fuel Used (in liters)]])</f>
        <v>0</v>
      </c>
    </row>
    <row r="1723" spans="2:13">
      <c r="B1723">
        <f>IF(ISBLANK(Table1[[#This Row],[Date]]), ,MONTH(Table1[[#This Row],[Date]]))</f>
        <v>0</v>
      </c>
      <c r="K1723" s="19">
        <f>Table1[[#This Row],[Final Meter Reading (km) ]]-Table1[[#This Row],[Initial Meter Reading (km) ]]</f>
        <v>0</v>
      </c>
      <c r="M1723" s="174">
        <f>IF(ISBLANK(Table1[[#This Row],[Fuel Used (in liters)]]),,Table1[[#This Row],[Distance Travelled (km)]]/Table1[[#This Row],[Fuel Used (in liters)]])</f>
        <v>0</v>
      </c>
    </row>
    <row r="1724" spans="2:13">
      <c r="B1724">
        <f>IF(ISBLANK(Table1[[#This Row],[Date]]), ,MONTH(Table1[[#This Row],[Date]]))</f>
        <v>0</v>
      </c>
      <c r="K1724" s="19">
        <f>Table1[[#This Row],[Final Meter Reading (km) ]]-Table1[[#This Row],[Initial Meter Reading (km) ]]</f>
        <v>0</v>
      </c>
      <c r="M1724" s="174">
        <f>IF(ISBLANK(Table1[[#This Row],[Fuel Used (in liters)]]),,Table1[[#This Row],[Distance Travelled (km)]]/Table1[[#This Row],[Fuel Used (in liters)]])</f>
        <v>0</v>
      </c>
    </row>
    <row r="1725" spans="2:13">
      <c r="B1725">
        <f>IF(ISBLANK(Table1[[#This Row],[Date]]), ,MONTH(Table1[[#This Row],[Date]]))</f>
        <v>0</v>
      </c>
      <c r="K1725" s="19">
        <f>Table1[[#This Row],[Final Meter Reading (km) ]]-Table1[[#This Row],[Initial Meter Reading (km) ]]</f>
        <v>0</v>
      </c>
      <c r="M1725" s="174">
        <f>IF(ISBLANK(Table1[[#This Row],[Fuel Used (in liters)]]),,Table1[[#This Row],[Distance Travelled (km)]]/Table1[[#This Row],[Fuel Used (in liters)]])</f>
        <v>0</v>
      </c>
    </row>
    <row r="1726" spans="2:13">
      <c r="B1726">
        <f>IF(ISBLANK(Table1[[#This Row],[Date]]), ,MONTH(Table1[[#This Row],[Date]]))</f>
        <v>0</v>
      </c>
      <c r="K1726" s="19">
        <f>Table1[[#This Row],[Final Meter Reading (km) ]]-Table1[[#This Row],[Initial Meter Reading (km) ]]</f>
        <v>0</v>
      </c>
      <c r="M1726" s="174">
        <f>IF(ISBLANK(Table1[[#This Row],[Fuel Used (in liters)]]),,Table1[[#This Row],[Distance Travelled (km)]]/Table1[[#This Row],[Fuel Used (in liters)]])</f>
        <v>0</v>
      </c>
    </row>
    <row r="1727" spans="2:13">
      <c r="B1727">
        <f>IF(ISBLANK(Table1[[#This Row],[Date]]), ,MONTH(Table1[[#This Row],[Date]]))</f>
        <v>0</v>
      </c>
      <c r="K1727" s="19">
        <f>Table1[[#This Row],[Final Meter Reading (km) ]]-Table1[[#This Row],[Initial Meter Reading (km) ]]</f>
        <v>0</v>
      </c>
      <c r="M1727" s="174">
        <f>IF(ISBLANK(Table1[[#This Row],[Fuel Used (in liters)]]),,Table1[[#This Row],[Distance Travelled (km)]]/Table1[[#This Row],[Fuel Used (in liters)]])</f>
        <v>0</v>
      </c>
    </row>
    <row r="1728" spans="2:13">
      <c r="B1728">
        <f>IF(ISBLANK(Table1[[#This Row],[Date]]), ,MONTH(Table1[[#This Row],[Date]]))</f>
        <v>0</v>
      </c>
      <c r="K1728" s="19">
        <f>Table1[[#This Row],[Final Meter Reading (km) ]]-Table1[[#This Row],[Initial Meter Reading (km) ]]</f>
        <v>0</v>
      </c>
      <c r="M1728" s="174">
        <f>IF(ISBLANK(Table1[[#This Row],[Fuel Used (in liters)]]),,Table1[[#This Row],[Distance Travelled (km)]]/Table1[[#This Row],[Fuel Used (in liters)]])</f>
        <v>0</v>
      </c>
    </row>
    <row r="1729" spans="2:13">
      <c r="B1729">
        <f>IF(ISBLANK(Table1[[#This Row],[Date]]), ,MONTH(Table1[[#This Row],[Date]]))</f>
        <v>0</v>
      </c>
      <c r="K1729" s="19">
        <f>Table1[[#This Row],[Final Meter Reading (km) ]]-Table1[[#This Row],[Initial Meter Reading (km) ]]</f>
        <v>0</v>
      </c>
      <c r="M1729" s="174">
        <f>IF(ISBLANK(Table1[[#This Row],[Fuel Used (in liters)]]),,Table1[[#This Row],[Distance Travelled (km)]]/Table1[[#This Row],[Fuel Used (in liters)]])</f>
        <v>0</v>
      </c>
    </row>
    <row r="1730" spans="2:13">
      <c r="B1730">
        <f>IF(ISBLANK(Table1[[#This Row],[Date]]), ,MONTH(Table1[[#This Row],[Date]]))</f>
        <v>0</v>
      </c>
      <c r="K1730" s="19">
        <f>Table1[[#This Row],[Final Meter Reading (km) ]]-Table1[[#This Row],[Initial Meter Reading (km) ]]</f>
        <v>0</v>
      </c>
      <c r="M1730" s="174">
        <f>IF(ISBLANK(Table1[[#This Row],[Fuel Used (in liters)]]),,Table1[[#This Row],[Distance Travelled (km)]]/Table1[[#This Row],[Fuel Used (in liters)]])</f>
        <v>0</v>
      </c>
    </row>
    <row r="1731" spans="2:13">
      <c r="B1731">
        <f>IF(ISBLANK(Table1[[#This Row],[Date]]), ,MONTH(Table1[[#This Row],[Date]]))</f>
        <v>0</v>
      </c>
      <c r="K1731" s="19">
        <f>Table1[[#This Row],[Final Meter Reading (km) ]]-Table1[[#This Row],[Initial Meter Reading (km) ]]</f>
        <v>0</v>
      </c>
      <c r="M1731" s="174">
        <f>IF(ISBLANK(Table1[[#This Row],[Fuel Used (in liters)]]),,Table1[[#This Row],[Distance Travelled (km)]]/Table1[[#This Row],[Fuel Used (in liters)]])</f>
        <v>0</v>
      </c>
    </row>
    <row r="1732" spans="2:13">
      <c r="B1732">
        <f>IF(ISBLANK(Table1[[#This Row],[Date]]), ,MONTH(Table1[[#This Row],[Date]]))</f>
        <v>0</v>
      </c>
      <c r="K1732" s="19">
        <f>Table1[[#This Row],[Final Meter Reading (km) ]]-Table1[[#This Row],[Initial Meter Reading (km) ]]</f>
        <v>0</v>
      </c>
      <c r="M1732" s="174">
        <f>IF(ISBLANK(Table1[[#This Row],[Fuel Used (in liters)]]),,Table1[[#This Row],[Distance Travelled (km)]]/Table1[[#This Row],[Fuel Used (in liters)]])</f>
        <v>0</v>
      </c>
    </row>
    <row r="1733" spans="2:13">
      <c r="B1733">
        <f>IF(ISBLANK(Table1[[#This Row],[Date]]), ,MONTH(Table1[[#This Row],[Date]]))</f>
        <v>0</v>
      </c>
      <c r="K1733" s="19">
        <f>Table1[[#This Row],[Final Meter Reading (km) ]]-Table1[[#This Row],[Initial Meter Reading (km) ]]</f>
        <v>0</v>
      </c>
      <c r="M1733" s="174">
        <f>IF(ISBLANK(Table1[[#This Row],[Fuel Used (in liters)]]),,Table1[[#This Row],[Distance Travelled (km)]]/Table1[[#This Row],[Fuel Used (in liters)]])</f>
        <v>0</v>
      </c>
    </row>
    <row r="1734" spans="2:13">
      <c r="B1734">
        <f>IF(ISBLANK(Table1[[#This Row],[Date]]), ,MONTH(Table1[[#This Row],[Date]]))</f>
        <v>0</v>
      </c>
      <c r="K1734" s="19">
        <f>Table1[[#This Row],[Final Meter Reading (km) ]]-Table1[[#This Row],[Initial Meter Reading (km) ]]</f>
        <v>0</v>
      </c>
      <c r="M1734" s="174">
        <f>IF(ISBLANK(Table1[[#This Row],[Fuel Used (in liters)]]),,Table1[[#This Row],[Distance Travelled (km)]]/Table1[[#This Row],[Fuel Used (in liters)]])</f>
        <v>0</v>
      </c>
    </row>
    <row r="1735" spans="2:13">
      <c r="B1735">
        <f>IF(ISBLANK(Table1[[#This Row],[Date]]), ,MONTH(Table1[[#This Row],[Date]]))</f>
        <v>0</v>
      </c>
      <c r="K1735" s="19">
        <f>Table1[[#This Row],[Final Meter Reading (km) ]]-Table1[[#This Row],[Initial Meter Reading (km) ]]</f>
        <v>0</v>
      </c>
      <c r="M1735" s="174">
        <f>IF(ISBLANK(Table1[[#This Row],[Fuel Used (in liters)]]),,Table1[[#This Row],[Distance Travelled (km)]]/Table1[[#This Row],[Fuel Used (in liters)]])</f>
        <v>0</v>
      </c>
    </row>
    <row r="1736" spans="2:13">
      <c r="B1736">
        <f>IF(ISBLANK(Table1[[#This Row],[Date]]), ,MONTH(Table1[[#This Row],[Date]]))</f>
        <v>0</v>
      </c>
      <c r="K1736" s="19">
        <f>Table1[[#This Row],[Final Meter Reading (km) ]]-Table1[[#This Row],[Initial Meter Reading (km) ]]</f>
        <v>0</v>
      </c>
      <c r="M1736" s="174">
        <f>IF(ISBLANK(Table1[[#This Row],[Fuel Used (in liters)]]),,Table1[[#This Row],[Distance Travelled (km)]]/Table1[[#This Row],[Fuel Used (in liters)]])</f>
        <v>0</v>
      </c>
    </row>
    <row r="1737" spans="2:13">
      <c r="B1737">
        <f>IF(ISBLANK(Table1[[#This Row],[Date]]), ,MONTH(Table1[[#This Row],[Date]]))</f>
        <v>0</v>
      </c>
      <c r="K1737" s="19">
        <f>Table1[[#This Row],[Final Meter Reading (km) ]]-Table1[[#This Row],[Initial Meter Reading (km) ]]</f>
        <v>0</v>
      </c>
      <c r="M1737" s="174">
        <f>IF(ISBLANK(Table1[[#This Row],[Fuel Used (in liters)]]),,Table1[[#This Row],[Distance Travelled (km)]]/Table1[[#This Row],[Fuel Used (in liters)]])</f>
        <v>0</v>
      </c>
    </row>
    <row r="1738" spans="2:13">
      <c r="B1738">
        <f>IF(ISBLANK(Table1[[#This Row],[Date]]), ,MONTH(Table1[[#This Row],[Date]]))</f>
        <v>0</v>
      </c>
      <c r="K1738" s="19">
        <f>Table1[[#This Row],[Final Meter Reading (km) ]]-Table1[[#This Row],[Initial Meter Reading (km) ]]</f>
        <v>0</v>
      </c>
      <c r="M1738" s="174">
        <f>IF(ISBLANK(Table1[[#This Row],[Fuel Used (in liters)]]),,Table1[[#This Row],[Distance Travelled (km)]]/Table1[[#This Row],[Fuel Used (in liters)]])</f>
        <v>0</v>
      </c>
    </row>
    <row r="1739" spans="2:13">
      <c r="B1739">
        <f>IF(ISBLANK(Table1[[#This Row],[Date]]), ,MONTH(Table1[[#This Row],[Date]]))</f>
        <v>0</v>
      </c>
      <c r="K1739" s="19">
        <f>Table1[[#This Row],[Final Meter Reading (km) ]]-Table1[[#This Row],[Initial Meter Reading (km) ]]</f>
        <v>0</v>
      </c>
      <c r="M1739" s="174">
        <f>IF(ISBLANK(Table1[[#This Row],[Fuel Used (in liters)]]),,Table1[[#This Row],[Distance Travelled (km)]]/Table1[[#This Row],[Fuel Used (in liters)]])</f>
        <v>0</v>
      </c>
    </row>
    <row r="1740" spans="2:13">
      <c r="B1740">
        <f>IF(ISBLANK(Table1[[#This Row],[Date]]), ,MONTH(Table1[[#This Row],[Date]]))</f>
        <v>0</v>
      </c>
      <c r="K1740" s="19">
        <f>Table1[[#This Row],[Final Meter Reading (km) ]]-Table1[[#This Row],[Initial Meter Reading (km) ]]</f>
        <v>0</v>
      </c>
      <c r="M1740" s="174">
        <f>IF(ISBLANK(Table1[[#This Row],[Fuel Used (in liters)]]),,Table1[[#This Row],[Distance Travelled (km)]]/Table1[[#This Row],[Fuel Used (in liters)]])</f>
        <v>0</v>
      </c>
    </row>
    <row r="1741" spans="2:13">
      <c r="B1741">
        <f>IF(ISBLANK(Table1[[#This Row],[Date]]), ,MONTH(Table1[[#This Row],[Date]]))</f>
        <v>0</v>
      </c>
      <c r="K1741" s="19">
        <f>Table1[[#This Row],[Final Meter Reading (km) ]]-Table1[[#This Row],[Initial Meter Reading (km) ]]</f>
        <v>0</v>
      </c>
      <c r="M1741" s="174">
        <f>IF(ISBLANK(Table1[[#This Row],[Fuel Used (in liters)]]),,Table1[[#This Row],[Distance Travelled (km)]]/Table1[[#This Row],[Fuel Used (in liters)]])</f>
        <v>0</v>
      </c>
    </row>
    <row r="1742" spans="2:13">
      <c r="B1742">
        <f>IF(ISBLANK(Table1[[#This Row],[Date]]), ,MONTH(Table1[[#This Row],[Date]]))</f>
        <v>0</v>
      </c>
      <c r="K1742" s="19">
        <f>Table1[[#This Row],[Final Meter Reading (km) ]]-Table1[[#This Row],[Initial Meter Reading (km) ]]</f>
        <v>0</v>
      </c>
      <c r="M1742" s="174">
        <f>IF(ISBLANK(Table1[[#This Row],[Fuel Used (in liters)]]),,Table1[[#This Row],[Distance Travelled (km)]]/Table1[[#This Row],[Fuel Used (in liters)]])</f>
        <v>0</v>
      </c>
    </row>
    <row r="1743" spans="2:13">
      <c r="B1743">
        <f>IF(ISBLANK(Table1[[#This Row],[Date]]), ,MONTH(Table1[[#This Row],[Date]]))</f>
        <v>0</v>
      </c>
      <c r="K1743" s="19">
        <f>Table1[[#This Row],[Final Meter Reading (km) ]]-Table1[[#This Row],[Initial Meter Reading (km) ]]</f>
        <v>0</v>
      </c>
      <c r="M1743" s="174">
        <f>IF(ISBLANK(Table1[[#This Row],[Fuel Used (in liters)]]),,Table1[[#This Row],[Distance Travelled (km)]]/Table1[[#This Row],[Fuel Used (in liters)]])</f>
        <v>0</v>
      </c>
    </row>
    <row r="1744" spans="2:13">
      <c r="B1744">
        <f>IF(ISBLANK(Table1[[#This Row],[Date]]), ,MONTH(Table1[[#This Row],[Date]]))</f>
        <v>0</v>
      </c>
      <c r="K1744" s="19">
        <f>Table1[[#This Row],[Final Meter Reading (km) ]]-Table1[[#This Row],[Initial Meter Reading (km) ]]</f>
        <v>0</v>
      </c>
      <c r="M1744" s="174">
        <f>IF(ISBLANK(Table1[[#This Row],[Fuel Used (in liters)]]),,Table1[[#This Row],[Distance Travelled (km)]]/Table1[[#This Row],[Fuel Used (in liters)]])</f>
        <v>0</v>
      </c>
    </row>
    <row r="1745" spans="2:13">
      <c r="B1745">
        <f>IF(ISBLANK(Table1[[#This Row],[Date]]), ,MONTH(Table1[[#This Row],[Date]]))</f>
        <v>0</v>
      </c>
      <c r="K1745" s="19">
        <f>Table1[[#This Row],[Final Meter Reading (km) ]]-Table1[[#This Row],[Initial Meter Reading (km) ]]</f>
        <v>0</v>
      </c>
      <c r="M1745" s="174">
        <f>IF(ISBLANK(Table1[[#This Row],[Fuel Used (in liters)]]),,Table1[[#This Row],[Distance Travelled (km)]]/Table1[[#This Row],[Fuel Used (in liters)]])</f>
        <v>0</v>
      </c>
    </row>
    <row r="1746" spans="2:13">
      <c r="B1746">
        <f>IF(ISBLANK(Table1[[#This Row],[Date]]), ,MONTH(Table1[[#This Row],[Date]]))</f>
        <v>0</v>
      </c>
      <c r="K1746" s="19">
        <f>Table1[[#This Row],[Final Meter Reading (km) ]]-Table1[[#This Row],[Initial Meter Reading (km) ]]</f>
        <v>0</v>
      </c>
      <c r="M1746" s="174">
        <f>IF(ISBLANK(Table1[[#This Row],[Fuel Used (in liters)]]),,Table1[[#This Row],[Distance Travelled (km)]]/Table1[[#This Row],[Fuel Used (in liters)]])</f>
        <v>0</v>
      </c>
    </row>
    <row r="1747" spans="2:13">
      <c r="B1747">
        <f>IF(ISBLANK(Table1[[#This Row],[Date]]), ,MONTH(Table1[[#This Row],[Date]]))</f>
        <v>0</v>
      </c>
      <c r="K1747" s="19">
        <f>Table1[[#This Row],[Final Meter Reading (km) ]]-Table1[[#This Row],[Initial Meter Reading (km) ]]</f>
        <v>0</v>
      </c>
      <c r="M1747" s="174">
        <f>IF(ISBLANK(Table1[[#This Row],[Fuel Used (in liters)]]),,Table1[[#This Row],[Distance Travelled (km)]]/Table1[[#This Row],[Fuel Used (in liters)]])</f>
        <v>0</v>
      </c>
    </row>
    <row r="1748" spans="2:13">
      <c r="B1748">
        <f>IF(ISBLANK(Table1[[#This Row],[Date]]), ,MONTH(Table1[[#This Row],[Date]]))</f>
        <v>0</v>
      </c>
      <c r="K1748" s="19">
        <f>Table1[[#This Row],[Final Meter Reading (km) ]]-Table1[[#This Row],[Initial Meter Reading (km) ]]</f>
        <v>0</v>
      </c>
      <c r="M1748" s="174">
        <f>IF(ISBLANK(Table1[[#This Row],[Fuel Used (in liters)]]),,Table1[[#This Row],[Distance Travelled (km)]]/Table1[[#This Row],[Fuel Used (in liters)]])</f>
        <v>0</v>
      </c>
    </row>
    <row r="1749" spans="2:13">
      <c r="B1749">
        <f>IF(ISBLANK(Table1[[#This Row],[Date]]), ,MONTH(Table1[[#This Row],[Date]]))</f>
        <v>0</v>
      </c>
      <c r="K1749" s="19">
        <f>Table1[[#This Row],[Final Meter Reading (km) ]]-Table1[[#This Row],[Initial Meter Reading (km) ]]</f>
        <v>0</v>
      </c>
      <c r="M1749" s="174">
        <f>IF(ISBLANK(Table1[[#This Row],[Fuel Used (in liters)]]),,Table1[[#This Row],[Distance Travelled (km)]]/Table1[[#This Row],[Fuel Used (in liters)]])</f>
        <v>0</v>
      </c>
    </row>
    <row r="1750" spans="2:13">
      <c r="B1750">
        <f>IF(ISBLANK(Table1[[#This Row],[Date]]), ,MONTH(Table1[[#This Row],[Date]]))</f>
        <v>0</v>
      </c>
      <c r="K1750" s="19">
        <f>Table1[[#This Row],[Final Meter Reading (km) ]]-Table1[[#This Row],[Initial Meter Reading (km) ]]</f>
        <v>0</v>
      </c>
      <c r="M1750" s="174">
        <f>IF(ISBLANK(Table1[[#This Row],[Fuel Used (in liters)]]),,Table1[[#This Row],[Distance Travelled (km)]]/Table1[[#This Row],[Fuel Used (in liters)]])</f>
        <v>0</v>
      </c>
    </row>
    <row r="1751" spans="2:13">
      <c r="B1751">
        <f>IF(ISBLANK(Table1[[#This Row],[Date]]), ,MONTH(Table1[[#This Row],[Date]]))</f>
        <v>0</v>
      </c>
      <c r="K1751" s="19">
        <f>Table1[[#This Row],[Final Meter Reading (km) ]]-Table1[[#This Row],[Initial Meter Reading (km) ]]</f>
        <v>0</v>
      </c>
      <c r="M1751" s="174">
        <f>IF(ISBLANK(Table1[[#This Row],[Fuel Used (in liters)]]),,Table1[[#This Row],[Distance Travelled (km)]]/Table1[[#This Row],[Fuel Used (in liters)]])</f>
        <v>0</v>
      </c>
    </row>
    <row r="1752" spans="2:13">
      <c r="B1752">
        <f>IF(ISBLANK(Table1[[#This Row],[Date]]), ,MONTH(Table1[[#This Row],[Date]]))</f>
        <v>0</v>
      </c>
      <c r="K1752" s="19">
        <f>Table1[[#This Row],[Final Meter Reading (km) ]]-Table1[[#This Row],[Initial Meter Reading (km) ]]</f>
        <v>0</v>
      </c>
      <c r="M1752" s="174">
        <f>IF(ISBLANK(Table1[[#This Row],[Fuel Used (in liters)]]),,Table1[[#This Row],[Distance Travelled (km)]]/Table1[[#This Row],[Fuel Used (in liters)]])</f>
        <v>0</v>
      </c>
    </row>
    <row r="1753" spans="2:13">
      <c r="B1753">
        <f>IF(ISBLANK(Table1[[#This Row],[Date]]), ,MONTH(Table1[[#This Row],[Date]]))</f>
        <v>0</v>
      </c>
      <c r="K1753" s="19">
        <f>Table1[[#This Row],[Final Meter Reading (km) ]]-Table1[[#This Row],[Initial Meter Reading (km) ]]</f>
        <v>0</v>
      </c>
      <c r="M1753" s="174">
        <f>IF(ISBLANK(Table1[[#This Row],[Fuel Used (in liters)]]),,Table1[[#This Row],[Distance Travelled (km)]]/Table1[[#This Row],[Fuel Used (in liters)]])</f>
        <v>0</v>
      </c>
    </row>
    <row r="1754" spans="2:13">
      <c r="B1754">
        <f>IF(ISBLANK(Table1[[#This Row],[Date]]), ,MONTH(Table1[[#This Row],[Date]]))</f>
        <v>0</v>
      </c>
      <c r="K1754" s="19">
        <f>Table1[[#This Row],[Final Meter Reading (km) ]]-Table1[[#This Row],[Initial Meter Reading (km) ]]</f>
        <v>0</v>
      </c>
      <c r="M1754" s="174">
        <f>IF(ISBLANK(Table1[[#This Row],[Fuel Used (in liters)]]),,Table1[[#This Row],[Distance Travelled (km)]]/Table1[[#This Row],[Fuel Used (in liters)]])</f>
        <v>0</v>
      </c>
    </row>
    <row r="1755" spans="2:13">
      <c r="B1755">
        <f>IF(ISBLANK(Table1[[#This Row],[Date]]), ,MONTH(Table1[[#This Row],[Date]]))</f>
        <v>0</v>
      </c>
      <c r="K1755" s="19">
        <f>Table1[[#This Row],[Final Meter Reading (km) ]]-Table1[[#This Row],[Initial Meter Reading (km) ]]</f>
        <v>0</v>
      </c>
      <c r="M1755" s="174">
        <f>IF(ISBLANK(Table1[[#This Row],[Fuel Used (in liters)]]),,Table1[[#This Row],[Distance Travelled (km)]]/Table1[[#This Row],[Fuel Used (in liters)]])</f>
        <v>0</v>
      </c>
    </row>
    <row r="1756" spans="2:13">
      <c r="B1756">
        <f>IF(ISBLANK(Table1[[#This Row],[Date]]), ,MONTH(Table1[[#This Row],[Date]]))</f>
        <v>0</v>
      </c>
      <c r="K1756" s="19">
        <f>Table1[[#This Row],[Final Meter Reading (km) ]]-Table1[[#This Row],[Initial Meter Reading (km) ]]</f>
        <v>0</v>
      </c>
      <c r="M1756" s="174">
        <f>IF(ISBLANK(Table1[[#This Row],[Fuel Used (in liters)]]),,Table1[[#This Row],[Distance Travelled (km)]]/Table1[[#This Row],[Fuel Used (in liters)]])</f>
        <v>0</v>
      </c>
    </row>
    <row r="1757" spans="2:13">
      <c r="B1757">
        <f>IF(ISBLANK(Table1[[#This Row],[Date]]), ,MONTH(Table1[[#This Row],[Date]]))</f>
        <v>0</v>
      </c>
      <c r="K1757" s="19">
        <f>Table1[[#This Row],[Final Meter Reading (km) ]]-Table1[[#This Row],[Initial Meter Reading (km) ]]</f>
        <v>0</v>
      </c>
      <c r="M1757" s="174">
        <f>IF(ISBLANK(Table1[[#This Row],[Fuel Used (in liters)]]),,Table1[[#This Row],[Distance Travelled (km)]]/Table1[[#This Row],[Fuel Used (in liters)]])</f>
        <v>0</v>
      </c>
    </row>
    <row r="1758" spans="2:13">
      <c r="B1758">
        <f>IF(ISBLANK(Table1[[#This Row],[Date]]), ,MONTH(Table1[[#This Row],[Date]]))</f>
        <v>0</v>
      </c>
      <c r="K1758" s="19">
        <f>Table1[[#This Row],[Final Meter Reading (km) ]]-Table1[[#This Row],[Initial Meter Reading (km) ]]</f>
        <v>0</v>
      </c>
      <c r="M1758" s="174">
        <f>IF(ISBLANK(Table1[[#This Row],[Fuel Used (in liters)]]),,Table1[[#This Row],[Distance Travelled (km)]]/Table1[[#This Row],[Fuel Used (in liters)]])</f>
        <v>0</v>
      </c>
    </row>
    <row r="1759" spans="2:13">
      <c r="B1759">
        <f>IF(ISBLANK(Table1[[#This Row],[Date]]), ,MONTH(Table1[[#This Row],[Date]]))</f>
        <v>0</v>
      </c>
      <c r="K1759" s="19">
        <f>Table1[[#This Row],[Final Meter Reading (km) ]]-Table1[[#This Row],[Initial Meter Reading (km) ]]</f>
        <v>0</v>
      </c>
      <c r="M1759" s="174">
        <f>IF(ISBLANK(Table1[[#This Row],[Fuel Used (in liters)]]),,Table1[[#This Row],[Distance Travelled (km)]]/Table1[[#This Row],[Fuel Used (in liters)]])</f>
        <v>0</v>
      </c>
    </row>
    <row r="1760" spans="2:13">
      <c r="B1760">
        <f>IF(ISBLANK(Table1[[#This Row],[Date]]), ,MONTH(Table1[[#This Row],[Date]]))</f>
        <v>0</v>
      </c>
      <c r="K1760" s="19">
        <f>Table1[[#This Row],[Final Meter Reading (km) ]]-Table1[[#This Row],[Initial Meter Reading (km) ]]</f>
        <v>0</v>
      </c>
      <c r="M1760" s="174">
        <f>IF(ISBLANK(Table1[[#This Row],[Fuel Used (in liters)]]),,Table1[[#This Row],[Distance Travelled (km)]]/Table1[[#This Row],[Fuel Used (in liters)]])</f>
        <v>0</v>
      </c>
    </row>
    <row r="1761" spans="2:13">
      <c r="B1761">
        <f>IF(ISBLANK(Table1[[#This Row],[Date]]), ,MONTH(Table1[[#This Row],[Date]]))</f>
        <v>0</v>
      </c>
      <c r="K1761" s="19">
        <f>Table1[[#This Row],[Final Meter Reading (km) ]]-Table1[[#This Row],[Initial Meter Reading (km) ]]</f>
        <v>0</v>
      </c>
      <c r="M1761" s="174">
        <f>IF(ISBLANK(Table1[[#This Row],[Fuel Used (in liters)]]),,Table1[[#This Row],[Distance Travelled (km)]]/Table1[[#This Row],[Fuel Used (in liters)]])</f>
        <v>0</v>
      </c>
    </row>
    <row r="1762" spans="2:13">
      <c r="B1762">
        <f>IF(ISBLANK(Table1[[#This Row],[Date]]), ,MONTH(Table1[[#This Row],[Date]]))</f>
        <v>0</v>
      </c>
      <c r="K1762" s="19">
        <f>Table1[[#This Row],[Final Meter Reading (km) ]]-Table1[[#This Row],[Initial Meter Reading (km) ]]</f>
        <v>0</v>
      </c>
      <c r="M1762" s="174">
        <f>IF(ISBLANK(Table1[[#This Row],[Fuel Used (in liters)]]),,Table1[[#This Row],[Distance Travelled (km)]]/Table1[[#This Row],[Fuel Used (in liters)]])</f>
        <v>0</v>
      </c>
    </row>
    <row r="1763" spans="2:13">
      <c r="B1763">
        <f>IF(ISBLANK(Table1[[#This Row],[Date]]), ,MONTH(Table1[[#This Row],[Date]]))</f>
        <v>0</v>
      </c>
      <c r="K1763" s="19">
        <f>Table1[[#This Row],[Final Meter Reading (km) ]]-Table1[[#This Row],[Initial Meter Reading (km) ]]</f>
        <v>0</v>
      </c>
      <c r="M1763" s="174">
        <f>IF(ISBLANK(Table1[[#This Row],[Fuel Used (in liters)]]),,Table1[[#This Row],[Distance Travelled (km)]]/Table1[[#This Row],[Fuel Used (in liters)]])</f>
        <v>0</v>
      </c>
    </row>
    <row r="1764" spans="2:13">
      <c r="B1764">
        <f>IF(ISBLANK(Table1[[#This Row],[Date]]), ,MONTH(Table1[[#This Row],[Date]]))</f>
        <v>0</v>
      </c>
      <c r="K1764" s="19">
        <f>Table1[[#This Row],[Final Meter Reading (km) ]]-Table1[[#This Row],[Initial Meter Reading (km) ]]</f>
        <v>0</v>
      </c>
      <c r="M1764" s="174">
        <f>IF(ISBLANK(Table1[[#This Row],[Fuel Used (in liters)]]),,Table1[[#This Row],[Distance Travelled (km)]]/Table1[[#This Row],[Fuel Used (in liters)]])</f>
        <v>0</v>
      </c>
    </row>
    <row r="1765" spans="2:13">
      <c r="B1765">
        <f>IF(ISBLANK(Table1[[#This Row],[Date]]), ,MONTH(Table1[[#This Row],[Date]]))</f>
        <v>0</v>
      </c>
      <c r="K1765" s="19">
        <f>Table1[[#This Row],[Final Meter Reading (km) ]]-Table1[[#This Row],[Initial Meter Reading (km) ]]</f>
        <v>0</v>
      </c>
      <c r="M1765" s="174">
        <f>IF(ISBLANK(Table1[[#This Row],[Fuel Used (in liters)]]),,Table1[[#This Row],[Distance Travelled (km)]]/Table1[[#This Row],[Fuel Used (in liters)]])</f>
        <v>0</v>
      </c>
    </row>
    <row r="1766" spans="2:13">
      <c r="B1766">
        <f>IF(ISBLANK(Table1[[#This Row],[Date]]), ,MONTH(Table1[[#This Row],[Date]]))</f>
        <v>0</v>
      </c>
      <c r="K1766" s="19">
        <f>Table1[[#This Row],[Final Meter Reading (km) ]]-Table1[[#This Row],[Initial Meter Reading (km) ]]</f>
        <v>0</v>
      </c>
      <c r="M1766" s="174">
        <f>IF(ISBLANK(Table1[[#This Row],[Fuel Used (in liters)]]),,Table1[[#This Row],[Distance Travelled (km)]]/Table1[[#This Row],[Fuel Used (in liters)]])</f>
        <v>0</v>
      </c>
    </row>
    <row r="1767" spans="2:13">
      <c r="B1767">
        <f>IF(ISBLANK(Table1[[#This Row],[Date]]), ,MONTH(Table1[[#This Row],[Date]]))</f>
        <v>0</v>
      </c>
      <c r="K1767" s="19">
        <f>Table1[[#This Row],[Final Meter Reading (km) ]]-Table1[[#This Row],[Initial Meter Reading (km) ]]</f>
        <v>0</v>
      </c>
      <c r="M1767" s="174">
        <f>IF(ISBLANK(Table1[[#This Row],[Fuel Used (in liters)]]),,Table1[[#This Row],[Distance Travelled (km)]]/Table1[[#This Row],[Fuel Used (in liters)]])</f>
        <v>0</v>
      </c>
    </row>
    <row r="1768" spans="2:13">
      <c r="B1768">
        <f>IF(ISBLANK(Table1[[#This Row],[Date]]), ,MONTH(Table1[[#This Row],[Date]]))</f>
        <v>0</v>
      </c>
      <c r="K1768" s="19">
        <f>Table1[[#This Row],[Final Meter Reading (km) ]]-Table1[[#This Row],[Initial Meter Reading (km) ]]</f>
        <v>0</v>
      </c>
      <c r="M1768" s="174">
        <f>IF(ISBLANK(Table1[[#This Row],[Fuel Used (in liters)]]),,Table1[[#This Row],[Distance Travelled (km)]]/Table1[[#This Row],[Fuel Used (in liters)]])</f>
        <v>0</v>
      </c>
    </row>
    <row r="1769" spans="2:13">
      <c r="B1769">
        <f>IF(ISBLANK(Table1[[#This Row],[Date]]), ,MONTH(Table1[[#This Row],[Date]]))</f>
        <v>0</v>
      </c>
      <c r="K1769" s="19">
        <f>Table1[[#This Row],[Final Meter Reading (km) ]]-Table1[[#This Row],[Initial Meter Reading (km) ]]</f>
        <v>0</v>
      </c>
      <c r="M1769" s="174">
        <f>IF(ISBLANK(Table1[[#This Row],[Fuel Used (in liters)]]),,Table1[[#This Row],[Distance Travelled (km)]]/Table1[[#This Row],[Fuel Used (in liters)]])</f>
        <v>0</v>
      </c>
    </row>
    <row r="1770" spans="2:13">
      <c r="B1770">
        <f>IF(ISBLANK(Table1[[#This Row],[Date]]), ,MONTH(Table1[[#This Row],[Date]]))</f>
        <v>0</v>
      </c>
      <c r="K1770" s="19">
        <f>Table1[[#This Row],[Final Meter Reading (km) ]]-Table1[[#This Row],[Initial Meter Reading (km) ]]</f>
        <v>0</v>
      </c>
      <c r="M1770" s="174">
        <f>IF(ISBLANK(Table1[[#This Row],[Fuel Used (in liters)]]),,Table1[[#This Row],[Distance Travelled (km)]]/Table1[[#This Row],[Fuel Used (in liters)]])</f>
        <v>0</v>
      </c>
    </row>
    <row r="1771" spans="2:13">
      <c r="B1771">
        <f>IF(ISBLANK(Table1[[#This Row],[Date]]), ,MONTH(Table1[[#This Row],[Date]]))</f>
        <v>0</v>
      </c>
      <c r="K1771" s="19">
        <f>Table1[[#This Row],[Final Meter Reading (km) ]]-Table1[[#This Row],[Initial Meter Reading (km) ]]</f>
        <v>0</v>
      </c>
      <c r="M1771" s="174">
        <f>IF(ISBLANK(Table1[[#This Row],[Fuel Used (in liters)]]),,Table1[[#This Row],[Distance Travelled (km)]]/Table1[[#This Row],[Fuel Used (in liters)]])</f>
        <v>0</v>
      </c>
    </row>
    <row r="1772" spans="2:13">
      <c r="B1772">
        <f>IF(ISBLANK(Table1[[#This Row],[Date]]), ,MONTH(Table1[[#This Row],[Date]]))</f>
        <v>0</v>
      </c>
      <c r="K1772" s="19">
        <f>Table1[[#This Row],[Final Meter Reading (km) ]]-Table1[[#This Row],[Initial Meter Reading (km) ]]</f>
        <v>0</v>
      </c>
      <c r="M1772" s="174">
        <f>IF(ISBLANK(Table1[[#This Row],[Fuel Used (in liters)]]),,Table1[[#This Row],[Distance Travelled (km)]]/Table1[[#This Row],[Fuel Used (in liters)]])</f>
        <v>0</v>
      </c>
    </row>
    <row r="1773" spans="2:13">
      <c r="B1773">
        <f>IF(ISBLANK(Table1[[#This Row],[Date]]), ,MONTH(Table1[[#This Row],[Date]]))</f>
        <v>0</v>
      </c>
      <c r="K1773" s="19">
        <f>Table1[[#This Row],[Final Meter Reading (km) ]]-Table1[[#This Row],[Initial Meter Reading (km) ]]</f>
        <v>0</v>
      </c>
      <c r="M1773" s="174">
        <f>IF(ISBLANK(Table1[[#This Row],[Fuel Used (in liters)]]),,Table1[[#This Row],[Distance Travelled (km)]]/Table1[[#This Row],[Fuel Used (in liters)]])</f>
        <v>0</v>
      </c>
    </row>
    <row r="1774" spans="2:13">
      <c r="B1774">
        <f>IF(ISBLANK(Table1[[#This Row],[Date]]), ,MONTH(Table1[[#This Row],[Date]]))</f>
        <v>0</v>
      </c>
      <c r="K1774" s="19">
        <f>Table1[[#This Row],[Final Meter Reading (km) ]]-Table1[[#This Row],[Initial Meter Reading (km) ]]</f>
        <v>0</v>
      </c>
      <c r="M1774" s="174">
        <f>IF(ISBLANK(Table1[[#This Row],[Fuel Used (in liters)]]),,Table1[[#This Row],[Distance Travelled (km)]]/Table1[[#This Row],[Fuel Used (in liters)]])</f>
        <v>0</v>
      </c>
    </row>
    <row r="1775" spans="2:13">
      <c r="B1775">
        <f>IF(ISBLANK(Table1[[#This Row],[Date]]), ,MONTH(Table1[[#This Row],[Date]]))</f>
        <v>0</v>
      </c>
      <c r="K1775" s="19">
        <f>Table1[[#This Row],[Final Meter Reading (km) ]]-Table1[[#This Row],[Initial Meter Reading (km) ]]</f>
        <v>0</v>
      </c>
      <c r="M1775" s="174">
        <f>IF(ISBLANK(Table1[[#This Row],[Fuel Used (in liters)]]),,Table1[[#This Row],[Distance Travelled (km)]]/Table1[[#This Row],[Fuel Used (in liters)]])</f>
        <v>0</v>
      </c>
    </row>
    <row r="1776" spans="2:13">
      <c r="B1776">
        <f>IF(ISBLANK(Table1[[#This Row],[Date]]), ,MONTH(Table1[[#This Row],[Date]]))</f>
        <v>0</v>
      </c>
      <c r="K1776" s="19">
        <f>Table1[[#This Row],[Final Meter Reading (km) ]]-Table1[[#This Row],[Initial Meter Reading (km) ]]</f>
        <v>0</v>
      </c>
      <c r="M1776" s="174">
        <f>IF(ISBLANK(Table1[[#This Row],[Fuel Used (in liters)]]),,Table1[[#This Row],[Distance Travelled (km)]]/Table1[[#This Row],[Fuel Used (in liters)]])</f>
        <v>0</v>
      </c>
    </row>
    <row r="1777" spans="2:13">
      <c r="B1777">
        <f>IF(ISBLANK(Table1[[#This Row],[Date]]), ,MONTH(Table1[[#This Row],[Date]]))</f>
        <v>0</v>
      </c>
      <c r="K1777" s="19">
        <f>Table1[[#This Row],[Final Meter Reading (km) ]]-Table1[[#This Row],[Initial Meter Reading (km) ]]</f>
        <v>0</v>
      </c>
      <c r="M1777" s="174">
        <f>IF(ISBLANK(Table1[[#This Row],[Fuel Used (in liters)]]),,Table1[[#This Row],[Distance Travelled (km)]]/Table1[[#This Row],[Fuel Used (in liters)]])</f>
        <v>0</v>
      </c>
    </row>
    <row r="1778" spans="2:13">
      <c r="B1778">
        <f>IF(ISBLANK(Table1[[#This Row],[Date]]), ,MONTH(Table1[[#This Row],[Date]]))</f>
        <v>0</v>
      </c>
      <c r="K1778" s="19">
        <f>Table1[[#This Row],[Final Meter Reading (km) ]]-Table1[[#This Row],[Initial Meter Reading (km) ]]</f>
        <v>0</v>
      </c>
      <c r="M1778" s="174">
        <f>IF(ISBLANK(Table1[[#This Row],[Fuel Used (in liters)]]),,Table1[[#This Row],[Distance Travelled (km)]]/Table1[[#This Row],[Fuel Used (in liters)]])</f>
        <v>0</v>
      </c>
    </row>
    <row r="1779" spans="2:13">
      <c r="B1779">
        <f>IF(ISBLANK(Table1[[#This Row],[Date]]), ,MONTH(Table1[[#This Row],[Date]]))</f>
        <v>0</v>
      </c>
      <c r="K1779" s="19">
        <f>Table1[[#This Row],[Final Meter Reading (km) ]]-Table1[[#This Row],[Initial Meter Reading (km) ]]</f>
        <v>0</v>
      </c>
      <c r="M1779" s="174">
        <f>IF(ISBLANK(Table1[[#This Row],[Fuel Used (in liters)]]),,Table1[[#This Row],[Distance Travelled (km)]]/Table1[[#This Row],[Fuel Used (in liters)]])</f>
        <v>0</v>
      </c>
    </row>
    <row r="1780" spans="2:13">
      <c r="B1780">
        <f>IF(ISBLANK(Table1[[#This Row],[Date]]), ,MONTH(Table1[[#This Row],[Date]]))</f>
        <v>0</v>
      </c>
      <c r="K1780" s="19">
        <f>Table1[[#This Row],[Final Meter Reading (km) ]]-Table1[[#This Row],[Initial Meter Reading (km) ]]</f>
        <v>0</v>
      </c>
      <c r="M1780" s="174">
        <f>IF(ISBLANK(Table1[[#This Row],[Fuel Used (in liters)]]),,Table1[[#This Row],[Distance Travelled (km)]]/Table1[[#This Row],[Fuel Used (in liters)]])</f>
        <v>0</v>
      </c>
    </row>
    <row r="1781" spans="2:13">
      <c r="B1781">
        <f>IF(ISBLANK(Table1[[#This Row],[Date]]), ,MONTH(Table1[[#This Row],[Date]]))</f>
        <v>0</v>
      </c>
      <c r="K1781" s="19">
        <f>Table1[[#This Row],[Final Meter Reading (km) ]]-Table1[[#This Row],[Initial Meter Reading (km) ]]</f>
        <v>0</v>
      </c>
      <c r="M1781" s="174">
        <f>IF(ISBLANK(Table1[[#This Row],[Fuel Used (in liters)]]),,Table1[[#This Row],[Distance Travelled (km)]]/Table1[[#This Row],[Fuel Used (in liters)]])</f>
        <v>0</v>
      </c>
    </row>
    <row r="1782" spans="2:13">
      <c r="B1782">
        <f>IF(ISBLANK(Table1[[#This Row],[Date]]), ,MONTH(Table1[[#This Row],[Date]]))</f>
        <v>0</v>
      </c>
      <c r="K1782" s="19">
        <f>Table1[[#This Row],[Final Meter Reading (km) ]]-Table1[[#This Row],[Initial Meter Reading (km) ]]</f>
        <v>0</v>
      </c>
      <c r="M1782" s="174">
        <f>IF(ISBLANK(Table1[[#This Row],[Fuel Used (in liters)]]),,Table1[[#This Row],[Distance Travelled (km)]]/Table1[[#This Row],[Fuel Used (in liters)]])</f>
        <v>0</v>
      </c>
    </row>
    <row r="1783" spans="2:13">
      <c r="B1783">
        <f>IF(ISBLANK(Table1[[#This Row],[Date]]), ,MONTH(Table1[[#This Row],[Date]]))</f>
        <v>0</v>
      </c>
      <c r="K1783" s="19">
        <f>Table1[[#This Row],[Final Meter Reading (km) ]]-Table1[[#This Row],[Initial Meter Reading (km) ]]</f>
        <v>0</v>
      </c>
      <c r="M1783" s="174">
        <f>IF(ISBLANK(Table1[[#This Row],[Fuel Used (in liters)]]),,Table1[[#This Row],[Distance Travelled (km)]]/Table1[[#This Row],[Fuel Used (in liters)]])</f>
        <v>0</v>
      </c>
    </row>
    <row r="1784" spans="2:13">
      <c r="B1784">
        <f>IF(ISBLANK(Table1[[#This Row],[Date]]), ,MONTH(Table1[[#This Row],[Date]]))</f>
        <v>0</v>
      </c>
      <c r="K1784" s="19">
        <f>Table1[[#This Row],[Final Meter Reading (km) ]]-Table1[[#This Row],[Initial Meter Reading (km) ]]</f>
        <v>0</v>
      </c>
      <c r="M1784" s="174">
        <f>IF(ISBLANK(Table1[[#This Row],[Fuel Used (in liters)]]),,Table1[[#This Row],[Distance Travelled (km)]]/Table1[[#This Row],[Fuel Used (in liters)]])</f>
        <v>0</v>
      </c>
    </row>
    <row r="1785" spans="2:13">
      <c r="B1785">
        <f>IF(ISBLANK(Table1[[#This Row],[Date]]), ,MONTH(Table1[[#This Row],[Date]]))</f>
        <v>0</v>
      </c>
      <c r="K1785" s="19">
        <f>Table1[[#This Row],[Final Meter Reading (km) ]]-Table1[[#This Row],[Initial Meter Reading (km) ]]</f>
        <v>0</v>
      </c>
      <c r="M1785" s="174">
        <f>IF(ISBLANK(Table1[[#This Row],[Fuel Used (in liters)]]),,Table1[[#This Row],[Distance Travelled (km)]]/Table1[[#This Row],[Fuel Used (in liters)]])</f>
        <v>0</v>
      </c>
    </row>
    <row r="1786" spans="2:13">
      <c r="B1786">
        <f>IF(ISBLANK(Table1[[#This Row],[Date]]), ,MONTH(Table1[[#This Row],[Date]]))</f>
        <v>0</v>
      </c>
      <c r="K1786" s="19">
        <f>Table1[[#This Row],[Final Meter Reading (km) ]]-Table1[[#This Row],[Initial Meter Reading (km) ]]</f>
        <v>0</v>
      </c>
      <c r="M1786" s="174">
        <f>IF(ISBLANK(Table1[[#This Row],[Fuel Used (in liters)]]),,Table1[[#This Row],[Distance Travelled (km)]]/Table1[[#This Row],[Fuel Used (in liters)]])</f>
        <v>0</v>
      </c>
    </row>
    <row r="1787" spans="2:13">
      <c r="B1787">
        <f>IF(ISBLANK(Table1[[#This Row],[Date]]), ,MONTH(Table1[[#This Row],[Date]]))</f>
        <v>0</v>
      </c>
      <c r="K1787" s="19">
        <f>Table1[[#This Row],[Final Meter Reading (km) ]]-Table1[[#This Row],[Initial Meter Reading (km) ]]</f>
        <v>0</v>
      </c>
      <c r="M1787" s="174">
        <f>IF(ISBLANK(Table1[[#This Row],[Fuel Used (in liters)]]),,Table1[[#This Row],[Distance Travelled (km)]]/Table1[[#This Row],[Fuel Used (in liters)]])</f>
        <v>0</v>
      </c>
    </row>
    <row r="1788" spans="2:13">
      <c r="B1788">
        <f>IF(ISBLANK(Table1[[#This Row],[Date]]), ,MONTH(Table1[[#This Row],[Date]]))</f>
        <v>0</v>
      </c>
      <c r="K1788" s="19">
        <f>Table1[[#This Row],[Final Meter Reading (km) ]]-Table1[[#This Row],[Initial Meter Reading (km) ]]</f>
        <v>0</v>
      </c>
      <c r="M1788" s="174">
        <f>IF(ISBLANK(Table1[[#This Row],[Fuel Used (in liters)]]),,Table1[[#This Row],[Distance Travelled (km)]]/Table1[[#This Row],[Fuel Used (in liters)]])</f>
        <v>0</v>
      </c>
    </row>
    <row r="1789" spans="2:13">
      <c r="B1789">
        <f>IF(ISBLANK(Table1[[#This Row],[Date]]), ,MONTH(Table1[[#This Row],[Date]]))</f>
        <v>0</v>
      </c>
      <c r="K1789" s="19">
        <f>Table1[[#This Row],[Final Meter Reading (km) ]]-Table1[[#This Row],[Initial Meter Reading (km) ]]</f>
        <v>0</v>
      </c>
      <c r="M1789" s="174">
        <f>IF(ISBLANK(Table1[[#This Row],[Fuel Used (in liters)]]),,Table1[[#This Row],[Distance Travelled (km)]]/Table1[[#This Row],[Fuel Used (in liters)]])</f>
        <v>0</v>
      </c>
    </row>
    <row r="1790" spans="2:13">
      <c r="B1790">
        <f>IF(ISBLANK(Table1[[#This Row],[Date]]), ,MONTH(Table1[[#This Row],[Date]]))</f>
        <v>0</v>
      </c>
      <c r="K1790" s="19">
        <f>Table1[[#This Row],[Final Meter Reading (km) ]]-Table1[[#This Row],[Initial Meter Reading (km) ]]</f>
        <v>0</v>
      </c>
      <c r="M1790" s="174">
        <f>IF(ISBLANK(Table1[[#This Row],[Fuel Used (in liters)]]),,Table1[[#This Row],[Distance Travelled (km)]]/Table1[[#This Row],[Fuel Used (in liters)]])</f>
        <v>0</v>
      </c>
    </row>
    <row r="1791" spans="2:13">
      <c r="B1791">
        <f>IF(ISBLANK(Table1[[#This Row],[Date]]), ,MONTH(Table1[[#This Row],[Date]]))</f>
        <v>0</v>
      </c>
      <c r="K1791" s="19">
        <f>Table1[[#This Row],[Final Meter Reading (km) ]]-Table1[[#This Row],[Initial Meter Reading (km) ]]</f>
        <v>0</v>
      </c>
      <c r="M1791" s="174">
        <f>IF(ISBLANK(Table1[[#This Row],[Fuel Used (in liters)]]),,Table1[[#This Row],[Distance Travelled (km)]]/Table1[[#This Row],[Fuel Used (in liters)]])</f>
        <v>0</v>
      </c>
    </row>
    <row r="1792" spans="2:13">
      <c r="B1792">
        <f>IF(ISBLANK(Table1[[#This Row],[Date]]), ,MONTH(Table1[[#This Row],[Date]]))</f>
        <v>0</v>
      </c>
      <c r="K1792" s="19">
        <f>Table1[[#This Row],[Final Meter Reading (km) ]]-Table1[[#This Row],[Initial Meter Reading (km) ]]</f>
        <v>0</v>
      </c>
      <c r="M1792" s="174">
        <f>IF(ISBLANK(Table1[[#This Row],[Fuel Used (in liters)]]),,Table1[[#This Row],[Distance Travelled (km)]]/Table1[[#This Row],[Fuel Used (in liters)]])</f>
        <v>0</v>
      </c>
    </row>
    <row r="1793" spans="2:13">
      <c r="B1793">
        <f>IF(ISBLANK(Table1[[#This Row],[Date]]), ,MONTH(Table1[[#This Row],[Date]]))</f>
        <v>0</v>
      </c>
      <c r="K1793" s="19">
        <f>Table1[[#This Row],[Final Meter Reading (km) ]]-Table1[[#This Row],[Initial Meter Reading (km) ]]</f>
        <v>0</v>
      </c>
      <c r="M1793" s="174">
        <f>IF(ISBLANK(Table1[[#This Row],[Fuel Used (in liters)]]),,Table1[[#This Row],[Distance Travelled (km)]]/Table1[[#This Row],[Fuel Used (in liters)]])</f>
        <v>0</v>
      </c>
    </row>
    <row r="1794" spans="2:13">
      <c r="B1794">
        <f>IF(ISBLANK(Table1[[#This Row],[Date]]), ,MONTH(Table1[[#This Row],[Date]]))</f>
        <v>0</v>
      </c>
      <c r="K1794" s="19">
        <f>Table1[[#This Row],[Final Meter Reading (km) ]]-Table1[[#This Row],[Initial Meter Reading (km) ]]</f>
        <v>0</v>
      </c>
      <c r="M1794" s="174">
        <f>IF(ISBLANK(Table1[[#This Row],[Fuel Used (in liters)]]),,Table1[[#This Row],[Distance Travelled (km)]]/Table1[[#This Row],[Fuel Used (in liters)]])</f>
        <v>0</v>
      </c>
    </row>
    <row r="1795" spans="2:13">
      <c r="B1795">
        <f>IF(ISBLANK(Table1[[#This Row],[Date]]), ,MONTH(Table1[[#This Row],[Date]]))</f>
        <v>0</v>
      </c>
      <c r="K1795" s="19">
        <f>Table1[[#This Row],[Final Meter Reading (km) ]]-Table1[[#This Row],[Initial Meter Reading (km) ]]</f>
        <v>0</v>
      </c>
      <c r="M1795" s="174">
        <f>IF(ISBLANK(Table1[[#This Row],[Fuel Used (in liters)]]),,Table1[[#This Row],[Distance Travelled (km)]]/Table1[[#This Row],[Fuel Used (in liters)]])</f>
        <v>0</v>
      </c>
    </row>
    <row r="1796" spans="2:13">
      <c r="B1796">
        <f>IF(ISBLANK(Table1[[#This Row],[Date]]), ,MONTH(Table1[[#This Row],[Date]]))</f>
        <v>0</v>
      </c>
      <c r="K1796" s="19">
        <f>Table1[[#This Row],[Final Meter Reading (km) ]]-Table1[[#This Row],[Initial Meter Reading (km) ]]</f>
        <v>0</v>
      </c>
      <c r="M1796" s="174">
        <f>IF(ISBLANK(Table1[[#This Row],[Fuel Used (in liters)]]),,Table1[[#This Row],[Distance Travelled (km)]]/Table1[[#This Row],[Fuel Used (in liters)]])</f>
        <v>0</v>
      </c>
    </row>
    <row r="1797" spans="2:13">
      <c r="B1797">
        <f>IF(ISBLANK(Table1[[#This Row],[Date]]), ,MONTH(Table1[[#This Row],[Date]]))</f>
        <v>0</v>
      </c>
      <c r="K1797" s="19">
        <f>Table1[[#This Row],[Final Meter Reading (km) ]]-Table1[[#This Row],[Initial Meter Reading (km) ]]</f>
        <v>0</v>
      </c>
      <c r="M1797" s="174">
        <f>IF(ISBLANK(Table1[[#This Row],[Fuel Used (in liters)]]),,Table1[[#This Row],[Distance Travelled (km)]]/Table1[[#This Row],[Fuel Used (in liters)]])</f>
        <v>0</v>
      </c>
    </row>
    <row r="1798" spans="2:13">
      <c r="B1798">
        <f>IF(ISBLANK(Table1[[#This Row],[Date]]), ,MONTH(Table1[[#This Row],[Date]]))</f>
        <v>0</v>
      </c>
      <c r="K1798" s="19">
        <f>Table1[[#This Row],[Final Meter Reading (km) ]]-Table1[[#This Row],[Initial Meter Reading (km) ]]</f>
        <v>0</v>
      </c>
      <c r="M1798" s="174">
        <f>IF(ISBLANK(Table1[[#This Row],[Fuel Used (in liters)]]),,Table1[[#This Row],[Distance Travelled (km)]]/Table1[[#This Row],[Fuel Used (in liters)]])</f>
        <v>0</v>
      </c>
    </row>
    <row r="1799" spans="2:13">
      <c r="B1799">
        <f>IF(ISBLANK(Table1[[#This Row],[Date]]), ,MONTH(Table1[[#This Row],[Date]]))</f>
        <v>0</v>
      </c>
      <c r="K1799" s="19">
        <f>Table1[[#This Row],[Final Meter Reading (km) ]]-Table1[[#This Row],[Initial Meter Reading (km) ]]</f>
        <v>0</v>
      </c>
      <c r="M1799" s="174">
        <f>IF(ISBLANK(Table1[[#This Row],[Fuel Used (in liters)]]),,Table1[[#This Row],[Distance Travelled (km)]]/Table1[[#This Row],[Fuel Used (in liters)]])</f>
        <v>0</v>
      </c>
    </row>
    <row r="1800" spans="2:13">
      <c r="B1800">
        <f>IF(ISBLANK(Table1[[#This Row],[Date]]), ,MONTH(Table1[[#This Row],[Date]]))</f>
        <v>0</v>
      </c>
      <c r="K1800" s="19">
        <f>Table1[[#This Row],[Final Meter Reading (km) ]]-Table1[[#This Row],[Initial Meter Reading (km) ]]</f>
        <v>0</v>
      </c>
      <c r="M1800" s="174">
        <f>IF(ISBLANK(Table1[[#This Row],[Fuel Used (in liters)]]),,Table1[[#This Row],[Distance Travelled (km)]]/Table1[[#This Row],[Fuel Used (in liters)]])</f>
        <v>0</v>
      </c>
    </row>
    <row r="1801" spans="2:13">
      <c r="B1801">
        <f>IF(ISBLANK(Table1[[#This Row],[Date]]), ,MONTH(Table1[[#This Row],[Date]]))</f>
        <v>0</v>
      </c>
      <c r="K1801" s="19">
        <f>Table1[[#This Row],[Final Meter Reading (km) ]]-Table1[[#This Row],[Initial Meter Reading (km) ]]</f>
        <v>0</v>
      </c>
      <c r="M1801" s="174">
        <f>IF(ISBLANK(Table1[[#This Row],[Fuel Used (in liters)]]),,Table1[[#This Row],[Distance Travelled (km)]]/Table1[[#This Row],[Fuel Used (in liters)]])</f>
        <v>0</v>
      </c>
    </row>
    <row r="1802" spans="2:13">
      <c r="B1802">
        <f>IF(ISBLANK(Table1[[#This Row],[Date]]), ,MONTH(Table1[[#This Row],[Date]]))</f>
        <v>0</v>
      </c>
      <c r="K1802" s="19">
        <f>Table1[[#This Row],[Final Meter Reading (km) ]]-Table1[[#This Row],[Initial Meter Reading (km) ]]</f>
        <v>0</v>
      </c>
      <c r="M1802" s="174">
        <f>IF(ISBLANK(Table1[[#This Row],[Fuel Used (in liters)]]),,Table1[[#This Row],[Distance Travelled (km)]]/Table1[[#This Row],[Fuel Used (in liters)]])</f>
        <v>0</v>
      </c>
    </row>
    <row r="1803" spans="2:13">
      <c r="B1803">
        <f>IF(ISBLANK(Table1[[#This Row],[Date]]), ,MONTH(Table1[[#This Row],[Date]]))</f>
        <v>0</v>
      </c>
      <c r="K1803" s="19">
        <f>Table1[[#This Row],[Final Meter Reading (km) ]]-Table1[[#This Row],[Initial Meter Reading (km) ]]</f>
        <v>0</v>
      </c>
      <c r="M1803" s="174">
        <f>IF(ISBLANK(Table1[[#This Row],[Fuel Used (in liters)]]),,Table1[[#This Row],[Distance Travelled (km)]]/Table1[[#This Row],[Fuel Used (in liters)]])</f>
        <v>0</v>
      </c>
    </row>
    <row r="1804" spans="2:13">
      <c r="B1804">
        <f>IF(ISBLANK(Table1[[#This Row],[Date]]), ,MONTH(Table1[[#This Row],[Date]]))</f>
        <v>0</v>
      </c>
      <c r="K1804" s="19">
        <f>Table1[[#This Row],[Final Meter Reading (km) ]]-Table1[[#This Row],[Initial Meter Reading (km) ]]</f>
        <v>0</v>
      </c>
      <c r="M1804" s="174">
        <f>IF(ISBLANK(Table1[[#This Row],[Fuel Used (in liters)]]),,Table1[[#This Row],[Distance Travelled (km)]]/Table1[[#This Row],[Fuel Used (in liters)]])</f>
        <v>0</v>
      </c>
    </row>
    <row r="1805" spans="2:13">
      <c r="B1805">
        <f>IF(ISBLANK(Table1[[#This Row],[Date]]), ,MONTH(Table1[[#This Row],[Date]]))</f>
        <v>0</v>
      </c>
      <c r="K1805" s="19">
        <f>Table1[[#This Row],[Final Meter Reading (km) ]]-Table1[[#This Row],[Initial Meter Reading (km) ]]</f>
        <v>0</v>
      </c>
      <c r="M1805" s="174">
        <f>IF(ISBLANK(Table1[[#This Row],[Fuel Used (in liters)]]),,Table1[[#This Row],[Distance Travelled (km)]]/Table1[[#This Row],[Fuel Used (in liters)]])</f>
        <v>0</v>
      </c>
    </row>
    <row r="1806" spans="2:13">
      <c r="B1806">
        <f>IF(ISBLANK(Table1[[#This Row],[Date]]), ,MONTH(Table1[[#This Row],[Date]]))</f>
        <v>0</v>
      </c>
      <c r="K1806" s="19">
        <f>Table1[[#This Row],[Final Meter Reading (km) ]]-Table1[[#This Row],[Initial Meter Reading (km) ]]</f>
        <v>0</v>
      </c>
      <c r="M1806" s="174">
        <f>IF(ISBLANK(Table1[[#This Row],[Fuel Used (in liters)]]),,Table1[[#This Row],[Distance Travelled (km)]]/Table1[[#This Row],[Fuel Used (in liters)]])</f>
        <v>0</v>
      </c>
    </row>
    <row r="1807" spans="2:13">
      <c r="B1807">
        <f>IF(ISBLANK(Table1[[#This Row],[Date]]), ,MONTH(Table1[[#This Row],[Date]]))</f>
        <v>0</v>
      </c>
      <c r="K1807" s="19">
        <f>Table1[[#This Row],[Final Meter Reading (km) ]]-Table1[[#This Row],[Initial Meter Reading (km) ]]</f>
        <v>0</v>
      </c>
      <c r="M1807" s="174">
        <f>IF(ISBLANK(Table1[[#This Row],[Fuel Used (in liters)]]),,Table1[[#This Row],[Distance Travelled (km)]]/Table1[[#This Row],[Fuel Used (in liters)]])</f>
        <v>0</v>
      </c>
    </row>
    <row r="1808" spans="2:13">
      <c r="B1808">
        <f>IF(ISBLANK(Table1[[#This Row],[Date]]), ,MONTH(Table1[[#This Row],[Date]]))</f>
        <v>0</v>
      </c>
      <c r="K1808" s="19">
        <f>Table1[[#This Row],[Final Meter Reading (km) ]]-Table1[[#This Row],[Initial Meter Reading (km) ]]</f>
        <v>0</v>
      </c>
      <c r="M1808" s="174">
        <f>IF(ISBLANK(Table1[[#This Row],[Fuel Used (in liters)]]),,Table1[[#This Row],[Distance Travelled (km)]]/Table1[[#This Row],[Fuel Used (in liters)]])</f>
        <v>0</v>
      </c>
    </row>
    <row r="1809" spans="2:13">
      <c r="B1809">
        <f>IF(ISBLANK(Table1[[#This Row],[Date]]), ,MONTH(Table1[[#This Row],[Date]]))</f>
        <v>0</v>
      </c>
      <c r="K1809" s="19">
        <f>Table1[[#This Row],[Final Meter Reading (km) ]]-Table1[[#This Row],[Initial Meter Reading (km) ]]</f>
        <v>0</v>
      </c>
      <c r="M1809" s="174">
        <f>IF(ISBLANK(Table1[[#This Row],[Fuel Used (in liters)]]),,Table1[[#This Row],[Distance Travelled (km)]]/Table1[[#This Row],[Fuel Used (in liters)]])</f>
        <v>0</v>
      </c>
    </row>
    <row r="1810" spans="2:13">
      <c r="B1810">
        <f>IF(ISBLANK(Table1[[#This Row],[Date]]), ,MONTH(Table1[[#This Row],[Date]]))</f>
        <v>0</v>
      </c>
      <c r="K1810" s="19">
        <f>Table1[[#This Row],[Final Meter Reading (km) ]]-Table1[[#This Row],[Initial Meter Reading (km) ]]</f>
        <v>0</v>
      </c>
      <c r="M1810" s="174">
        <f>IF(ISBLANK(Table1[[#This Row],[Fuel Used (in liters)]]),,Table1[[#This Row],[Distance Travelled (km)]]/Table1[[#This Row],[Fuel Used (in liters)]])</f>
        <v>0</v>
      </c>
    </row>
    <row r="1811" spans="2:13">
      <c r="B1811">
        <f>IF(ISBLANK(Table1[[#This Row],[Date]]), ,MONTH(Table1[[#This Row],[Date]]))</f>
        <v>0</v>
      </c>
      <c r="K1811" s="19">
        <f>Table1[[#This Row],[Final Meter Reading (km) ]]-Table1[[#This Row],[Initial Meter Reading (km) ]]</f>
        <v>0</v>
      </c>
      <c r="M1811" s="174">
        <f>IF(ISBLANK(Table1[[#This Row],[Fuel Used (in liters)]]),,Table1[[#This Row],[Distance Travelled (km)]]/Table1[[#This Row],[Fuel Used (in liters)]])</f>
        <v>0</v>
      </c>
    </row>
    <row r="1812" spans="2:13">
      <c r="B1812">
        <f>IF(ISBLANK(Table1[[#This Row],[Date]]), ,MONTH(Table1[[#This Row],[Date]]))</f>
        <v>0</v>
      </c>
      <c r="K1812" s="19">
        <f>Table1[[#This Row],[Final Meter Reading (km) ]]-Table1[[#This Row],[Initial Meter Reading (km) ]]</f>
        <v>0</v>
      </c>
      <c r="M1812" s="174">
        <f>IF(ISBLANK(Table1[[#This Row],[Fuel Used (in liters)]]),,Table1[[#This Row],[Distance Travelled (km)]]/Table1[[#This Row],[Fuel Used (in liters)]])</f>
        <v>0</v>
      </c>
    </row>
    <row r="1813" spans="2:13">
      <c r="B1813">
        <f>IF(ISBLANK(Table1[[#This Row],[Date]]), ,MONTH(Table1[[#This Row],[Date]]))</f>
        <v>0</v>
      </c>
      <c r="K1813" s="19">
        <f>Table1[[#This Row],[Final Meter Reading (km) ]]-Table1[[#This Row],[Initial Meter Reading (km) ]]</f>
        <v>0</v>
      </c>
      <c r="M1813" s="174">
        <f>IF(ISBLANK(Table1[[#This Row],[Fuel Used (in liters)]]),,Table1[[#This Row],[Distance Travelled (km)]]/Table1[[#This Row],[Fuel Used (in liters)]])</f>
        <v>0</v>
      </c>
    </row>
    <row r="1814" spans="2:13">
      <c r="B1814">
        <f>IF(ISBLANK(Table1[[#This Row],[Date]]), ,MONTH(Table1[[#This Row],[Date]]))</f>
        <v>0</v>
      </c>
      <c r="K1814" s="19">
        <f>Table1[[#This Row],[Final Meter Reading (km) ]]-Table1[[#This Row],[Initial Meter Reading (km) ]]</f>
        <v>0</v>
      </c>
      <c r="M1814" s="174">
        <f>IF(ISBLANK(Table1[[#This Row],[Fuel Used (in liters)]]),,Table1[[#This Row],[Distance Travelled (km)]]/Table1[[#This Row],[Fuel Used (in liters)]])</f>
        <v>0</v>
      </c>
    </row>
    <row r="1815" spans="2:13">
      <c r="B1815">
        <f>IF(ISBLANK(Table1[[#This Row],[Date]]), ,MONTH(Table1[[#This Row],[Date]]))</f>
        <v>0</v>
      </c>
      <c r="K1815" s="19">
        <f>Table1[[#This Row],[Final Meter Reading (km) ]]-Table1[[#This Row],[Initial Meter Reading (km) ]]</f>
        <v>0</v>
      </c>
      <c r="M1815" s="174">
        <f>IF(ISBLANK(Table1[[#This Row],[Fuel Used (in liters)]]),,Table1[[#This Row],[Distance Travelled (km)]]/Table1[[#This Row],[Fuel Used (in liters)]])</f>
        <v>0</v>
      </c>
    </row>
    <row r="1816" spans="2:13">
      <c r="B1816">
        <f>IF(ISBLANK(Table1[[#This Row],[Date]]), ,MONTH(Table1[[#This Row],[Date]]))</f>
        <v>0</v>
      </c>
      <c r="K1816" s="19">
        <f>Table1[[#This Row],[Final Meter Reading (km) ]]-Table1[[#This Row],[Initial Meter Reading (km) ]]</f>
        <v>0</v>
      </c>
      <c r="M1816" s="174">
        <f>IF(ISBLANK(Table1[[#This Row],[Fuel Used (in liters)]]),,Table1[[#This Row],[Distance Travelled (km)]]/Table1[[#This Row],[Fuel Used (in liters)]])</f>
        <v>0</v>
      </c>
    </row>
    <row r="1817" spans="2:13">
      <c r="B1817">
        <f>IF(ISBLANK(Table1[[#This Row],[Date]]), ,MONTH(Table1[[#This Row],[Date]]))</f>
        <v>0</v>
      </c>
      <c r="K1817" s="19">
        <f>Table1[[#This Row],[Final Meter Reading (km) ]]-Table1[[#This Row],[Initial Meter Reading (km) ]]</f>
        <v>0</v>
      </c>
      <c r="M1817" s="174">
        <f>IF(ISBLANK(Table1[[#This Row],[Fuel Used (in liters)]]),,Table1[[#This Row],[Distance Travelled (km)]]/Table1[[#This Row],[Fuel Used (in liters)]])</f>
        <v>0</v>
      </c>
    </row>
    <row r="1818" spans="2:13">
      <c r="B1818">
        <f>IF(ISBLANK(Table1[[#This Row],[Date]]), ,MONTH(Table1[[#This Row],[Date]]))</f>
        <v>0</v>
      </c>
      <c r="K1818" s="19">
        <f>Table1[[#This Row],[Final Meter Reading (km) ]]-Table1[[#This Row],[Initial Meter Reading (km) ]]</f>
        <v>0</v>
      </c>
      <c r="M1818" s="174">
        <f>IF(ISBLANK(Table1[[#This Row],[Fuel Used (in liters)]]),,Table1[[#This Row],[Distance Travelled (km)]]/Table1[[#This Row],[Fuel Used (in liters)]])</f>
        <v>0</v>
      </c>
    </row>
    <row r="1819" spans="2:13">
      <c r="B1819">
        <f>IF(ISBLANK(Table1[[#This Row],[Date]]), ,MONTH(Table1[[#This Row],[Date]]))</f>
        <v>0</v>
      </c>
      <c r="K1819" s="19">
        <f>Table1[[#This Row],[Final Meter Reading (km) ]]-Table1[[#This Row],[Initial Meter Reading (km) ]]</f>
        <v>0</v>
      </c>
      <c r="M1819" s="174">
        <f>IF(ISBLANK(Table1[[#This Row],[Fuel Used (in liters)]]),,Table1[[#This Row],[Distance Travelled (km)]]/Table1[[#This Row],[Fuel Used (in liters)]])</f>
        <v>0</v>
      </c>
    </row>
    <row r="1820" spans="2:13">
      <c r="B1820">
        <f>IF(ISBLANK(Table1[[#This Row],[Date]]), ,MONTH(Table1[[#This Row],[Date]]))</f>
        <v>0</v>
      </c>
      <c r="K1820" s="19">
        <f>Table1[[#This Row],[Final Meter Reading (km) ]]-Table1[[#This Row],[Initial Meter Reading (km) ]]</f>
        <v>0</v>
      </c>
      <c r="M1820" s="174">
        <f>IF(ISBLANK(Table1[[#This Row],[Fuel Used (in liters)]]),,Table1[[#This Row],[Distance Travelled (km)]]/Table1[[#This Row],[Fuel Used (in liters)]])</f>
        <v>0</v>
      </c>
    </row>
    <row r="1821" spans="2:13">
      <c r="B1821">
        <f>IF(ISBLANK(Table1[[#This Row],[Date]]), ,MONTH(Table1[[#This Row],[Date]]))</f>
        <v>0</v>
      </c>
      <c r="K1821" s="19">
        <f>Table1[[#This Row],[Final Meter Reading (km) ]]-Table1[[#This Row],[Initial Meter Reading (km) ]]</f>
        <v>0</v>
      </c>
      <c r="M1821" s="174">
        <f>IF(ISBLANK(Table1[[#This Row],[Fuel Used (in liters)]]),,Table1[[#This Row],[Distance Travelled (km)]]/Table1[[#This Row],[Fuel Used (in liters)]])</f>
        <v>0</v>
      </c>
    </row>
    <row r="1822" spans="2:13">
      <c r="B1822">
        <f>IF(ISBLANK(Table1[[#This Row],[Date]]), ,MONTH(Table1[[#This Row],[Date]]))</f>
        <v>0</v>
      </c>
      <c r="K1822" s="19">
        <f>Table1[[#This Row],[Final Meter Reading (km) ]]-Table1[[#This Row],[Initial Meter Reading (km) ]]</f>
        <v>0</v>
      </c>
      <c r="M1822" s="174">
        <f>IF(ISBLANK(Table1[[#This Row],[Fuel Used (in liters)]]),,Table1[[#This Row],[Distance Travelled (km)]]/Table1[[#This Row],[Fuel Used (in liters)]])</f>
        <v>0</v>
      </c>
    </row>
    <row r="1823" spans="2:13">
      <c r="B1823">
        <f>IF(ISBLANK(Table1[[#This Row],[Date]]), ,MONTH(Table1[[#This Row],[Date]]))</f>
        <v>0</v>
      </c>
      <c r="K1823" s="19">
        <f>Table1[[#This Row],[Final Meter Reading (km) ]]-Table1[[#This Row],[Initial Meter Reading (km) ]]</f>
        <v>0</v>
      </c>
      <c r="M1823" s="174">
        <f>IF(ISBLANK(Table1[[#This Row],[Fuel Used (in liters)]]),,Table1[[#This Row],[Distance Travelled (km)]]/Table1[[#This Row],[Fuel Used (in liters)]])</f>
        <v>0</v>
      </c>
    </row>
    <row r="1824" spans="2:13">
      <c r="B1824">
        <f>IF(ISBLANK(Table1[[#This Row],[Date]]), ,MONTH(Table1[[#This Row],[Date]]))</f>
        <v>0</v>
      </c>
      <c r="K1824" s="19">
        <f>Table1[[#This Row],[Final Meter Reading (km) ]]-Table1[[#This Row],[Initial Meter Reading (km) ]]</f>
        <v>0</v>
      </c>
      <c r="M1824" s="174">
        <f>IF(ISBLANK(Table1[[#This Row],[Fuel Used (in liters)]]),,Table1[[#This Row],[Distance Travelled (km)]]/Table1[[#This Row],[Fuel Used (in liters)]])</f>
        <v>0</v>
      </c>
    </row>
    <row r="1825" spans="2:13">
      <c r="B1825">
        <f>IF(ISBLANK(Table1[[#This Row],[Date]]), ,MONTH(Table1[[#This Row],[Date]]))</f>
        <v>0</v>
      </c>
      <c r="K1825" s="19">
        <f>Table1[[#This Row],[Final Meter Reading (km) ]]-Table1[[#This Row],[Initial Meter Reading (km) ]]</f>
        <v>0</v>
      </c>
      <c r="M1825" s="174">
        <f>IF(ISBLANK(Table1[[#This Row],[Fuel Used (in liters)]]),,Table1[[#This Row],[Distance Travelled (km)]]/Table1[[#This Row],[Fuel Used (in liters)]])</f>
        <v>0</v>
      </c>
    </row>
    <row r="1826" spans="2:13">
      <c r="B1826">
        <f>IF(ISBLANK(Table1[[#This Row],[Date]]), ,MONTH(Table1[[#This Row],[Date]]))</f>
        <v>0</v>
      </c>
      <c r="K1826" s="19">
        <f>Table1[[#This Row],[Final Meter Reading (km) ]]-Table1[[#This Row],[Initial Meter Reading (km) ]]</f>
        <v>0</v>
      </c>
      <c r="M1826" s="174">
        <f>IF(ISBLANK(Table1[[#This Row],[Fuel Used (in liters)]]),,Table1[[#This Row],[Distance Travelled (km)]]/Table1[[#This Row],[Fuel Used (in liters)]])</f>
        <v>0</v>
      </c>
    </row>
    <row r="1827" spans="2:13">
      <c r="B1827">
        <f>IF(ISBLANK(Table1[[#This Row],[Date]]), ,MONTH(Table1[[#This Row],[Date]]))</f>
        <v>0</v>
      </c>
      <c r="K1827" s="19">
        <f>Table1[[#This Row],[Final Meter Reading (km) ]]-Table1[[#This Row],[Initial Meter Reading (km) ]]</f>
        <v>0</v>
      </c>
      <c r="M1827" s="174">
        <f>IF(ISBLANK(Table1[[#This Row],[Fuel Used (in liters)]]),,Table1[[#This Row],[Distance Travelled (km)]]/Table1[[#This Row],[Fuel Used (in liters)]])</f>
        <v>0</v>
      </c>
    </row>
    <row r="1828" spans="2:13">
      <c r="B1828">
        <f>IF(ISBLANK(Table1[[#This Row],[Date]]), ,MONTH(Table1[[#This Row],[Date]]))</f>
        <v>0</v>
      </c>
      <c r="K1828" s="19">
        <f>Table1[[#This Row],[Final Meter Reading (km) ]]-Table1[[#This Row],[Initial Meter Reading (km) ]]</f>
        <v>0</v>
      </c>
      <c r="M1828" s="174">
        <f>IF(ISBLANK(Table1[[#This Row],[Fuel Used (in liters)]]),,Table1[[#This Row],[Distance Travelled (km)]]/Table1[[#This Row],[Fuel Used (in liters)]])</f>
        <v>0</v>
      </c>
    </row>
    <row r="1829" spans="2:13">
      <c r="B1829">
        <f>IF(ISBLANK(Table1[[#This Row],[Date]]), ,MONTH(Table1[[#This Row],[Date]]))</f>
        <v>0</v>
      </c>
      <c r="K1829" s="19">
        <f>Table1[[#This Row],[Final Meter Reading (km) ]]-Table1[[#This Row],[Initial Meter Reading (km) ]]</f>
        <v>0</v>
      </c>
      <c r="M1829" s="174">
        <f>IF(ISBLANK(Table1[[#This Row],[Fuel Used (in liters)]]),,Table1[[#This Row],[Distance Travelled (km)]]/Table1[[#This Row],[Fuel Used (in liters)]])</f>
        <v>0</v>
      </c>
    </row>
    <row r="1830" spans="2:13">
      <c r="B1830">
        <f>IF(ISBLANK(Table1[[#This Row],[Date]]), ,MONTH(Table1[[#This Row],[Date]]))</f>
        <v>0</v>
      </c>
      <c r="K1830" s="19">
        <f>Table1[[#This Row],[Final Meter Reading (km) ]]-Table1[[#This Row],[Initial Meter Reading (km) ]]</f>
        <v>0</v>
      </c>
      <c r="M1830" s="174">
        <f>IF(ISBLANK(Table1[[#This Row],[Fuel Used (in liters)]]),,Table1[[#This Row],[Distance Travelled (km)]]/Table1[[#This Row],[Fuel Used (in liters)]])</f>
        <v>0</v>
      </c>
    </row>
    <row r="1831" spans="2:13">
      <c r="B1831">
        <f>IF(ISBLANK(Table1[[#This Row],[Date]]), ,MONTH(Table1[[#This Row],[Date]]))</f>
        <v>0</v>
      </c>
      <c r="K1831" s="19">
        <f>Table1[[#This Row],[Final Meter Reading (km) ]]-Table1[[#This Row],[Initial Meter Reading (km) ]]</f>
        <v>0</v>
      </c>
      <c r="M1831" s="174">
        <f>IF(ISBLANK(Table1[[#This Row],[Fuel Used (in liters)]]),,Table1[[#This Row],[Distance Travelled (km)]]/Table1[[#This Row],[Fuel Used (in liters)]])</f>
        <v>0</v>
      </c>
    </row>
    <row r="1832" spans="2:13">
      <c r="B1832">
        <f>IF(ISBLANK(Table1[[#This Row],[Date]]), ,MONTH(Table1[[#This Row],[Date]]))</f>
        <v>0</v>
      </c>
      <c r="K1832" s="19">
        <f>Table1[[#This Row],[Final Meter Reading (km) ]]-Table1[[#This Row],[Initial Meter Reading (km) ]]</f>
        <v>0</v>
      </c>
      <c r="M1832" s="174">
        <f>IF(ISBLANK(Table1[[#This Row],[Fuel Used (in liters)]]),,Table1[[#This Row],[Distance Travelled (km)]]/Table1[[#This Row],[Fuel Used (in liters)]])</f>
        <v>0</v>
      </c>
    </row>
    <row r="1833" spans="2:13">
      <c r="B1833">
        <f>IF(ISBLANK(Table1[[#This Row],[Date]]), ,MONTH(Table1[[#This Row],[Date]]))</f>
        <v>0</v>
      </c>
      <c r="K1833" s="19">
        <f>Table1[[#This Row],[Final Meter Reading (km) ]]-Table1[[#This Row],[Initial Meter Reading (km) ]]</f>
        <v>0</v>
      </c>
      <c r="M1833" s="174">
        <f>IF(ISBLANK(Table1[[#This Row],[Fuel Used (in liters)]]),,Table1[[#This Row],[Distance Travelled (km)]]/Table1[[#This Row],[Fuel Used (in liters)]])</f>
        <v>0</v>
      </c>
    </row>
    <row r="1834" spans="2:13">
      <c r="B1834">
        <f>IF(ISBLANK(Table1[[#This Row],[Date]]), ,MONTH(Table1[[#This Row],[Date]]))</f>
        <v>0</v>
      </c>
      <c r="K1834" s="19">
        <f>Table1[[#This Row],[Final Meter Reading (km) ]]-Table1[[#This Row],[Initial Meter Reading (km) ]]</f>
        <v>0</v>
      </c>
      <c r="M1834" s="174">
        <f>IF(ISBLANK(Table1[[#This Row],[Fuel Used (in liters)]]),,Table1[[#This Row],[Distance Travelled (km)]]/Table1[[#This Row],[Fuel Used (in liters)]])</f>
        <v>0</v>
      </c>
    </row>
    <row r="1835" spans="2:13">
      <c r="B1835">
        <f>IF(ISBLANK(Table1[[#This Row],[Date]]), ,MONTH(Table1[[#This Row],[Date]]))</f>
        <v>0</v>
      </c>
      <c r="K1835" s="19">
        <f>Table1[[#This Row],[Final Meter Reading (km) ]]-Table1[[#This Row],[Initial Meter Reading (km) ]]</f>
        <v>0</v>
      </c>
      <c r="M1835" s="174">
        <f>IF(ISBLANK(Table1[[#This Row],[Fuel Used (in liters)]]),,Table1[[#This Row],[Distance Travelled (km)]]/Table1[[#This Row],[Fuel Used (in liters)]])</f>
        <v>0</v>
      </c>
    </row>
    <row r="1836" spans="2:13">
      <c r="B1836">
        <f>IF(ISBLANK(Table1[[#This Row],[Date]]), ,MONTH(Table1[[#This Row],[Date]]))</f>
        <v>0</v>
      </c>
      <c r="K1836" s="19">
        <f>Table1[[#This Row],[Final Meter Reading (km) ]]-Table1[[#This Row],[Initial Meter Reading (km) ]]</f>
        <v>0</v>
      </c>
      <c r="M1836" s="174">
        <f>IF(ISBLANK(Table1[[#This Row],[Fuel Used (in liters)]]),,Table1[[#This Row],[Distance Travelled (km)]]/Table1[[#This Row],[Fuel Used (in liters)]])</f>
        <v>0</v>
      </c>
    </row>
    <row r="1837" spans="2:13">
      <c r="B1837">
        <f>IF(ISBLANK(Table1[[#This Row],[Date]]), ,MONTH(Table1[[#This Row],[Date]]))</f>
        <v>0</v>
      </c>
      <c r="K1837" s="19">
        <f>Table1[[#This Row],[Final Meter Reading (km) ]]-Table1[[#This Row],[Initial Meter Reading (km) ]]</f>
        <v>0</v>
      </c>
      <c r="M1837" s="174">
        <f>IF(ISBLANK(Table1[[#This Row],[Fuel Used (in liters)]]),,Table1[[#This Row],[Distance Travelled (km)]]/Table1[[#This Row],[Fuel Used (in liters)]])</f>
        <v>0</v>
      </c>
    </row>
    <row r="1838" spans="2:13">
      <c r="B1838">
        <f>IF(ISBLANK(Table1[[#This Row],[Date]]), ,MONTH(Table1[[#This Row],[Date]]))</f>
        <v>0</v>
      </c>
      <c r="K1838" s="19">
        <f>Table1[[#This Row],[Final Meter Reading (km) ]]-Table1[[#This Row],[Initial Meter Reading (km) ]]</f>
        <v>0</v>
      </c>
      <c r="M1838" s="174">
        <f>IF(ISBLANK(Table1[[#This Row],[Fuel Used (in liters)]]),,Table1[[#This Row],[Distance Travelled (km)]]/Table1[[#This Row],[Fuel Used (in liters)]])</f>
        <v>0</v>
      </c>
    </row>
    <row r="1839" spans="2:13">
      <c r="B1839">
        <f>IF(ISBLANK(Table1[[#This Row],[Date]]), ,MONTH(Table1[[#This Row],[Date]]))</f>
        <v>0</v>
      </c>
      <c r="K1839" s="19">
        <f>Table1[[#This Row],[Final Meter Reading (km) ]]-Table1[[#This Row],[Initial Meter Reading (km) ]]</f>
        <v>0</v>
      </c>
      <c r="M1839" s="174">
        <f>IF(ISBLANK(Table1[[#This Row],[Fuel Used (in liters)]]),,Table1[[#This Row],[Distance Travelled (km)]]/Table1[[#This Row],[Fuel Used (in liters)]])</f>
        <v>0</v>
      </c>
    </row>
    <row r="1840" spans="2:13">
      <c r="B1840">
        <f>IF(ISBLANK(Table1[[#This Row],[Date]]), ,MONTH(Table1[[#This Row],[Date]]))</f>
        <v>0</v>
      </c>
      <c r="K1840" s="19">
        <f>Table1[[#This Row],[Final Meter Reading (km) ]]-Table1[[#This Row],[Initial Meter Reading (km) ]]</f>
        <v>0</v>
      </c>
      <c r="M1840" s="174">
        <f>IF(ISBLANK(Table1[[#This Row],[Fuel Used (in liters)]]),,Table1[[#This Row],[Distance Travelled (km)]]/Table1[[#This Row],[Fuel Used (in liters)]])</f>
        <v>0</v>
      </c>
    </row>
    <row r="1841" spans="2:13">
      <c r="B1841">
        <f>IF(ISBLANK(Table1[[#This Row],[Date]]), ,MONTH(Table1[[#This Row],[Date]]))</f>
        <v>0</v>
      </c>
      <c r="K1841" s="19">
        <f>Table1[[#This Row],[Final Meter Reading (km) ]]-Table1[[#This Row],[Initial Meter Reading (km) ]]</f>
        <v>0</v>
      </c>
      <c r="M1841" s="174">
        <f>IF(ISBLANK(Table1[[#This Row],[Fuel Used (in liters)]]),,Table1[[#This Row],[Distance Travelled (km)]]/Table1[[#This Row],[Fuel Used (in liters)]])</f>
        <v>0</v>
      </c>
    </row>
    <row r="1842" spans="2:13">
      <c r="B1842">
        <f>IF(ISBLANK(Table1[[#This Row],[Date]]), ,MONTH(Table1[[#This Row],[Date]]))</f>
        <v>0</v>
      </c>
      <c r="K1842" s="19">
        <f>Table1[[#This Row],[Final Meter Reading (km) ]]-Table1[[#This Row],[Initial Meter Reading (km) ]]</f>
        <v>0</v>
      </c>
      <c r="M1842" s="174">
        <f>IF(ISBLANK(Table1[[#This Row],[Fuel Used (in liters)]]),,Table1[[#This Row],[Distance Travelled (km)]]/Table1[[#This Row],[Fuel Used (in liters)]])</f>
        <v>0</v>
      </c>
    </row>
    <row r="1843" spans="2:13">
      <c r="B1843">
        <f>IF(ISBLANK(Table1[[#This Row],[Date]]), ,MONTH(Table1[[#This Row],[Date]]))</f>
        <v>0</v>
      </c>
      <c r="K1843" s="19">
        <f>Table1[[#This Row],[Final Meter Reading (km) ]]-Table1[[#This Row],[Initial Meter Reading (km) ]]</f>
        <v>0</v>
      </c>
      <c r="M1843" s="174">
        <f>IF(ISBLANK(Table1[[#This Row],[Fuel Used (in liters)]]),,Table1[[#This Row],[Distance Travelled (km)]]/Table1[[#This Row],[Fuel Used (in liters)]])</f>
        <v>0</v>
      </c>
    </row>
    <row r="1844" spans="2:13">
      <c r="B1844">
        <f>IF(ISBLANK(Table1[[#This Row],[Date]]), ,MONTH(Table1[[#This Row],[Date]]))</f>
        <v>0</v>
      </c>
      <c r="K1844" s="19">
        <f>Table1[[#This Row],[Final Meter Reading (km) ]]-Table1[[#This Row],[Initial Meter Reading (km) ]]</f>
        <v>0</v>
      </c>
      <c r="M1844" s="174">
        <f>IF(ISBLANK(Table1[[#This Row],[Fuel Used (in liters)]]),,Table1[[#This Row],[Distance Travelled (km)]]/Table1[[#This Row],[Fuel Used (in liters)]])</f>
        <v>0</v>
      </c>
    </row>
    <row r="1845" spans="2:13">
      <c r="B1845">
        <f>IF(ISBLANK(Table1[[#This Row],[Date]]), ,MONTH(Table1[[#This Row],[Date]]))</f>
        <v>0</v>
      </c>
      <c r="K1845" s="19">
        <f>Table1[[#This Row],[Final Meter Reading (km) ]]-Table1[[#This Row],[Initial Meter Reading (km) ]]</f>
        <v>0</v>
      </c>
      <c r="M1845" s="174">
        <f>IF(ISBLANK(Table1[[#This Row],[Fuel Used (in liters)]]),,Table1[[#This Row],[Distance Travelled (km)]]/Table1[[#This Row],[Fuel Used (in liters)]])</f>
        <v>0</v>
      </c>
    </row>
    <row r="1846" spans="2:13">
      <c r="B1846">
        <f>IF(ISBLANK(Table1[[#This Row],[Date]]), ,MONTH(Table1[[#This Row],[Date]]))</f>
        <v>0</v>
      </c>
      <c r="K1846" s="19">
        <f>Table1[[#This Row],[Final Meter Reading (km) ]]-Table1[[#This Row],[Initial Meter Reading (km) ]]</f>
        <v>0</v>
      </c>
      <c r="M1846" s="174">
        <f>IF(ISBLANK(Table1[[#This Row],[Fuel Used (in liters)]]),,Table1[[#This Row],[Distance Travelled (km)]]/Table1[[#This Row],[Fuel Used (in liters)]])</f>
        <v>0</v>
      </c>
    </row>
    <row r="1847" spans="2:13">
      <c r="B1847">
        <f>IF(ISBLANK(Table1[[#This Row],[Date]]), ,MONTH(Table1[[#This Row],[Date]]))</f>
        <v>0</v>
      </c>
      <c r="K1847" s="19">
        <f>Table1[[#This Row],[Final Meter Reading (km) ]]-Table1[[#This Row],[Initial Meter Reading (km) ]]</f>
        <v>0</v>
      </c>
      <c r="M1847" s="174">
        <f>IF(ISBLANK(Table1[[#This Row],[Fuel Used (in liters)]]),,Table1[[#This Row],[Distance Travelled (km)]]/Table1[[#This Row],[Fuel Used (in liters)]])</f>
        <v>0</v>
      </c>
    </row>
    <row r="1848" spans="2:13">
      <c r="B1848">
        <f>IF(ISBLANK(Table1[[#This Row],[Date]]), ,MONTH(Table1[[#This Row],[Date]]))</f>
        <v>0</v>
      </c>
      <c r="K1848" s="19">
        <f>Table1[[#This Row],[Final Meter Reading (km) ]]-Table1[[#This Row],[Initial Meter Reading (km) ]]</f>
        <v>0</v>
      </c>
      <c r="M1848" s="174">
        <f>IF(ISBLANK(Table1[[#This Row],[Fuel Used (in liters)]]),,Table1[[#This Row],[Distance Travelled (km)]]/Table1[[#This Row],[Fuel Used (in liters)]])</f>
        <v>0</v>
      </c>
    </row>
    <row r="1849" spans="2:13">
      <c r="B1849">
        <f>IF(ISBLANK(Table1[[#This Row],[Date]]), ,MONTH(Table1[[#This Row],[Date]]))</f>
        <v>0</v>
      </c>
      <c r="K1849" s="19">
        <f>Table1[[#This Row],[Final Meter Reading (km) ]]-Table1[[#This Row],[Initial Meter Reading (km) ]]</f>
        <v>0</v>
      </c>
      <c r="M1849" s="174">
        <f>IF(ISBLANK(Table1[[#This Row],[Fuel Used (in liters)]]),,Table1[[#This Row],[Distance Travelled (km)]]/Table1[[#This Row],[Fuel Used (in liters)]])</f>
        <v>0</v>
      </c>
    </row>
    <row r="1850" spans="2:13">
      <c r="B1850">
        <f>IF(ISBLANK(Table1[[#This Row],[Date]]), ,MONTH(Table1[[#This Row],[Date]]))</f>
        <v>0</v>
      </c>
      <c r="K1850" s="19">
        <f>Table1[[#This Row],[Final Meter Reading (km) ]]-Table1[[#This Row],[Initial Meter Reading (km) ]]</f>
        <v>0</v>
      </c>
      <c r="M1850" s="174">
        <f>IF(ISBLANK(Table1[[#This Row],[Fuel Used (in liters)]]),,Table1[[#This Row],[Distance Travelled (km)]]/Table1[[#This Row],[Fuel Used (in liters)]])</f>
        <v>0</v>
      </c>
    </row>
    <row r="1851" spans="2:13">
      <c r="B1851">
        <f>IF(ISBLANK(Table1[[#This Row],[Date]]), ,MONTH(Table1[[#This Row],[Date]]))</f>
        <v>0</v>
      </c>
      <c r="K1851" s="19">
        <f>Table1[[#This Row],[Final Meter Reading (km) ]]-Table1[[#This Row],[Initial Meter Reading (km) ]]</f>
        <v>0</v>
      </c>
      <c r="M1851" s="174">
        <f>IF(ISBLANK(Table1[[#This Row],[Fuel Used (in liters)]]),,Table1[[#This Row],[Distance Travelled (km)]]/Table1[[#This Row],[Fuel Used (in liters)]])</f>
        <v>0</v>
      </c>
    </row>
    <row r="1852" spans="2:13">
      <c r="B1852">
        <f>IF(ISBLANK(Table1[[#This Row],[Date]]), ,MONTH(Table1[[#This Row],[Date]]))</f>
        <v>0</v>
      </c>
      <c r="K1852" s="19">
        <f>Table1[[#This Row],[Final Meter Reading (km) ]]-Table1[[#This Row],[Initial Meter Reading (km) ]]</f>
        <v>0</v>
      </c>
      <c r="M1852" s="174">
        <f>IF(ISBLANK(Table1[[#This Row],[Fuel Used (in liters)]]),,Table1[[#This Row],[Distance Travelled (km)]]/Table1[[#This Row],[Fuel Used (in liters)]])</f>
        <v>0</v>
      </c>
    </row>
    <row r="1853" spans="2:13">
      <c r="B1853">
        <f>IF(ISBLANK(Table1[[#This Row],[Date]]), ,MONTH(Table1[[#This Row],[Date]]))</f>
        <v>0</v>
      </c>
      <c r="K1853" s="19">
        <f>Table1[[#This Row],[Final Meter Reading (km) ]]-Table1[[#This Row],[Initial Meter Reading (km) ]]</f>
        <v>0</v>
      </c>
      <c r="M1853" s="174">
        <f>IF(ISBLANK(Table1[[#This Row],[Fuel Used (in liters)]]),,Table1[[#This Row],[Distance Travelled (km)]]/Table1[[#This Row],[Fuel Used (in liters)]])</f>
        <v>0</v>
      </c>
    </row>
    <row r="1854" spans="2:13">
      <c r="B1854">
        <f>IF(ISBLANK(Table1[[#This Row],[Date]]), ,MONTH(Table1[[#This Row],[Date]]))</f>
        <v>0</v>
      </c>
      <c r="K1854" s="19">
        <f>Table1[[#This Row],[Final Meter Reading (km) ]]-Table1[[#This Row],[Initial Meter Reading (km) ]]</f>
        <v>0</v>
      </c>
      <c r="M1854" s="174">
        <f>IF(ISBLANK(Table1[[#This Row],[Fuel Used (in liters)]]),,Table1[[#This Row],[Distance Travelled (km)]]/Table1[[#This Row],[Fuel Used (in liters)]])</f>
        <v>0</v>
      </c>
    </row>
    <row r="1855" spans="2:13">
      <c r="B1855">
        <f>IF(ISBLANK(Table1[[#This Row],[Date]]), ,MONTH(Table1[[#This Row],[Date]]))</f>
        <v>0</v>
      </c>
      <c r="K1855" s="19">
        <f>Table1[[#This Row],[Final Meter Reading (km) ]]-Table1[[#This Row],[Initial Meter Reading (km) ]]</f>
        <v>0</v>
      </c>
      <c r="M1855" s="174">
        <f>IF(ISBLANK(Table1[[#This Row],[Fuel Used (in liters)]]),,Table1[[#This Row],[Distance Travelled (km)]]/Table1[[#This Row],[Fuel Used (in liters)]])</f>
        <v>0</v>
      </c>
    </row>
    <row r="1856" spans="2:13">
      <c r="B1856">
        <f>IF(ISBLANK(Table1[[#This Row],[Date]]), ,MONTH(Table1[[#This Row],[Date]]))</f>
        <v>0</v>
      </c>
      <c r="K1856" s="19">
        <f>Table1[[#This Row],[Final Meter Reading (km) ]]-Table1[[#This Row],[Initial Meter Reading (km) ]]</f>
        <v>0</v>
      </c>
      <c r="M1856" s="174">
        <f>IF(ISBLANK(Table1[[#This Row],[Fuel Used (in liters)]]),,Table1[[#This Row],[Distance Travelled (km)]]/Table1[[#This Row],[Fuel Used (in liters)]])</f>
        <v>0</v>
      </c>
    </row>
    <row r="1857" spans="2:13">
      <c r="B1857">
        <f>IF(ISBLANK(Table1[[#This Row],[Date]]), ,MONTH(Table1[[#This Row],[Date]]))</f>
        <v>0</v>
      </c>
      <c r="K1857" s="19">
        <f>Table1[[#This Row],[Final Meter Reading (km) ]]-Table1[[#This Row],[Initial Meter Reading (km) ]]</f>
        <v>0</v>
      </c>
      <c r="M1857" s="174">
        <f>IF(ISBLANK(Table1[[#This Row],[Fuel Used (in liters)]]),,Table1[[#This Row],[Distance Travelled (km)]]/Table1[[#This Row],[Fuel Used (in liters)]])</f>
        <v>0</v>
      </c>
    </row>
    <row r="1858" spans="2:13">
      <c r="B1858">
        <f>IF(ISBLANK(Table1[[#This Row],[Date]]), ,MONTH(Table1[[#This Row],[Date]]))</f>
        <v>0</v>
      </c>
      <c r="K1858" s="19">
        <f>Table1[[#This Row],[Final Meter Reading (km) ]]-Table1[[#This Row],[Initial Meter Reading (km) ]]</f>
        <v>0</v>
      </c>
      <c r="M1858" s="174">
        <f>IF(ISBLANK(Table1[[#This Row],[Fuel Used (in liters)]]),,Table1[[#This Row],[Distance Travelled (km)]]/Table1[[#This Row],[Fuel Used (in liters)]])</f>
        <v>0</v>
      </c>
    </row>
    <row r="1859" spans="2:13">
      <c r="B1859">
        <f>IF(ISBLANK(Table1[[#This Row],[Date]]), ,MONTH(Table1[[#This Row],[Date]]))</f>
        <v>0</v>
      </c>
      <c r="K1859" s="19">
        <f>Table1[[#This Row],[Final Meter Reading (km) ]]-Table1[[#This Row],[Initial Meter Reading (km) ]]</f>
        <v>0</v>
      </c>
      <c r="M1859" s="174">
        <f>IF(ISBLANK(Table1[[#This Row],[Fuel Used (in liters)]]),,Table1[[#This Row],[Distance Travelled (km)]]/Table1[[#This Row],[Fuel Used (in liters)]])</f>
        <v>0</v>
      </c>
    </row>
    <row r="1860" spans="2:13">
      <c r="B1860">
        <f>IF(ISBLANK(Table1[[#This Row],[Date]]), ,MONTH(Table1[[#This Row],[Date]]))</f>
        <v>0</v>
      </c>
      <c r="K1860" s="19">
        <f>Table1[[#This Row],[Final Meter Reading (km) ]]-Table1[[#This Row],[Initial Meter Reading (km) ]]</f>
        <v>0</v>
      </c>
      <c r="M1860" s="174">
        <f>IF(ISBLANK(Table1[[#This Row],[Fuel Used (in liters)]]),,Table1[[#This Row],[Distance Travelled (km)]]/Table1[[#This Row],[Fuel Used (in liters)]])</f>
        <v>0</v>
      </c>
    </row>
    <row r="1861" spans="2:13">
      <c r="B1861">
        <f>IF(ISBLANK(Table1[[#This Row],[Date]]), ,MONTH(Table1[[#This Row],[Date]]))</f>
        <v>0</v>
      </c>
      <c r="K1861" s="19">
        <f>Table1[[#This Row],[Final Meter Reading (km) ]]-Table1[[#This Row],[Initial Meter Reading (km) ]]</f>
        <v>0</v>
      </c>
      <c r="M1861" s="174">
        <f>IF(ISBLANK(Table1[[#This Row],[Fuel Used (in liters)]]),,Table1[[#This Row],[Distance Travelled (km)]]/Table1[[#This Row],[Fuel Used (in liters)]])</f>
        <v>0</v>
      </c>
    </row>
    <row r="1862" spans="2:13">
      <c r="B1862">
        <f>IF(ISBLANK(Table1[[#This Row],[Date]]), ,MONTH(Table1[[#This Row],[Date]]))</f>
        <v>0</v>
      </c>
      <c r="K1862" s="19">
        <f>Table1[[#This Row],[Final Meter Reading (km) ]]-Table1[[#This Row],[Initial Meter Reading (km) ]]</f>
        <v>0</v>
      </c>
      <c r="M1862" s="174">
        <f>IF(ISBLANK(Table1[[#This Row],[Fuel Used (in liters)]]),,Table1[[#This Row],[Distance Travelled (km)]]/Table1[[#This Row],[Fuel Used (in liters)]])</f>
        <v>0</v>
      </c>
    </row>
    <row r="1863" spans="2:13">
      <c r="B1863">
        <f>IF(ISBLANK(Table1[[#This Row],[Date]]), ,MONTH(Table1[[#This Row],[Date]]))</f>
        <v>0</v>
      </c>
      <c r="K1863" s="19">
        <f>Table1[[#This Row],[Final Meter Reading (km) ]]-Table1[[#This Row],[Initial Meter Reading (km) ]]</f>
        <v>0</v>
      </c>
      <c r="M1863" s="174">
        <f>IF(ISBLANK(Table1[[#This Row],[Fuel Used (in liters)]]),,Table1[[#This Row],[Distance Travelled (km)]]/Table1[[#This Row],[Fuel Used (in liters)]])</f>
        <v>0</v>
      </c>
    </row>
    <row r="1864" spans="2:13">
      <c r="B1864">
        <f>IF(ISBLANK(Table1[[#This Row],[Date]]), ,MONTH(Table1[[#This Row],[Date]]))</f>
        <v>0</v>
      </c>
      <c r="K1864" s="19">
        <f>Table1[[#This Row],[Final Meter Reading (km) ]]-Table1[[#This Row],[Initial Meter Reading (km) ]]</f>
        <v>0</v>
      </c>
      <c r="M1864" s="174">
        <f>IF(ISBLANK(Table1[[#This Row],[Fuel Used (in liters)]]),,Table1[[#This Row],[Distance Travelled (km)]]/Table1[[#This Row],[Fuel Used (in liters)]])</f>
        <v>0</v>
      </c>
    </row>
    <row r="1865" spans="2:13">
      <c r="B1865">
        <f>IF(ISBLANK(Table1[[#This Row],[Date]]), ,MONTH(Table1[[#This Row],[Date]]))</f>
        <v>0</v>
      </c>
      <c r="K1865" s="19">
        <f>Table1[[#This Row],[Final Meter Reading (km) ]]-Table1[[#This Row],[Initial Meter Reading (km) ]]</f>
        <v>0</v>
      </c>
      <c r="M1865" s="174">
        <f>IF(ISBLANK(Table1[[#This Row],[Fuel Used (in liters)]]),,Table1[[#This Row],[Distance Travelled (km)]]/Table1[[#This Row],[Fuel Used (in liters)]])</f>
        <v>0</v>
      </c>
    </row>
    <row r="1866" spans="2:13">
      <c r="B1866">
        <f>IF(ISBLANK(Table1[[#This Row],[Date]]), ,MONTH(Table1[[#This Row],[Date]]))</f>
        <v>0</v>
      </c>
      <c r="K1866" s="19">
        <f>Table1[[#This Row],[Final Meter Reading (km) ]]-Table1[[#This Row],[Initial Meter Reading (km) ]]</f>
        <v>0</v>
      </c>
      <c r="M1866" s="174">
        <f>IF(ISBLANK(Table1[[#This Row],[Fuel Used (in liters)]]),,Table1[[#This Row],[Distance Travelled (km)]]/Table1[[#This Row],[Fuel Used (in liters)]])</f>
        <v>0</v>
      </c>
    </row>
    <row r="1867" spans="2:13">
      <c r="B1867">
        <f>IF(ISBLANK(Table1[[#This Row],[Date]]), ,MONTH(Table1[[#This Row],[Date]]))</f>
        <v>0</v>
      </c>
      <c r="K1867" s="19">
        <f>Table1[[#This Row],[Final Meter Reading (km) ]]-Table1[[#This Row],[Initial Meter Reading (km) ]]</f>
        <v>0</v>
      </c>
      <c r="M1867" s="174">
        <f>IF(ISBLANK(Table1[[#This Row],[Fuel Used (in liters)]]),,Table1[[#This Row],[Distance Travelled (km)]]/Table1[[#This Row],[Fuel Used (in liters)]])</f>
        <v>0</v>
      </c>
    </row>
    <row r="1868" spans="2:13">
      <c r="B1868">
        <f>IF(ISBLANK(Table1[[#This Row],[Date]]), ,MONTH(Table1[[#This Row],[Date]]))</f>
        <v>0</v>
      </c>
      <c r="K1868" s="19">
        <f>Table1[[#This Row],[Final Meter Reading (km) ]]-Table1[[#This Row],[Initial Meter Reading (km) ]]</f>
        <v>0</v>
      </c>
      <c r="M1868" s="174">
        <f>IF(ISBLANK(Table1[[#This Row],[Fuel Used (in liters)]]),,Table1[[#This Row],[Distance Travelled (km)]]/Table1[[#This Row],[Fuel Used (in liters)]])</f>
        <v>0</v>
      </c>
    </row>
    <row r="1869" spans="2:13">
      <c r="B1869">
        <f>IF(ISBLANK(Table1[[#This Row],[Date]]), ,MONTH(Table1[[#This Row],[Date]]))</f>
        <v>0</v>
      </c>
      <c r="K1869" s="19">
        <f>Table1[[#This Row],[Final Meter Reading (km) ]]-Table1[[#This Row],[Initial Meter Reading (km) ]]</f>
        <v>0</v>
      </c>
      <c r="M1869" s="174">
        <f>IF(ISBLANK(Table1[[#This Row],[Fuel Used (in liters)]]),,Table1[[#This Row],[Distance Travelled (km)]]/Table1[[#This Row],[Fuel Used (in liters)]])</f>
        <v>0</v>
      </c>
    </row>
    <row r="1870" spans="2:13">
      <c r="B1870">
        <f>IF(ISBLANK(Table1[[#This Row],[Date]]), ,MONTH(Table1[[#This Row],[Date]]))</f>
        <v>0</v>
      </c>
      <c r="K1870" s="19">
        <f>Table1[[#This Row],[Final Meter Reading (km) ]]-Table1[[#This Row],[Initial Meter Reading (km) ]]</f>
        <v>0</v>
      </c>
      <c r="M1870" s="174">
        <f>IF(ISBLANK(Table1[[#This Row],[Fuel Used (in liters)]]),,Table1[[#This Row],[Distance Travelled (km)]]/Table1[[#This Row],[Fuel Used (in liters)]])</f>
        <v>0</v>
      </c>
    </row>
    <row r="1871" spans="2:13">
      <c r="B1871">
        <f>IF(ISBLANK(Table1[[#This Row],[Date]]), ,MONTH(Table1[[#This Row],[Date]]))</f>
        <v>0</v>
      </c>
      <c r="K1871" s="19">
        <f>Table1[[#This Row],[Final Meter Reading (km) ]]-Table1[[#This Row],[Initial Meter Reading (km) ]]</f>
        <v>0</v>
      </c>
      <c r="M1871" s="174">
        <f>IF(ISBLANK(Table1[[#This Row],[Fuel Used (in liters)]]),,Table1[[#This Row],[Distance Travelled (km)]]/Table1[[#This Row],[Fuel Used (in liters)]])</f>
        <v>0</v>
      </c>
    </row>
    <row r="1872" spans="2:13">
      <c r="B1872">
        <f>IF(ISBLANK(Table1[[#This Row],[Date]]), ,MONTH(Table1[[#This Row],[Date]]))</f>
        <v>0</v>
      </c>
      <c r="K1872" s="19">
        <f>Table1[[#This Row],[Final Meter Reading (km) ]]-Table1[[#This Row],[Initial Meter Reading (km) ]]</f>
        <v>0</v>
      </c>
      <c r="M1872" s="174">
        <f>IF(ISBLANK(Table1[[#This Row],[Fuel Used (in liters)]]),,Table1[[#This Row],[Distance Travelled (km)]]/Table1[[#This Row],[Fuel Used (in liters)]])</f>
        <v>0</v>
      </c>
    </row>
    <row r="1873" spans="2:13">
      <c r="B1873">
        <f>IF(ISBLANK(Table1[[#This Row],[Date]]), ,MONTH(Table1[[#This Row],[Date]]))</f>
        <v>0</v>
      </c>
      <c r="K1873" s="19">
        <f>Table1[[#This Row],[Final Meter Reading (km) ]]-Table1[[#This Row],[Initial Meter Reading (km) ]]</f>
        <v>0</v>
      </c>
      <c r="M1873" s="174">
        <f>IF(ISBLANK(Table1[[#This Row],[Fuel Used (in liters)]]),,Table1[[#This Row],[Distance Travelled (km)]]/Table1[[#This Row],[Fuel Used (in liters)]])</f>
        <v>0</v>
      </c>
    </row>
    <row r="1874" spans="2:13">
      <c r="B1874">
        <f>IF(ISBLANK(Table1[[#This Row],[Date]]), ,MONTH(Table1[[#This Row],[Date]]))</f>
        <v>0</v>
      </c>
      <c r="K1874" s="19">
        <f>Table1[[#This Row],[Final Meter Reading (km) ]]-Table1[[#This Row],[Initial Meter Reading (km) ]]</f>
        <v>0</v>
      </c>
      <c r="M1874" s="174">
        <f>IF(ISBLANK(Table1[[#This Row],[Fuel Used (in liters)]]),,Table1[[#This Row],[Distance Travelled (km)]]/Table1[[#This Row],[Fuel Used (in liters)]])</f>
        <v>0</v>
      </c>
    </row>
    <row r="1875" spans="2:13">
      <c r="B1875">
        <f>IF(ISBLANK(Table1[[#This Row],[Date]]), ,MONTH(Table1[[#This Row],[Date]]))</f>
        <v>0</v>
      </c>
      <c r="K1875" s="19">
        <f>Table1[[#This Row],[Final Meter Reading (km) ]]-Table1[[#This Row],[Initial Meter Reading (km) ]]</f>
        <v>0</v>
      </c>
      <c r="M1875" s="174">
        <f>IF(ISBLANK(Table1[[#This Row],[Fuel Used (in liters)]]),,Table1[[#This Row],[Distance Travelled (km)]]/Table1[[#This Row],[Fuel Used (in liters)]])</f>
        <v>0</v>
      </c>
    </row>
    <row r="1876" spans="2:13">
      <c r="B1876">
        <f>IF(ISBLANK(Table1[[#This Row],[Date]]), ,MONTH(Table1[[#This Row],[Date]]))</f>
        <v>0</v>
      </c>
      <c r="K1876" s="19">
        <f>Table1[[#This Row],[Final Meter Reading (km) ]]-Table1[[#This Row],[Initial Meter Reading (km) ]]</f>
        <v>0</v>
      </c>
      <c r="M1876" s="174">
        <f>IF(ISBLANK(Table1[[#This Row],[Fuel Used (in liters)]]),,Table1[[#This Row],[Distance Travelled (km)]]/Table1[[#This Row],[Fuel Used (in liters)]])</f>
        <v>0</v>
      </c>
    </row>
    <row r="1877" spans="2:13">
      <c r="B1877">
        <f>IF(ISBLANK(Table1[[#This Row],[Date]]), ,MONTH(Table1[[#This Row],[Date]]))</f>
        <v>0</v>
      </c>
      <c r="K1877" s="19">
        <f>Table1[[#This Row],[Final Meter Reading (km) ]]-Table1[[#This Row],[Initial Meter Reading (km) ]]</f>
        <v>0</v>
      </c>
      <c r="M1877" s="174">
        <f>IF(ISBLANK(Table1[[#This Row],[Fuel Used (in liters)]]),,Table1[[#This Row],[Distance Travelled (km)]]/Table1[[#This Row],[Fuel Used (in liters)]])</f>
        <v>0</v>
      </c>
    </row>
    <row r="1878" spans="2:13">
      <c r="B1878">
        <f>IF(ISBLANK(Table1[[#This Row],[Date]]), ,MONTH(Table1[[#This Row],[Date]]))</f>
        <v>0</v>
      </c>
      <c r="K1878" s="19">
        <f>Table1[[#This Row],[Final Meter Reading (km) ]]-Table1[[#This Row],[Initial Meter Reading (km) ]]</f>
        <v>0</v>
      </c>
      <c r="M1878" s="174">
        <f>IF(ISBLANK(Table1[[#This Row],[Fuel Used (in liters)]]),,Table1[[#This Row],[Distance Travelled (km)]]/Table1[[#This Row],[Fuel Used (in liters)]])</f>
        <v>0</v>
      </c>
    </row>
    <row r="1879" spans="2:13">
      <c r="B1879">
        <f>IF(ISBLANK(Table1[[#This Row],[Date]]), ,MONTH(Table1[[#This Row],[Date]]))</f>
        <v>0</v>
      </c>
      <c r="K1879" s="19">
        <f>Table1[[#This Row],[Final Meter Reading (km) ]]-Table1[[#This Row],[Initial Meter Reading (km) ]]</f>
        <v>0</v>
      </c>
      <c r="M1879" s="174">
        <f>IF(ISBLANK(Table1[[#This Row],[Fuel Used (in liters)]]),,Table1[[#This Row],[Distance Travelled (km)]]/Table1[[#This Row],[Fuel Used (in liters)]])</f>
        <v>0</v>
      </c>
    </row>
    <row r="1880" spans="2:13">
      <c r="B1880">
        <f>IF(ISBLANK(Table1[[#This Row],[Date]]), ,MONTH(Table1[[#This Row],[Date]]))</f>
        <v>0</v>
      </c>
      <c r="K1880" s="19">
        <f>Table1[[#This Row],[Final Meter Reading (km) ]]-Table1[[#This Row],[Initial Meter Reading (km) ]]</f>
        <v>0</v>
      </c>
      <c r="M1880" s="174">
        <f>IF(ISBLANK(Table1[[#This Row],[Fuel Used (in liters)]]),,Table1[[#This Row],[Distance Travelled (km)]]/Table1[[#This Row],[Fuel Used (in liters)]])</f>
        <v>0</v>
      </c>
    </row>
    <row r="1881" spans="2:13">
      <c r="B1881">
        <f>IF(ISBLANK(Table1[[#This Row],[Date]]), ,MONTH(Table1[[#This Row],[Date]]))</f>
        <v>0</v>
      </c>
      <c r="K1881" s="19">
        <f>Table1[[#This Row],[Final Meter Reading (km) ]]-Table1[[#This Row],[Initial Meter Reading (km) ]]</f>
        <v>0</v>
      </c>
      <c r="M1881" s="174">
        <f>IF(ISBLANK(Table1[[#This Row],[Fuel Used (in liters)]]),,Table1[[#This Row],[Distance Travelled (km)]]/Table1[[#This Row],[Fuel Used (in liters)]])</f>
        <v>0</v>
      </c>
    </row>
    <row r="1882" spans="2:13">
      <c r="B1882">
        <f>IF(ISBLANK(Table1[[#This Row],[Date]]), ,MONTH(Table1[[#This Row],[Date]]))</f>
        <v>0</v>
      </c>
      <c r="K1882" s="19">
        <f>Table1[[#This Row],[Final Meter Reading (km) ]]-Table1[[#This Row],[Initial Meter Reading (km) ]]</f>
        <v>0</v>
      </c>
      <c r="M1882" s="174">
        <f>IF(ISBLANK(Table1[[#This Row],[Fuel Used (in liters)]]),,Table1[[#This Row],[Distance Travelled (km)]]/Table1[[#This Row],[Fuel Used (in liters)]])</f>
        <v>0</v>
      </c>
    </row>
    <row r="1883" spans="2:13">
      <c r="B1883">
        <f>IF(ISBLANK(Table1[[#This Row],[Date]]), ,MONTH(Table1[[#This Row],[Date]]))</f>
        <v>0</v>
      </c>
      <c r="K1883" s="19">
        <f>Table1[[#This Row],[Final Meter Reading (km) ]]-Table1[[#This Row],[Initial Meter Reading (km) ]]</f>
        <v>0</v>
      </c>
      <c r="M1883" s="174">
        <f>IF(ISBLANK(Table1[[#This Row],[Fuel Used (in liters)]]),,Table1[[#This Row],[Distance Travelled (km)]]/Table1[[#This Row],[Fuel Used (in liters)]])</f>
        <v>0</v>
      </c>
    </row>
    <row r="1884" spans="2:13">
      <c r="B1884">
        <f>IF(ISBLANK(Table1[[#This Row],[Date]]), ,MONTH(Table1[[#This Row],[Date]]))</f>
        <v>0</v>
      </c>
      <c r="K1884" s="19">
        <f>Table1[[#This Row],[Final Meter Reading (km) ]]-Table1[[#This Row],[Initial Meter Reading (km) ]]</f>
        <v>0</v>
      </c>
      <c r="M1884" s="174">
        <f>IF(ISBLANK(Table1[[#This Row],[Fuel Used (in liters)]]),,Table1[[#This Row],[Distance Travelled (km)]]/Table1[[#This Row],[Fuel Used (in liters)]])</f>
        <v>0</v>
      </c>
    </row>
    <row r="1885" spans="2:13">
      <c r="B1885">
        <f>IF(ISBLANK(Table1[[#This Row],[Date]]), ,MONTH(Table1[[#This Row],[Date]]))</f>
        <v>0</v>
      </c>
      <c r="K1885" s="19">
        <f>Table1[[#This Row],[Final Meter Reading (km) ]]-Table1[[#This Row],[Initial Meter Reading (km) ]]</f>
        <v>0</v>
      </c>
      <c r="M1885" s="174">
        <f>IF(ISBLANK(Table1[[#This Row],[Fuel Used (in liters)]]),,Table1[[#This Row],[Distance Travelled (km)]]/Table1[[#This Row],[Fuel Used (in liters)]])</f>
        <v>0</v>
      </c>
    </row>
    <row r="1886" spans="2:13">
      <c r="B1886">
        <f>IF(ISBLANK(Table1[[#This Row],[Date]]), ,MONTH(Table1[[#This Row],[Date]]))</f>
        <v>0</v>
      </c>
      <c r="K1886" s="19">
        <f>Table1[[#This Row],[Final Meter Reading (km) ]]-Table1[[#This Row],[Initial Meter Reading (km) ]]</f>
        <v>0</v>
      </c>
      <c r="M1886" s="174">
        <f>IF(ISBLANK(Table1[[#This Row],[Fuel Used (in liters)]]),,Table1[[#This Row],[Distance Travelled (km)]]/Table1[[#This Row],[Fuel Used (in liters)]])</f>
        <v>0</v>
      </c>
    </row>
    <row r="1887" spans="2:13">
      <c r="B1887">
        <f>IF(ISBLANK(Table1[[#This Row],[Date]]), ,MONTH(Table1[[#This Row],[Date]]))</f>
        <v>0</v>
      </c>
      <c r="K1887" s="19">
        <f>Table1[[#This Row],[Final Meter Reading (km) ]]-Table1[[#This Row],[Initial Meter Reading (km) ]]</f>
        <v>0</v>
      </c>
      <c r="M1887" s="174">
        <f>IF(ISBLANK(Table1[[#This Row],[Fuel Used (in liters)]]),,Table1[[#This Row],[Distance Travelled (km)]]/Table1[[#This Row],[Fuel Used (in liters)]])</f>
        <v>0</v>
      </c>
    </row>
    <row r="1888" spans="2:13">
      <c r="B1888">
        <f>IF(ISBLANK(Table1[[#This Row],[Date]]), ,MONTH(Table1[[#This Row],[Date]]))</f>
        <v>0</v>
      </c>
      <c r="K1888" s="19">
        <f>Table1[[#This Row],[Final Meter Reading (km) ]]-Table1[[#This Row],[Initial Meter Reading (km) ]]</f>
        <v>0</v>
      </c>
      <c r="M1888" s="174">
        <f>IF(ISBLANK(Table1[[#This Row],[Fuel Used (in liters)]]),,Table1[[#This Row],[Distance Travelled (km)]]/Table1[[#This Row],[Fuel Used (in liters)]])</f>
        <v>0</v>
      </c>
    </row>
    <row r="1889" spans="2:13">
      <c r="B1889">
        <f>IF(ISBLANK(Table1[[#This Row],[Date]]), ,MONTH(Table1[[#This Row],[Date]]))</f>
        <v>0</v>
      </c>
      <c r="K1889" s="19">
        <f>Table1[[#This Row],[Final Meter Reading (km) ]]-Table1[[#This Row],[Initial Meter Reading (km) ]]</f>
        <v>0</v>
      </c>
      <c r="M1889" s="174">
        <f>IF(ISBLANK(Table1[[#This Row],[Fuel Used (in liters)]]),,Table1[[#This Row],[Distance Travelled (km)]]/Table1[[#This Row],[Fuel Used (in liters)]])</f>
        <v>0</v>
      </c>
    </row>
    <row r="1890" spans="2:13">
      <c r="B1890">
        <f>IF(ISBLANK(Table1[[#This Row],[Date]]), ,MONTH(Table1[[#This Row],[Date]]))</f>
        <v>0</v>
      </c>
      <c r="K1890" s="19">
        <f>Table1[[#This Row],[Final Meter Reading (km) ]]-Table1[[#This Row],[Initial Meter Reading (km) ]]</f>
        <v>0</v>
      </c>
      <c r="M1890" s="174">
        <f>IF(ISBLANK(Table1[[#This Row],[Fuel Used (in liters)]]),,Table1[[#This Row],[Distance Travelled (km)]]/Table1[[#This Row],[Fuel Used (in liters)]])</f>
        <v>0</v>
      </c>
    </row>
    <row r="1891" spans="2:13">
      <c r="B1891">
        <f>IF(ISBLANK(Table1[[#This Row],[Date]]), ,MONTH(Table1[[#This Row],[Date]]))</f>
        <v>0</v>
      </c>
      <c r="K1891" s="19">
        <f>Table1[[#This Row],[Final Meter Reading (km) ]]-Table1[[#This Row],[Initial Meter Reading (km) ]]</f>
        <v>0</v>
      </c>
      <c r="M1891" s="174">
        <f>IF(ISBLANK(Table1[[#This Row],[Fuel Used (in liters)]]),,Table1[[#This Row],[Distance Travelled (km)]]/Table1[[#This Row],[Fuel Used (in liters)]])</f>
        <v>0</v>
      </c>
    </row>
    <row r="1892" spans="2:13">
      <c r="B1892">
        <f>IF(ISBLANK(Table1[[#This Row],[Date]]), ,MONTH(Table1[[#This Row],[Date]]))</f>
        <v>0</v>
      </c>
      <c r="K1892" s="19">
        <f>Table1[[#This Row],[Final Meter Reading (km) ]]-Table1[[#This Row],[Initial Meter Reading (km) ]]</f>
        <v>0</v>
      </c>
      <c r="M1892" s="174">
        <f>IF(ISBLANK(Table1[[#This Row],[Fuel Used (in liters)]]),,Table1[[#This Row],[Distance Travelled (km)]]/Table1[[#This Row],[Fuel Used (in liters)]])</f>
        <v>0</v>
      </c>
    </row>
    <row r="1893" spans="2:13">
      <c r="B1893">
        <f>IF(ISBLANK(Table1[[#This Row],[Date]]), ,MONTH(Table1[[#This Row],[Date]]))</f>
        <v>0</v>
      </c>
      <c r="K1893" s="19">
        <f>Table1[[#This Row],[Final Meter Reading (km) ]]-Table1[[#This Row],[Initial Meter Reading (km) ]]</f>
        <v>0</v>
      </c>
      <c r="M1893" s="174">
        <f>IF(ISBLANK(Table1[[#This Row],[Fuel Used (in liters)]]),,Table1[[#This Row],[Distance Travelled (km)]]/Table1[[#This Row],[Fuel Used (in liters)]])</f>
        <v>0</v>
      </c>
    </row>
    <row r="1894" spans="2:13">
      <c r="B1894">
        <f>IF(ISBLANK(Table1[[#This Row],[Date]]), ,MONTH(Table1[[#This Row],[Date]]))</f>
        <v>0</v>
      </c>
      <c r="K1894" s="19">
        <f>Table1[[#This Row],[Final Meter Reading (km) ]]-Table1[[#This Row],[Initial Meter Reading (km) ]]</f>
        <v>0</v>
      </c>
      <c r="M1894" s="174">
        <f>IF(ISBLANK(Table1[[#This Row],[Fuel Used (in liters)]]),,Table1[[#This Row],[Distance Travelled (km)]]/Table1[[#This Row],[Fuel Used (in liters)]])</f>
        <v>0</v>
      </c>
    </row>
    <row r="1895" spans="2:13">
      <c r="B1895">
        <f>IF(ISBLANK(Table1[[#This Row],[Date]]), ,MONTH(Table1[[#This Row],[Date]]))</f>
        <v>0</v>
      </c>
      <c r="K1895" s="19">
        <f>Table1[[#This Row],[Final Meter Reading (km) ]]-Table1[[#This Row],[Initial Meter Reading (km) ]]</f>
        <v>0</v>
      </c>
      <c r="M1895" s="174">
        <f>IF(ISBLANK(Table1[[#This Row],[Fuel Used (in liters)]]),,Table1[[#This Row],[Distance Travelled (km)]]/Table1[[#This Row],[Fuel Used (in liters)]])</f>
        <v>0</v>
      </c>
    </row>
    <row r="1896" spans="2:13">
      <c r="B1896">
        <f>IF(ISBLANK(Table1[[#This Row],[Date]]), ,MONTH(Table1[[#This Row],[Date]]))</f>
        <v>0</v>
      </c>
      <c r="K1896" s="19">
        <f>Table1[[#This Row],[Final Meter Reading (km) ]]-Table1[[#This Row],[Initial Meter Reading (km) ]]</f>
        <v>0</v>
      </c>
      <c r="M1896" s="174">
        <f>IF(ISBLANK(Table1[[#This Row],[Fuel Used (in liters)]]),,Table1[[#This Row],[Distance Travelled (km)]]/Table1[[#This Row],[Fuel Used (in liters)]])</f>
        <v>0</v>
      </c>
    </row>
    <row r="1897" spans="2:13">
      <c r="B1897">
        <f>IF(ISBLANK(Table1[[#This Row],[Date]]), ,MONTH(Table1[[#This Row],[Date]]))</f>
        <v>0</v>
      </c>
      <c r="K1897" s="19">
        <f>Table1[[#This Row],[Final Meter Reading (km) ]]-Table1[[#This Row],[Initial Meter Reading (km) ]]</f>
        <v>0</v>
      </c>
      <c r="M1897" s="174">
        <f>IF(ISBLANK(Table1[[#This Row],[Fuel Used (in liters)]]),,Table1[[#This Row],[Distance Travelled (km)]]/Table1[[#This Row],[Fuel Used (in liters)]])</f>
        <v>0</v>
      </c>
    </row>
    <row r="1898" spans="2:13">
      <c r="B1898">
        <f>IF(ISBLANK(Table1[[#This Row],[Date]]), ,MONTH(Table1[[#This Row],[Date]]))</f>
        <v>0</v>
      </c>
      <c r="K1898" s="19">
        <f>Table1[[#This Row],[Final Meter Reading (km) ]]-Table1[[#This Row],[Initial Meter Reading (km) ]]</f>
        <v>0</v>
      </c>
      <c r="M1898" s="174">
        <f>IF(ISBLANK(Table1[[#This Row],[Fuel Used (in liters)]]),,Table1[[#This Row],[Distance Travelled (km)]]/Table1[[#This Row],[Fuel Used (in liters)]])</f>
        <v>0</v>
      </c>
    </row>
    <row r="1899" spans="2:13">
      <c r="B1899">
        <f>IF(ISBLANK(Table1[[#This Row],[Date]]), ,MONTH(Table1[[#This Row],[Date]]))</f>
        <v>0</v>
      </c>
      <c r="K1899" s="19">
        <f>Table1[[#This Row],[Final Meter Reading (km) ]]-Table1[[#This Row],[Initial Meter Reading (km) ]]</f>
        <v>0</v>
      </c>
      <c r="M1899" s="174">
        <f>IF(ISBLANK(Table1[[#This Row],[Fuel Used (in liters)]]),,Table1[[#This Row],[Distance Travelled (km)]]/Table1[[#This Row],[Fuel Used (in liters)]])</f>
        <v>0</v>
      </c>
    </row>
    <row r="1900" spans="2:13">
      <c r="B1900">
        <f>IF(ISBLANK(Table1[[#This Row],[Date]]), ,MONTH(Table1[[#This Row],[Date]]))</f>
        <v>0</v>
      </c>
      <c r="K1900" s="19">
        <f>Table1[[#This Row],[Final Meter Reading (km) ]]-Table1[[#This Row],[Initial Meter Reading (km) ]]</f>
        <v>0</v>
      </c>
      <c r="M1900" s="174">
        <f>IF(ISBLANK(Table1[[#This Row],[Fuel Used (in liters)]]),,Table1[[#This Row],[Distance Travelled (km)]]/Table1[[#This Row],[Fuel Used (in liters)]])</f>
        <v>0</v>
      </c>
    </row>
    <row r="1901" spans="2:13">
      <c r="B1901">
        <f>IF(ISBLANK(Table1[[#This Row],[Date]]), ,MONTH(Table1[[#This Row],[Date]]))</f>
        <v>0</v>
      </c>
      <c r="K1901" s="19">
        <f>Table1[[#This Row],[Final Meter Reading (km) ]]-Table1[[#This Row],[Initial Meter Reading (km) ]]</f>
        <v>0</v>
      </c>
      <c r="M1901" s="174">
        <f>IF(ISBLANK(Table1[[#This Row],[Fuel Used (in liters)]]),,Table1[[#This Row],[Distance Travelled (km)]]/Table1[[#This Row],[Fuel Used (in liters)]])</f>
        <v>0</v>
      </c>
    </row>
    <row r="1902" spans="2:13">
      <c r="B1902">
        <f>IF(ISBLANK(Table1[[#This Row],[Date]]), ,MONTH(Table1[[#This Row],[Date]]))</f>
        <v>0</v>
      </c>
      <c r="K1902" s="19">
        <f>Table1[[#This Row],[Final Meter Reading (km) ]]-Table1[[#This Row],[Initial Meter Reading (km) ]]</f>
        <v>0</v>
      </c>
      <c r="M1902" s="174">
        <f>IF(ISBLANK(Table1[[#This Row],[Fuel Used (in liters)]]),,Table1[[#This Row],[Distance Travelled (km)]]/Table1[[#This Row],[Fuel Used (in liters)]])</f>
        <v>0</v>
      </c>
    </row>
    <row r="1903" spans="2:13">
      <c r="B1903">
        <f>IF(ISBLANK(Table1[[#This Row],[Date]]), ,MONTH(Table1[[#This Row],[Date]]))</f>
        <v>0</v>
      </c>
      <c r="K1903" s="19">
        <f>Table1[[#This Row],[Final Meter Reading (km) ]]-Table1[[#This Row],[Initial Meter Reading (km) ]]</f>
        <v>0</v>
      </c>
      <c r="M1903" s="174">
        <f>IF(ISBLANK(Table1[[#This Row],[Fuel Used (in liters)]]),,Table1[[#This Row],[Distance Travelled (km)]]/Table1[[#This Row],[Fuel Used (in liters)]])</f>
        <v>0</v>
      </c>
    </row>
    <row r="1904" spans="2:13">
      <c r="B1904">
        <f>IF(ISBLANK(Table1[[#This Row],[Date]]), ,MONTH(Table1[[#This Row],[Date]]))</f>
        <v>0</v>
      </c>
      <c r="K1904" s="19">
        <f>Table1[[#This Row],[Final Meter Reading (km) ]]-Table1[[#This Row],[Initial Meter Reading (km) ]]</f>
        <v>0</v>
      </c>
      <c r="M1904" s="174">
        <f>IF(ISBLANK(Table1[[#This Row],[Fuel Used (in liters)]]),,Table1[[#This Row],[Distance Travelled (km)]]/Table1[[#This Row],[Fuel Used (in liters)]])</f>
        <v>0</v>
      </c>
    </row>
    <row r="1905" spans="2:13">
      <c r="B1905">
        <f>IF(ISBLANK(Table1[[#This Row],[Date]]), ,MONTH(Table1[[#This Row],[Date]]))</f>
        <v>0</v>
      </c>
      <c r="K1905" s="19">
        <f>Table1[[#This Row],[Final Meter Reading (km) ]]-Table1[[#This Row],[Initial Meter Reading (km) ]]</f>
        <v>0</v>
      </c>
      <c r="M1905" s="174">
        <f>IF(ISBLANK(Table1[[#This Row],[Fuel Used (in liters)]]),,Table1[[#This Row],[Distance Travelled (km)]]/Table1[[#This Row],[Fuel Used (in liters)]])</f>
        <v>0</v>
      </c>
    </row>
    <row r="1906" spans="2:13">
      <c r="B1906">
        <f>IF(ISBLANK(Table1[[#This Row],[Date]]), ,MONTH(Table1[[#This Row],[Date]]))</f>
        <v>0</v>
      </c>
      <c r="K1906" s="19">
        <f>Table1[[#This Row],[Final Meter Reading (km) ]]-Table1[[#This Row],[Initial Meter Reading (km) ]]</f>
        <v>0</v>
      </c>
      <c r="M1906" s="174">
        <f>IF(ISBLANK(Table1[[#This Row],[Fuel Used (in liters)]]),,Table1[[#This Row],[Distance Travelled (km)]]/Table1[[#This Row],[Fuel Used (in liters)]])</f>
        <v>0</v>
      </c>
    </row>
    <row r="1907" spans="2:13">
      <c r="B1907">
        <f>IF(ISBLANK(Table1[[#This Row],[Date]]), ,MONTH(Table1[[#This Row],[Date]]))</f>
        <v>0</v>
      </c>
      <c r="K1907" s="19">
        <f>Table1[[#This Row],[Final Meter Reading (km) ]]-Table1[[#This Row],[Initial Meter Reading (km) ]]</f>
        <v>0</v>
      </c>
      <c r="M1907" s="174">
        <f>IF(ISBLANK(Table1[[#This Row],[Fuel Used (in liters)]]),,Table1[[#This Row],[Distance Travelled (km)]]/Table1[[#This Row],[Fuel Used (in liters)]])</f>
        <v>0</v>
      </c>
    </row>
    <row r="1908" spans="2:13">
      <c r="B1908">
        <f>IF(ISBLANK(Table1[[#This Row],[Date]]), ,MONTH(Table1[[#This Row],[Date]]))</f>
        <v>0</v>
      </c>
      <c r="K1908" s="19">
        <f>Table1[[#This Row],[Final Meter Reading (km) ]]-Table1[[#This Row],[Initial Meter Reading (km) ]]</f>
        <v>0</v>
      </c>
      <c r="M1908" s="174">
        <f>IF(ISBLANK(Table1[[#This Row],[Fuel Used (in liters)]]),,Table1[[#This Row],[Distance Travelled (km)]]/Table1[[#This Row],[Fuel Used (in liters)]])</f>
        <v>0</v>
      </c>
    </row>
    <row r="1909" spans="2:13">
      <c r="B1909">
        <f>IF(ISBLANK(Table1[[#This Row],[Date]]), ,MONTH(Table1[[#This Row],[Date]]))</f>
        <v>0</v>
      </c>
      <c r="K1909" s="19">
        <f>Table1[[#This Row],[Final Meter Reading (km) ]]-Table1[[#This Row],[Initial Meter Reading (km) ]]</f>
        <v>0</v>
      </c>
      <c r="M1909" s="174">
        <f>IF(ISBLANK(Table1[[#This Row],[Fuel Used (in liters)]]),,Table1[[#This Row],[Distance Travelled (km)]]/Table1[[#This Row],[Fuel Used (in liters)]])</f>
        <v>0</v>
      </c>
    </row>
    <row r="1910" spans="2:13">
      <c r="B1910">
        <f>IF(ISBLANK(Table1[[#This Row],[Date]]), ,MONTH(Table1[[#This Row],[Date]]))</f>
        <v>0</v>
      </c>
      <c r="K1910" s="19">
        <f>Table1[[#This Row],[Final Meter Reading (km) ]]-Table1[[#This Row],[Initial Meter Reading (km) ]]</f>
        <v>0</v>
      </c>
      <c r="M1910" s="174">
        <f>IF(ISBLANK(Table1[[#This Row],[Fuel Used (in liters)]]),,Table1[[#This Row],[Distance Travelled (km)]]/Table1[[#This Row],[Fuel Used (in liters)]])</f>
        <v>0</v>
      </c>
    </row>
    <row r="1911" spans="2:13">
      <c r="B1911">
        <f>IF(ISBLANK(Table1[[#This Row],[Date]]), ,MONTH(Table1[[#This Row],[Date]]))</f>
        <v>0</v>
      </c>
      <c r="K1911" s="19">
        <f>Table1[[#This Row],[Final Meter Reading (km) ]]-Table1[[#This Row],[Initial Meter Reading (km) ]]</f>
        <v>0</v>
      </c>
      <c r="M1911" s="174">
        <f>IF(ISBLANK(Table1[[#This Row],[Fuel Used (in liters)]]),,Table1[[#This Row],[Distance Travelled (km)]]/Table1[[#This Row],[Fuel Used (in liters)]])</f>
        <v>0</v>
      </c>
    </row>
    <row r="1912" spans="2:13">
      <c r="B1912">
        <f>IF(ISBLANK(Table1[[#This Row],[Date]]), ,MONTH(Table1[[#This Row],[Date]]))</f>
        <v>0</v>
      </c>
      <c r="K1912" s="19">
        <f>Table1[[#This Row],[Final Meter Reading (km) ]]-Table1[[#This Row],[Initial Meter Reading (km) ]]</f>
        <v>0</v>
      </c>
      <c r="M1912" s="174">
        <f>IF(ISBLANK(Table1[[#This Row],[Fuel Used (in liters)]]),,Table1[[#This Row],[Distance Travelled (km)]]/Table1[[#This Row],[Fuel Used (in liters)]])</f>
        <v>0</v>
      </c>
    </row>
    <row r="1913" spans="2:13">
      <c r="B1913">
        <f>IF(ISBLANK(Table1[[#This Row],[Date]]), ,MONTH(Table1[[#This Row],[Date]]))</f>
        <v>0</v>
      </c>
      <c r="K1913" s="19">
        <f>Table1[[#This Row],[Final Meter Reading (km) ]]-Table1[[#This Row],[Initial Meter Reading (km) ]]</f>
        <v>0</v>
      </c>
      <c r="M1913" s="174">
        <f>IF(ISBLANK(Table1[[#This Row],[Fuel Used (in liters)]]),,Table1[[#This Row],[Distance Travelled (km)]]/Table1[[#This Row],[Fuel Used (in liters)]])</f>
        <v>0</v>
      </c>
    </row>
    <row r="1914" spans="2:13">
      <c r="B1914">
        <f>IF(ISBLANK(Table1[[#This Row],[Date]]), ,MONTH(Table1[[#This Row],[Date]]))</f>
        <v>0</v>
      </c>
      <c r="K1914" s="19">
        <f>Table1[[#This Row],[Final Meter Reading (km) ]]-Table1[[#This Row],[Initial Meter Reading (km) ]]</f>
        <v>0</v>
      </c>
      <c r="M1914" s="174">
        <f>IF(ISBLANK(Table1[[#This Row],[Fuel Used (in liters)]]),,Table1[[#This Row],[Distance Travelled (km)]]/Table1[[#This Row],[Fuel Used (in liters)]])</f>
        <v>0</v>
      </c>
    </row>
    <row r="1915" spans="2:13">
      <c r="B1915">
        <f>IF(ISBLANK(Table1[[#This Row],[Date]]), ,MONTH(Table1[[#This Row],[Date]]))</f>
        <v>0</v>
      </c>
      <c r="K1915" s="19">
        <f>Table1[[#This Row],[Final Meter Reading (km) ]]-Table1[[#This Row],[Initial Meter Reading (km) ]]</f>
        <v>0</v>
      </c>
      <c r="M1915" s="174">
        <f>IF(ISBLANK(Table1[[#This Row],[Fuel Used (in liters)]]),,Table1[[#This Row],[Distance Travelled (km)]]/Table1[[#This Row],[Fuel Used (in liters)]])</f>
        <v>0</v>
      </c>
    </row>
    <row r="1916" spans="2:13">
      <c r="B1916">
        <f>IF(ISBLANK(Table1[[#This Row],[Date]]), ,MONTH(Table1[[#This Row],[Date]]))</f>
        <v>0</v>
      </c>
      <c r="K1916" s="19">
        <f>Table1[[#This Row],[Final Meter Reading (km) ]]-Table1[[#This Row],[Initial Meter Reading (km) ]]</f>
        <v>0</v>
      </c>
      <c r="M1916" s="174">
        <f>IF(ISBLANK(Table1[[#This Row],[Fuel Used (in liters)]]),,Table1[[#This Row],[Distance Travelled (km)]]/Table1[[#This Row],[Fuel Used (in liters)]])</f>
        <v>0</v>
      </c>
    </row>
    <row r="1917" spans="2:13">
      <c r="B1917">
        <f>IF(ISBLANK(Table1[[#This Row],[Date]]), ,MONTH(Table1[[#This Row],[Date]]))</f>
        <v>0</v>
      </c>
      <c r="K1917" s="19">
        <f>Table1[[#This Row],[Final Meter Reading (km) ]]-Table1[[#This Row],[Initial Meter Reading (km) ]]</f>
        <v>0</v>
      </c>
      <c r="M1917" s="174">
        <f>IF(ISBLANK(Table1[[#This Row],[Fuel Used (in liters)]]),,Table1[[#This Row],[Distance Travelled (km)]]/Table1[[#This Row],[Fuel Used (in liters)]])</f>
        <v>0</v>
      </c>
    </row>
    <row r="1918" spans="2:13">
      <c r="B1918">
        <f>IF(ISBLANK(Table1[[#This Row],[Date]]), ,MONTH(Table1[[#This Row],[Date]]))</f>
        <v>0</v>
      </c>
      <c r="K1918" s="19">
        <f>Table1[[#This Row],[Final Meter Reading (km) ]]-Table1[[#This Row],[Initial Meter Reading (km) ]]</f>
        <v>0</v>
      </c>
      <c r="M1918" s="174">
        <f>IF(ISBLANK(Table1[[#This Row],[Fuel Used (in liters)]]),,Table1[[#This Row],[Distance Travelled (km)]]/Table1[[#This Row],[Fuel Used (in liters)]])</f>
        <v>0</v>
      </c>
    </row>
    <row r="1919" spans="2:13">
      <c r="B1919">
        <f>IF(ISBLANK(Table1[[#This Row],[Date]]), ,MONTH(Table1[[#This Row],[Date]]))</f>
        <v>0</v>
      </c>
      <c r="K1919" s="19">
        <f>Table1[[#This Row],[Final Meter Reading (km) ]]-Table1[[#This Row],[Initial Meter Reading (km) ]]</f>
        <v>0</v>
      </c>
      <c r="M1919" s="174">
        <f>IF(ISBLANK(Table1[[#This Row],[Fuel Used (in liters)]]),,Table1[[#This Row],[Distance Travelled (km)]]/Table1[[#This Row],[Fuel Used (in liters)]])</f>
        <v>0</v>
      </c>
    </row>
    <row r="1920" spans="2:13">
      <c r="B1920">
        <f>IF(ISBLANK(Table1[[#This Row],[Date]]), ,MONTH(Table1[[#This Row],[Date]]))</f>
        <v>0</v>
      </c>
      <c r="K1920" s="19">
        <f>Table1[[#This Row],[Final Meter Reading (km) ]]-Table1[[#This Row],[Initial Meter Reading (km) ]]</f>
        <v>0</v>
      </c>
      <c r="M1920" s="174">
        <f>IF(ISBLANK(Table1[[#This Row],[Fuel Used (in liters)]]),,Table1[[#This Row],[Distance Travelled (km)]]/Table1[[#This Row],[Fuel Used (in liters)]])</f>
        <v>0</v>
      </c>
    </row>
    <row r="1921" spans="2:13">
      <c r="B1921">
        <f>IF(ISBLANK(Table1[[#This Row],[Date]]), ,MONTH(Table1[[#This Row],[Date]]))</f>
        <v>0</v>
      </c>
      <c r="K1921" s="19">
        <f>Table1[[#This Row],[Final Meter Reading (km) ]]-Table1[[#This Row],[Initial Meter Reading (km) ]]</f>
        <v>0</v>
      </c>
      <c r="M1921" s="174">
        <f>IF(ISBLANK(Table1[[#This Row],[Fuel Used (in liters)]]),,Table1[[#This Row],[Distance Travelled (km)]]/Table1[[#This Row],[Fuel Used (in liters)]])</f>
        <v>0</v>
      </c>
    </row>
    <row r="1922" spans="2:13">
      <c r="B1922">
        <f>IF(ISBLANK(Table1[[#This Row],[Date]]), ,MONTH(Table1[[#This Row],[Date]]))</f>
        <v>0</v>
      </c>
      <c r="K1922" s="19">
        <f>Table1[[#This Row],[Final Meter Reading (km) ]]-Table1[[#This Row],[Initial Meter Reading (km) ]]</f>
        <v>0</v>
      </c>
      <c r="M1922" s="174">
        <f>IF(ISBLANK(Table1[[#This Row],[Fuel Used (in liters)]]),,Table1[[#This Row],[Distance Travelled (km)]]/Table1[[#This Row],[Fuel Used (in liters)]])</f>
        <v>0</v>
      </c>
    </row>
    <row r="1923" spans="2:13">
      <c r="B1923">
        <f>IF(ISBLANK(Table1[[#This Row],[Date]]), ,MONTH(Table1[[#This Row],[Date]]))</f>
        <v>0</v>
      </c>
      <c r="K1923" s="19">
        <f>Table1[[#This Row],[Final Meter Reading (km) ]]-Table1[[#This Row],[Initial Meter Reading (km) ]]</f>
        <v>0</v>
      </c>
      <c r="M1923" s="174">
        <f>IF(ISBLANK(Table1[[#This Row],[Fuel Used (in liters)]]),,Table1[[#This Row],[Distance Travelled (km)]]/Table1[[#This Row],[Fuel Used (in liters)]])</f>
        <v>0</v>
      </c>
    </row>
    <row r="1924" spans="2:13">
      <c r="B1924">
        <f>IF(ISBLANK(Table1[[#This Row],[Date]]), ,MONTH(Table1[[#This Row],[Date]]))</f>
        <v>0</v>
      </c>
      <c r="K1924" s="19">
        <f>Table1[[#This Row],[Final Meter Reading (km) ]]-Table1[[#This Row],[Initial Meter Reading (km) ]]</f>
        <v>0</v>
      </c>
      <c r="M1924" s="174">
        <f>IF(ISBLANK(Table1[[#This Row],[Fuel Used (in liters)]]),,Table1[[#This Row],[Distance Travelled (km)]]/Table1[[#This Row],[Fuel Used (in liters)]])</f>
        <v>0</v>
      </c>
    </row>
    <row r="1925" spans="2:13">
      <c r="B1925">
        <f>IF(ISBLANK(Table1[[#This Row],[Date]]), ,MONTH(Table1[[#This Row],[Date]]))</f>
        <v>0</v>
      </c>
      <c r="K1925" s="19">
        <f>Table1[[#This Row],[Final Meter Reading (km) ]]-Table1[[#This Row],[Initial Meter Reading (km) ]]</f>
        <v>0</v>
      </c>
      <c r="M1925" s="174">
        <f>IF(ISBLANK(Table1[[#This Row],[Fuel Used (in liters)]]),,Table1[[#This Row],[Distance Travelled (km)]]/Table1[[#This Row],[Fuel Used (in liters)]])</f>
        <v>0</v>
      </c>
    </row>
    <row r="1926" spans="2:13">
      <c r="B1926">
        <f>IF(ISBLANK(Table1[[#This Row],[Date]]), ,MONTH(Table1[[#This Row],[Date]]))</f>
        <v>0</v>
      </c>
      <c r="K1926" s="19">
        <f>Table1[[#This Row],[Final Meter Reading (km) ]]-Table1[[#This Row],[Initial Meter Reading (km) ]]</f>
        <v>0</v>
      </c>
      <c r="M1926" s="174">
        <f>IF(ISBLANK(Table1[[#This Row],[Fuel Used (in liters)]]),,Table1[[#This Row],[Distance Travelled (km)]]/Table1[[#This Row],[Fuel Used (in liters)]])</f>
        <v>0</v>
      </c>
    </row>
    <row r="1927" spans="2:13">
      <c r="B1927">
        <f>IF(ISBLANK(Table1[[#This Row],[Date]]), ,MONTH(Table1[[#This Row],[Date]]))</f>
        <v>0</v>
      </c>
      <c r="K1927" s="19">
        <f>Table1[[#This Row],[Final Meter Reading (km) ]]-Table1[[#This Row],[Initial Meter Reading (km) ]]</f>
        <v>0</v>
      </c>
      <c r="M1927" s="174">
        <f>IF(ISBLANK(Table1[[#This Row],[Fuel Used (in liters)]]),,Table1[[#This Row],[Distance Travelled (km)]]/Table1[[#This Row],[Fuel Used (in liters)]])</f>
        <v>0</v>
      </c>
    </row>
    <row r="1928" spans="2:13">
      <c r="B1928">
        <f>IF(ISBLANK(Table1[[#This Row],[Date]]), ,MONTH(Table1[[#This Row],[Date]]))</f>
        <v>0</v>
      </c>
      <c r="K1928" s="19">
        <f>Table1[[#This Row],[Final Meter Reading (km) ]]-Table1[[#This Row],[Initial Meter Reading (km) ]]</f>
        <v>0</v>
      </c>
      <c r="M1928" s="174">
        <f>IF(ISBLANK(Table1[[#This Row],[Fuel Used (in liters)]]),,Table1[[#This Row],[Distance Travelled (km)]]/Table1[[#This Row],[Fuel Used (in liters)]])</f>
        <v>0</v>
      </c>
    </row>
    <row r="1929" spans="2:13">
      <c r="B1929">
        <f>IF(ISBLANK(Table1[[#This Row],[Date]]), ,MONTH(Table1[[#This Row],[Date]]))</f>
        <v>0</v>
      </c>
      <c r="K1929" s="19">
        <f>Table1[[#This Row],[Final Meter Reading (km) ]]-Table1[[#This Row],[Initial Meter Reading (km) ]]</f>
        <v>0</v>
      </c>
      <c r="M1929" s="174">
        <f>IF(ISBLANK(Table1[[#This Row],[Fuel Used (in liters)]]),,Table1[[#This Row],[Distance Travelled (km)]]/Table1[[#This Row],[Fuel Used (in liters)]])</f>
        <v>0</v>
      </c>
    </row>
    <row r="1930" spans="2:13">
      <c r="B1930">
        <f>IF(ISBLANK(Table1[[#This Row],[Date]]), ,MONTH(Table1[[#This Row],[Date]]))</f>
        <v>0</v>
      </c>
      <c r="K1930" s="19">
        <f>Table1[[#This Row],[Final Meter Reading (km) ]]-Table1[[#This Row],[Initial Meter Reading (km) ]]</f>
        <v>0</v>
      </c>
      <c r="M1930" s="174">
        <f>IF(ISBLANK(Table1[[#This Row],[Fuel Used (in liters)]]),,Table1[[#This Row],[Distance Travelled (km)]]/Table1[[#This Row],[Fuel Used (in liters)]])</f>
        <v>0</v>
      </c>
    </row>
    <row r="1931" spans="2:13">
      <c r="B1931">
        <f>IF(ISBLANK(Table1[[#This Row],[Date]]), ,MONTH(Table1[[#This Row],[Date]]))</f>
        <v>0</v>
      </c>
      <c r="K1931" s="19">
        <f>Table1[[#This Row],[Final Meter Reading (km) ]]-Table1[[#This Row],[Initial Meter Reading (km) ]]</f>
        <v>0</v>
      </c>
      <c r="M1931" s="174">
        <f>IF(ISBLANK(Table1[[#This Row],[Fuel Used (in liters)]]),,Table1[[#This Row],[Distance Travelled (km)]]/Table1[[#This Row],[Fuel Used (in liters)]])</f>
        <v>0</v>
      </c>
    </row>
    <row r="1932" spans="2:13">
      <c r="B1932">
        <f>IF(ISBLANK(Table1[[#This Row],[Date]]), ,MONTH(Table1[[#This Row],[Date]]))</f>
        <v>0</v>
      </c>
      <c r="K1932" s="19">
        <f>Table1[[#This Row],[Final Meter Reading (km) ]]-Table1[[#This Row],[Initial Meter Reading (km) ]]</f>
        <v>0</v>
      </c>
      <c r="M1932" s="174">
        <f>IF(ISBLANK(Table1[[#This Row],[Fuel Used (in liters)]]),,Table1[[#This Row],[Distance Travelled (km)]]/Table1[[#This Row],[Fuel Used (in liters)]])</f>
        <v>0</v>
      </c>
    </row>
    <row r="1933" spans="2:13">
      <c r="B1933">
        <f>IF(ISBLANK(Table1[[#This Row],[Date]]), ,MONTH(Table1[[#This Row],[Date]]))</f>
        <v>0</v>
      </c>
      <c r="K1933" s="19">
        <f>Table1[[#This Row],[Final Meter Reading (km) ]]-Table1[[#This Row],[Initial Meter Reading (km) ]]</f>
        <v>0</v>
      </c>
      <c r="M1933" s="174">
        <f>IF(ISBLANK(Table1[[#This Row],[Fuel Used (in liters)]]),,Table1[[#This Row],[Distance Travelled (km)]]/Table1[[#This Row],[Fuel Used (in liters)]])</f>
        <v>0</v>
      </c>
    </row>
    <row r="1934" spans="2:13">
      <c r="B1934">
        <f>IF(ISBLANK(Table1[[#This Row],[Date]]), ,MONTH(Table1[[#This Row],[Date]]))</f>
        <v>0</v>
      </c>
      <c r="K1934" s="19">
        <f>Table1[[#This Row],[Final Meter Reading (km) ]]-Table1[[#This Row],[Initial Meter Reading (km) ]]</f>
        <v>0</v>
      </c>
      <c r="M1934" s="174">
        <f>IF(ISBLANK(Table1[[#This Row],[Fuel Used (in liters)]]),,Table1[[#This Row],[Distance Travelled (km)]]/Table1[[#This Row],[Fuel Used (in liters)]])</f>
        <v>0</v>
      </c>
    </row>
    <row r="1935" spans="2:13">
      <c r="B1935">
        <f>IF(ISBLANK(Table1[[#This Row],[Date]]), ,MONTH(Table1[[#This Row],[Date]]))</f>
        <v>0</v>
      </c>
      <c r="K1935" s="19">
        <f>Table1[[#This Row],[Final Meter Reading (km) ]]-Table1[[#This Row],[Initial Meter Reading (km) ]]</f>
        <v>0</v>
      </c>
      <c r="M1935" s="174">
        <f>IF(ISBLANK(Table1[[#This Row],[Fuel Used (in liters)]]),,Table1[[#This Row],[Distance Travelled (km)]]/Table1[[#This Row],[Fuel Used (in liters)]])</f>
        <v>0</v>
      </c>
    </row>
    <row r="1936" spans="2:13">
      <c r="B1936">
        <f>IF(ISBLANK(Table1[[#This Row],[Date]]), ,MONTH(Table1[[#This Row],[Date]]))</f>
        <v>0</v>
      </c>
      <c r="K1936" s="19">
        <f>Table1[[#This Row],[Final Meter Reading (km) ]]-Table1[[#This Row],[Initial Meter Reading (km) ]]</f>
        <v>0</v>
      </c>
      <c r="M1936" s="174">
        <f>IF(ISBLANK(Table1[[#This Row],[Fuel Used (in liters)]]),,Table1[[#This Row],[Distance Travelled (km)]]/Table1[[#This Row],[Fuel Used (in liters)]])</f>
        <v>0</v>
      </c>
    </row>
    <row r="1937" spans="2:13">
      <c r="B1937">
        <f>IF(ISBLANK(Table1[[#This Row],[Date]]), ,MONTH(Table1[[#This Row],[Date]]))</f>
        <v>0</v>
      </c>
      <c r="K1937" s="19">
        <f>Table1[[#This Row],[Final Meter Reading (km) ]]-Table1[[#This Row],[Initial Meter Reading (km) ]]</f>
        <v>0</v>
      </c>
      <c r="M1937" s="174">
        <f>IF(ISBLANK(Table1[[#This Row],[Fuel Used (in liters)]]),,Table1[[#This Row],[Distance Travelled (km)]]/Table1[[#This Row],[Fuel Used (in liters)]])</f>
        <v>0</v>
      </c>
    </row>
    <row r="1938" spans="2:13">
      <c r="B1938">
        <f>IF(ISBLANK(Table1[[#This Row],[Date]]), ,MONTH(Table1[[#This Row],[Date]]))</f>
        <v>0</v>
      </c>
      <c r="K1938" s="19">
        <f>Table1[[#This Row],[Final Meter Reading (km) ]]-Table1[[#This Row],[Initial Meter Reading (km) ]]</f>
        <v>0</v>
      </c>
      <c r="M1938" s="174">
        <f>IF(ISBLANK(Table1[[#This Row],[Fuel Used (in liters)]]),,Table1[[#This Row],[Distance Travelled (km)]]/Table1[[#This Row],[Fuel Used (in liters)]])</f>
        <v>0</v>
      </c>
    </row>
    <row r="1939" spans="2:13">
      <c r="B1939">
        <f>IF(ISBLANK(Table1[[#This Row],[Date]]), ,MONTH(Table1[[#This Row],[Date]]))</f>
        <v>0</v>
      </c>
      <c r="K1939" s="19">
        <f>Table1[[#This Row],[Final Meter Reading (km) ]]-Table1[[#This Row],[Initial Meter Reading (km) ]]</f>
        <v>0</v>
      </c>
      <c r="M1939" s="174">
        <f>IF(ISBLANK(Table1[[#This Row],[Fuel Used (in liters)]]),,Table1[[#This Row],[Distance Travelled (km)]]/Table1[[#This Row],[Fuel Used (in liters)]])</f>
        <v>0</v>
      </c>
    </row>
    <row r="1940" spans="2:13">
      <c r="B1940">
        <f>IF(ISBLANK(Table1[[#This Row],[Date]]), ,MONTH(Table1[[#This Row],[Date]]))</f>
        <v>0</v>
      </c>
      <c r="K1940" s="19">
        <f>Table1[[#This Row],[Final Meter Reading (km) ]]-Table1[[#This Row],[Initial Meter Reading (km) ]]</f>
        <v>0</v>
      </c>
      <c r="M1940" s="174">
        <f>IF(ISBLANK(Table1[[#This Row],[Fuel Used (in liters)]]),,Table1[[#This Row],[Distance Travelled (km)]]/Table1[[#This Row],[Fuel Used (in liters)]])</f>
        <v>0</v>
      </c>
    </row>
    <row r="1941" spans="2:13">
      <c r="B1941">
        <f>IF(ISBLANK(Table1[[#This Row],[Date]]), ,MONTH(Table1[[#This Row],[Date]]))</f>
        <v>0</v>
      </c>
      <c r="K1941" s="19">
        <f>Table1[[#This Row],[Final Meter Reading (km) ]]-Table1[[#This Row],[Initial Meter Reading (km) ]]</f>
        <v>0</v>
      </c>
      <c r="M1941" s="174">
        <f>IF(ISBLANK(Table1[[#This Row],[Fuel Used (in liters)]]),,Table1[[#This Row],[Distance Travelled (km)]]/Table1[[#This Row],[Fuel Used (in liters)]])</f>
        <v>0</v>
      </c>
    </row>
    <row r="1942" spans="2:13">
      <c r="B1942">
        <f>IF(ISBLANK(Table1[[#This Row],[Date]]), ,MONTH(Table1[[#This Row],[Date]]))</f>
        <v>0</v>
      </c>
      <c r="K1942" s="19">
        <f>Table1[[#This Row],[Final Meter Reading (km) ]]-Table1[[#This Row],[Initial Meter Reading (km) ]]</f>
        <v>0</v>
      </c>
      <c r="M1942" s="174">
        <f>IF(ISBLANK(Table1[[#This Row],[Fuel Used (in liters)]]),,Table1[[#This Row],[Distance Travelled (km)]]/Table1[[#This Row],[Fuel Used (in liters)]])</f>
        <v>0</v>
      </c>
    </row>
    <row r="1943" spans="2:13">
      <c r="B1943">
        <f>IF(ISBLANK(Table1[[#This Row],[Date]]), ,MONTH(Table1[[#This Row],[Date]]))</f>
        <v>0</v>
      </c>
      <c r="K1943" s="19">
        <f>Table1[[#This Row],[Final Meter Reading (km) ]]-Table1[[#This Row],[Initial Meter Reading (km) ]]</f>
        <v>0</v>
      </c>
      <c r="M1943" s="174">
        <f>IF(ISBLANK(Table1[[#This Row],[Fuel Used (in liters)]]),,Table1[[#This Row],[Distance Travelled (km)]]/Table1[[#This Row],[Fuel Used (in liters)]])</f>
        <v>0</v>
      </c>
    </row>
    <row r="1944" spans="2:13">
      <c r="B1944">
        <f>IF(ISBLANK(Table1[[#This Row],[Date]]), ,MONTH(Table1[[#This Row],[Date]]))</f>
        <v>0</v>
      </c>
      <c r="K1944" s="19">
        <f>Table1[[#This Row],[Final Meter Reading (km) ]]-Table1[[#This Row],[Initial Meter Reading (km) ]]</f>
        <v>0</v>
      </c>
      <c r="M1944" s="174">
        <f>IF(ISBLANK(Table1[[#This Row],[Fuel Used (in liters)]]),,Table1[[#This Row],[Distance Travelled (km)]]/Table1[[#This Row],[Fuel Used (in liters)]])</f>
        <v>0</v>
      </c>
    </row>
    <row r="1945" spans="2:13">
      <c r="B1945">
        <f>IF(ISBLANK(Table1[[#This Row],[Date]]), ,MONTH(Table1[[#This Row],[Date]]))</f>
        <v>0</v>
      </c>
      <c r="K1945" s="19">
        <f>Table1[[#This Row],[Final Meter Reading (km) ]]-Table1[[#This Row],[Initial Meter Reading (km) ]]</f>
        <v>0</v>
      </c>
      <c r="M1945" s="174">
        <f>IF(ISBLANK(Table1[[#This Row],[Fuel Used (in liters)]]),,Table1[[#This Row],[Distance Travelled (km)]]/Table1[[#This Row],[Fuel Used (in liters)]])</f>
        <v>0</v>
      </c>
    </row>
    <row r="1946" spans="2:13">
      <c r="B1946">
        <f>IF(ISBLANK(Table1[[#This Row],[Date]]), ,MONTH(Table1[[#This Row],[Date]]))</f>
        <v>0</v>
      </c>
      <c r="K1946" s="19">
        <f>Table1[[#This Row],[Final Meter Reading (km) ]]-Table1[[#This Row],[Initial Meter Reading (km) ]]</f>
        <v>0</v>
      </c>
      <c r="M1946" s="174">
        <f>IF(ISBLANK(Table1[[#This Row],[Fuel Used (in liters)]]),,Table1[[#This Row],[Distance Travelled (km)]]/Table1[[#This Row],[Fuel Used (in liters)]])</f>
        <v>0</v>
      </c>
    </row>
    <row r="1947" spans="2:13">
      <c r="B1947">
        <f>IF(ISBLANK(Table1[[#This Row],[Date]]), ,MONTH(Table1[[#This Row],[Date]]))</f>
        <v>0</v>
      </c>
      <c r="K1947" s="19">
        <f>Table1[[#This Row],[Final Meter Reading (km) ]]-Table1[[#This Row],[Initial Meter Reading (km) ]]</f>
        <v>0</v>
      </c>
      <c r="M1947" s="174">
        <f>IF(ISBLANK(Table1[[#This Row],[Fuel Used (in liters)]]),,Table1[[#This Row],[Distance Travelled (km)]]/Table1[[#This Row],[Fuel Used (in liters)]])</f>
        <v>0</v>
      </c>
    </row>
    <row r="1948" spans="2:13">
      <c r="B1948">
        <f>IF(ISBLANK(Table1[[#This Row],[Date]]), ,MONTH(Table1[[#This Row],[Date]]))</f>
        <v>0</v>
      </c>
      <c r="K1948" s="19">
        <f>Table1[[#This Row],[Final Meter Reading (km) ]]-Table1[[#This Row],[Initial Meter Reading (km) ]]</f>
        <v>0</v>
      </c>
      <c r="M1948" s="174">
        <f>IF(ISBLANK(Table1[[#This Row],[Fuel Used (in liters)]]),,Table1[[#This Row],[Distance Travelled (km)]]/Table1[[#This Row],[Fuel Used (in liters)]])</f>
        <v>0</v>
      </c>
    </row>
    <row r="1949" spans="2:13">
      <c r="B1949">
        <f>IF(ISBLANK(Table1[[#This Row],[Date]]), ,MONTH(Table1[[#This Row],[Date]]))</f>
        <v>0</v>
      </c>
      <c r="K1949" s="19">
        <f>Table1[[#This Row],[Final Meter Reading (km) ]]-Table1[[#This Row],[Initial Meter Reading (km) ]]</f>
        <v>0</v>
      </c>
      <c r="M1949" s="174">
        <f>IF(ISBLANK(Table1[[#This Row],[Fuel Used (in liters)]]),,Table1[[#This Row],[Distance Travelled (km)]]/Table1[[#This Row],[Fuel Used (in liters)]])</f>
        <v>0</v>
      </c>
    </row>
    <row r="1950" spans="2:13">
      <c r="B1950">
        <f>IF(ISBLANK(Table1[[#This Row],[Date]]), ,MONTH(Table1[[#This Row],[Date]]))</f>
        <v>0</v>
      </c>
      <c r="K1950" s="19">
        <f>Table1[[#This Row],[Final Meter Reading (km) ]]-Table1[[#This Row],[Initial Meter Reading (km) ]]</f>
        <v>0</v>
      </c>
      <c r="M1950" s="174">
        <f>IF(ISBLANK(Table1[[#This Row],[Fuel Used (in liters)]]),,Table1[[#This Row],[Distance Travelled (km)]]/Table1[[#This Row],[Fuel Used (in liters)]])</f>
        <v>0</v>
      </c>
    </row>
    <row r="1951" spans="2:13">
      <c r="B1951">
        <f>IF(ISBLANK(Table1[[#This Row],[Date]]), ,MONTH(Table1[[#This Row],[Date]]))</f>
        <v>0</v>
      </c>
      <c r="K1951" s="19">
        <f>Table1[[#This Row],[Final Meter Reading (km) ]]-Table1[[#This Row],[Initial Meter Reading (km) ]]</f>
        <v>0</v>
      </c>
      <c r="M1951" s="174">
        <f>IF(ISBLANK(Table1[[#This Row],[Fuel Used (in liters)]]),,Table1[[#This Row],[Distance Travelled (km)]]/Table1[[#This Row],[Fuel Used (in liters)]])</f>
        <v>0</v>
      </c>
    </row>
    <row r="1952" spans="2:13">
      <c r="B1952">
        <f>IF(ISBLANK(Table1[[#This Row],[Date]]), ,MONTH(Table1[[#This Row],[Date]]))</f>
        <v>0</v>
      </c>
      <c r="K1952" s="19">
        <f>Table1[[#This Row],[Final Meter Reading (km) ]]-Table1[[#This Row],[Initial Meter Reading (km) ]]</f>
        <v>0</v>
      </c>
      <c r="M1952" s="174">
        <f>IF(ISBLANK(Table1[[#This Row],[Fuel Used (in liters)]]),,Table1[[#This Row],[Distance Travelled (km)]]/Table1[[#This Row],[Fuel Used (in liters)]])</f>
        <v>0</v>
      </c>
    </row>
    <row r="1953" spans="2:13">
      <c r="B1953">
        <f>IF(ISBLANK(Table1[[#This Row],[Date]]), ,MONTH(Table1[[#This Row],[Date]]))</f>
        <v>0</v>
      </c>
      <c r="K1953" s="19">
        <f>Table1[[#This Row],[Final Meter Reading (km) ]]-Table1[[#This Row],[Initial Meter Reading (km) ]]</f>
        <v>0</v>
      </c>
      <c r="M1953" s="174">
        <f>IF(ISBLANK(Table1[[#This Row],[Fuel Used (in liters)]]),,Table1[[#This Row],[Distance Travelled (km)]]/Table1[[#This Row],[Fuel Used (in liters)]])</f>
        <v>0</v>
      </c>
    </row>
    <row r="1954" spans="2:13">
      <c r="B1954">
        <f>IF(ISBLANK(Table1[[#This Row],[Date]]), ,MONTH(Table1[[#This Row],[Date]]))</f>
        <v>0</v>
      </c>
      <c r="K1954" s="19">
        <f>Table1[[#This Row],[Final Meter Reading (km) ]]-Table1[[#This Row],[Initial Meter Reading (km) ]]</f>
        <v>0</v>
      </c>
      <c r="M1954" s="174">
        <f>IF(ISBLANK(Table1[[#This Row],[Fuel Used (in liters)]]),,Table1[[#This Row],[Distance Travelled (km)]]/Table1[[#This Row],[Fuel Used (in liters)]])</f>
        <v>0</v>
      </c>
    </row>
    <row r="1955" spans="2:13">
      <c r="B1955">
        <f>IF(ISBLANK(Table1[[#This Row],[Date]]), ,MONTH(Table1[[#This Row],[Date]]))</f>
        <v>0</v>
      </c>
      <c r="K1955" s="19">
        <f>Table1[[#This Row],[Final Meter Reading (km) ]]-Table1[[#This Row],[Initial Meter Reading (km) ]]</f>
        <v>0</v>
      </c>
      <c r="M1955" s="174">
        <f>IF(ISBLANK(Table1[[#This Row],[Fuel Used (in liters)]]),,Table1[[#This Row],[Distance Travelled (km)]]/Table1[[#This Row],[Fuel Used (in liters)]])</f>
        <v>0</v>
      </c>
    </row>
    <row r="1956" spans="2:13">
      <c r="B1956">
        <f>IF(ISBLANK(Table1[[#This Row],[Date]]), ,MONTH(Table1[[#This Row],[Date]]))</f>
        <v>0</v>
      </c>
      <c r="K1956" s="19">
        <f>Table1[[#This Row],[Final Meter Reading (km) ]]-Table1[[#This Row],[Initial Meter Reading (km) ]]</f>
        <v>0</v>
      </c>
      <c r="M1956" s="174">
        <f>IF(ISBLANK(Table1[[#This Row],[Fuel Used (in liters)]]),,Table1[[#This Row],[Distance Travelled (km)]]/Table1[[#This Row],[Fuel Used (in liters)]])</f>
        <v>0</v>
      </c>
    </row>
    <row r="1957" spans="2:13">
      <c r="B1957">
        <f>IF(ISBLANK(Table1[[#This Row],[Date]]), ,MONTH(Table1[[#This Row],[Date]]))</f>
        <v>0</v>
      </c>
      <c r="K1957" s="19">
        <f>Table1[[#This Row],[Final Meter Reading (km) ]]-Table1[[#This Row],[Initial Meter Reading (km) ]]</f>
        <v>0</v>
      </c>
      <c r="M1957" s="174">
        <f>IF(ISBLANK(Table1[[#This Row],[Fuel Used (in liters)]]),,Table1[[#This Row],[Distance Travelled (km)]]/Table1[[#This Row],[Fuel Used (in liters)]])</f>
        <v>0</v>
      </c>
    </row>
    <row r="1958" spans="2:13">
      <c r="B1958">
        <f>IF(ISBLANK(Table1[[#This Row],[Date]]), ,MONTH(Table1[[#This Row],[Date]]))</f>
        <v>0</v>
      </c>
      <c r="K1958" s="19">
        <f>Table1[[#This Row],[Final Meter Reading (km) ]]-Table1[[#This Row],[Initial Meter Reading (km) ]]</f>
        <v>0</v>
      </c>
      <c r="M1958" s="174">
        <f>IF(ISBLANK(Table1[[#This Row],[Fuel Used (in liters)]]),,Table1[[#This Row],[Distance Travelled (km)]]/Table1[[#This Row],[Fuel Used (in liters)]])</f>
        <v>0</v>
      </c>
    </row>
    <row r="1959" spans="2:13">
      <c r="B1959">
        <f>IF(ISBLANK(Table1[[#This Row],[Date]]), ,MONTH(Table1[[#This Row],[Date]]))</f>
        <v>0</v>
      </c>
      <c r="K1959" s="19">
        <f>Table1[[#This Row],[Final Meter Reading (km) ]]-Table1[[#This Row],[Initial Meter Reading (km) ]]</f>
        <v>0</v>
      </c>
      <c r="M1959" s="174">
        <f>IF(ISBLANK(Table1[[#This Row],[Fuel Used (in liters)]]),,Table1[[#This Row],[Distance Travelled (km)]]/Table1[[#This Row],[Fuel Used (in liters)]])</f>
        <v>0</v>
      </c>
    </row>
    <row r="1960" spans="2:13">
      <c r="B1960">
        <f>IF(ISBLANK(Table1[[#This Row],[Date]]), ,MONTH(Table1[[#This Row],[Date]]))</f>
        <v>0</v>
      </c>
      <c r="K1960" s="19">
        <f>Table1[[#This Row],[Final Meter Reading (km) ]]-Table1[[#This Row],[Initial Meter Reading (km) ]]</f>
        <v>0</v>
      </c>
      <c r="M1960" s="174">
        <f>IF(ISBLANK(Table1[[#This Row],[Fuel Used (in liters)]]),,Table1[[#This Row],[Distance Travelled (km)]]/Table1[[#This Row],[Fuel Used (in liters)]])</f>
        <v>0</v>
      </c>
    </row>
    <row r="1961" spans="2:13">
      <c r="B1961">
        <f>IF(ISBLANK(Table1[[#This Row],[Date]]), ,MONTH(Table1[[#This Row],[Date]]))</f>
        <v>0</v>
      </c>
      <c r="K1961" s="19">
        <f>Table1[[#This Row],[Final Meter Reading (km) ]]-Table1[[#This Row],[Initial Meter Reading (km) ]]</f>
        <v>0</v>
      </c>
      <c r="M1961" s="174">
        <f>IF(ISBLANK(Table1[[#This Row],[Fuel Used (in liters)]]),,Table1[[#This Row],[Distance Travelled (km)]]/Table1[[#This Row],[Fuel Used (in liters)]])</f>
        <v>0</v>
      </c>
    </row>
    <row r="1962" spans="2:13">
      <c r="B1962">
        <f>IF(ISBLANK(Table1[[#This Row],[Date]]), ,MONTH(Table1[[#This Row],[Date]]))</f>
        <v>0</v>
      </c>
      <c r="K1962" s="19">
        <f>Table1[[#This Row],[Final Meter Reading (km) ]]-Table1[[#This Row],[Initial Meter Reading (km) ]]</f>
        <v>0</v>
      </c>
      <c r="M1962" s="174">
        <f>IF(ISBLANK(Table1[[#This Row],[Fuel Used (in liters)]]),,Table1[[#This Row],[Distance Travelled (km)]]/Table1[[#This Row],[Fuel Used (in liters)]])</f>
        <v>0</v>
      </c>
    </row>
    <row r="1963" spans="2:13">
      <c r="B1963">
        <f>IF(ISBLANK(Table1[[#This Row],[Date]]), ,MONTH(Table1[[#This Row],[Date]]))</f>
        <v>0</v>
      </c>
      <c r="K1963" s="19">
        <f>Table1[[#This Row],[Final Meter Reading (km) ]]-Table1[[#This Row],[Initial Meter Reading (km) ]]</f>
        <v>0</v>
      </c>
      <c r="M1963" s="174">
        <f>IF(ISBLANK(Table1[[#This Row],[Fuel Used (in liters)]]),,Table1[[#This Row],[Distance Travelled (km)]]/Table1[[#This Row],[Fuel Used (in liters)]])</f>
        <v>0</v>
      </c>
    </row>
    <row r="1964" spans="2:13">
      <c r="B1964">
        <f>IF(ISBLANK(Table1[[#This Row],[Date]]), ,MONTH(Table1[[#This Row],[Date]]))</f>
        <v>0</v>
      </c>
      <c r="K1964" s="19">
        <f>Table1[[#This Row],[Final Meter Reading (km) ]]-Table1[[#This Row],[Initial Meter Reading (km) ]]</f>
        <v>0</v>
      </c>
      <c r="M1964" s="174">
        <f>IF(ISBLANK(Table1[[#This Row],[Fuel Used (in liters)]]),,Table1[[#This Row],[Distance Travelled (km)]]/Table1[[#This Row],[Fuel Used (in liters)]])</f>
        <v>0</v>
      </c>
    </row>
    <row r="1965" spans="2:13">
      <c r="B1965">
        <f>IF(ISBLANK(Table1[[#This Row],[Date]]), ,MONTH(Table1[[#This Row],[Date]]))</f>
        <v>0</v>
      </c>
      <c r="K1965" s="19">
        <f>Table1[[#This Row],[Final Meter Reading (km) ]]-Table1[[#This Row],[Initial Meter Reading (km) ]]</f>
        <v>0</v>
      </c>
      <c r="M1965" s="174">
        <f>IF(ISBLANK(Table1[[#This Row],[Fuel Used (in liters)]]),,Table1[[#This Row],[Distance Travelled (km)]]/Table1[[#This Row],[Fuel Used (in liters)]])</f>
        <v>0</v>
      </c>
    </row>
    <row r="1966" spans="2:13">
      <c r="B1966">
        <f>IF(ISBLANK(Table1[[#This Row],[Date]]), ,MONTH(Table1[[#This Row],[Date]]))</f>
        <v>0</v>
      </c>
      <c r="K1966" s="19">
        <f>Table1[[#This Row],[Final Meter Reading (km) ]]-Table1[[#This Row],[Initial Meter Reading (km) ]]</f>
        <v>0</v>
      </c>
      <c r="M1966" s="174">
        <f>IF(ISBLANK(Table1[[#This Row],[Fuel Used (in liters)]]),,Table1[[#This Row],[Distance Travelled (km)]]/Table1[[#This Row],[Fuel Used (in liters)]])</f>
        <v>0</v>
      </c>
    </row>
    <row r="1967" spans="2:13">
      <c r="B1967">
        <f>IF(ISBLANK(Table1[[#This Row],[Date]]), ,MONTH(Table1[[#This Row],[Date]]))</f>
        <v>0</v>
      </c>
      <c r="K1967" s="19">
        <f>Table1[[#This Row],[Final Meter Reading (km) ]]-Table1[[#This Row],[Initial Meter Reading (km) ]]</f>
        <v>0</v>
      </c>
      <c r="M1967" s="174">
        <f>IF(ISBLANK(Table1[[#This Row],[Fuel Used (in liters)]]),,Table1[[#This Row],[Distance Travelled (km)]]/Table1[[#This Row],[Fuel Used (in liters)]])</f>
        <v>0</v>
      </c>
    </row>
    <row r="1968" spans="2:13">
      <c r="B1968">
        <f>IF(ISBLANK(Table1[[#This Row],[Date]]), ,MONTH(Table1[[#This Row],[Date]]))</f>
        <v>0</v>
      </c>
      <c r="K1968" s="19">
        <f>Table1[[#This Row],[Final Meter Reading (km) ]]-Table1[[#This Row],[Initial Meter Reading (km) ]]</f>
        <v>0</v>
      </c>
      <c r="M1968" s="174">
        <f>IF(ISBLANK(Table1[[#This Row],[Fuel Used (in liters)]]),,Table1[[#This Row],[Distance Travelled (km)]]/Table1[[#This Row],[Fuel Used (in liters)]])</f>
        <v>0</v>
      </c>
    </row>
    <row r="1969" spans="2:13">
      <c r="B1969">
        <f>IF(ISBLANK(Table1[[#This Row],[Date]]), ,MONTH(Table1[[#This Row],[Date]]))</f>
        <v>0</v>
      </c>
      <c r="K1969" s="19">
        <f>Table1[[#This Row],[Final Meter Reading (km) ]]-Table1[[#This Row],[Initial Meter Reading (km) ]]</f>
        <v>0</v>
      </c>
      <c r="M1969" s="174">
        <f>IF(ISBLANK(Table1[[#This Row],[Fuel Used (in liters)]]),,Table1[[#This Row],[Distance Travelled (km)]]/Table1[[#This Row],[Fuel Used (in liters)]])</f>
        <v>0</v>
      </c>
    </row>
    <row r="1970" spans="2:13">
      <c r="B1970">
        <f>IF(ISBLANK(Table1[[#This Row],[Date]]), ,MONTH(Table1[[#This Row],[Date]]))</f>
        <v>0</v>
      </c>
      <c r="K1970" s="19">
        <f>Table1[[#This Row],[Final Meter Reading (km) ]]-Table1[[#This Row],[Initial Meter Reading (km) ]]</f>
        <v>0</v>
      </c>
      <c r="M1970" s="174">
        <f>IF(ISBLANK(Table1[[#This Row],[Fuel Used (in liters)]]),,Table1[[#This Row],[Distance Travelled (km)]]/Table1[[#This Row],[Fuel Used (in liters)]])</f>
        <v>0</v>
      </c>
    </row>
    <row r="1971" spans="2:13">
      <c r="B1971">
        <f>IF(ISBLANK(Table1[[#This Row],[Date]]), ,MONTH(Table1[[#This Row],[Date]]))</f>
        <v>0</v>
      </c>
      <c r="K1971" s="19">
        <f>Table1[[#This Row],[Final Meter Reading (km) ]]-Table1[[#This Row],[Initial Meter Reading (km) ]]</f>
        <v>0</v>
      </c>
      <c r="M1971" s="174">
        <f>IF(ISBLANK(Table1[[#This Row],[Fuel Used (in liters)]]),,Table1[[#This Row],[Distance Travelled (km)]]/Table1[[#This Row],[Fuel Used (in liters)]])</f>
        <v>0</v>
      </c>
    </row>
    <row r="1972" spans="2:13">
      <c r="B1972">
        <f>IF(ISBLANK(Table1[[#This Row],[Date]]), ,MONTH(Table1[[#This Row],[Date]]))</f>
        <v>0</v>
      </c>
      <c r="K1972" s="19">
        <f>Table1[[#This Row],[Final Meter Reading (km) ]]-Table1[[#This Row],[Initial Meter Reading (km) ]]</f>
        <v>0</v>
      </c>
      <c r="M1972" s="174">
        <f>IF(ISBLANK(Table1[[#This Row],[Fuel Used (in liters)]]),,Table1[[#This Row],[Distance Travelled (km)]]/Table1[[#This Row],[Fuel Used (in liters)]])</f>
        <v>0</v>
      </c>
    </row>
    <row r="1973" spans="2:13">
      <c r="B1973">
        <f>IF(ISBLANK(Table1[[#This Row],[Date]]), ,MONTH(Table1[[#This Row],[Date]]))</f>
        <v>0</v>
      </c>
      <c r="K1973" s="19">
        <f>Table1[[#This Row],[Final Meter Reading (km) ]]-Table1[[#This Row],[Initial Meter Reading (km) ]]</f>
        <v>0</v>
      </c>
      <c r="M1973" s="174">
        <f>IF(ISBLANK(Table1[[#This Row],[Fuel Used (in liters)]]),,Table1[[#This Row],[Distance Travelled (km)]]/Table1[[#This Row],[Fuel Used (in liters)]])</f>
        <v>0</v>
      </c>
    </row>
    <row r="1974" spans="2:13">
      <c r="B1974">
        <f>IF(ISBLANK(Table1[[#This Row],[Date]]), ,MONTH(Table1[[#This Row],[Date]]))</f>
        <v>0</v>
      </c>
      <c r="K1974" s="19">
        <f>Table1[[#This Row],[Final Meter Reading (km) ]]-Table1[[#This Row],[Initial Meter Reading (km) ]]</f>
        <v>0</v>
      </c>
      <c r="M1974" s="174">
        <f>IF(ISBLANK(Table1[[#This Row],[Fuel Used (in liters)]]),,Table1[[#This Row],[Distance Travelled (km)]]/Table1[[#This Row],[Fuel Used (in liters)]])</f>
        <v>0</v>
      </c>
    </row>
    <row r="1975" spans="2:13">
      <c r="B1975">
        <f>IF(ISBLANK(Table1[[#This Row],[Date]]), ,MONTH(Table1[[#This Row],[Date]]))</f>
        <v>0</v>
      </c>
      <c r="K1975" s="19">
        <f>Table1[[#This Row],[Final Meter Reading (km) ]]-Table1[[#This Row],[Initial Meter Reading (km) ]]</f>
        <v>0</v>
      </c>
      <c r="M1975" s="174">
        <f>IF(ISBLANK(Table1[[#This Row],[Fuel Used (in liters)]]),,Table1[[#This Row],[Distance Travelled (km)]]/Table1[[#This Row],[Fuel Used (in liters)]])</f>
        <v>0</v>
      </c>
    </row>
    <row r="1976" spans="2:13">
      <c r="B1976">
        <f>IF(ISBLANK(Table1[[#This Row],[Date]]), ,MONTH(Table1[[#This Row],[Date]]))</f>
        <v>0</v>
      </c>
      <c r="K1976" s="19">
        <f>Table1[[#This Row],[Final Meter Reading (km) ]]-Table1[[#This Row],[Initial Meter Reading (km) ]]</f>
        <v>0</v>
      </c>
      <c r="M1976" s="174">
        <f>IF(ISBLANK(Table1[[#This Row],[Fuel Used (in liters)]]),,Table1[[#This Row],[Distance Travelled (km)]]/Table1[[#This Row],[Fuel Used (in liters)]])</f>
        <v>0</v>
      </c>
    </row>
    <row r="1977" spans="2:13">
      <c r="B1977">
        <f>IF(ISBLANK(Table1[[#This Row],[Date]]), ,MONTH(Table1[[#This Row],[Date]]))</f>
        <v>0</v>
      </c>
      <c r="K1977" s="19">
        <f>Table1[[#This Row],[Final Meter Reading (km) ]]-Table1[[#This Row],[Initial Meter Reading (km) ]]</f>
        <v>0</v>
      </c>
      <c r="M1977" s="174">
        <f>IF(ISBLANK(Table1[[#This Row],[Fuel Used (in liters)]]),,Table1[[#This Row],[Distance Travelled (km)]]/Table1[[#This Row],[Fuel Used (in liters)]])</f>
        <v>0</v>
      </c>
    </row>
    <row r="1978" spans="2:13">
      <c r="B1978">
        <f>IF(ISBLANK(Table1[[#This Row],[Date]]), ,MONTH(Table1[[#This Row],[Date]]))</f>
        <v>0</v>
      </c>
      <c r="K1978" s="19">
        <f>Table1[[#This Row],[Final Meter Reading (km) ]]-Table1[[#This Row],[Initial Meter Reading (km) ]]</f>
        <v>0</v>
      </c>
      <c r="M1978" s="174">
        <f>IF(ISBLANK(Table1[[#This Row],[Fuel Used (in liters)]]),,Table1[[#This Row],[Distance Travelled (km)]]/Table1[[#This Row],[Fuel Used (in liters)]])</f>
        <v>0</v>
      </c>
    </row>
    <row r="1979" spans="2:13">
      <c r="B1979">
        <f>IF(ISBLANK(Table1[[#This Row],[Date]]), ,MONTH(Table1[[#This Row],[Date]]))</f>
        <v>0</v>
      </c>
      <c r="K1979" s="19">
        <f>Table1[[#This Row],[Final Meter Reading (km) ]]-Table1[[#This Row],[Initial Meter Reading (km) ]]</f>
        <v>0</v>
      </c>
      <c r="M1979" s="174">
        <f>IF(ISBLANK(Table1[[#This Row],[Fuel Used (in liters)]]),,Table1[[#This Row],[Distance Travelled (km)]]/Table1[[#This Row],[Fuel Used (in liters)]])</f>
        <v>0</v>
      </c>
    </row>
    <row r="1980" spans="2:13">
      <c r="B1980">
        <f>IF(ISBLANK(Table1[[#This Row],[Date]]), ,MONTH(Table1[[#This Row],[Date]]))</f>
        <v>0</v>
      </c>
      <c r="K1980" s="19">
        <f>Table1[[#This Row],[Final Meter Reading (km) ]]-Table1[[#This Row],[Initial Meter Reading (km) ]]</f>
        <v>0</v>
      </c>
      <c r="M1980" s="174">
        <f>IF(ISBLANK(Table1[[#This Row],[Fuel Used (in liters)]]),,Table1[[#This Row],[Distance Travelled (km)]]/Table1[[#This Row],[Fuel Used (in liters)]])</f>
        <v>0</v>
      </c>
    </row>
    <row r="1981" spans="2:13">
      <c r="B1981">
        <f>IF(ISBLANK(Table1[[#This Row],[Date]]), ,MONTH(Table1[[#This Row],[Date]]))</f>
        <v>0</v>
      </c>
      <c r="K1981" s="19">
        <f>Table1[[#This Row],[Final Meter Reading (km) ]]-Table1[[#This Row],[Initial Meter Reading (km) ]]</f>
        <v>0</v>
      </c>
      <c r="M1981" s="174">
        <f>IF(ISBLANK(Table1[[#This Row],[Fuel Used (in liters)]]),,Table1[[#This Row],[Distance Travelled (km)]]/Table1[[#This Row],[Fuel Used (in liters)]])</f>
        <v>0</v>
      </c>
    </row>
    <row r="1982" spans="2:13">
      <c r="B1982">
        <f>IF(ISBLANK(Table1[[#This Row],[Date]]), ,MONTH(Table1[[#This Row],[Date]]))</f>
        <v>0</v>
      </c>
      <c r="K1982" s="19">
        <f>Table1[[#This Row],[Final Meter Reading (km) ]]-Table1[[#This Row],[Initial Meter Reading (km) ]]</f>
        <v>0</v>
      </c>
      <c r="M1982" s="174">
        <f>IF(ISBLANK(Table1[[#This Row],[Fuel Used (in liters)]]),,Table1[[#This Row],[Distance Travelled (km)]]/Table1[[#This Row],[Fuel Used (in liters)]])</f>
        <v>0</v>
      </c>
    </row>
    <row r="1983" spans="2:13">
      <c r="B1983">
        <f>IF(ISBLANK(Table1[[#This Row],[Date]]), ,MONTH(Table1[[#This Row],[Date]]))</f>
        <v>0</v>
      </c>
      <c r="K1983" s="19">
        <f>Table1[[#This Row],[Final Meter Reading (km) ]]-Table1[[#This Row],[Initial Meter Reading (km) ]]</f>
        <v>0</v>
      </c>
      <c r="M1983" s="174">
        <f>IF(ISBLANK(Table1[[#This Row],[Fuel Used (in liters)]]),,Table1[[#This Row],[Distance Travelled (km)]]/Table1[[#This Row],[Fuel Used (in liters)]])</f>
        <v>0</v>
      </c>
    </row>
    <row r="1984" spans="2:13">
      <c r="B1984">
        <f>IF(ISBLANK(Table1[[#This Row],[Date]]), ,MONTH(Table1[[#This Row],[Date]]))</f>
        <v>0</v>
      </c>
      <c r="K1984" s="19">
        <f>Table1[[#This Row],[Final Meter Reading (km) ]]-Table1[[#This Row],[Initial Meter Reading (km) ]]</f>
        <v>0</v>
      </c>
      <c r="M1984" s="174">
        <f>IF(ISBLANK(Table1[[#This Row],[Fuel Used (in liters)]]),,Table1[[#This Row],[Distance Travelled (km)]]/Table1[[#This Row],[Fuel Used (in liters)]])</f>
        <v>0</v>
      </c>
    </row>
    <row r="1985" spans="2:13">
      <c r="B1985">
        <f>IF(ISBLANK(Table1[[#This Row],[Date]]), ,MONTH(Table1[[#This Row],[Date]]))</f>
        <v>0</v>
      </c>
      <c r="K1985" s="19">
        <f>Table1[[#This Row],[Final Meter Reading (km) ]]-Table1[[#This Row],[Initial Meter Reading (km) ]]</f>
        <v>0</v>
      </c>
      <c r="M1985" s="174">
        <f>IF(ISBLANK(Table1[[#This Row],[Fuel Used (in liters)]]),,Table1[[#This Row],[Distance Travelled (km)]]/Table1[[#This Row],[Fuel Used (in liters)]])</f>
        <v>0</v>
      </c>
    </row>
    <row r="1986" spans="2:13">
      <c r="B1986">
        <f>IF(ISBLANK(Table1[[#This Row],[Date]]), ,MONTH(Table1[[#This Row],[Date]]))</f>
        <v>0</v>
      </c>
      <c r="K1986" s="19">
        <f>Table1[[#This Row],[Final Meter Reading (km) ]]-Table1[[#This Row],[Initial Meter Reading (km) ]]</f>
        <v>0</v>
      </c>
      <c r="M1986" s="174">
        <f>IF(ISBLANK(Table1[[#This Row],[Fuel Used (in liters)]]),,Table1[[#This Row],[Distance Travelled (km)]]/Table1[[#This Row],[Fuel Used (in liters)]])</f>
        <v>0</v>
      </c>
    </row>
    <row r="1987" spans="2:13">
      <c r="B1987">
        <f>IF(ISBLANK(Table1[[#This Row],[Date]]), ,MONTH(Table1[[#This Row],[Date]]))</f>
        <v>0</v>
      </c>
      <c r="K1987" s="19">
        <f>Table1[[#This Row],[Final Meter Reading (km) ]]-Table1[[#This Row],[Initial Meter Reading (km) ]]</f>
        <v>0</v>
      </c>
      <c r="M1987" s="174">
        <f>IF(ISBLANK(Table1[[#This Row],[Fuel Used (in liters)]]),,Table1[[#This Row],[Distance Travelled (km)]]/Table1[[#This Row],[Fuel Used (in liters)]])</f>
        <v>0</v>
      </c>
    </row>
    <row r="1988" spans="2:13">
      <c r="B1988">
        <f>IF(ISBLANK(Table1[[#This Row],[Date]]), ,MONTH(Table1[[#This Row],[Date]]))</f>
        <v>0</v>
      </c>
      <c r="K1988" s="19">
        <f>Table1[[#This Row],[Final Meter Reading (km) ]]-Table1[[#This Row],[Initial Meter Reading (km) ]]</f>
        <v>0</v>
      </c>
      <c r="M1988" s="174">
        <f>IF(ISBLANK(Table1[[#This Row],[Fuel Used (in liters)]]),,Table1[[#This Row],[Distance Travelled (km)]]/Table1[[#This Row],[Fuel Used (in liters)]])</f>
        <v>0</v>
      </c>
    </row>
    <row r="1989" spans="2:13">
      <c r="B1989">
        <f>IF(ISBLANK(Table1[[#This Row],[Date]]), ,MONTH(Table1[[#This Row],[Date]]))</f>
        <v>0</v>
      </c>
      <c r="K1989" s="19">
        <f>Table1[[#This Row],[Final Meter Reading (km) ]]-Table1[[#This Row],[Initial Meter Reading (km) ]]</f>
        <v>0</v>
      </c>
      <c r="M1989" s="174">
        <f>IF(ISBLANK(Table1[[#This Row],[Fuel Used (in liters)]]),,Table1[[#This Row],[Distance Travelled (km)]]/Table1[[#This Row],[Fuel Used (in liters)]])</f>
        <v>0</v>
      </c>
    </row>
    <row r="1990" spans="2:13">
      <c r="B1990">
        <f>IF(ISBLANK(Table1[[#This Row],[Date]]), ,MONTH(Table1[[#This Row],[Date]]))</f>
        <v>0</v>
      </c>
      <c r="K1990" s="19">
        <f>Table1[[#This Row],[Final Meter Reading (km) ]]-Table1[[#This Row],[Initial Meter Reading (km) ]]</f>
        <v>0</v>
      </c>
      <c r="M1990" s="174">
        <f>IF(ISBLANK(Table1[[#This Row],[Fuel Used (in liters)]]),,Table1[[#This Row],[Distance Travelled (km)]]/Table1[[#This Row],[Fuel Used (in liters)]])</f>
        <v>0</v>
      </c>
    </row>
    <row r="1991" spans="2:13">
      <c r="B1991">
        <f>IF(ISBLANK(Table1[[#This Row],[Date]]), ,MONTH(Table1[[#This Row],[Date]]))</f>
        <v>0</v>
      </c>
      <c r="K1991" s="19">
        <f>Table1[[#This Row],[Final Meter Reading (km) ]]-Table1[[#This Row],[Initial Meter Reading (km) ]]</f>
        <v>0</v>
      </c>
      <c r="M1991" s="174">
        <f>IF(ISBLANK(Table1[[#This Row],[Fuel Used (in liters)]]),,Table1[[#This Row],[Distance Travelled (km)]]/Table1[[#This Row],[Fuel Used (in liters)]])</f>
        <v>0</v>
      </c>
    </row>
    <row r="1992" spans="2:13">
      <c r="B1992">
        <f>IF(ISBLANK(Table1[[#This Row],[Date]]), ,MONTH(Table1[[#This Row],[Date]]))</f>
        <v>0</v>
      </c>
      <c r="K1992" s="19">
        <f>Table1[[#This Row],[Final Meter Reading (km) ]]-Table1[[#This Row],[Initial Meter Reading (km) ]]</f>
        <v>0</v>
      </c>
      <c r="M1992" s="174">
        <f>IF(ISBLANK(Table1[[#This Row],[Fuel Used (in liters)]]),,Table1[[#This Row],[Distance Travelled (km)]]/Table1[[#This Row],[Fuel Used (in liters)]])</f>
        <v>0</v>
      </c>
    </row>
    <row r="1993" spans="2:13">
      <c r="B1993">
        <f>IF(ISBLANK(Table1[[#This Row],[Date]]), ,MONTH(Table1[[#This Row],[Date]]))</f>
        <v>0</v>
      </c>
      <c r="K1993" s="19">
        <f>Table1[[#This Row],[Final Meter Reading (km) ]]-Table1[[#This Row],[Initial Meter Reading (km) ]]</f>
        <v>0</v>
      </c>
      <c r="M1993" s="174">
        <f>IF(ISBLANK(Table1[[#This Row],[Fuel Used (in liters)]]),,Table1[[#This Row],[Distance Travelled (km)]]/Table1[[#This Row],[Fuel Used (in liters)]])</f>
        <v>0</v>
      </c>
    </row>
    <row r="1994" spans="2:13">
      <c r="B1994">
        <f>IF(ISBLANK(Table1[[#This Row],[Date]]), ,MONTH(Table1[[#This Row],[Date]]))</f>
        <v>0</v>
      </c>
      <c r="K1994" s="19">
        <f>Table1[[#This Row],[Final Meter Reading (km) ]]-Table1[[#This Row],[Initial Meter Reading (km) ]]</f>
        <v>0</v>
      </c>
      <c r="M1994" s="174">
        <f>IF(ISBLANK(Table1[[#This Row],[Fuel Used (in liters)]]),,Table1[[#This Row],[Distance Travelled (km)]]/Table1[[#This Row],[Fuel Used (in liters)]])</f>
        <v>0</v>
      </c>
    </row>
    <row r="1995" spans="2:13">
      <c r="B1995">
        <f>IF(ISBLANK(Table1[[#This Row],[Date]]), ,MONTH(Table1[[#This Row],[Date]]))</f>
        <v>0</v>
      </c>
      <c r="K1995" s="19">
        <f>Table1[[#This Row],[Final Meter Reading (km) ]]-Table1[[#This Row],[Initial Meter Reading (km) ]]</f>
        <v>0</v>
      </c>
      <c r="M1995" s="174">
        <f>IF(ISBLANK(Table1[[#This Row],[Fuel Used (in liters)]]),,Table1[[#This Row],[Distance Travelled (km)]]/Table1[[#This Row],[Fuel Used (in liters)]])</f>
        <v>0</v>
      </c>
    </row>
    <row r="1996" spans="2:13">
      <c r="B1996">
        <f>IF(ISBLANK(Table1[[#This Row],[Date]]), ,MONTH(Table1[[#This Row],[Date]]))</f>
        <v>0</v>
      </c>
      <c r="K1996" s="19">
        <f>Table1[[#This Row],[Final Meter Reading (km) ]]-Table1[[#This Row],[Initial Meter Reading (km) ]]</f>
        <v>0</v>
      </c>
      <c r="M1996" s="174">
        <f>IF(ISBLANK(Table1[[#This Row],[Fuel Used (in liters)]]),,Table1[[#This Row],[Distance Travelled (km)]]/Table1[[#This Row],[Fuel Used (in liters)]])</f>
        <v>0</v>
      </c>
    </row>
    <row r="1997" spans="2:13">
      <c r="B1997">
        <f>IF(ISBLANK(Table1[[#This Row],[Date]]), ,MONTH(Table1[[#This Row],[Date]]))</f>
        <v>0</v>
      </c>
      <c r="K1997" s="19">
        <f>Table1[[#This Row],[Final Meter Reading (km) ]]-Table1[[#This Row],[Initial Meter Reading (km) ]]</f>
        <v>0</v>
      </c>
      <c r="M1997" s="174">
        <f>IF(ISBLANK(Table1[[#This Row],[Fuel Used (in liters)]]),,Table1[[#This Row],[Distance Travelled (km)]]/Table1[[#This Row],[Fuel Used (in liters)]])</f>
        <v>0</v>
      </c>
    </row>
    <row r="1998" spans="2:13">
      <c r="B1998">
        <f>IF(ISBLANK(Table1[[#This Row],[Date]]), ,MONTH(Table1[[#This Row],[Date]]))</f>
        <v>0</v>
      </c>
      <c r="K1998" s="19">
        <f>Table1[[#This Row],[Final Meter Reading (km) ]]-Table1[[#This Row],[Initial Meter Reading (km) ]]</f>
        <v>0</v>
      </c>
      <c r="M1998" s="174">
        <f>IF(ISBLANK(Table1[[#This Row],[Fuel Used (in liters)]]),,Table1[[#This Row],[Distance Travelled (km)]]/Table1[[#This Row],[Fuel Used (in liters)]])</f>
        <v>0</v>
      </c>
    </row>
    <row r="1999" spans="2:13">
      <c r="B1999">
        <f>IF(ISBLANK(Table1[[#This Row],[Date]]), ,MONTH(Table1[[#This Row],[Date]]))</f>
        <v>0</v>
      </c>
      <c r="K1999" s="19">
        <f>Table1[[#This Row],[Final Meter Reading (km) ]]-Table1[[#This Row],[Initial Meter Reading (km) ]]</f>
        <v>0</v>
      </c>
      <c r="M1999" s="174">
        <f>IF(ISBLANK(Table1[[#This Row],[Fuel Used (in liters)]]),,Table1[[#This Row],[Distance Travelled (km)]]/Table1[[#This Row],[Fuel Used (in liters)]])</f>
        <v>0</v>
      </c>
    </row>
    <row r="2000" spans="2:13">
      <c r="B2000">
        <f>IF(ISBLANK(Table1[[#This Row],[Date]]), ,MONTH(Table1[[#This Row],[Date]]))</f>
        <v>0</v>
      </c>
      <c r="K2000" s="19">
        <f>Table1[[#This Row],[Final Meter Reading (km) ]]-Table1[[#This Row],[Initial Meter Reading (km) ]]</f>
        <v>0</v>
      </c>
      <c r="M2000" s="174">
        <f>IF(ISBLANK(Table1[[#This Row],[Fuel Used (in liters)]]),,Table1[[#This Row],[Distance Travelled (km)]]/Table1[[#This Row],[Fuel Used (in liters)]])</f>
        <v>0</v>
      </c>
    </row>
    <row r="2001" spans="2:13">
      <c r="B2001">
        <f>IF(ISBLANK(Table1[[#This Row],[Date]]), ,MONTH(Table1[[#This Row],[Date]]))</f>
        <v>0</v>
      </c>
      <c r="K2001" s="19">
        <f>Table1[[#This Row],[Final Meter Reading (km) ]]-Table1[[#This Row],[Initial Meter Reading (km) ]]</f>
        <v>0</v>
      </c>
      <c r="M2001" s="174">
        <f>IF(ISBLANK(Table1[[#This Row],[Fuel Used (in liters)]]),,Table1[[#This Row],[Distance Travelled (km)]]/Table1[[#This Row],[Fuel Used (in liters)]])</f>
        <v>0</v>
      </c>
    </row>
    <row r="2002" spans="2:13">
      <c r="B2002">
        <f>IF(ISBLANK(Table1[[#This Row],[Date]]), ,MONTH(Table1[[#This Row],[Date]]))</f>
        <v>0</v>
      </c>
      <c r="K2002" s="19">
        <f>Table1[[#This Row],[Final Meter Reading (km) ]]-Table1[[#This Row],[Initial Meter Reading (km) ]]</f>
        <v>0</v>
      </c>
      <c r="M2002" s="174">
        <f>IF(ISBLANK(Table1[[#This Row],[Fuel Used (in liters)]]),,Table1[[#This Row],[Distance Travelled (km)]]/Table1[[#This Row],[Fuel Used (in liters)]])</f>
        <v>0</v>
      </c>
    </row>
    <row r="2003" spans="2:13">
      <c r="B2003">
        <f>IF(ISBLANK(Table1[[#This Row],[Date]]), ,MONTH(Table1[[#This Row],[Date]]))</f>
        <v>0</v>
      </c>
      <c r="K2003" s="19">
        <f>Table1[[#This Row],[Final Meter Reading (km) ]]-Table1[[#This Row],[Initial Meter Reading (km) ]]</f>
        <v>0</v>
      </c>
      <c r="M2003" s="174">
        <f>IF(ISBLANK(Table1[[#This Row],[Fuel Used (in liters)]]),,Table1[[#This Row],[Distance Travelled (km)]]/Table1[[#This Row],[Fuel Used (in liters)]])</f>
        <v>0</v>
      </c>
    </row>
    <row r="2004" spans="2:13">
      <c r="B2004">
        <f>IF(ISBLANK(Table1[[#This Row],[Date]]), ,MONTH(Table1[[#This Row],[Date]]))</f>
        <v>0</v>
      </c>
      <c r="K2004" s="19">
        <f>Table1[[#This Row],[Final Meter Reading (km) ]]-Table1[[#This Row],[Initial Meter Reading (km) ]]</f>
        <v>0</v>
      </c>
      <c r="M2004" s="174">
        <f>IF(ISBLANK(Table1[[#This Row],[Fuel Used (in liters)]]),,Table1[[#This Row],[Distance Travelled (km)]]/Table1[[#This Row],[Fuel Used (in liters)]])</f>
        <v>0</v>
      </c>
    </row>
    <row r="2005" spans="2:13">
      <c r="B2005">
        <f>IF(ISBLANK(Table1[[#This Row],[Date]]), ,MONTH(Table1[[#This Row],[Date]]))</f>
        <v>0</v>
      </c>
      <c r="K2005" s="19">
        <f>Table1[[#This Row],[Final Meter Reading (km) ]]-Table1[[#This Row],[Initial Meter Reading (km) ]]</f>
        <v>0</v>
      </c>
      <c r="M2005" s="174">
        <f>IF(ISBLANK(Table1[[#This Row],[Fuel Used (in liters)]]),,Table1[[#This Row],[Distance Travelled (km)]]/Table1[[#This Row],[Fuel Used (in liters)]])</f>
        <v>0</v>
      </c>
    </row>
    <row r="2006" spans="2:13">
      <c r="B2006">
        <f>IF(ISBLANK(Table1[[#This Row],[Date]]), ,MONTH(Table1[[#This Row],[Date]]))</f>
        <v>0</v>
      </c>
      <c r="K2006" s="19">
        <f>Table1[[#This Row],[Final Meter Reading (km) ]]-Table1[[#This Row],[Initial Meter Reading (km) ]]</f>
        <v>0</v>
      </c>
      <c r="M2006" s="174">
        <f>IF(ISBLANK(Table1[[#This Row],[Fuel Used (in liters)]]),,Table1[[#This Row],[Distance Travelled (km)]]/Table1[[#This Row],[Fuel Used (in liters)]])</f>
        <v>0</v>
      </c>
    </row>
    <row r="2007" spans="2:13">
      <c r="B2007">
        <f>IF(ISBLANK(Table1[[#This Row],[Date]]), ,MONTH(Table1[[#This Row],[Date]]))</f>
        <v>0</v>
      </c>
      <c r="K2007" s="19">
        <f>Table1[[#This Row],[Final Meter Reading (km) ]]-Table1[[#This Row],[Initial Meter Reading (km) ]]</f>
        <v>0</v>
      </c>
      <c r="M2007" s="174">
        <f>IF(ISBLANK(Table1[[#This Row],[Fuel Used (in liters)]]),,Table1[[#This Row],[Distance Travelled (km)]]/Table1[[#This Row],[Fuel Used (in liters)]])</f>
        <v>0</v>
      </c>
    </row>
    <row r="2008" spans="2:13">
      <c r="B2008">
        <f>IF(ISBLANK(Table1[[#This Row],[Date]]), ,MONTH(Table1[[#This Row],[Date]]))</f>
        <v>0</v>
      </c>
      <c r="K2008" s="19">
        <f>Table1[[#This Row],[Final Meter Reading (km) ]]-Table1[[#This Row],[Initial Meter Reading (km) ]]</f>
        <v>0</v>
      </c>
      <c r="M2008" s="174">
        <f>IF(ISBLANK(Table1[[#This Row],[Fuel Used (in liters)]]),,Table1[[#This Row],[Distance Travelled (km)]]/Table1[[#This Row],[Fuel Used (in liters)]])</f>
        <v>0</v>
      </c>
    </row>
    <row r="2009" spans="2:13">
      <c r="B2009">
        <f>IF(ISBLANK(Table1[[#This Row],[Date]]), ,MONTH(Table1[[#This Row],[Date]]))</f>
        <v>0</v>
      </c>
      <c r="K2009" s="19">
        <f>Table1[[#This Row],[Final Meter Reading (km) ]]-Table1[[#This Row],[Initial Meter Reading (km) ]]</f>
        <v>0</v>
      </c>
      <c r="M2009" s="174">
        <f>IF(ISBLANK(Table1[[#This Row],[Fuel Used (in liters)]]),,Table1[[#This Row],[Distance Travelled (km)]]/Table1[[#This Row],[Fuel Used (in liters)]])</f>
        <v>0</v>
      </c>
    </row>
    <row r="2010" spans="2:13">
      <c r="B2010">
        <f>IF(ISBLANK(Table1[[#This Row],[Date]]), ,MONTH(Table1[[#This Row],[Date]]))</f>
        <v>0</v>
      </c>
      <c r="K2010" s="19">
        <f>Table1[[#This Row],[Final Meter Reading (km) ]]-Table1[[#This Row],[Initial Meter Reading (km) ]]</f>
        <v>0</v>
      </c>
      <c r="M2010" s="174">
        <f>IF(ISBLANK(Table1[[#This Row],[Fuel Used (in liters)]]),,Table1[[#This Row],[Distance Travelled (km)]]/Table1[[#This Row],[Fuel Used (in liters)]])</f>
        <v>0</v>
      </c>
    </row>
    <row r="2011" spans="2:13">
      <c r="B2011">
        <f>IF(ISBLANK(Table1[[#This Row],[Date]]), ,MONTH(Table1[[#This Row],[Date]]))</f>
        <v>0</v>
      </c>
      <c r="K2011" s="19">
        <f>Table1[[#This Row],[Final Meter Reading (km) ]]-Table1[[#This Row],[Initial Meter Reading (km) ]]</f>
        <v>0</v>
      </c>
      <c r="M2011" s="174">
        <f>IF(ISBLANK(Table1[[#This Row],[Fuel Used (in liters)]]),,Table1[[#This Row],[Distance Travelled (km)]]/Table1[[#This Row],[Fuel Used (in liters)]])</f>
        <v>0</v>
      </c>
    </row>
    <row r="2012" spans="2:13">
      <c r="B2012">
        <f>IF(ISBLANK(Table1[[#This Row],[Date]]), ,MONTH(Table1[[#This Row],[Date]]))</f>
        <v>0</v>
      </c>
      <c r="K2012" s="19">
        <f>Table1[[#This Row],[Final Meter Reading (km) ]]-Table1[[#This Row],[Initial Meter Reading (km) ]]</f>
        <v>0</v>
      </c>
      <c r="M2012" s="174">
        <f>IF(ISBLANK(Table1[[#This Row],[Fuel Used (in liters)]]),,Table1[[#This Row],[Distance Travelled (km)]]/Table1[[#This Row],[Fuel Used (in liters)]])</f>
        <v>0</v>
      </c>
    </row>
    <row r="2013" spans="2:13">
      <c r="B2013">
        <f>IF(ISBLANK(Table1[[#This Row],[Date]]), ,MONTH(Table1[[#This Row],[Date]]))</f>
        <v>0</v>
      </c>
      <c r="K2013" s="19">
        <f>Table1[[#This Row],[Final Meter Reading (km) ]]-Table1[[#This Row],[Initial Meter Reading (km) ]]</f>
        <v>0</v>
      </c>
      <c r="M2013" s="174">
        <f>IF(ISBLANK(Table1[[#This Row],[Fuel Used (in liters)]]),,Table1[[#This Row],[Distance Travelled (km)]]/Table1[[#This Row],[Fuel Used (in liters)]])</f>
        <v>0</v>
      </c>
    </row>
    <row r="2014" spans="2:13">
      <c r="B2014">
        <f>IF(ISBLANK(Table1[[#This Row],[Date]]), ,MONTH(Table1[[#This Row],[Date]]))</f>
        <v>0</v>
      </c>
      <c r="K2014" s="19">
        <f>Table1[[#This Row],[Final Meter Reading (km) ]]-Table1[[#This Row],[Initial Meter Reading (km) ]]</f>
        <v>0</v>
      </c>
      <c r="M2014" s="174">
        <f>IF(ISBLANK(Table1[[#This Row],[Fuel Used (in liters)]]),,Table1[[#This Row],[Distance Travelled (km)]]/Table1[[#This Row],[Fuel Used (in liters)]])</f>
        <v>0</v>
      </c>
    </row>
    <row r="2015" spans="2:13">
      <c r="B2015">
        <f>IF(ISBLANK(Table1[[#This Row],[Date]]), ,MONTH(Table1[[#This Row],[Date]]))</f>
        <v>0</v>
      </c>
      <c r="K2015" s="19">
        <f>Table1[[#This Row],[Final Meter Reading (km) ]]-Table1[[#This Row],[Initial Meter Reading (km) ]]</f>
        <v>0</v>
      </c>
      <c r="M2015" s="174">
        <f>IF(ISBLANK(Table1[[#This Row],[Fuel Used (in liters)]]),,Table1[[#This Row],[Distance Travelled (km)]]/Table1[[#This Row],[Fuel Used (in liters)]])</f>
        <v>0</v>
      </c>
    </row>
    <row r="2016" spans="2:13">
      <c r="B2016">
        <f>IF(ISBLANK(Table1[[#This Row],[Date]]), ,MONTH(Table1[[#This Row],[Date]]))</f>
        <v>0</v>
      </c>
      <c r="K2016" s="19">
        <f>Table1[[#This Row],[Final Meter Reading (km) ]]-Table1[[#This Row],[Initial Meter Reading (km) ]]</f>
        <v>0</v>
      </c>
      <c r="M2016" s="174">
        <f>IF(ISBLANK(Table1[[#This Row],[Fuel Used (in liters)]]),,Table1[[#This Row],[Distance Travelled (km)]]/Table1[[#This Row],[Fuel Used (in liters)]])</f>
        <v>0</v>
      </c>
    </row>
    <row r="2017" spans="2:13">
      <c r="B2017">
        <f>IF(ISBLANK(Table1[[#This Row],[Date]]), ,MONTH(Table1[[#This Row],[Date]]))</f>
        <v>0</v>
      </c>
      <c r="K2017" s="19">
        <f>Table1[[#This Row],[Final Meter Reading (km) ]]-Table1[[#This Row],[Initial Meter Reading (km) ]]</f>
        <v>0</v>
      </c>
      <c r="M2017" s="174">
        <f>IF(ISBLANK(Table1[[#This Row],[Fuel Used (in liters)]]),,Table1[[#This Row],[Distance Travelled (km)]]/Table1[[#This Row],[Fuel Used (in liters)]])</f>
        <v>0</v>
      </c>
    </row>
    <row r="2018" spans="2:13">
      <c r="B2018">
        <f>IF(ISBLANK(Table1[[#This Row],[Date]]), ,MONTH(Table1[[#This Row],[Date]]))</f>
        <v>0</v>
      </c>
      <c r="K2018" s="19">
        <f>Table1[[#This Row],[Final Meter Reading (km) ]]-Table1[[#This Row],[Initial Meter Reading (km) ]]</f>
        <v>0</v>
      </c>
      <c r="M2018" s="174">
        <f>IF(ISBLANK(Table1[[#This Row],[Fuel Used (in liters)]]),,Table1[[#This Row],[Distance Travelled (km)]]/Table1[[#This Row],[Fuel Used (in liters)]])</f>
        <v>0</v>
      </c>
    </row>
    <row r="2019" spans="2:13">
      <c r="B2019">
        <f>IF(ISBLANK(Table1[[#This Row],[Date]]), ,MONTH(Table1[[#This Row],[Date]]))</f>
        <v>0</v>
      </c>
      <c r="K2019" s="19">
        <f>Table1[[#This Row],[Final Meter Reading (km) ]]-Table1[[#This Row],[Initial Meter Reading (km) ]]</f>
        <v>0</v>
      </c>
      <c r="M2019" s="174">
        <f>IF(ISBLANK(Table1[[#This Row],[Fuel Used (in liters)]]),,Table1[[#This Row],[Distance Travelled (km)]]/Table1[[#This Row],[Fuel Used (in liters)]])</f>
        <v>0</v>
      </c>
    </row>
    <row r="2020" spans="2:13">
      <c r="B2020">
        <f>IF(ISBLANK(Table1[[#This Row],[Date]]), ,MONTH(Table1[[#This Row],[Date]]))</f>
        <v>0</v>
      </c>
      <c r="K2020" s="19">
        <f>Table1[[#This Row],[Final Meter Reading (km) ]]-Table1[[#This Row],[Initial Meter Reading (km) ]]</f>
        <v>0</v>
      </c>
      <c r="M2020" s="174">
        <f>IF(ISBLANK(Table1[[#This Row],[Fuel Used (in liters)]]),,Table1[[#This Row],[Distance Travelled (km)]]/Table1[[#This Row],[Fuel Used (in liters)]])</f>
        <v>0</v>
      </c>
    </row>
    <row r="2021" spans="2:13">
      <c r="B2021">
        <f>IF(ISBLANK(Table1[[#This Row],[Date]]), ,MONTH(Table1[[#This Row],[Date]]))</f>
        <v>0</v>
      </c>
      <c r="K2021" s="19">
        <f>Table1[[#This Row],[Final Meter Reading (km) ]]-Table1[[#This Row],[Initial Meter Reading (km) ]]</f>
        <v>0</v>
      </c>
      <c r="M2021" s="174">
        <f>IF(ISBLANK(Table1[[#This Row],[Fuel Used (in liters)]]),,Table1[[#This Row],[Distance Travelled (km)]]/Table1[[#This Row],[Fuel Used (in liters)]])</f>
        <v>0</v>
      </c>
    </row>
    <row r="2022" spans="2:13">
      <c r="B2022">
        <f>IF(ISBLANK(Table1[[#This Row],[Date]]), ,MONTH(Table1[[#This Row],[Date]]))</f>
        <v>0</v>
      </c>
      <c r="K2022" s="19">
        <f>Table1[[#This Row],[Final Meter Reading (km) ]]-Table1[[#This Row],[Initial Meter Reading (km) ]]</f>
        <v>0</v>
      </c>
      <c r="M2022" s="174">
        <f>IF(ISBLANK(Table1[[#This Row],[Fuel Used (in liters)]]),,Table1[[#This Row],[Distance Travelled (km)]]/Table1[[#This Row],[Fuel Used (in liters)]])</f>
        <v>0</v>
      </c>
    </row>
    <row r="2023" spans="2:13">
      <c r="B2023">
        <f>IF(ISBLANK(Table1[[#This Row],[Date]]), ,MONTH(Table1[[#This Row],[Date]]))</f>
        <v>0</v>
      </c>
      <c r="K2023" s="19">
        <f>Table1[[#This Row],[Final Meter Reading (km) ]]-Table1[[#This Row],[Initial Meter Reading (km) ]]</f>
        <v>0</v>
      </c>
      <c r="M2023" s="174">
        <f>IF(ISBLANK(Table1[[#This Row],[Fuel Used (in liters)]]),,Table1[[#This Row],[Distance Travelled (km)]]/Table1[[#This Row],[Fuel Used (in liters)]])</f>
        <v>0</v>
      </c>
    </row>
    <row r="2024" spans="2:13">
      <c r="B2024">
        <f>IF(ISBLANK(Table1[[#This Row],[Date]]), ,MONTH(Table1[[#This Row],[Date]]))</f>
        <v>0</v>
      </c>
      <c r="K2024" s="19">
        <f>Table1[[#This Row],[Final Meter Reading (km) ]]-Table1[[#This Row],[Initial Meter Reading (km) ]]</f>
        <v>0</v>
      </c>
      <c r="M2024" s="174">
        <f>IF(ISBLANK(Table1[[#This Row],[Fuel Used (in liters)]]),,Table1[[#This Row],[Distance Travelled (km)]]/Table1[[#This Row],[Fuel Used (in liters)]])</f>
        <v>0</v>
      </c>
    </row>
    <row r="2025" spans="2:13">
      <c r="B2025">
        <f>IF(ISBLANK(Table1[[#This Row],[Date]]), ,MONTH(Table1[[#This Row],[Date]]))</f>
        <v>0</v>
      </c>
      <c r="K2025" s="19">
        <f>Table1[[#This Row],[Final Meter Reading (km) ]]-Table1[[#This Row],[Initial Meter Reading (km) ]]</f>
        <v>0</v>
      </c>
      <c r="M2025" s="174">
        <f>IF(ISBLANK(Table1[[#This Row],[Fuel Used (in liters)]]),,Table1[[#This Row],[Distance Travelled (km)]]/Table1[[#This Row],[Fuel Used (in liters)]])</f>
        <v>0</v>
      </c>
    </row>
    <row r="2026" spans="2:13">
      <c r="B2026">
        <f>IF(ISBLANK(Table1[[#This Row],[Date]]), ,MONTH(Table1[[#This Row],[Date]]))</f>
        <v>0</v>
      </c>
      <c r="K2026" s="19">
        <f>Table1[[#This Row],[Final Meter Reading (km) ]]-Table1[[#This Row],[Initial Meter Reading (km) ]]</f>
        <v>0</v>
      </c>
      <c r="M2026" s="174">
        <f>IF(ISBLANK(Table1[[#This Row],[Fuel Used (in liters)]]),,Table1[[#This Row],[Distance Travelled (km)]]/Table1[[#This Row],[Fuel Used (in liters)]])</f>
        <v>0</v>
      </c>
    </row>
    <row r="2027" spans="2:13">
      <c r="B2027">
        <f>IF(ISBLANK(Table1[[#This Row],[Date]]), ,MONTH(Table1[[#This Row],[Date]]))</f>
        <v>0</v>
      </c>
      <c r="K2027" s="19">
        <f>Table1[[#This Row],[Final Meter Reading (km) ]]-Table1[[#This Row],[Initial Meter Reading (km) ]]</f>
        <v>0</v>
      </c>
      <c r="M2027" s="174">
        <f>IF(ISBLANK(Table1[[#This Row],[Fuel Used (in liters)]]),,Table1[[#This Row],[Distance Travelled (km)]]/Table1[[#This Row],[Fuel Used (in liters)]])</f>
        <v>0</v>
      </c>
    </row>
    <row r="2028" spans="2:13">
      <c r="B2028">
        <f>IF(ISBLANK(Table1[[#This Row],[Date]]), ,MONTH(Table1[[#This Row],[Date]]))</f>
        <v>0</v>
      </c>
      <c r="K2028" s="19">
        <f>Table1[[#This Row],[Final Meter Reading (km) ]]-Table1[[#This Row],[Initial Meter Reading (km) ]]</f>
        <v>0</v>
      </c>
      <c r="M2028" s="174">
        <f>IF(ISBLANK(Table1[[#This Row],[Fuel Used (in liters)]]),,Table1[[#This Row],[Distance Travelled (km)]]/Table1[[#This Row],[Fuel Used (in liters)]])</f>
        <v>0</v>
      </c>
    </row>
    <row r="2029" spans="2:13">
      <c r="B2029">
        <f>IF(ISBLANK(Table1[[#This Row],[Date]]), ,MONTH(Table1[[#This Row],[Date]]))</f>
        <v>0</v>
      </c>
      <c r="K2029" s="19">
        <f>Table1[[#This Row],[Final Meter Reading (km) ]]-Table1[[#This Row],[Initial Meter Reading (km) ]]</f>
        <v>0</v>
      </c>
      <c r="M2029" s="174">
        <f>IF(ISBLANK(Table1[[#This Row],[Fuel Used (in liters)]]),,Table1[[#This Row],[Distance Travelled (km)]]/Table1[[#This Row],[Fuel Used (in liters)]])</f>
        <v>0</v>
      </c>
    </row>
    <row r="2030" spans="2:13">
      <c r="B2030">
        <f>IF(ISBLANK(Table1[[#This Row],[Date]]), ,MONTH(Table1[[#This Row],[Date]]))</f>
        <v>0</v>
      </c>
      <c r="K2030" s="19">
        <f>Table1[[#This Row],[Final Meter Reading (km) ]]-Table1[[#This Row],[Initial Meter Reading (km) ]]</f>
        <v>0</v>
      </c>
      <c r="M2030" s="174">
        <f>IF(ISBLANK(Table1[[#This Row],[Fuel Used (in liters)]]),,Table1[[#This Row],[Distance Travelled (km)]]/Table1[[#This Row],[Fuel Used (in liters)]])</f>
        <v>0</v>
      </c>
    </row>
    <row r="2031" spans="2:13">
      <c r="B2031">
        <f>IF(ISBLANK(Table1[[#This Row],[Date]]), ,MONTH(Table1[[#This Row],[Date]]))</f>
        <v>0</v>
      </c>
      <c r="K2031" s="19">
        <f>Table1[[#This Row],[Final Meter Reading (km) ]]-Table1[[#This Row],[Initial Meter Reading (km) ]]</f>
        <v>0</v>
      </c>
      <c r="M2031" s="174">
        <f>IF(ISBLANK(Table1[[#This Row],[Fuel Used (in liters)]]),,Table1[[#This Row],[Distance Travelled (km)]]/Table1[[#This Row],[Fuel Used (in liters)]])</f>
        <v>0</v>
      </c>
    </row>
    <row r="2032" spans="2:13">
      <c r="B2032">
        <f>IF(ISBLANK(Table1[[#This Row],[Date]]), ,MONTH(Table1[[#This Row],[Date]]))</f>
        <v>0</v>
      </c>
      <c r="K2032" s="19">
        <f>Table1[[#This Row],[Final Meter Reading (km) ]]-Table1[[#This Row],[Initial Meter Reading (km) ]]</f>
        <v>0</v>
      </c>
      <c r="M2032" s="174">
        <f>IF(ISBLANK(Table1[[#This Row],[Fuel Used (in liters)]]),,Table1[[#This Row],[Distance Travelled (km)]]/Table1[[#This Row],[Fuel Used (in liters)]])</f>
        <v>0</v>
      </c>
    </row>
    <row r="2033" spans="2:13">
      <c r="B2033">
        <f>IF(ISBLANK(Table1[[#This Row],[Date]]), ,MONTH(Table1[[#This Row],[Date]]))</f>
        <v>0</v>
      </c>
      <c r="K2033" s="19">
        <f>Table1[[#This Row],[Final Meter Reading (km) ]]-Table1[[#This Row],[Initial Meter Reading (km) ]]</f>
        <v>0</v>
      </c>
      <c r="M2033" s="174">
        <f>IF(ISBLANK(Table1[[#This Row],[Fuel Used (in liters)]]),,Table1[[#This Row],[Distance Travelled (km)]]/Table1[[#This Row],[Fuel Used (in liters)]])</f>
        <v>0</v>
      </c>
    </row>
    <row r="2034" spans="2:13">
      <c r="B2034">
        <f>IF(ISBLANK(Table1[[#This Row],[Date]]), ,MONTH(Table1[[#This Row],[Date]]))</f>
        <v>0</v>
      </c>
      <c r="K2034" s="19">
        <f>Table1[[#This Row],[Final Meter Reading (km) ]]-Table1[[#This Row],[Initial Meter Reading (km) ]]</f>
        <v>0</v>
      </c>
      <c r="M2034" s="174">
        <f>IF(ISBLANK(Table1[[#This Row],[Fuel Used (in liters)]]),,Table1[[#This Row],[Distance Travelled (km)]]/Table1[[#This Row],[Fuel Used (in liters)]])</f>
        <v>0</v>
      </c>
    </row>
    <row r="2035" spans="2:13">
      <c r="B2035">
        <f>IF(ISBLANK(Table1[[#This Row],[Date]]), ,MONTH(Table1[[#This Row],[Date]]))</f>
        <v>0</v>
      </c>
      <c r="K2035" s="19">
        <f>Table1[[#This Row],[Final Meter Reading (km) ]]-Table1[[#This Row],[Initial Meter Reading (km) ]]</f>
        <v>0</v>
      </c>
      <c r="M2035" s="174">
        <f>IF(ISBLANK(Table1[[#This Row],[Fuel Used (in liters)]]),,Table1[[#This Row],[Distance Travelled (km)]]/Table1[[#This Row],[Fuel Used (in liters)]])</f>
        <v>0</v>
      </c>
    </row>
    <row r="2036" spans="2:13">
      <c r="B2036">
        <f>IF(ISBLANK(Table1[[#This Row],[Date]]), ,MONTH(Table1[[#This Row],[Date]]))</f>
        <v>0</v>
      </c>
      <c r="K2036" s="19">
        <f>Table1[[#This Row],[Final Meter Reading (km) ]]-Table1[[#This Row],[Initial Meter Reading (km) ]]</f>
        <v>0</v>
      </c>
      <c r="M2036" s="174">
        <f>IF(ISBLANK(Table1[[#This Row],[Fuel Used (in liters)]]),,Table1[[#This Row],[Distance Travelled (km)]]/Table1[[#This Row],[Fuel Used (in liters)]])</f>
        <v>0</v>
      </c>
    </row>
    <row r="2037" spans="2:13">
      <c r="B2037">
        <f>IF(ISBLANK(Table1[[#This Row],[Date]]), ,MONTH(Table1[[#This Row],[Date]]))</f>
        <v>0</v>
      </c>
      <c r="K2037" s="19">
        <f>Table1[[#This Row],[Final Meter Reading (km) ]]-Table1[[#This Row],[Initial Meter Reading (km) ]]</f>
        <v>0</v>
      </c>
      <c r="M2037" s="174">
        <f>IF(ISBLANK(Table1[[#This Row],[Fuel Used (in liters)]]),,Table1[[#This Row],[Distance Travelled (km)]]/Table1[[#This Row],[Fuel Used (in liters)]])</f>
        <v>0</v>
      </c>
    </row>
    <row r="2038" spans="2:13">
      <c r="B2038">
        <f>IF(ISBLANK(Table1[[#This Row],[Date]]), ,MONTH(Table1[[#This Row],[Date]]))</f>
        <v>0</v>
      </c>
      <c r="K2038" s="19">
        <f>Table1[[#This Row],[Final Meter Reading (km) ]]-Table1[[#This Row],[Initial Meter Reading (km) ]]</f>
        <v>0</v>
      </c>
      <c r="M2038" s="174">
        <f>IF(ISBLANK(Table1[[#This Row],[Fuel Used (in liters)]]),,Table1[[#This Row],[Distance Travelled (km)]]/Table1[[#This Row],[Fuel Used (in liters)]])</f>
        <v>0</v>
      </c>
    </row>
    <row r="2039" spans="2:13">
      <c r="B2039">
        <f>IF(ISBLANK(Table1[[#This Row],[Date]]), ,MONTH(Table1[[#This Row],[Date]]))</f>
        <v>0</v>
      </c>
      <c r="K2039" s="19">
        <f>Table1[[#This Row],[Final Meter Reading (km) ]]-Table1[[#This Row],[Initial Meter Reading (km) ]]</f>
        <v>0</v>
      </c>
      <c r="M2039" s="174">
        <f>IF(ISBLANK(Table1[[#This Row],[Fuel Used (in liters)]]),,Table1[[#This Row],[Distance Travelled (km)]]/Table1[[#This Row],[Fuel Used (in liters)]])</f>
        <v>0</v>
      </c>
    </row>
    <row r="2040" spans="2:13">
      <c r="B2040">
        <f>IF(ISBLANK(Table1[[#This Row],[Date]]), ,MONTH(Table1[[#This Row],[Date]]))</f>
        <v>0</v>
      </c>
      <c r="K2040" s="19">
        <f>Table1[[#This Row],[Final Meter Reading (km) ]]-Table1[[#This Row],[Initial Meter Reading (km) ]]</f>
        <v>0</v>
      </c>
      <c r="M2040" s="174">
        <f>IF(ISBLANK(Table1[[#This Row],[Fuel Used (in liters)]]),,Table1[[#This Row],[Distance Travelled (km)]]/Table1[[#This Row],[Fuel Used (in liters)]])</f>
        <v>0</v>
      </c>
    </row>
    <row r="2041" spans="2:13">
      <c r="B2041">
        <f>IF(ISBLANK(Table1[[#This Row],[Date]]), ,MONTH(Table1[[#This Row],[Date]]))</f>
        <v>0</v>
      </c>
      <c r="K2041" s="19">
        <f>Table1[[#This Row],[Final Meter Reading (km) ]]-Table1[[#This Row],[Initial Meter Reading (km) ]]</f>
        <v>0</v>
      </c>
      <c r="M2041" s="174">
        <f>IF(ISBLANK(Table1[[#This Row],[Fuel Used (in liters)]]),,Table1[[#This Row],[Distance Travelled (km)]]/Table1[[#This Row],[Fuel Used (in liters)]])</f>
        <v>0</v>
      </c>
    </row>
    <row r="2042" spans="2:13">
      <c r="B2042">
        <f>IF(ISBLANK(Table1[[#This Row],[Date]]), ,MONTH(Table1[[#This Row],[Date]]))</f>
        <v>0</v>
      </c>
      <c r="K2042" s="19">
        <f>Table1[[#This Row],[Final Meter Reading (km) ]]-Table1[[#This Row],[Initial Meter Reading (km) ]]</f>
        <v>0</v>
      </c>
      <c r="M2042" s="174">
        <f>IF(ISBLANK(Table1[[#This Row],[Fuel Used (in liters)]]),,Table1[[#This Row],[Distance Travelled (km)]]/Table1[[#This Row],[Fuel Used (in liters)]])</f>
        <v>0</v>
      </c>
    </row>
    <row r="2043" spans="2:13">
      <c r="B2043">
        <f>IF(ISBLANK(Table1[[#This Row],[Date]]), ,MONTH(Table1[[#This Row],[Date]]))</f>
        <v>0</v>
      </c>
      <c r="K2043" s="19">
        <f>Table1[[#This Row],[Final Meter Reading (km) ]]-Table1[[#This Row],[Initial Meter Reading (km) ]]</f>
        <v>0</v>
      </c>
      <c r="M2043" s="174">
        <f>IF(ISBLANK(Table1[[#This Row],[Fuel Used (in liters)]]),,Table1[[#This Row],[Distance Travelled (km)]]/Table1[[#This Row],[Fuel Used (in liters)]])</f>
        <v>0</v>
      </c>
    </row>
    <row r="2044" spans="2:13">
      <c r="B2044">
        <f>IF(ISBLANK(Table1[[#This Row],[Date]]), ,MONTH(Table1[[#This Row],[Date]]))</f>
        <v>0</v>
      </c>
      <c r="K2044" s="19">
        <f>Table1[[#This Row],[Final Meter Reading (km) ]]-Table1[[#This Row],[Initial Meter Reading (km) ]]</f>
        <v>0</v>
      </c>
      <c r="M2044" s="174">
        <f>IF(ISBLANK(Table1[[#This Row],[Fuel Used (in liters)]]),,Table1[[#This Row],[Distance Travelled (km)]]/Table1[[#This Row],[Fuel Used (in liters)]])</f>
        <v>0</v>
      </c>
    </row>
    <row r="2045" spans="2:13">
      <c r="B2045">
        <f>IF(ISBLANK(Table1[[#This Row],[Date]]), ,MONTH(Table1[[#This Row],[Date]]))</f>
        <v>0</v>
      </c>
      <c r="K2045" s="19">
        <f>Table1[[#This Row],[Final Meter Reading (km) ]]-Table1[[#This Row],[Initial Meter Reading (km) ]]</f>
        <v>0</v>
      </c>
      <c r="M2045" s="174">
        <f>IF(ISBLANK(Table1[[#This Row],[Fuel Used (in liters)]]),,Table1[[#This Row],[Distance Travelled (km)]]/Table1[[#This Row],[Fuel Used (in liters)]])</f>
        <v>0</v>
      </c>
    </row>
    <row r="2046" spans="2:13">
      <c r="B2046">
        <f>IF(ISBLANK(Table1[[#This Row],[Date]]), ,MONTH(Table1[[#This Row],[Date]]))</f>
        <v>0</v>
      </c>
      <c r="K2046" s="19">
        <f>Table1[[#This Row],[Final Meter Reading (km) ]]-Table1[[#This Row],[Initial Meter Reading (km) ]]</f>
        <v>0</v>
      </c>
      <c r="M2046" s="174">
        <f>IF(ISBLANK(Table1[[#This Row],[Fuel Used (in liters)]]),,Table1[[#This Row],[Distance Travelled (km)]]/Table1[[#This Row],[Fuel Used (in liters)]])</f>
        <v>0</v>
      </c>
    </row>
    <row r="2047" spans="2:13">
      <c r="B2047">
        <f>IF(ISBLANK(Table1[[#This Row],[Date]]), ,MONTH(Table1[[#This Row],[Date]]))</f>
        <v>0</v>
      </c>
      <c r="K2047" s="19">
        <f>Table1[[#This Row],[Final Meter Reading (km) ]]-Table1[[#This Row],[Initial Meter Reading (km) ]]</f>
        <v>0</v>
      </c>
      <c r="M2047" s="174">
        <f>IF(ISBLANK(Table1[[#This Row],[Fuel Used (in liters)]]),,Table1[[#This Row],[Distance Travelled (km)]]/Table1[[#This Row],[Fuel Used (in liters)]])</f>
        <v>0</v>
      </c>
    </row>
    <row r="2048" spans="2:13">
      <c r="B2048">
        <f>IF(ISBLANK(Table1[[#This Row],[Date]]), ,MONTH(Table1[[#This Row],[Date]]))</f>
        <v>0</v>
      </c>
      <c r="K2048" s="19">
        <f>Table1[[#This Row],[Final Meter Reading (km) ]]-Table1[[#This Row],[Initial Meter Reading (km) ]]</f>
        <v>0</v>
      </c>
      <c r="M2048" s="174">
        <f>IF(ISBLANK(Table1[[#This Row],[Fuel Used (in liters)]]),,Table1[[#This Row],[Distance Travelled (km)]]/Table1[[#This Row],[Fuel Used (in liters)]])</f>
        <v>0</v>
      </c>
    </row>
    <row r="2049" spans="2:13">
      <c r="B2049">
        <f>IF(ISBLANK(Table1[[#This Row],[Date]]), ,MONTH(Table1[[#This Row],[Date]]))</f>
        <v>0</v>
      </c>
      <c r="K2049" s="19">
        <f>Table1[[#This Row],[Final Meter Reading (km) ]]-Table1[[#This Row],[Initial Meter Reading (km) ]]</f>
        <v>0</v>
      </c>
      <c r="M2049" s="174">
        <f>IF(ISBLANK(Table1[[#This Row],[Fuel Used (in liters)]]),,Table1[[#This Row],[Distance Travelled (km)]]/Table1[[#This Row],[Fuel Used (in liters)]])</f>
        <v>0</v>
      </c>
    </row>
    <row r="2050" spans="2:13">
      <c r="B2050">
        <f>IF(ISBLANK(Table1[[#This Row],[Date]]), ,MONTH(Table1[[#This Row],[Date]]))</f>
        <v>0</v>
      </c>
      <c r="K2050" s="19">
        <f>Table1[[#This Row],[Final Meter Reading (km) ]]-Table1[[#This Row],[Initial Meter Reading (km) ]]</f>
        <v>0</v>
      </c>
      <c r="M2050" s="174">
        <f>IF(ISBLANK(Table1[[#This Row],[Fuel Used (in liters)]]),,Table1[[#This Row],[Distance Travelled (km)]]/Table1[[#This Row],[Fuel Used (in liters)]])</f>
        <v>0</v>
      </c>
    </row>
    <row r="2051" spans="2:13">
      <c r="B2051">
        <f>IF(ISBLANK(Table1[[#This Row],[Date]]), ,MONTH(Table1[[#This Row],[Date]]))</f>
        <v>0</v>
      </c>
      <c r="K2051" s="19">
        <f>Table1[[#This Row],[Final Meter Reading (km) ]]-Table1[[#This Row],[Initial Meter Reading (km) ]]</f>
        <v>0</v>
      </c>
      <c r="M2051" s="174">
        <f>IF(ISBLANK(Table1[[#This Row],[Fuel Used (in liters)]]),,Table1[[#This Row],[Distance Travelled (km)]]/Table1[[#This Row],[Fuel Used (in liters)]])</f>
        <v>0</v>
      </c>
    </row>
    <row r="2052" spans="2:13">
      <c r="B2052">
        <f>IF(ISBLANK(Table1[[#This Row],[Date]]), ,MONTH(Table1[[#This Row],[Date]]))</f>
        <v>0</v>
      </c>
      <c r="K2052" s="19">
        <f>Table1[[#This Row],[Final Meter Reading (km) ]]-Table1[[#This Row],[Initial Meter Reading (km) ]]</f>
        <v>0</v>
      </c>
      <c r="M2052" s="174">
        <f>IF(ISBLANK(Table1[[#This Row],[Fuel Used (in liters)]]),,Table1[[#This Row],[Distance Travelled (km)]]/Table1[[#This Row],[Fuel Used (in liters)]])</f>
        <v>0</v>
      </c>
    </row>
    <row r="2053" spans="2:13">
      <c r="B2053">
        <f>IF(ISBLANK(Table1[[#This Row],[Date]]), ,MONTH(Table1[[#This Row],[Date]]))</f>
        <v>0</v>
      </c>
      <c r="K2053" s="19">
        <f>Table1[[#This Row],[Final Meter Reading (km) ]]-Table1[[#This Row],[Initial Meter Reading (km) ]]</f>
        <v>0</v>
      </c>
      <c r="M2053" s="174">
        <f>IF(ISBLANK(Table1[[#This Row],[Fuel Used (in liters)]]),,Table1[[#This Row],[Distance Travelled (km)]]/Table1[[#This Row],[Fuel Used (in liters)]])</f>
        <v>0</v>
      </c>
    </row>
    <row r="2054" spans="2:13">
      <c r="B2054">
        <f>IF(ISBLANK(Table1[[#This Row],[Date]]), ,MONTH(Table1[[#This Row],[Date]]))</f>
        <v>0</v>
      </c>
      <c r="K2054" s="19">
        <f>Table1[[#This Row],[Final Meter Reading (km) ]]-Table1[[#This Row],[Initial Meter Reading (km) ]]</f>
        <v>0</v>
      </c>
      <c r="M2054" s="174">
        <f>IF(ISBLANK(Table1[[#This Row],[Fuel Used (in liters)]]),,Table1[[#This Row],[Distance Travelled (km)]]/Table1[[#This Row],[Fuel Used (in liters)]])</f>
        <v>0</v>
      </c>
    </row>
    <row r="2055" spans="2:13">
      <c r="B2055">
        <f>IF(ISBLANK(Table1[[#This Row],[Date]]), ,MONTH(Table1[[#This Row],[Date]]))</f>
        <v>0</v>
      </c>
      <c r="K2055" s="19">
        <f>Table1[[#This Row],[Final Meter Reading (km) ]]-Table1[[#This Row],[Initial Meter Reading (km) ]]</f>
        <v>0</v>
      </c>
      <c r="M2055" s="174">
        <f>IF(ISBLANK(Table1[[#This Row],[Fuel Used (in liters)]]),,Table1[[#This Row],[Distance Travelled (km)]]/Table1[[#This Row],[Fuel Used (in liters)]])</f>
        <v>0</v>
      </c>
    </row>
    <row r="2056" spans="2:13">
      <c r="B2056">
        <f>IF(ISBLANK(Table1[[#This Row],[Date]]), ,MONTH(Table1[[#This Row],[Date]]))</f>
        <v>0</v>
      </c>
      <c r="K2056" s="19">
        <f>Table1[[#This Row],[Final Meter Reading (km) ]]-Table1[[#This Row],[Initial Meter Reading (km) ]]</f>
        <v>0</v>
      </c>
      <c r="M2056" s="174">
        <f>IF(ISBLANK(Table1[[#This Row],[Fuel Used (in liters)]]),,Table1[[#This Row],[Distance Travelled (km)]]/Table1[[#This Row],[Fuel Used (in liters)]])</f>
        <v>0</v>
      </c>
    </row>
    <row r="2057" spans="2:13">
      <c r="B2057">
        <f>IF(ISBLANK(Table1[[#This Row],[Date]]), ,MONTH(Table1[[#This Row],[Date]]))</f>
        <v>0</v>
      </c>
      <c r="K2057" s="19">
        <f>Table1[[#This Row],[Final Meter Reading (km) ]]-Table1[[#This Row],[Initial Meter Reading (km) ]]</f>
        <v>0</v>
      </c>
      <c r="M2057" s="174">
        <f>IF(ISBLANK(Table1[[#This Row],[Fuel Used (in liters)]]),,Table1[[#This Row],[Distance Travelled (km)]]/Table1[[#This Row],[Fuel Used (in liters)]])</f>
        <v>0</v>
      </c>
    </row>
    <row r="2058" spans="2:13">
      <c r="B2058">
        <f>IF(ISBLANK(Table1[[#This Row],[Date]]), ,MONTH(Table1[[#This Row],[Date]]))</f>
        <v>0</v>
      </c>
      <c r="K2058" s="19">
        <f>Table1[[#This Row],[Final Meter Reading (km) ]]-Table1[[#This Row],[Initial Meter Reading (km) ]]</f>
        <v>0</v>
      </c>
      <c r="M2058" s="174">
        <f>IF(ISBLANK(Table1[[#This Row],[Fuel Used (in liters)]]),,Table1[[#This Row],[Distance Travelled (km)]]/Table1[[#This Row],[Fuel Used (in liters)]])</f>
        <v>0</v>
      </c>
    </row>
    <row r="2059" spans="2:13">
      <c r="B2059">
        <f>IF(ISBLANK(Table1[[#This Row],[Date]]), ,MONTH(Table1[[#This Row],[Date]]))</f>
        <v>0</v>
      </c>
      <c r="K2059" s="19">
        <f>Table1[[#This Row],[Final Meter Reading (km) ]]-Table1[[#This Row],[Initial Meter Reading (km) ]]</f>
        <v>0</v>
      </c>
      <c r="M2059" s="174">
        <f>IF(ISBLANK(Table1[[#This Row],[Fuel Used (in liters)]]),,Table1[[#This Row],[Distance Travelled (km)]]/Table1[[#This Row],[Fuel Used (in liters)]])</f>
        <v>0</v>
      </c>
    </row>
    <row r="2060" spans="2:13">
      <c r="B2060">
        <f>IF(ISBLANK(Table1[[#This Row],[Date]]), ,MONTH(Table1[[#This Row],[Date]]))</f>
        <v>0</v>
      </c>
      <c r="K2060" s="19">
        <f>Table1[[#This Row],[Final Meter Reading (km) ]]-Table1[[#This Row],[Initial Meter Reading (km) ]]</f>
        <v>0</v>
      </c>
      <c r="M2060" s="174">
        <f>IF(ISBLANK(Table1[[#This Row],[Fuel Used (in liters)]]),,Table1[[#This Row],[Distance Travelled (km)]]/Table1[[#This Row],[Fuel Used (in liters)]])</f>
        <v>0</v>
      </c>
    </row>
    <row r="2061" spans="2:13">
      <c r="B2061">
        <f>IF(ISBLANK(Table1[[#This Row],[Date]]), ,MONTH(Table1[[#This Row],[Date]]))</f>
        <v>0</v>
      </c>
      <c r="K2061" s="19">
        <f>Table1[[#This Row],[Final Meter Reading (km) ]]-Table1[[#This Row],[Initial Meter Reading (km) ]]</f>
        <v>0</v>
      </c>
      <c r="M2061" s="174">
        <f>IF(ISBLANK(Table1[[#This Row],[Fuel Used (in liters)]]),,Table1[[#This Row],[Distance Travelled (km)]]/Table1[[#This Row],[Fuel Used (in liters)]])</f>
        <v>0</v>
      </c>
    </row>
    <row r="2062" spans="2:13">
      <c r="B2062">
        <f>IF(ISBLANK(Table1[[#This Row],[Date]]), ,MONTH(Table1[[#This Row],[Date]]))</f>
        <v>0</v>
      </c>
      <c r="K2062" s="19">
        <f>Table1[[#This Row],[Final Meter Reading (km) ]]-Table1[[#This Row],[Initial Meter Reading (km) ]]</f>
        <v>0</v>
      </c>
      <c r="M2062" s="174">
        <f>IF(ISBLANK(Table1[[#This Row],[Fuel Used (in liters)]]),,Table1[[#This Row],[Distance Travelled (km)]]/Table1[[#This Row],[Fuel Used (in liters)]])</f>
        <v>0</v>
      </c>
    </row>
    <row r="2063" spans="2:13">
      <c r="B2063">
        <f>IF(ISBLANK(Table1[[#This Row],[Date]]), ,MONTH(Table1[[#This Row],[Date]]))</f>
        <v>0</v>
      </c>
      <c r="K2063" s="19">
        <f>Table1[[#This Row],[Final Meter Reading (km) ]]-Table1[[#This Row],[Initial Meter Reading (km) ]]</f>
        <v>0</v>
      </c>
      <c r="M2063" s="174">
        <f>IF(ISBLANK(Table1[[#This Row],[Fuel Used (in liters)]]),,Table1[[#This Row],[Distance Travelled (km)]]/Table1[[#This Row],[Fuel Used (in liters)]])</f>
        <v>0</v>
      </c>
    </row>
    <row r="2064" spans="2:13">
      <c r="B2064">
        <f>IF(ISBLANK(Table1[[#This Row],[Date]]), ,MONTH(Table1[[#This Row],[Date]]))</f>
        <v>0</v>
      </c>
      <c r="K2064" s="19">
        <f>Table1[[#This Row],[Final Meter Reading (km) ]]-Table1[[#This Row],[Initial Meter Reading (km) ]]</f>
        <v>0</v>
      </c>
      <c r="M2064" s="174">
        <f>IF(ISBLANK(Table1[[#This Row],[Fuel Used (in liters)]]),,Table1[[#This Row],[Distance Travelled (km)]]/Table1[[#This Row],[Fuel Used (in liters)]])</f>
        <v>0</v>
      </c>
    </row>
    <row r="2065" spans="2:13">
      <c r="B2065">
        <f>IF(ISBLANK(Table1[[#This Row],[Date]]), ,MONTH(Table1[[#This Row],[Date]]))</f>
        <v>0</v>
      </c>
      <c r="K2065" s="19">
        <f>Table1[[#This Row],[Final Meter Reading (km) ]]-Table1[[#This Row],[Initial Meter Reading (km) ]]</f>
        <v>0</v>
      </c>
      <c r="M2065" s="174">
        <f>IF(ISBLANK(Table1[[#This Row],[Fuel Used (in liters)]]),,Table1[[#This Row],[Distance Travelled (km)]]/Table1[[#This Row],[Fuel Used (in liters)]])</f>
        <v>0</v>
      </c>
    </row>
    <row r="2066" spans="2:13">
      <c r="B2066">
        <f>IF(ISBLANK(Table1[[#This Row],[Date]]), ,MONTH(Table1[[#This Row],[Date]]))</f>
        <v>0</v>
      </c>
      <c r="K2066" s="19">
        <f>Table1[[#This Row],[Final Meter Reading (km) ]]-Table1[[#This Row],[Initial Meter Reading (km) ]]</f>
        <v>0</v>
      </c>
      <c r="M2066" s="174">
        <f>IF(ISBLANK(Table1[[#This Row],[Fuel Used (in liters)]]),,Table1[[#This Row],[Distance Travelled (km)]]/Table1[[#This Row],[Fuel Used (in liters)]])</f>
        <v>0</v>
      </c>
    </row>
    <row r="2067" spans="2:13">
      <c r="B2067">
        <f>IF(ISBLANK(Table1[[#This Row],[Date]]), ,MONTH(Table1[[#This Row],[Date]]))</f>
        <v>0</v>
      </c>
      <c r="K2067" s="19">
        <f>Table1[[#This Row],[Final Meter Reading (km) ]]-Table1[[#This Row],[Initial Meter Reading (km) ]]</f>
        <v>0</v>
      </c>
      <c r="M2067" s="174">
        <f>IF(ISBLANK(Table1[[#This Row],[Fuel Used (in liters)]]),,Table1[[#This Row],[Distance Travelled (km)]]/Table1[[#This Row],[Fuel Used (in liters)]])</f>
        <v>0</v>
      </c>
    </row>
    <row r="2068" spans="2:13">
      <c r="B2068">
        <f>IF(ISBLANK(Table1[[#This Row],[Date]]), ,MONTH(Table1[[#This Row],[Date]]))</f>
        <v>0</v>
      </c>
      <c r="K2068" s="19">
        <f>Table1[[#This Row],[Final Meter Reading (km) ]]-Table1[[#This Row],[Initial Meter Reading (km) ]]</f>
        <v>0</v>
      </c>
      <c r="M2068" s="174">
        <f>IF(ISBLANK(Table1[[#This Row],[Fuel Used (in liters)]]),,Table1[[#This Row],[Distance Travelled (km)]]/Table1[[#This Row],[Fuel Used (in liters)]])</f>
        <v>0</v>
      </c>
    </row>
    <row r="2069" spans="2:13">
      <c r="B2069">
        <f>IF(ISBLANK(Table1[[#This Row],[Date]]), ,MONTH(Table1[[#This Row],[Date]]))</f>
        <v>0</v>
      </c>
      <c r="K2069" s="19">
        <f>Table1[[#This Row],[Final Meter Reading (km) ]]-Table1[[#This Row],[Initial Meter Reading (km) ]]</f>
        <v>0</v>
      </c>
      <c r="M2069" s="174">
        <f>IF(ISBLANK(Table1[[#This Row],[Fuel Used (in liters)]]),,Table1[[#This Row],[Distance Travelled (km)]]/Table1[[#This Row],[Fuel Used (in liters)]])</f>
        <v>0</v>
      </c>
    </row>
    <row r="2070" spans="2:13">
      <c r="B2070">
        <f>IF(ISBLANK(Table1[[#This Row],[Date]]), ,MONTH(Table1[[#This Row],[Date]]))</f>
        <v>0</v>
      </c>
      <c r="K2070" s="19">
        <f>Table1[[#This Row],[Final Meter Reading (km) ]]-Table1[[#This Row],[Initial Meter Reading (km) ]]</f>
        <v>0</v>
      </c>
      <c r="M2070" s="174">
        <f>IF(ISBLANK(Table1[[#This Row],[Fuel Used (in liters)]]),,Table1[[#This Row],[Distance Travelled (km)]]/Table1[[#This Row],[Fuel Used (in liters)]])</f>
        <v>0</v>
      </c>
    </row>
    <row r="2071" spans="2:13">
      <c r="B2071">
        <f>IF(ISBLANK(Table1[[#This Row],[Date]]), ,MONTH(Table1[[#This Row],[Date]]))</f>
        <v>0</v>
      </c>
      <c r="K2071" s="19">
        <f>Table1[[#This Row],[Final Meter Reading (km) ]]-Table1[[#This Row],[Initial Meter Reading (km) ]]</f>
        <v>0</v>
      </c>
      <c r="M2071" s="174">
        <f>IF(ISBLANK(Table1[[#This Row],[Fuel Used (in liters)]]),,Table1[[#This Row],[Distance Travelled (km)]]/Table1[[#This Row],[Fuel Used (in liters)]])</f>
        <v>0</v>
      </c>
    </row>
    <row r="2072" spans="2:13">
      <c r="B2072">
        <f>IF(ISBLANK(Table1[[#This Row],[Date]]), ,MONTH(Table1[[#This Row],[Date]]))</f>
        <v>0</v>
      </c>
      <c r="K2072" s="19">
        <f>Table1[[#This Row],[Final Meter Reading (km) ]]-Table1[[#This Row],[Initial Meter Reading (km) ]]</f>
        <v>0</v>
      </c>
      <c r="M2072" s="174">
        <f>IF(ISBLANK(Table1[[#This Row],[Fuel Used (in liters)]]),,Table1[[#This Row],[Distance Travelled (km)]]/Table1[[#This Row],[Fuel Used (in liters)]])</f>
        <v>0</v>
      </c>
    </row>
    <row r="2073" spans="2:13">
      <c r="B2073">
        <f>IF(ISBLANK(Table1[[#This Row],[Date]]), ,MONTH(Table1[[#This Row],[Date]]))</f>
        <v>0</v>
      </c>
      <c r="K2073" s="19">
        <f>Table1[[#This Row],[Final Meter Reading (km) ]]-Table1[[#This Row],[Initial Meter Reading (km) ]]</f>
        <v>0</v>
      </c>
      <c r="M2073" s="174">
        <f>IF(ISBLANK(Table1[[#This Row],[Fuel Used (in liters)]]),,Table1[[#This Row],[Distance Travelled (km)]]/Table1[[#This Row],[Fuel Used (in liters)]])</f>
        <v>0</v>
      </c>
    </row>
    <row r="2074" spans="2:13">
      <c r="B2074">
        <f>IF(ISBLANK(Table1[[#This Row],[Date]]), ,MONTH(Table1[[#This Row],[Date]]))</f>
        <v>0</v>
      </c>
      <c r="K2074" s="19">
        <f>Table1[[#This Row],[Final Meter Reading (km) ]]-Table1[[#This Row],[Initial Meter Reading (km) ]]</f>
        <v>0</v>
      </c>
      <c r="M2074" s="174">
        <f>IF(ISBLANK(Table1[[#This Row],[Fuel Used (in liters)]]),,Table1[[#This Row],[Distance Travelled (km)]]/Table1[[#This Row],[Fuel Used (in liters)]])</f>
        <v>0</v>
      </c>
    </row>
    <row r="2075" spans="2:13">
      <c r="B2075">
        <f>IF(ISBLANK(Table1[[#This Row],[Date]]), ,MONTH(Table1[[#This Row],[Date]]))</f>
        <v>0</v>
      </c>
      <c r="K2075" s="19">
        <f>Table1[[#This Row],[Final Meter Reading (km) ]]-Table1[[#This Row],[Initial Meter Reading (km) ]]</f>
        <v>0</v>
      </c>
      <c r="M2075" s="174">
        <f>IF(ISBLANK(Table1[[#This Row],[Fuel Used (in liters)]]),,Table1[[#This Row],[Distance Travelled (km)]]/Table1[[#This Row],[Fuel Used (in liters)]])</f>
        <v>0</v>
      </c>
    </row>
    <row r="2076" spans="2:13">
      <c r="B2076">
        <f>IF(ISBLANK(Table1[[#This Row],[Date]]), ,MONTH(Table1[[#This Row],[Date]]))</f>
        <v>0</v>
      </c>
      <c r="K2076" s="19">
        <f>Table1[[#This Row],[Final Meter Reading (km) ]]-Table1[[#This Row],[Initial Meter Reading (km) ]]</f>
        <v>0</v>
      </c>
      <c r="M2076" s="174">
        <f>IF(ISBLANK(Table1[[#This Row],[Fuel Used (in liters)]]),,Table1[[#This Row],[Distance Travelled (km)]]/Table1[[#This Row],[Fuel Used (in liters)]])</f>
        <v>0</v>
      </c>
    </row>
    <row r="2077" spans="2:13">
      <c r="B2077">
        <f>IF(ISBLANK(Table1[[#This Row],[Date]]), ,MONTH(Table1[[#This Row],[Date]]))</f>
        <v>0</v>
      </c>
      <c r="K2077" s="19">
        <f>Table1[[#This Row],[Final Meter Reading (km) ]]-Table1[[#This Row],[Initial Meter Reading (km) ]]</f>
        <v>0</v>
      </c>
      <c r="M2077" s="174">
        <f>IF(ISBLANK(Table1[[#This Row],[Fuel Used (in liters)]]),,Table1[[#This Row],[Distance Travelled (km)]]/Table1[[#This Row],[Fuel Used (in liters)]])</f>
        <v>0</v>
      </c>
    </row>
    <row r="2078" spans="2:13">
      <c r="B2078">
        <f>IF(ISBLANK(Table1[[#This Row],[Date]]), ,MONTH(Table1[[#This Row],[Date]]))</f>
        <v>0</v>
      </c>
      <c r="K2078" s="19">
        <f>Table1[[#This Row],[Final Meter Reading (km) ]]-Table1[[#This Row],[Initial Meter Reading (km) ]]</f>
        <v>0</v>
      </c>
      <c r="M2078" s="174">
        <f>IF(ISBLANK(Table1[[#This Row],[Fuel Used (in liters)]]),,Table1[[#This Row],[Distance Travelled (km)]]/Table1[[#This Row],[Fuel Used (in liters)]])</f>
        <v>0</v>
      </c>
    </row>
    <row r="2079" spans="2:13">
      <c r="B2079">
        <f>IF(ISBLANK(Table1[[#This Row],[Date]]), ,MONTH(Table1[[#This Row],[Date]]))</f>
        <v>0</v>
      </c>
      <c r="K2079" s="19">
        <f>Table1[[#This Row],[Final Meter Reading (km) ]]-Table1[[#This Row],[Initial Meter Reading (km) ]]</f>
        <v>0</v>
      </c>
      <c r="M2079" s="174">
        <f>IF(ISBLANK(Table1[[#This Row],[Fuel Used (in liters)]]),,Table1[[#This Row],[Distance Travelled (km)]]/Table1[[#This Row],[Fuel Used (in liters)]])</f>
        <v>0</v>
      </c>
    </row>
    <row r="2080" spans="2:13">
      <c r="B2080">
        <f>IF(ISBLANK(Table1[[#This Row],[Date]]), ,MONTH(Table1[[#This Row],[Date]]))</f>
        <v>0</v>
      </c>
      <c r="K2080" s="19">
        <f>Table1[[#This Row],[Final Meter Reading (km) ]]-Table1[[#This Row],[Initial Meter Reading (km) ]]</f>
        <v>0</v>
      </c>
      <c r="M2080" s="174">
        <f>IF(ISBLANK(Table1[[#This Row],[Fuel Used (in liters)]]),,Table1[[#This Row],[Distance Travelled (km)]]/Table1[[#This Row],[Fuel Used (in liters)]])</f>
        <v>0</v>
      </c>
    </row>
    <row r="2081" spans="2:13">
      <c r="B2081">
        <f>IF(ISBLANK(Table1[[#This Row],[Date]]), ,MONTH(Table1[[#This Row],[Date]]))</f>
        <v>0</v>
      </c>
      <c r="K2081" s="19">
        <f>Table1[[#This Row],[Final Meter Reading (km) ]]-Table1[[#This Row],[Initial Meter Reading (km) ]]</f>
        <v>0</v>
      </c>
      <c r="M2081" s="174">
        <f>IF(ISBLANK(Table1[[#This Row],[Fuel Used (in liters)]]),,Table1[[#This Row],[Distance Travelled (km)]]/Table1[[#This Row],[Fuel Used (in liters)]])</f>
        <v>0</v>
      </c>
    </row>
    <row r="2082" spans="2:13">
      <c r="B2082">
        <f>IF(ISBLANK(Table1[[#This Row],[Date]]), ,MONTH(Table1[[#This Row],[Date]]))</f>
        <v>0</v>
      </c>
      <c r="K2082" s="19">
        <f>Table1[[#This Row],[Final Meter Reading (km) ]]-Table1[[#This Row],[Initial Meter Reading (km) ]]</f>
        <v>0</v>
      </c>
      <c r="M2082" s="174">
        <f>IF(ISBLANK(Table1[[#This Row],[Fuel Used (in liters)]]),,Table1[[#This Row],[Distance Travelled (km)]]/Table1[[#This Row],[Fuel Used (in liters)]])</f>
        <v>0</v>
      </c>
    </row>
    <row r="2083" spans="2:13">
      <c r="B2083">
        <f>IF(ISBLANK(Table1[[#This Row],[Date]]), ,MONTH(Table1[[#This Row],[Date]]))</f>
        <v>0</v>
      </c>
      <c r="K2083" s="19">
        <f>Table1[[#This Row],[Final Meter Reading (km) ]]-Table1[[#This Row],[Initial Meter Reading (km) ]]</f>
        <v>0</v>
      </c>
      <c r="M2083" s="174">
        <f>IF(ISBLANK(Table1[[#This Row],[Fuel Used (in liters)]]),,Table1[[#This Row],[Distance Travelled (km)]]/Table1[[#This Row],[Fuel Used (in liters)]])</f>
        <v>0</v>
      </c>
    </row>
    <row r="2084" spans="2:13">
      <c r="B2084">
        <f>IF(ISBLANK(Table1[[#This Row],[Date]]), ,MONTH(Table1[[#This Row],[Date]]))</f>
        <v>0</v>
      </c>
      <c r="K2084" s="19">
        <f>Table1[[#This Row],[Final Meter Reading (km) ]]-Table1[[#This Row],[Initial Meter Reading (km) ]]</f>
        <v>0</v>
      </c>
      <c r="M2084" s="174">
        <f>IF(ISBLANK(Table1[[#This Row],[Fuel Used (in liters)]]),,Table1[[#This Row],[Distance Travelled (km)]]/Table1[[#This Row],[Fuel Used (in liters)]])</f>
        <v>0</v>
      </c>
    </row>
    <row r="2085" spans="2:13">
      <c r="B2085">
        <f>IF(ISBLANK(Table1[[#This Row],[Date]]), ,MONTH(Table1[[#This Row],[Date]]))</f>
        <v>0</v>
      </c>
      <c r="K2085" s="19">
        <f>Table1[[#This Row],[Final Meter Reading (km) ]]-Table1[[#This Row],[Initial Meter Reading (km) ]]</f>
        <v>0</v>
      </c>
      <c r="M2085" s="174">
        <f>IF(ISBLANK(Table1[[#This Row],[Fuel Used (in liters)]]),,Table1[[#This Row],[Distance Travelled (km)]]/Table1[[#This Row],[Fuel Used (in liters)]])</f>
        <v>0</v>
      </c>
    </row>
    <row r="2086" spans="2:13">
      <c r="B2086">
        <f>IF(ISBLANK(Table1[[#This Row],[Date]]), ,MONTH(Table1[[#This Row],[Date]]))</f>
        <v>0</v>
      </c>
      <c r="K2086" s="19">
        <f>Table1[[#This Row],[Final Meter Reading (km) ]]-Table1[[#This Row],[Initial Meter Reading (km) ]]</f>
        <v>0</v>
      </c>
      <c r="M2086" s="174">
        <f>IF(ISBLANK(Table1[[#This Row],[Fuel Used (in liters)]]),,Table1[[#This Row],[Distance Travelled (km)]]/Table1[[#This Row],[Fuel Used (in liters)]])</f>
        <v>0</v>
      </c>
    </row>
    <row r="2087" spans="2:13">
      <c r="B2087">
        <f>IF(ISBLANK(Table1[[#This Row],[Date]]), ,MONTH(Table1[[#This Row],[Date]]))</f>
        <v>0</v>
      </c>
      <c r="K2087" s="19">
        <f>Table1[[#This Row],[Final Meter Reading (km) ]]-Table1[[#This Row],[Initial Meter Reading (km) ]]</f>
        <v>0</v>
      </c>
      <c r="M2087" s="174">
        <f>IF(ISBLANK(Table1[[#This Row],[Fuel Used (in liters)]]),,Table1[[#This Row],[Distance Travelled (km)]]/Table1[[#This Row],[Fuel Used (in liters)]])</f>
        <v>0</v>
      </c>
    </row>
    <row r="2088" spans="2:13">
      <c r="B2088">
        <f>IF(ISBLANK(Table1[[#This Row],[Date]]), ,MONTH(Table1[[#This Row],[Date]]))</f>
        <v>0</v>
      </c>
      <c r="K2088" s="19">
        <f>Table1[[#This Row],[Final Meter Reading (km) ]]-Table1[[#This Row],[Initial Meter Reading (km) ]]</f>
        <v>0</v>
      </c>
      <c r="M2088" s="174">
        <f>IF(ISBLANK(Table1[[#This Row],[Fuel Used (in liters)]]),,Table1[[#This Row],[Distance Travelled (km)]]/Table1[[#This Row],[Fuel Used (in liters)]])</f>
        <v>0</v>
      </c>
    </row>
    <row r="2089" spans="2:13">
      <c r="B2089">
        <f>IF(ISBLANK(Table1[[#This Row],[Date]]), ,MONTH(Table1[[#This Row],[Date]]))</f>
        <v>0</v>
      </c>
      <c r="K2089" s="19">
        <f>Table1[[#This Row],[Final Meter Reading (km) ]]-Table1[[#This Row],[Initial Meter Reading (km) ]]</f>
        <v>0</v>
      </c>
      <c r="M2089" s="174">
        <f>IF(ISBLANK(Table1[[#This Row],[Fuel Used (in liters)]]),,Table1[[#This Row],[Distance Travelled (km)]]/Table1[[#This Row],[Fuel Used (in liters)]])</f>
        <v>0</v>
      </c>
    </row>
    <row r="2090" spans="2:13">
      <c r="B2090">
        <f>IF(ISBLANK(Table1[[#This Row],[Date]]), ,MONTH(Table1[[#This Row],[Date]]))</f>
        <v>0</v>
      </c>
      <c r="K2090" s="19">
        <f>Table1[[#This Row],[Final Meter Reading (km) ]]-Table1[[#This Row],[Initial Meter Reading (km) ]]</f>
        <v>0</v>
      </c>
      <c r="M2090" s="174">
        <f>IF(ISBLANK(Table1[[#This Row],[Fuel Used (in liters)]]),,Table1[[#This Row],[Distance Travelled (km)]]/Table1[[#This Row],[Fuel Used (in liters)]])</f>
        <v>0</v>
      </c>
    </row>
    <row r="2091" spans="2:13">
      <c r="B2091">
        <f>IF(ISBLANK(Table1[[#This Row],[Date]]), ,MONTH(Table1[[#This Row],[Date]]))</f>
        <v>0</v>
      </c>
      <c r="K2091" s="19">
        <f>Table1[[#This Row],[Final Meter Reading (km) ]]-Table1[[#This Row],[Initial Meter Reading (km) ]]</f>
        <v>0</v>
      </c>
      <c r="M2091" s="174">
        <f>IF(ISBLANK(Table1[[#This Row],[Fuel Used (in liters)]]),,Table1[[#This Row],[Distance Travelled (km)]]/Table1[[#This Row],[Fuel Used (in liters)]])</f>
        <v>0</v>
      </c>
    </row>
    <row r="2092" spans="2:13">
      <c r="B2092">
        <f>IF(ISBLANK(Table1[[#This Row],[Date]]), ,MONTH(Table1[[#This Row],[Date]]))</f>
        <v>0</v>
      </c>
      <c r="K2092" s="19">
        <f>Table1[[#This Row],[Final Meter Reading (km) ]]-Table1[[#This Row],[Initial Meter Reading (km) ]]</f>
        <v>0</v>
      </c>
      <c r="M2092" s="174">
        <f>IF(ISBLANK(Table1[[#This Row],[Fuel Used (in liters)]]),,Table1[[#This Row],[Distance Travelled (km)]]/Table1[[#This Row],[Fuel Used (in liters)]])</f>
        <v>0</v>
      </c>
    </row>
    <row r="2093" spans="2:13">
      <c r="B2093">
        <f>IF(ISBLANK(Table1[[#This Row],[Date]]), ,MONTH(Table1[[#This Row],[Date]]))</f>
        <v>0</v>
      </c>
      <c r="K2093" s="19">
        <f>Table1[[#This Row],[Final Meter Reading (km) ]]-Table1[[#This Row],[Initial Meter Reading (km) ]]</f>
        <v>0</v>
      </c>
      <c r="M2093" s="174">
        <f>IF(ISBLANK(Table1[[#This Row],[Fuel Used (in liters)]]),,Table1[[#This Row],[Distance Travelled (km)]]/Table1[[#This Row],[Fuel Used (in liters)]])</f>
        <v>0</v>
      </c>
    </row>
    <row r="2094" spans="2:13">
      <c r="B2094">
        <f>IF(ISBLANK(Table1[[#This Row],[Date]]), ,MONTH(Table1[[#This Row],[Date]]))</f>
        <v>0</v>
      </c>
      <c r="K2094" s="19">
        <f>Table1[[#This Row],[Final Meter Reading (km) ]]-Table1[[#This Row],[Initial Meter Reading (km) ]]</f>
        <v>0</v>
      </c>
      <c r="M2094" s="174">
        <f>IF(ISBLANK(Table1[[#This Row],[Fuel Used (in liters)]]),,Table1[[#This Row],[Distance Travelled (km)]]/Table1[[#This Row],[Fuel Used (in liters)]])</f>
        <v>0</v>
      </c>
    </row>
    <row r="2095" spans="2:13">
      <c r="B2095">
        <f>IF(ISBLANK(Table1[[#This Row],[Date]]), ,MONTH(Table1[[#This Row],[Date]]))</f>
        <v>0</v>
      </c>
      <c r="K2095" s="19">
        <f>Table1[[#This Row],[Final Meter Reading (km) ]]-Table1[[#This Row],[Initial Meter Reading (km) ]]</f>
        <v>0</v>
      </c>
      <c r="M2095" s="174">
        <f>IF(ISBLANK(Table1[[#This Row],[Fuel Used (in liters)]]),,Table1[[#This Row],[Distance Travelled (km)]]/Table1[[#This Row],[Fuel Used (in liters)]])</f>
        <v>0</v>
      </c>
    </row>
    <row r="2096" spans="2:13">
      <c r="B2096">
        <f>IF(ISBLANK(Table1[[#This Row],[Date]]), ,MONTH(Table1[[#This Row],[Date]]))</f>
        <v>0</v>
      </c>
      <c r="K2096" s="19">
        <f>Table1[[#This Row],[Final Meter Reading (km) ]]-Table1[[#This Row],[Initial Meter Reading (km) ]]</f>
        <v>0</v>
      </c>
      <c r="M2096" s="174">
        <f>IF(ISBLANK(Table1[[#This Row],[Fuel Used (in liters)]]),,Table1[[#This Row],[Distance Travelled (km)]]/Table1[[#This Row],[Fuel Used (in liters)]])</f>
        <v>0</v>
      </c>
    </row>
    <row r="2097" spans="2:13">
      <c r="B2097">
        <f>IF(ISBLANK(Table1[[#This Row],[Date]]), ,MONTH(Table1[[#This Row],[Date]]))</f>
        <v>0</v>
      </c>
      <c r="K2097" s="19">
        <f>Table1[[#This Row],[Final Meter Reading (km) ]]-Table1[[#This Row],[Initial Meter Reading (km) ]]</f>
        <v>0</v>
      </c>
      <c r="M2097" s="174">
        <f>IF(ISBLANK(Table1[[#This Row],[Fuel Used (in liters)]]),,Table1[[#This Row],[Distance Travelled (km)]]/Table1[[#This Row],[Fuel Used (in liters)]])</f>
        <v>0</v>
      </c>
    </row>
    <row r="2098" spans="2:13">
      <c r="B2098">
        <f>IF(ISBLANK(Table1[[#This Row],[Date]]), ,MONTH(Table1[[#This Row],[Date]]))</f>
        <v>0</v>
      </c>
      <c r="K2098" s="19">
        <f>Table1[[#This Row],[Final Meter Reading (km) ]]-Table1[[#This Row],[Initial Meter Reading (km) ]]</f>
        <v>0</v>
      </c>
      <c r="M2098" s="174">
        <f>IF(ISBLANK(Table1[[#This Row],[Fuel Used (in liters)]]),,Table1[[#This Row],[Distance Travelled (km)]]/Table1[[#This Row],[Fuel Used (in liters)]])</f>
        <v>0</v>
      </c>
    </row>
    <row r="2099" spans="2:13">
      <c r="B2099">
        <f>IF(ISBLANK(Table1[[#This Row],[Date]]), ,MONTH(Table1[[#This Row],[Date]]))</f>
        <v>0</v>
      </c>
      <c r="K2099" s="19">
        <f>Table1[[#This Row],[Final Meter Reading (km) ]]-Table1[[#This Row],[Initial Meter Reading (km) ]]</f>
        <v>0</v>
      </c>
      <c r="M2099" s="174">
        <f>IF(ISBLANK(Table1[[#This Row],[Fuel Used (in liters)]]),,Table1[[#This Row],[Distance Travelled (km)]]/Table1[[#This Row],[Fuel Used (in liters)]])</f>
        <v>0</v>
      </c>
    </row>
    <row r="2100" spans="2:13">
      <c r="B2100">
        <f>IF(ISBLANK(Table1[[#This Row],[Date]]), ,MONTH(Table1[[#This Row],[Date]]))</f>
        <v>0</v>
      </c>
      <c r="K2100" s="19">
        <f>Table1[[#This Row],[Final Meter Reading (km) ]]-Table1[[#This Row],[Initial Meter Reading (km) ]]</f>
        <v>0</v>
      </c>
      <c r="M2100" s="174">
        <f>IF(ISBLANK(Table1[[#This Row],[Fuel Used (in liters)]]),,Table1[[#This Row],[Distance Travelled (km)]]/Table1[[#This Row],[Fuel Used (in liters)]])</f>
        <v>0</v>
      </c>
    </row>
    <row r="2101" spans="2:13">
      <c r="B2101">
        <f>IF(ISBLANK(Table1[[#This Row],[Date]]), ,MONTH(Table1[[#This Row],[Date]]))</f>
        <v>0</v>
      </c>
      <c r="K2101" s="19">
        <f>Table1[[#This Row],[Final Meter Reading (km) ]]-Table1[[#This Row],[Initial Meter Reading (km) ]]</f>
        <v>0</v>
      </c>
      <c r="M2101" s="174">
        <f>IF(ISBLANK(Table1[[#This Row],[Fuel Used (in liters)]]),,Table1[[#This Row],[Distance Travelled (km)]]/Table1[[#This Row],[Fuel Used (in liters)]])</f>
        <v>0</v>
      </c>
    </row>
    <row r="2102" spans="2:13">
      <c r="B2102">
        <f>IF(ISBLANK(Table1[[#This Row],[Date]]), ,MONTH(Table1[[#This Row],[Date]]))</f>
        <v>0</v>
      </c>
      <c r="K2102" s="19">
        <f>Table1[[#This Row],[Final Meter Reading (km) ]]-Table1[[#This Row],[Initial Meter Reading (km) ]]</f>
        <v>0</v>
      </c>
      <c r="M2102" s="174">
        <f>IF(ISBLANK(Table1[[#This Row],[Fuel Used (in liters)]]),,Table1[[#This Row],[Distance Travelled (km)]]/Table1[[#This Row],[Fuel Used (in liters)]])</f>
        <v>0</v>
      </c>
    </row>
    <row r="2103" spans="2:13">
      <c r="B2103">
        <f>IF(ISBLANK(Table1[[#This Row],[Date]]), ,MONTH(Table1[[#This Row],[Date]]))</f>
        <v>0</v>
      </c>
      <c r="K2103" s="19">
        <f>Table1[[#This Row],[Final Meter Reading (km) ]]-Table1[[#This Row],[Initial Meter Reading (km) ]]</f>
        <v>0</v>
      </c>
      <c r="M2103" s="174">
        <f>IF(ISBLANK(Table1[[#This Row],[Fuel Used (in liters)]]),,Table1[[#This Row],[Distance Travelled (km)]]/Table1[[#This Row],[Fuel Used (in liters)]])</f>
        <v>0</v>
      </c>
    </row>
    <row r="2104" spans="2:13">
      <c r="B2104">
        <f>IF(ISBLANK(Table1[[#This Row],[Date]]), ,MONTH(Table1[[#This Row],[Date]]))</f>
        <v>0</v>
      </c>
      <c r="K2104" s="19">
        <f>Table1[[#This Row],[Final Meter Reading (km) ]]-Table1[[#This Row],[Initial Meter Reading (km) ]]</f>
        <v>0</v>
      </c>
      <c r="M2104" s="174">
        <f>IF(ISBLANK(Table1[[#This Row],[Fuel Used (in liters)]]),,Table1[[#This Row],[Distance Travelled (km)]]/Table1[[#This Row],[Fuel Used (in liters)]])</f>
        <v>0</v>
      </c>
    </row>
    <row r="2105" spans="2:13">
      <c r="B2105">
        <f>IF(ISBLANK(Table1[[#This Row],[Date]]), ,MONTH(Table1[[#This Row],[Date]]))</f>
        <v>0</v>
      </c>
      <c r="K2105" s="19">
        <f>Table1[[#This Row],[Final Meter Reading (km) ]]-Table1[[#This Row],[Initial Meter Reading (km) ]]</f>
        <v>0</v>
      </c>
      <c r="M2105" s="174">
        <f>IF(ISBLANK(Table1[[#This Row],[Fuel Used (in liters)]]),,Table1[[#This Row],[Distance Travelled (km)]]/Table1[[#This Row],[Fuel Used (in liters)]])</f>
        <v>0</v>
      </c>
    </row>
    <row r="2106" spans="2:13">
      <c r="B2106">
        <f>IF(ISBLANK(Table1[[#This Row],[Date]]), ,MONTH(Table1[[#This Row],[Date]]))</f>
        <v>0</v>
      </c>
      <c r="K2106" s="19">
        <f>Table1[[#This Row],[Final Meter Reading (km) ]]-Table1[[#This Row],[Initial Meter Reading (km) ]]</f>
        <v>0</v>
      </c>
      <c r="M2106" s="174">
        <f>IF(ISBLANK(Table1[[#This Row],[Fuel Used (in liters)]]),,Table1[[#This Row],[Distance Travelled (km)]]/Table1[[#This Row],[Fuel Used (in liters)]])</f>
        <v>0</v>
      </c>
    </row>
    <row r="2107" spans="2:13">
      <c r="B2107">
        <f>IF(ISBLANK(Table1[[#This Row],[Date]]), ,MONTH(Table1[[#This Row],[Date]]))</f>
        <v>0</v>
      </c>
      <c r="K2107" s="19">
        <f>Table1[[#This Row],[Final Meter Reading (km) ]]-Table1[[#This Row],[Initial Meter Reading (km) ]]</f>
        <v>0</v>
      </c>
      <c r="M2107" s="174">
        <f>IF(ISBLANK(Table1[[#This Row],[Fuel Used (in liters)]]),,Table1[[#This Row],[Distance Travelled (km)]]/Table1[[#This Row],[Fuel Used (in liters)]])</f>
        <v>0</v>
      </c>
    </row>
    <row r="2108" spans="2:13">
      <c r="B2108">
        <f>IF(ISBLANK(Table1[[#This Row],[Date]]), ,MONTH(Table1[[#This Row],[Date]]))</f>
        <v>0</v>
      </c>
      <c r="K2108" s="19">
        <f>Table1[[#This Row],[Final Meter Reading (km) ]]-Table1[[#This Row],[Initial Meter Reading (km) ]]</f>
        <v>0</v>
      </c>
      <c r="M2108" s="174">
        <f>IF(ISBLANK(Table1[[#This Row],[Fuel Used (in liters)]]),,Table1[[#This Row],[Distance Travelled (km)]]/Table1[[#This Row],[Fuel Used (in liters)]])</f>
        <v>0</v>
      </c>
    </row>
    <row r="2109" spans="2:13">
      <c r="B2109">
        <f>IF(ISBLANK(Table1[[#This Row],[Date]]), ,MONTH(Table1[[#This Row],[Date]]))</f>
        <v>0</v>
      </c>
      <c r="K2109" s="19">
        <f>Table1[[#This Row],[Final Meter Reading (km) ]]-Table1[[#This Row],[Initial Meter Reading (km) ]]</f>
        <v>0</v>
      </c>
      <c r="M2109" s="174">
        <f>IF(ISBLANK(Table1[[#This Row],[Fuel Used (in liters)]]),,Table1[[#This Row],[Distance Travelled (km)]]/Table1[[#This Row],[Fuel Used (in liters)]])</f>
        <v>0</v>
      </c>
    </row>
    <row r="2110" spans="2:13">
      <c r="B2110">
        <f>IF(ISBLANK(Table1[[#This Row],[Date]]), ,MONTH(Table1[[#This Row],[Date]]))</f>
        <v>0</v>
      </c>
      <c r="K2110" s="19">
        <f>Table1[[#This Row],[Final Meter Reading (km) ]]-Table1[[#This Row],[Initial Meter Reading (km) ]]</f>
        <v>0</v>
      </c>
      <c r="M2110" s="174">
        <f>IF(ISBLANK(Table1[[#This Row],[Fuel Used (in liters)]]),,Table1[[#This Row],[Distance Travelled (km)]]/Table1[[#This Row],[Fuel Used (in liters)]])</f>
        <v>0</v>
      </c>
    </row>
    <row r="2111" spans="2:13">
      <c r="B2111">
        <f>IF(ISBLANK(Table1[[#This Row],[Date]]), ,MONTH(Table1[[#This Row],[Date]]))</f>
        <v>0</v>
      </c>
      <c r="K2111" s="19">
        <f>Table1[[#This Row],[Final Meter Reading (km) ]]-Table1[[#This Row],[Initial Meter Reading (km) ]]</f>
        <v>0</v>
      </c>
      <c r="M2111" s="174">
        <f>IF(ISBLANK(Table1[[#This Row],[Fuel Used (in liters)]]),,Table1[[#This Row],[Distance Travelled (km)]]/Table1[[#This Row],[Fuel Used (in liters)]])</f>
        <v>0</v>
      </c>
    </row>
    <row r="2112" spans="2:13">
      <c r="B2112">
        <f>IF(ISBLANK(Table1[[#This Row],[Date]]), ,MONTH(Table1[[#This Row],[Date]]))</f>
        <v>0</v>
      </c>
      <c r="K2112" s="19">
        <f>Table1[[#This Row],[Final Meter Reading (km) ]]-Table1[[#This Row],[Initial Meter Reading (km) ]]</f>
        <v>0</v>
      </c>
      <c r="M2112" s="174">
        <f>IF(ISBLANK(Table1[[#This Row],[Fuel Used (in liters)]]),,Table1[[#This Row],[Distance Travelled (km)]]/Table1[[#This Row],[Fuel Used (in liters)]])</f>
        <v>0</v>
      </c>
    </row>
    <row r="2113" spans="2:13">
      <c r="B2113">
        <f>IF(ISBLANK(Table1[[#This Row],[Date]]), ,MONTH(Table1[[#This Row],[Date]]))</f>
        <v>0</v>
      </c>
      <c r="K2113" s="19">
        <f>Table1[[#This Row],[Final Meter Reading (km) ]]-Table1[[#This Row],[Initial Meter Reading (km) ]]</f>
        <v>0</v>
      </c>
      <c r="M2113" s="174">
        <f>IF(ISBLANK(Table1[[#This Row],[Fuel Used (in liters)]]),,Table1[[#This Row],[Distance Travelled (km)]]/Table1[[#This Row],[Fuel Used (in liters)]])</f>
        <v>0</v>
      </c>
    </row>
    <row r="2114" spans="2:13">
      <c r="B2114">
        <f>IF(ISBLANK(Table1[[#This Row],[Date]]), ,MONTH(Table1[[#This Row],[Date]]))</f>
        <v>0</v>
      </c>
      <c r="K2114" s="19">
        <f>Table1[[#This Row],[Final Meter Reading (km) ]]-Table1[[#This Row],[Initial Meter Reading (km) ]]</f>
        <v>0</v>
      </c>
      <c r="M2114" s="174">
        <f>IF(ISBLANK(Table1[[#This Row],[Fuel Used (in liters)]]),,Table1[[#This Row],[Distance Travelled (km)]]/Table1[[#This Row],[Fuel Used (in liters)]])</f>
        <v>0</v>
      </c>
    </row>
    <row r="2115" spans="2:13">
      <c r="B2115">
        <f>IF(ISBLANK(Table1[[#This Row],[Date]]), ,MONTH(Table1[[#This Row],[Date]]))</f>
        <v>0</v>
      </c>
      <c r="K2115" s="19">
        <f>Table1[[#This Row],[Final Meter Reading (km) ]]-Table1[[#This Row],[Initial Meter Reading (km) ]]</f>
        <v>0</v>
      </c>
      <c r="M2115" s="174">
        <f>IF(ISBLANK(Table1[[#This Row],[Fuel Used (in liters)]]),,Table1[[#This Row],[Distance Travelled (km)]]/Table1[[#This Row],[Fuel Used (in liters)]])</f>
        <v>0</v>
      </c>
    </row>
    <row r="2116" spans="2:13">
      <c r="B2116">
        <f>IF(ISBLANK(Table1[[#This Row],[Date]]), ,MONTH(Table1[[#This Row],[Date]]))</f>
        <v>0</v>
      </c>
      <c r="K2116" s="19">
        <f>Table1[[#This Row],[Final Meter Reading (km) ]]-Table1[[#This Row],[Initial Meter Reading (km) ]]</f>
        <v>0</v>
      </c>
      <c r="M2116" s="174">
        <f>IF(ISBLANK(Table1[[#This Row],[Fuel Used (in liters)]]),,Table1[[#This Row],[Distance Travelled (km)]]/Table1[[#This Row],[Fuel Used (in liters)]])</f>
        <v>0</v>
      </c>
    </row>
    <row r="2117" spans="2:13">
      <c r="B2117">
        <f>IF(ISBLANK(Table1[[#This Row],[Date]]), ,MONTH(Table1[[#This Row],[Date]]))</f>
        <v>0</v>
      </c>
      <c r="K2117" s="19">
        <f>Table1[[#This Row],[Final Meter Reading (km) ]]-Table1[[#This Row],[Initial Meter Reading (km) ]]</f>
        <v>0</v>
      </c>
      <c r="M2117" s="174">
        <f>IF(ISBLANK(Table1[[#This Row],[Fuel Used (in liters)]]),,Table1[[#This Row],[Distance Travelled (km)]]/Table1[[#This Row],[Fuel Used (in liters)]])</f>
        <v>0</v>
      </c>
    </row>
    <row r="2118" spans="2:13">
      <c r="B2118">
        <f>IF(ISBLANK(Table1[[#This Row],[Date]]), ,MONTH(Table1[[#This Row],[Date]]))</f>
        <v>0</v>
      </c>
      <c r="K2118" s="19">
        <f>Table1[[#This Row],[Final Meter Reading (km) ]]-Table1[[#This Row],[Initial Meter Reading (km) ]]</f>
        <v>0</v>
      </c>
      <c r="M2118" s="174">
        <f>IF(ISBLANK(Table1[[#This Row],[Fuel Used (in liters)]]),,Table1[[#This Row],[Distance Travelled (km)]]/Table1[[#This Row],[Fuel Used (in liters)]])</f>
        <v>0</v>
      </c>
    </row>
    <row r="2119" spans="2:13">
      <c r="B2119">
        <f>IF(ISBLANK(Table1[[#This Row],[Date]]), ,MONTH(Table1[[#This Row],[Date]]))</f>
        <v>0</v>
      </c>
      <c r="K2119" s="19">
        <f>Table1[[#This Row],[Final Meter Reading (km) ]]-Table1[[#This Row],[Initial Meter Reading (km) ]]</f>
        <v>0</v>
      </c>
      <c r="M2119" s="174">
        <f>IF(ISBLANK(Table1[[#This Row],[Fuel Used (in liters)]]),,Table1[[#This Row],[Distance Travelled (km)]]/Table1[[#This Row],[Fuel Used (in liters)]])</f>
        <v>0</v>
      </c>
    </row>
    <row r="2120" spans="2:13">
      <c r="B2120">
        <f>IF(ISBLANK(Table1[[#This Row],[Date]]), ,MONTH(Table1[[#This Row],[Date]]))</f>
        <v>0</v>
      </c>
      <c r="K2120" s="19">
        <f>Table1[[#This Row],[Final Meter Reading (km) ]]-Table1[[#This Row],[Initial Meter Reading (km) ]]</f>
        <v>0</v>
      </c>
      <c r="M2120" s="174">
        <f>IF(ISBLANK(Table1[[#This Row],[Fuel Used (in liters)]]),,Table1[[#This Row],[Distance Travelled (km)]]/Table1[[#This Row],[Fuel Used (in liters)]])</f>
        <v>0</v>
      </c>
    </row>
    <row r="2121" spans="2:13">
      <c r="B2121">
        <f>IF(ISBLANK(Table1[[#This Row],[Date]]), ,MONTH(Table1[[#This Row],[Date]]))</f>
        <v>0</v>
      </c>
      <c r="K2121" s="19">
        <f>Table1[[#This Row],[Final Meter Reading (km) ]]-Table1[[#This Row],[Initial Meter Reading (km) ]]</f>
        <v>0</v>
      </c>
      <c r="M2121" s="174">
        <f>IF(ISBLANK(Table1[[#This Row],[Fuel Used (in liters)]]),,Table1[[#This Row],[Distance Travelled (km)]]/Table1[[#This Row],[Fuel Used (in liters)]])</f>
        <v>0</v>
      </c>
    </row>
    <row r="2122" spans="2:13">
      <c r="B2122">
        <f>IF(ISBLANK(Table1[[#This Row],[Date]]), ,MONTH(Table1[[#This Row],[Date]]))</f>
        <v>0</v>
      </c>
      <c r="K2122" s="19">
        <f>Table1[[#This Row],[Final Meter Reading (km) ]]-Table1[[#This Row],[Initial Meter Reading (km) ]]</f>
        <v>0</v>
      </c>
      <c r="M2122" s="174">
        <f>IF(ISBLANK(Table1[[#This Row],[Fuel Used (in liters)]]),,Table1[[#This Row],[Distance Travelled (km)]]/Table1[[#This Row],[Fuel Used (in liters)]])</f>
        <v>0</v>
      </c>
    </row>
    <row r="2123" spans="2:13">
      <c r="B2123">
        <f>IF(ISBLANK(Table1[[#This Row],[Date]]), ,MONTH(Table1[[#This Row],[Date]]))</f>
        <v>0</v>
      </c>
      <c r="K2123" s="19">
        <f>Table1[[#This Row],[Final Meter Reading (km) ]]-Table1[[#This Row],[Initial Meter Reading (km) ]]</f>
        <v>0</v>
      </c>
      <c r="M2123" s="174">
        <f>IF(ISBLANK(Table1[[#This Row],[Fuel Used (in liters)]]),,Table1[[#This Row],[Distance Travelled (km)]]/Table1[[#This Row],[Fuel Used (in liters)]])</f>
        <v>0</v>
      </c>
    </row>
    <row r="2124" spans="2:13">
      <c r="B2124">
        <f>IF(ISBLANK(Table1[[#This Row],[Date]]), ,MONTH(Table1[[#This Row],[Date]]))</f>
        <v>0</v>
      </c>
      <c r="K2124" s="19">
        <f>Table1[[#This Row],[Final Meter Reading (km) ]]-Table1[[#This Row],[Initial Meter Reading (km) ]]</f>
        <v>0</v>
      </c>
      <c r="M2124" s="174">
        <f>IF(ISBLANK(Table1[[#This Row],[Fuel Used (in liters)]]),,Table1[[#This Row],[Distance Travelled (km)]]/Table1[[#This Row],[Fuel Used (in liters)]])</f>
        <v>0</v>
      </c>
    </row>
    <row r="2125" spans="2:13">
      <c r="B2125">
        <f>IF(ISBLANK(Table1[[#This Row],[Date]]), ,MONTH(Table1[[#This Row],[Date]]))</f>
        <v>0</v>
      </c>
      <c r="K2125" s="19">
        <f>Table1[[#This Row],[Final Meter Reading (km) ]]-Table1[[#This Row],[Initial Meter Reading (km) ]]</f>
        <v>0</v>
      </c>
      <c r="M2125" s="174">
        <f>IF(ISBLANK(Table1[[#This Row],[Fuel Used (in liters)]]),,Table1[[#This Row],[Distance Travelled (km)]]/Table1[[#This Row],[Fuel Used (in liters)]])</f>
        <v>0</v>
      </c>
    </row>
    <row r="2126" spans="2:13">
      <c r="B2126">
        <f>IF(ISBLANK(Table1[[#This Row],[Date]]), ,MONTH(Table1[[#This Row],[Date]]))</f>
        <v>0</v>
      </c>
      <c r="K2126" s="19">
        <f>Table1[[#This Row],[Final Meter Reading (km) ]]-Table1[[#This Row],[Initial Meter Reading (km) ]]</f>
        <v>0</v>
      </c>
      <c r="M2126" s="174">
        <f>IF(ISBLANK(Table1[[#This Row],[Fuel Used (in liters)]]),,Table1[[#This Row],[Distance Travelled (km)]]/Table1[[#This Row],[Fuel Used (in liters)]])</f>
        <v>0</v>
      </c>
    </row>
    <row r="2127" spans="2:13">
      <c r="B2127">
        <f>IF(ISBLANK(Table1[[#This Row],[Date]]), ,MONTH(Table1[[#This Row],[Date]]))</f>
        <v>0</v>
      </c>
      <c r="K2127" s="19">
        <f>Table1[[#This Row],[Final Meter Reading (km) ]]-Table1[[#This Row],[Initial Meter Reading (km) ]]</f>
        <v>0</v>
      </c>
      <c r="M2127" s="174">
        <f>IF(ISBLANK(Table1[[#This Row],[Fuel Used (in liters)]]),,Table1[[#This Row],[Distance Travelled (km)]]/Table1[[#This Row],[Fuel Used (in liters)]])</f>
        <v>0</v>
      </c>
    </row>
    <row r="2128" spans="2:13">
      <c r="B2128">
        <f>IF(ISBLANK(Table1[[#This Row],[Date]]), ,MONTH(Table1[[#This Row],[Date]]))</f>
        <v>0</v>
      </c>
      <c r="K2128" s="19">
        <f>Table1[[#This Row],[Final Meter Reading (km) ]]-Table1[[#This Row],[Initial Meter Reading (km) ]]</f>
        <v>0</v>
      </c>
      <c r="M2128" s="174">
        <f>IF(ISBLANK(Table1[[#This Row],[Fuel Used (in liters)]]),,Table1[[#This Row],[Distance Travelled (km)]]/Table1[[#This Row],[Fuel Used (in liters)]])</f>
        <v>0</v>
      </c>
    </row>
    <row r="2129" spans="2:13">
      <c r="B2129">
        <f>IF(ISBLANK(Table1[[#This Row],[Date]]), ,MONTH(Table1[[#This Row],[Date]]))</f>
        <v>0</v>
      </c>
      <c r="K2129" s="19">
        <f>Table1[[#This Row],[Final Meter Reading (km) ]]-Table1[[#This Row],[Initial Meter Reading (km) ]]</f>
        <v>0</v>
      </c>
      <c r="M2129" s="174">
        <f>IF(ISBLANK(Table1[[#This Row],[Fuel Used (in liters)]]),,Table1[[#This Row],[Distance Travelled (km)]]/Table1[[#This Row],[Fuel Used (in liters)]])</f>
        <v>0</v>
      </c>
    </row>
    <row r="2130" spans="2:13">
      <c r="B2130">
        <f>IF(ISBLANK(Table1[[#This Row],[Date]]), ,MONTH(Table1[[#This Row],[Date]]))</f>
        <v>0</v>
      </c>
      <c r="K2130" s="19">
        <f>Table1[[#This Row],[Final Meter Reading (km) ]]-Table1[[#This Row],[Initial Meter Reading (km) ]]</f>
        <v>0</v>
      </c>
      <c r="M2130" s="174">
        <f>IF(ISBLANK(Table1[[#This Row],[Fuel Used (in liters)]]),,Table1[[#This Row],[Distance Travelled (km)]]/Table1[[#This Row],[Fuel Used (in liters)]])</f>
        <v>0</v>
      </c>
    </row>
    <row r="2131" spans="2:13">
      <c r="B2131">
        <f>IF(ISBLANK(Table1[[#This Row],[Date]]), ,MONTH(Table1[[#This Row],[Date]]))</f>
        <v>0</v>
      </c>
      <c r="K2131" s="19">
        <f>Table1[[#This Row],[Final Meter Reading (km) ]]-Table1[[#This Row],[Initial Meter Reading (km) ]]</f>
        <v>0</v>
      </c>
      <c r="M2131" s="174">
        <f>IF(ISBLANK(Table1[[#This Row],[Fuel Used (in liters)]]),,Table1[[#This Row],[Distance Travelled (km)]]/Table1[[#This Row],[Fuel Used (in liters)]])</f>
        <v>0</v>
      </c>
    </row>
    <row r="2132" spans="2:13">
      <c r="B2132">
        <f>IF(ISBLANK(Table1[[#This Row],[Date]]), ,MONTH(Table1[[#This Row],[Date]]))</f>
        <v>0</v>
      </c>
      <c r="K2132" s="19">
        <f>Table1[[#This Row],[Final Meter Reading (km) ]]-Table1[[#This Row],[Initial Meter Reading (km) ]]</f>
        <v>0</v>
      </c>
      <c r="M2132" s="174">
        <f>IF(ISBLANK(Table1[[#This Row],[Fuel Used (in liters)]]),,Table1[[#This Row],[Distance Travelled (km)]]/Table1[[#This Row],[Fuel Used (in liters)]])</f>
        <v>0</v>
      </c>
    </row>
    <row r="2133" spans="2:13">
      <c r="B2133">
        <f>IF(ISBLANK(Table1[[#This Row],[Date]]), ,MONTH(Table1[[#This Row],[Date]]))</f>
        <v>0</v>
      </c>
      <c r="K2133" s="19">
        <f>Table1[[#This Row],[Final Meter Reading (km) ]]-Table1[[#This Row],[Initial Meter Reading (km) ]]</f>
        <v>0</v>
      </c>
      <c r="M2133" s="174">
        <f>IF(ISBLANK(Table1[[#This Row],[Fuel Used (in liters)]]),,Table1[[#This Row],[Distance Travelled (km)]]/Table1[[#This Row],[Fuel Used (in liters)]])</f>
        <v>0</v>
      </c>
    </row>
    <row r="2134" spans="2:13">
      <c r="B2134">
        <f>IF(ISBLANK(Table1[[#This Row],[Date]]), ,MONTH(Table1[[#This Row],[Date]]))</f>
        <v>0</v>
      </c>
      <c r="K2134" s="19">
        <f>Table1[[#This Row],[Final Meter Reading (km) ]]-Table1[[#This Row],[Initial Meter Reading (km) ]]</f>
        <v>0</v>
      </c>
      <c r="M2134" s="174">
        <f>IF(ISBLANK(Table1[[#This Row],[Fuel Used (in liters)]]),,Table1[[#This Row],[Distance Travelled (km)]]/Table1[[#This Row],[Fuel Used (in liters)]])</f>
        <v>0</v>
      </c>
    </row>
    <row r="2135" spans="2:13">
      <c r="B2135">
        <f>IF(ISBLANK(Table1[[#This Row],[Date]]), ,MONTH(Table1[[#This Row],[Date]]))</f>
        <v>0</v>
      </c>
      <c r="K2135" s="19">
        <f>Table1[[#This Row],[Final Meter Reading (km) ]]-Table1[[#This Row],[Initial Meter Reading (km) ]]</f>
        <v>0</v>
      </c>
      <c r="M2135" s="174">
        <f>IF(ISBLANK(Table1[[#This Row],[Fuel Used (in liters)]]),,Table1[[#This Row],[Distance Travelled (km)]]/Table1[[#This Row],[Fuel Used (in liters)]])</f>
        <v>0</v>
      </c>
    </row>
    <row r="2136" spans="2:13">
      <c r="B2136">
        <f>IF(ISBLANK(Table1[[#This Row],[Date]]), ,MONTH(Table1[[#This Row],[Date]]))</f>
        <v>0</v>
      </c>
      <c r="K2136" s="19">
        <f>Table1[[#This Row],[Final Meter Reading (km) ]]-Table1[[#This Row],[Initial Meter Reading (km) ]]</f>
        <v>0</v>
      </c>
      <c r="M2136" s="174">
        <f>IF(ISBLANK(Table1[[#This Row],[Fuel Used (in liters)]]),,Table1[[#This Row],[Distance Travelled (km)]]/Table1[[#This Row],[Fuel Used (in liters)]])</f>
        <v>0</v>
      </c>
    </row>
    <row r="2137" spans="2:13">
      <c r="B2137">
        <f>IF(ISBLANK(Table1[[#This Row],[Date]]), ,MONTH(Table1[[#This Row],[Date]]))</f>
        <v>0</v>
      </c>
      <c r="K2137" s="19">
        <f>Table1[[#This Row],[Final Meter Reading (km) ]]-Table1[[#This Row],[Initial Meter Reading (km) ]]</f>
        <v>0</v>
      </c>
      <c r="M2137" s="174">
        <f>IF(ISBLANK(Table1[[#This Row],[Fuel Used (in liters)]]),,Table1[[#This Row],[Distance Travelled (km)]]/Table1[[#This Row],[Fuel Used (in liters)]])</f>
        <v>0</v>
      </c>
    </row>
    <row r="2138" spans="2:13">
      <c r="B2138">
        <f>IF(ISBLANK(Table1[[#This Row],[Date]]), ,MONTH(Table1[[#This Row],[Date]]))</f>
        <v>0</v>
      </c>
      <c r="K2138" s="19">
        <f>Table1[[#This Row],[Final Meter Reading (km) ]]-Table1[[#This Row],[Initial Meter Reading (km) ]]</f>
        <v>0</v>
      </c>
      <c r="M2138" s="174">
        <f>IF(ISBLANK(Table1[[#This Row],[Fuel Used (in liters)]]),,Table1[[#This Row],[Distance Travelled (km)]]/Table1[[#This Row],[Fuel Used (in liters)]])</f>
        <v>0</v>
      </c>
    </row>
    <row r="2139" spans="2:13">
      <c r="B2139">
        <f>IF(ISBLANK(Table1[[#This Row],[Date]]), ,MONTH(Table1[[#This Row],[Date]]))</f>
        <v>0</v>
      </c>
      <c r="K2139" s="19">
        <f>Table1[[#This Row],[Final Meter Reading (km) ]]-Table1[[#This Row],[Initial Meter Reading (km) ]]</f>
        <v>0</v>
      </c>
      <c r="M2139" s="174">
        <f>IF(ISBLANK(Table1[[#This Row],[Fuel Used (in liters)]]),,Table1[[#This Row],[Distance Travelled (km)]]/Table1[[#This Row],[Fuel Used (in liters)]])</f>
        <v>0</v>
      </c>
    </row>
    <row r="2140" spans="2:13">
      <c r="B2140">
        <f>IF(ISBLANK(Table1[[#This Row],[Date]]), ,MONTH(Table1[[#This Row],[Date]]))</f>
        <v>0</v>
      </c>
      <c r="K2140" s="19">
        <f>Table1[[#This Row],[Final Meter Reading (km) ]]-Table1[[#This Row],[Initial Meter Reading (km) ]]</f>
        <v>0</v>
      </c>
      <c r="M2140" s="174">
        <f>IF(ISBLANK(Table1[[#This Row],[Fuel Used (in liters)]]),,Table1[[#This Row],[Distance Travelled (km)]]/Table1[[#This Row],[Fuel Used (in liters)]])</f>
        <v>0</v>
      </c>
    </row>
    <row r="2141" spans="2:13">
      <c r="B2141">
        <f>IF(ISBLANK(Table1[[#This Row],[Date]]), ,MONTH(Table1[[#This Row],[Date]]))</f>
        <v>0</v>
      </c>
      <c r="K2141" s="19">
        <f>Table1[[#This Row],[Final Meter Reading (km) ]]-Table1[[#This Row],[Initial Meter Reading (km) ]]</f>
        <v>0</v>
      </c>
      <c r="M2141" s="174">
        <f>IF(ISBLANK(Table1[[#This Row],[Fuel Used (in liters)]]),,Table1[[#This Row],[Distance Travelled (km)]]/Table1[[#This Row],[Fuel Used (in liters)]])</f>
        <v>0</v>
      </c>
    </row>
    <row r="2142" spans="2:13">
      <c r="B2142">
        <f>IF(ISBLANK(Table1[[#This Row],[Date]]), ,MONTH(Table1[[#This Row],[Date]]))</f>
        <v>0</v>
      </c>
      <c r="K2142" s="19">
        <f>Table1[[#This Row],[Final Meter Reading (km) ]]-Table1[[#This Row],[Initial Meter Reading (km) ]]</f>
        <v>0</v>
      </c>
      <c r="M2142" s="174">
        <f>IF(ISBLANK(Table1[[#This Row],[Fuel Used (in liters)]]),,Table1[[#This Row],[Distance Travelled (km)]]/Table1[[#This Row],[Fuel Used (in liters)]])</f>
        <v>0</v>
      </c>
    </row>
    <row r="2143" spans="2:13">
      <c r="B2143">
        <f>IF(ISBLANK(Table1[[#This Row],[Date]]), ,MONTH(Table1[[#This Row],[Date]]))</f>
        <v>0</v>
      </c>
      <c r="K2143" s="19">
        <f>Table1[[#This Row],[Final Meter Reading (km) ]]-Table1[[#This Row],[Initial Meter Reading (km) ]]</f>
        <v>0</v>
      </c>
      <c r="M2143" s="174">
        <f>IF(ISBLANK(Table1[[#This Row],[Fuel Used (in liters)]]),,Table1[[#This Row],[Distance Travelled (km)]]/Table1[[#This Row],[Fuel Used (in liters)]])</f>
        <v>0</v>
      </c>
    </row>
    <row r="2144" spans="2:13">
      <c r="B2144">
        <f>IF(ISBLANK(Table1[[#This Row],[Date]]), ,MONTH(Table1[[#This Row],[Date]]))</f>
        <v>0</v>
      </c>
      <c r="K2144" s="19">
        <f>Table1[[#This Row],[Final Meter Reading (km) ]]-Table1[[#This Row],[Initial Meter Reading (km) ]]</f>
        <v>0</v>
      </c>
      <c r="M2144" s="174">
        <f>IF(ISBLANK(Table1[[#This Row],[Fuel Used (in liters)]]),,Table1[[#This Row],[Distance Travelled (km)]]/Table1[[#This Row],[Fuel Used (in liters)]])</f>
        <v>0</v>
      </c>
    </row>
    <row r="2145" spans="2:13">
      <c r="B2145">
        <f>IF(ISBLANK(Table1[[#This Row],[Date]]), ,MONTH(Table1[[#This Row],[Date]]))</f>
        <v>0</v>
      </c>
      <c r="K2145" s="19">
        <f>Table1[[#This Row],[Final Meter Reading (km) ]]-Table1[[#This Row],[Initial Meter Reading (km) ]]</f>
        <v>0</v>
      </c>
      <c r="M2145" s="174">
        <f>IF(ISBLANK(Table1[[#This Row],[Fuel Used (in liters)]]),,Table1[[#This Row],[Distance Travelled (km)]]/Table1[[#This Row],[Fuel Used (in liters)]])</f>
        <v>0</v>
      </c>
    </row>
    <row r="2146" spans="2:13">
      <c r="B2146">
        <f>IF(ISBLANK(Table1[[#This Row],[Date]]), ,MONTH(Table1[[#This Row],[Date]]))</f>
        <v>0</v>
      </c>
      <c r="K2146" s="19">
        <f>Table1[[#This Row],[Final Meter Reading (km) ]]-Table1[[#This Row],[Initial Meter Reading (km) ]]</f>
        <v>0</v>
      </c>
      <c r="M2146" s="174">
        <f>IF(ISBLANK(Table1[[#This Row],[Fuel Used (in liters)]]),,Table1[[#This Row],[Distance Travelled (km)]]/Table1[[#This Row],[Fuel Used (in liters)]])</f>
        <v>0</v>
      </c>
    </row>
    <row r="2147" spans="2:13">
      <c r="B2147">
        <f>IF(ISBLANK(Table1[[#This Row],[Date]]), ,MONTH(Table1[[#This Row],[Date]]))</f>
        <v>0</v>
      </c>
      <c r="K2147" s="19">
        <f>Table1[[#This Row],[Final Meter Reading (km) ]]-Table1[[#This Row],[Initial Meter Reading (km) ]]</f>
        <v>0</v>
      </c>
      <c r="M2147" s="174">
        <f>IF(ISBLANK(Table1[[#This Row],[Fuel Used (in liters)]]),,Table1[[#This Row],[Distance Travelled (km)]]/Table1[[#This Row],[Fuel Used (in liters)]])</f>
        <v>0</v>
      </c>
    </row>
    <row r="2148" spans="2:13">
      <c r="B2148">
        <f>IF(ISBLANK(Table1[[#This Row],[Date]]), ,MONTH(Table1[[#This Row],[Date]]))</f>
        <v>0</v>
      </c>
      <c r="K2148" s="19">
        <f>Table1[[#This Row],[Final Meter Reading (km) ]]-Table1[[#This Row],[Initial Meter Reading (km) ]]</f>
        <v>0</v>
      </c>
      <c r="M2148" s="174">
        <f>IF(ISBLANK(Table1[[#This Row],[Fuel Used (in liters)]]),,Table1[[#This Row],[Distance Travelled (km)]]/Table1[[#This Row],[Fuel Used (in liters)]])</f>
        <v>0</v>
      </c>
    </row>
    <row r="2149" spans="2:13">
      <c r="B2149">
        <f>IF(ISBLANK(Table1[[#This Row],[Date]]), ,MONTH(Table1[[#This Row],[Date]]))</f>
        <v>0</v>
      </c>
      <c r="K2149" s="19">
        <f>Table1[[#This Row],[Final Meter Reading (km) ]]-Table1[[#This Row],[Initial Meter Reading (km) ]]</f>
        <v>0</v>
      </c>
      <c r="M2149" s="174">
        <f>IF(ISBLANK(Table1[[#This Row],[Fuel Used (in liters)]]),,Table1[[#This Row],[Distance Travelled (km)]]/Table1[[#This Row],[Fuel Used (in liters)]])</f>
        <v>0</v>
      </c>
    </row>
    <row r="2150" spans="2:13">
      <c r="B2150">
        <f>IF(ISBLANK(Table1[[#This Row],[Date]]), ,MONTH(Table1[[#This Row],[Date]]))</f>
        <v>0</v>
      </c>
      <c r="K2150" s="19">
        <f>Table1[[#This Row],[Final Meter Reading (km) ]]-Table1[[#This Row],[Initial Meter Reading (km) ]]</f>
        <v>0</v>
      </c>
      <c r="M2150" s="174">
        <f>IF(ISBLANK(Table1[[#This Row],[Fuel Used (in liters)]]),,Table1[[#This Row],[Distance Travelled (km)]]/Table1[[#This Row],[Fuel Used (in liters)]])</f>
        <v>0</v>
      </c>
    </row>
    <row r="2151" spans="2:13">
      <c r="B2151">
        <f>IF(ISBLANK(Table1[[#This Row],[Date]]), ,MONTH(Table1[[#This Row],[Date]]))</f>
        <v>0</v>
      </c>
      <c r="K2151" s="19">
        <f>Table1[[#This Row],[Final Meter Reading (km) ]]-Table1[[#This Row],[Initial Meter Reading (km) ]]</f>
        <v>0</v>
      </c>
      <c r="M2151" s="174">
        <f>IF(ISBLANK(Table1[[#This Row],[Fuel Used (in liters)]]),,Table1[[#This Row],[Distance Travelled (km)]]/Table1[[#This Row],[Fuel Used (in liters)]])</f>
        <v>0</v>
      </c>
    </row>
    <row r="2152" spans="2:13">
      <c r="B2152">
        <f>IF(ISBLANK(Table1[[#This Row],[Date]]), ,MONTH(Table1[[#This Row],[Date]]))</f>
        <v>0</v>
      </c>
      <c r="K2152" s="19">
        <f>Table1[[#This Row],[Final Meter Reading (km) ]]-Table1[[#This Row],[Initial Meter Reading (km) ]]</f>
        <v>0</v>
      </c>
      <c r="M2152" s="174">
        <f>IF(ISBLANK(Table1[[#This Row],[Fuel Used (in liters)]]),,Table1[[#This Row],[Distance Travelled (km)]]/Table1[[#This Row],[Fuel Used (in liters)]])</f>
        <v>0</v>
      </c>
    </row>
    <row r="2153" spans="2:13">
      <c r="B2153">
        <f>IF(ISBLANK(Table1[[#This Row],[Date]]), ,MONTH(Table1[[#This Row],[Date]]))</f>
        <v>0</v>
      </c>
      <c r="K2153" s="19">
        <f>Table1[[#This Row],[Final Meter Reading (km) ]]-Table1[[#This Row],[Initial Meter Reading (km) ]]</f>
        <v>0</v>
      </c>
      <c r="M2153" s="174">
        <f>IF(ISBLANK(Table1[[#This Row],[Fuel Used (in liters)]]),,Table1[[#This Row],[Distance Travelled (km)]]/Table1[[#This Row],[Fuel Used (in liters)]])</f>
        <v>0</v>
      </c>
    </row>
    <row r="2154" spans="2:13">
      <c r="B2154">
        <f>IF(ISBLANK(Table1[[#This Row],[Date]]), ,MONTH(Table1[[#This Row],[Date]]))</f>
        <v>0</v>
      </c>
      <c r="K2154" s="19">
        <f>Table1[[#This Row],[Final Meter Reading (km) ]]-Table1[[#This Row],[Initial Meter Reading (km) ]]</f>
        <v>0</v>
      </c>
      <c r="M2154" s="174">
        <f>IF(ISBLANK(Table1[[#This Row],[Fuel Used (in liters)]]),,Table1[[#This Row],[Distance Travelled (km)]]/Table1[[#This Row],[Fuel Used (in liters)]])</f>
        <v>0</v>
      </c>
    </row>
    <row r="2155" spans="2:13">
      <c r="B2155">
        <f>IF(ISBLANK(Table1[[#This Row],[Date]]), ,MONTH(Table1[[#This Row],[Date]]))</f>
        <v>0</v>
      </c>
      <c r="K2155" s="19">
        <f>Table1[[#This Row],[Final Meter Reading (km) ]]-Table1[[#This Row],[Initial Meter Reading (km) ]]</f>
        <v>0</v>
      </c>
      <c r="M2155" s="174">
        <f>IF(ISBLANK(Table1[[#This Row],[Fuel Used (in liters)]]),,Table1[[#This Row],[Distance Travelled (km)]]/Table1[[#This Row],[Fuel Used (in liters)]])</f>
        <v>0</v>
      </c>
    </row>
    <row r="2156" spans="2:13">
      <c r="B2156">
        <f>IF(ISBLANK(Table1[[#This Row],[Date]]), ,MONTH(Table1[[#This Row],[Date]]))</f>
        <v>0</v>
      </c>
      <c r="K2156" s="19">
        <f>Table1[[#This Row],[Final Meter Reading (km) ]]-Table1[[#This Row],[Initial Meter Reading (km) ]]</f>
        <v>0</v>
      </c>
      <c r="M2156" s="174">
        <f>IF(ISBLANK(Table1[[#This Row],[Fuel Used (in liters)]]),,Table1[[#This Row],[Distance Travelled (km)]]/Table1[[#This Row],[Fuel Used (in liters)]])</f>
        <v>0</v>
      </c>
    </row>
    <row r="2157" spans="2:13">
      <c r="B2157">
        <f>IF(ISBLANK(Table1[[#This Row],[Date]]), ,MONTH(Table1[[#This Row],[Date]]))</f>
        <v>0</v>
      </c>
      <c r="K2157" s="19">
        <f>Table1[[#This Row],[Final Meter Reading (km) ]]-Table1[[#This Row],[Initial Meter Reading (km) ]]</f>
        <v>0</v>
      </c>
      <c r="M2157" s="174">
        <f>IF(ISBLANK(Table1[[#This Row],[Fuel Used (in liters)]]),,Table1[[#This Row],[Distance Travelled (km)]]/Table1[[#This Row],[Fuel Used (in liters)]])</f>
        <v>0</v>
      </c>
    </row>
    <row r="2158" spans="2:13">
      <c r="B2158">
        <f>IF(ISBLANK(Table1[[#This Row],[Date]]), ,MONTH(Table1[[#This Row],[Date]]))</f>
        <v>0</v>
      </c>
      <c r="K2158" s="19">
        <f>Table1[[#This Row],[Final Meter Reading (km) ]]-Table1[[#This Row],[Initial Meter Reading (km) ]]</f>
        <v>0</v>
      </c>
      <c r="M2158" s="174">
        <f>IF(ISBLANK(Table1[[#This Row],[Fuel Used (in liters)]]),,Table1[[#This Row],[Distance Travelled (km)]]/Table1[[#This Row],[Fuel Used (in liters)]])</f>
        <v>0</v>
      </c>
    </row>
    <row r="2159" spans="2:13">
      <c r="B2159">
        <f>IF(ISBLANK(Table1[[#This Row],[Date]]), ,MONTH(Table1[[#This Row],[Date]]))</f>
        <v>0</v>
      </c>
      <c r="K2159" s="19">
        <f>Table1[[#This Row],[Final Meter Reading (km) ]]-Table1[[#This Row],[Initial Meter Reading (km) ]]</f>
        <v>0</v>
      </c>
      <c r="M2159" s="174">
        <f>IF(ISBLANK(Table1[[#This Row],[Fuel Used (in liters)]]),,Table1[[#This Row],[Distance Travelled (km)]]/Table1[[#This Row],[Fuel Used (in liters)]])</f>
        <v>0</v>
      </c>
    </row>
    <row r="2160" spans="2:13">
      <c r="B2160">
        <f>IF(ISBLANK(Table1[[#This Row],[Date]]), ,MONTH(Table1[[#This Row],[Date]]))</f>
        <v>0</v>
      </c>
      <c r="K2160" s="19">
        <f>Table1[[#This Row],[Final Meter Reading (km) ]]-Table1[[#This Row],[Initial Meter Reading (km) ]]</f>
        <v>0</v>
      </c>
      <c r="M2160" s="174">
        <f>IF(ISBLANK(Table1[[#This Row],[Fuel Used (in liters)]]),,Table1[[#This Row],[Distance Travelled (km)]]/Table1[[#This Row],[Fuel Used (in liters)]])</f>
        <v>0</v>
      </c>
    </row>
    <row r="2161" spans="2:13">
      <c r="B2161">
        <f>IF(ISBLANK(Table1[[#This Row],[Date]]), ,MONTH(Table1[[#This Row],[Date]]))</f>
        <v>0</v>
      </c>
      <c r="K2161" s="19">
        <f>Table1[[#This Row],[Final Meter Reading (km) ]]-Table1[[#This Row],[Initial Meter Reading (km) ]]</f>
        <v>0</v>
      </c>
      <c r="M2161" s="174">
        <f>IF(ISBLANK(Table1[[#This Row],[Fuel Used (in liters)]]),,Table1[[#This Row],[Distance Travelled (km)]]/Table1[[#This Row],[Fuel Used (in liters)]])</f>
        <v>0</v>
      </c>
    </row>
    <row r="2162" spans="2:13">
      <c r="B2162">
        <f>IF(ISBLANK(Table1[[#This Row],[Date]]), ,MONTH(Table1[[#This Row],[Date]]))</f>
        <v>0</v>
      </c>
      <c r="K2162" s="19">
        <f>Table1[[#This Row],[Final Meter Reading (km) ]]-Table1[[#This Row],[Initial Meter Reading (km) ]]</f>
        <v>0</v>
      </c>
      <c r="M2162" s="174">
        <f>IF(ISBLANK(Table1[[#This Row],[Fuel Used (in liters)]]),,Table1[[#This Row],[Distance Travelled (km)]]/Table1[[#This Row],[Fuel Used (in liters)]])</f>
        <v>0</v>
      </c>
    </row>
    <row r="2163" spans="2:13">
      <c r="B2163">
        <f>IF(ISBLANK(Table1[[#This Row],[Date]]), ,MONTH(Table1[[#This Row],[Date]]))</f>
        <v>0</v>
      </c>
      <c r="K2163" s="19">
        <f>Table1[[#This Row],[Final Meter Reading (km) ]]-Table1[[#This Row],[Initial Meter Reading (km) ]]</f>
        <v>0</v>
      </c>
      <c r="M2163" s="174">
        <f>IF(ISBLANK(Table1[[#This Row],[Fuel Used (in liters)]]),,Table1[[#This Row],[Distance Travelled (km)]]/Table1[[#This Row],[Fuel Used (in liters)]])</f>
        <v>0</v>
      </c>
    </row>
    <row r="2164" spans="2:13">
      <c r="B2164">
        <f>IF(ISBLANK(Table1[[#This Row],[Date]]), ,MONTH(Table1[[#This Row],[Date]]))</f>
        <v>0</v>
      </c>
      <c r="K2164" s="19">
        <f>Table1[[#This Row],[Final Meter Reading (km) ]]-Table1[[#This Row],[Initial Meter Reading (km) ]]</f>
        <v>0</v>
      </c>
      <c r="M2164" s="174">
        <f>IF(ISBLANK(Table1[[#This Row],[Fuel Used (in liters)]]),,Table1[[#This Row],[Distance Travelled (km)]]/Table1[[#This Row],[Fuel Used (in liters)]])</f>
        <v>0</v>
      </c>
    </row>
    <row r="2165" spans="2:13">
      <c r="B2165">
        <f>IF(ISBLANK(Table1[[#This Row],[Date]]), ,MONTH(Table1[[#This Row],[Date]]))</f>
        <v>0</v>
      </c>
      <c r="K2165" s="19">
        <f>Table1[[#This Row],[Final Meter Reading (km) ]]-Table1[[#This Row],[Initial Meter Reading (km) ]]</f>
        <v>0</v>
      </c>
      <c r="M2165" s="174">
        <f>IF(ISBLANK(Table1[[#This Row],[Fuel Used (in liters)]]),,Table1[[#This Row],[Distance Travelled (km)]]/Table1[[#This Row],[Fuel Used (in liters)]])</f>
        <v>0</v>
      </c>
    </row>
    <row r="2166" spans="2:13">
      <c r="B2166">
        <f>IF(ISBLANK(Table1[[#This Row],[Date]]), ,MONTH(Table1[[#This Row],[Date]]))</f>
        <v>0</v>
      </c>
      <c r="K2166" s="19">
        <f>Table1[[#This Row],[Final Meter Reading (km) ]]-Table1[[#This Row],[Initial Meter Reading (km) ]]</f>
        <v>0</v>
      </c>
      <c r="M2166" s="174">
        <f>IF(ISBLANK(Table1[[#This Row],[Fuel Used (in liters)]]),,Table1[[#This Row],[Distance Travelled (km)]]/Table1[[#This Row],[Fuel Used (in liters)]])</f>
        <v>0</v>
      </c>
    </row>
    <row r="2167" spans="2:13">
      <c r="B2167">
        <f>IF(ISBLANK(Table1[[#This Row],[Date]]), ,MONTH(Table1[[#This Row],[Date]]))</f>
        <v>0</v>
      </c>
      <c r="K2167" s="19">
        <f>Table1[[#This Row],[Final Meter Reading (km) ]]-Table1[[#This Row],[Initial Meter Reading (km) ]]</f>
        <v>0</v>
      </c>
      <c r="M2167" s="174">
        <f>IF(ISBLANK(Table1[[#This Row],[Fuel Used (in liters)]]),,Table1[[#This Row],[Distance Travelled (km)]]/Table1[[#This Row],[Fuel Used (in liters)]])</f>
        <v>0</v>
      </c>
    </row>
    <row r="2168" spans="2:13">
      <c r="B2168">
        <f>IF(ISBLANK(Table1[[#This Row],[Date]]), ,MONTH(Table1[[#This Row],[Date]]))</f>
        <v>0</v>
      </c>
      <c r="K2168" s="19">
        <f>Table1[[#This Row],[Final Meter Reading (km) ]]-Table1[[#This Row],[Initial Meter Reading (km) ]]</f>
        <v>0</v>
      </c>
      <c r="M2168" s="174">
        <f>IF(ISBLANK(Table1[[#This Row],[Fuel Used (in liters)]]),,Table1[[#This Row],[Distance Travelled (km)]]/Table1[[#This Row],[Fuel Used (in liters)]])</f>
        <v>0</v>
      </c>
    </row>
    <row r="2169" spans="2:13">
      <c r="B2169">
        <f>IF(ISBLANK(Table1[[#This Row],[Date]]), ,MONTH(Table1[[#This Row],[Date]]))</f>
        <v>0</v>
      </c>
      <c r="K2169" s="19">
        <f>Table1[[#This Row],[Final Meter Reading (km) ]]-Table1[[#This Row],[Initial Meter Reading (km) ]]</f>
        <v>0</v>
      </c>
      <c r="M2169" s="174">
        <f>IF(ISBLANK(Table1[[#This Row],[Fuel Used (in liters)]]),,Table1[[#This Row],[Distance Travelled (km)]]/Table1[[#This Row],[Fuel Used (in liters)]])</f>
        <v>0</v>
      </c>
    </row>
    <row r="2170" spans="2:13">
      <c r="B2170">
        <f>IF(ISBLANK(Table1[[#This Row],[Date]]), ,MONTH(Table1[[#This Row],[Date]]))</f>
        <v>0</v>
      </c>
      <c r="K2170" s="19">
        <f>Table1[[#This Row],[Final Meter Reading (km) ]]-Table1[[#This Row],[Initial Meter Reading (km) ]]</f>
        <v>0</v>
      </c>
      <c r="M2170" s="174">
        <f>IF(ISBLANK(Table1[[#This Row],[Fuel Used (in liters)]]),,Table1[[#This Row],[Distance Travelled (km)]]/Table1[[#This Row],[Fuel Used (in liters)]])</f>
        <v>0</v>
      </c>
    </row>
    <row r="2171" spans="2:13">
      <c r="B2171">
        <f>IF(ISBLANK(Table1[[#This Row],[Date]]), ,MONTH(Table1[[#This Row],[Date]]))</f>
        <v>0</v>
      </c>
      <c r="K2171" s="19">
        <f>Table1[[#This Row],[Final Meter Reading (km) ]]-Table1[[#This Row],[Initial Meter Reading (km) ]]</f>
        <v>0</v>
      </c>
      <c r="M2171" s="174">
        <f>IF(ISBLANK(Table1[[#This Row],[Fuel Used (in liters)]]),,Table1[[#This Row],[Distance Travelled (km)]]/Table1[[#This Row],[Fuel Used (in liters)]])</f>
        <v>0</v>
      </c>
    </row>
    <row r="2172" spans="2:13">
      <c r="B2172">
        <f>IF(ISBLANK(Table1[[#This Row],[Date]]), ,MONTH(Table1[[#This Row],[Date]]))</f>
        <v>0</v>
      </c>
      <c r="K2172" s="19">
        <f>Table1[[#This Row],[Final Meter Reading (km) ]]-Table1[[#This Row],[Initial Meter Reading (km) ]]</f>
        <v>0</v>
      </c>
      <c r="M2172" s="174">
        <f>IF(ISBLANK(Table1[[#This Row],[Fuel Used (in liters)]]),,Table1[[#This Row],[Distance Travelled (km)]]/Table1[[#This Row],[Fuel Used (in liters)]])</f>
        <v>0</v>
      </c>
    </row>
    <row r="2173" spans="2:13">
      <c r="B2173">
        <f>IF(ISBLANK(Table1[[#This Row],[Date]]), ,MONTH(Table1[[#This Row],[Date]]))</f>
        <v>0</v>
      </c>
      <c r="K2173" s="19">
        <f>Table1[[#This Row],[Final Meter Reading (km) ]]-Table1[[#This Row],[Initial Meter Reading (km) ]]</f>
        <v>0</v>
      </c>
      <c r="M2173" s="174">
        <f>IF(ISBLANK(Table1[[#This Row],[Fuel Used (in liters)]]),,Table1[[#This Row],[Distance Travelled (km)]]/Table1[[#This Row],[Fuel Used (in liters)]])</f>
        <v>0</v>
      </c>
    </row>
    <row r="2174" spans="2:13">
      <c r="B2174">
        <f>IF(ISBLANK(Table1[[#This Row],[Date]]), ,MONTH(Table1[[#This Row],[Date]]))</f>
        <v>0</v>
      </c>
      <c r="K2174" s="19">
        <f>Table1[[#This Row],[Final Meter Reading (km) ]]-Table1[[#This Row],[Initial Meter Reading (km) ]]</f>
        <v>0</v>
      </c>
      <c r="M2174" s="174">
        <f>IF(ISBLANK(Table1[[#This Row],[Fuel Used (in liters)]]),,Table1[[#This Row],[Distance Travelled (km)]]/Table1[[#This Row],[Fuel Used (in liters)]])</f>
        <v>0</v>
      </c>
    </row>
    <row r="2175" spans="2:13">
      <c r="B2175">
        <f>IF(ISBLANK(Table1[[#This Row],[Date]]), ,MONTH(Table1[[#This Row],[Date]]))</f>
        <v>0</v>
      </c>
      <c r="K2175" s="19">
        <f>Table1[[#This Row],[Final Meter Reading (km) ]]-Table1[[#This Row],[Initial Meter Reading (km) ]]</f>
        <v>0</v>
      </c>
      <c r="M2175" s="174">
        <f>IF(ISBLANK(Table1[[#This Row],[Fuel Used (in liters)]]),,Table1[[#This Row],[Distance Travelled (km)]]/Table1[[#This Row],[Fuel Used (in liters)]])</f>
        <v>0</v>
      </c>
    </row>
    <row r="2176" spans="2:13">
      <c r="B2176">
        <f>IF(ISBLANK(Table1[[#This Row],[Date]]), ,MONTH(Table1[[#This Row],[Date]]))</f>
        <v>0</v>
      </c>
      <c r="K2176" s="19">
        <f>Table1[[#This Row],[Final Meter Reading (km) ]]-Table1[[#This Row],[Initial Meter Reading (km) ]]</f>
        <v>0</v>
      </c>
      <c r="M2176" s="174">
        <f>IF(ISBLANK(Table1[[#This Row],[Fuel Used (in liters)]]),,Table1[[#This Row],[Distance Travelled (km)]]/Table1[[#This Row],[Fuel Used (in liters)]])</f>
        <v>0</v>
      </c>
    </row>
    <row r="2177" spans="2:13">
      <c r="B2177">
        <f>IF(ISBLANK(Table1[[#This Row],[Date]]), ,MONTH(Table1[[#This Row],[Date]]))</f>
        <v>0</v>
      </c>
      <c r="K2177" s="19">
        <f>Table1[[#This Row],[Final Meter Reading (km) ]]-Table1[[#This Row],[Initial Meter Reading (km) ]]</f>
        <v>0</v>
      </c>
      <c r="M2177" s="174">
        <f>IF(ISBLANK(Table1[[#This Row],[Fuel Used (in liters)]]),,Table1[[#This Row],[Distance Travelled (km)]]/Table1[[#This Row],[Fuel Used (in liters)]])</f>
        <v>0</v>
      </c>
    </row>
    <row r="2178" spans="2:13">
      <c r="B2178">
        <f>IF(ISBLANK(Table1[[#This Row],[Date]]), ,MONTH(Table1[[#This Row],[Date]]))</f>
        <v>0</v>
      </c>
      <c r="K2178" s="19">
        <f>Table1[[#This Row],[Final Meter Reading (km) ]]-Table1[[#This Row],[Initial Meter Reading (km) ]]</f>
        <v>0</v>
      </c>
      <c r="M2178" s="174">
        <f>IF(ISBLANK(Table1[[#This Row],[Fuel Used (in liters)]]),,Table1[[#This Row],[Distance Travelled (km)]]/Table1[[#This Row],[Fuel Used (in liters)]])</f>
        <v>0</v>
      </c>
    </row>
    <row r="2179" spans="2:13">
      <c r="B2179">
        <f>IF(ISBLANK(Table1[[#This Row],[Date]]), ,MONTH(Table1[[#This Row],[Date]]))</f>
        <v>0</v>
      </c>
      <c r="K2179" s="19">
        <f>Table1[[#This Row],[Final Meter Reading (km) ]]-Table1[[#This Row],[Initial Meter Reading (km) ]]</f>
        <v>0</v>
      </c>
      <c r="M2179" s="174">
        <f>IF(ISBLANK(Table1[[#This Row],[Fuel Used (in liters)]]),,Table1[[#This Row],[Distance Travelled (km)]]/Table1[[#This Row],[Fuel Used (in liters)]])</f>
        <v>0</v>
      </c>
    </row>
    <row r="2180" spans="2:13">
      <c r="B2180">
        <f>IF(ISBLANK(Table1[[#This Row],[Date]]), ,MONTH(Table1[[#This Row],[Date]]))</f>
        <v>0</v>
      </c>
      <c r="K2180" s="19">
        <f>Table1[[#This Row],[Final Meter Reading (km) ]]-Table1[[#This Row],[Initial Meter Reading (km) ]]</f>
        <v>0</v>
      </c>
      <c r="M2180" s="174">
        <f>IF(ISBLANK(Table1[[#This Row],[Fuel Used (in liters)]]),,Table1[[#This Row],[Distance Travelled (km)]]/Table1[[#This Row],[Fuel Used (in liters)]])</f>
        <v>0</v>
      </c>
    </row>
    <row r="2181" spans="2:13">
      <c r="B2181">
        <f>IF(ISBLANK(Table1[[#This Row],[Date]]), ,MONTH(Table1[[#This Row],[Date]]))</f>
        <v>0</v>
      </c>
      <c r="K2181" s="19">
        <f>Table1[[#This Row],[Final Meter Reading (km) ]]-Table1[[#This Row],[Initial Meter Reading (km) ]]</f>
        <v>0</v>
      </c>
      <c r="M2181" s="174">
        <f>IF(ISBLANK(Table1[[#This Row],[Fuel Used (in liters)]]),,Table1[[#This Row],[Distance Travelled (km)]]/Table1[[#This Row],[Fuel Used (in liters)]])</f>
        <v>0</v>
      </c>
    </row>
    <row r="2182" spans="2:13">
      <c r="B2182">
        <f>IF(ISBLANK(Table1[[#This Row],[Date]]), ,MONTH(Table1[[#This Row],[Date]]))</f>
        <v>0</v>
      </c>
      <c r="K2182" s="19">
        <f>Table1[[#This Row],[Final Meter Reading (km) ]]-Table1[[#This Row],[Initial Meter Reading (km) ]]</f>
        <v>0</v>
      </c>
      <c r="M2182" s="174">
        <f>IF(ISBLANK(Table1[[#This Row],[Fuel Used (in liters)]]),,Table1[[#This Row],[Distance Travelled (km)]]/Table1[[#This Row],[Fuel Used (in liters)]])</f>
        <v>0</v>
      </c>
    </row>
    <row r="2183" spans="2:13">
      <c r="B2183">
        <f>IF(ISBLANK(Table1[[#This Row],[Date]]), ,MONTH(Table1[[#This Row],[Date]]))</f>
        <v>0</v>
      </c>
      <c r="K2183" s="19">
        <f>Table1[[#This Row],[Final Meter Reading (km) ]]-Table1[[#This Row],[Initial Meter Reading (km) ]]</f>
        <v>0</v>
      </c>
      <c r="M2183" s="174">
        <f>IF(ISBLANK(Table1[[#This Row],[Fuel Used (in liters)]]),,Table1[[#This Row],[Distance Travelled (km)]]/Table1[[#This Row],[Fuel Used (in liters)]])</f>
        <v>0</v>
      </c>
    </row>
    <row r="2184" spans="2:13">
      <c r="B2184">
        <f>IF(ISBLANK(Table1[[#This Row],[Date]]), ,MONTH(Table1[[#This Row],[Date]]))</f>
        <v>0</v>
      </c>
      <c r="K2184" s="19">
        <f>Table1[[#This Row],[Final Meter Reading (km) ]]-Table1[[#This Row],[Initial Meter Reading (km) ]]</f>
        <v>0</v>
      </c>
      <c r="M2184" s="174">
        <f>IF(ISBLANK(Table1[[#This Row],[Fuel Used (in liters)]]),,Table1[[#This Row],[Distance Travelled (km)]]/Table1[[#This Row],[Fuel Used (in liters)]])</f>
        <v>0</v>
      </c>
    </row>
    <row r="2185" spans="2:13">
      <c r="B2185">
        <f>IF(ISBLANK(Table1[[#This Row],[Date]]), ,MONTH(Table1[[#This Row],[Date]]))</f>
        <v>0</v>
      </c>
      <c r="K2185" s="19">
        <f>Table1[[#This Row],[Final Meter Reading (km) ]]-Table1[[#This Row],[Initial Meter Reading (km) ]]</f>
        <v>0</v>
      </c>
      <c r="M2185" s="174">
        <f>IF(ISBLANK(Table1[[#This Row],[Fuel Used (in liters)]]),,Table1[[#This Row],[Distance Travelled (km)]]/Table1[[#This Row],[Fuel Used (in liters)]])</f>
        <v>0</v>
      </c>
    </row>
    <row r="2186" spans="2:13">
      <c r="B2186">
        <f>IF(ISBLANK(Table1[[#This Row],[Date]]), ,MONTH(Table1[[#This Row],[Date]]))</f>
        <v>0</v>
      </c>
      <c r="K2186" s="19">
        <f>Table1[[#This Row],[Final Meter Reading (km) ]]-Table1[[#This Row],[Initial Meter Reading (km) ]]</f>
        <v>0</v>
      </c>
      <c r="M2186" s="174">
        <f>IF(ISBLANK(Table1[[#This Row],[Fuel Used (in liters)]]),,Table1[[#This Row],[Distance Travelled (km)]]/Table1[[#This Row],[Fuel Used (in liters)]])</f>
        <v>0</v>
      </c>
    </row>
    <row r="2187" spans="2:13">
      <c r="B2187">
        <f>IF(ISBLANK(Table1[[#This Row],[Date]]), ,MONTH(Table1[[#This Row],[Date]]))</f>
        <v>0</v>
      </c>
      <c r="K2187" s="19">
        <f>Table1[[#This Row],[Final Meter Reading (km) ]]-Table1[[#This Row],[Initial Meter Reading (km) ]]</f>
        <v>0</v>
      </c>
      <c r="M2187" s="174">
        <f>IF(ISBLANK(Table1[[#This Row],[Fuel Used (in liters)]]),,Table1[[#This Row],[Distance Travelled (km)]]/Table1[[#This Row],[Fuel Used (in liters)]])</f>
        <v>0</v>
      </c>
    </row>
    <row r="2188" spans="2:13">
      <c r="B2188">
        <f>IF(ISBLANK(Table1[[#This Row],[Date]]), ,MONTH(Table1[[#This Row],[Date]]))</f>
        <v>0</v>
      </c>
      <c r="K2188" s="19">
        <f>Table1[[#This Row],[Final Meter Reading (km) ]]-Table1[[#This Row],[Initial Meter Reading (km) ]]</f>
        <v>0</v>
      </c>
      <c r="M2188" s="174">
        <f>IF(ISBLANK(Table1[[#This Row],[Fuel Used (in liters)]]),,Table1[[#This Row],[Distance Travelled (km)]]/Table1[[#This Row],[Fuel Used (in liters)]])</f>
        <v>0</v>
      </c>
    </row>
    <row r="2189" spans="2:13">
      <c r="B2189">
        <f>IF(ISBLANK(Table1[[#This Row],[Date]]), ,MONTH(Table1[[#This Row],[Date]]))</f>
        <v>0</v>
      </c>
      <c r="K2189" s="19">
        <f>Table1[[#This Row],[Final Meter Reading (km) ]]-Table1[[#This Row],[Initial Meter Reading (km) ]]</f>
        <v>0</v>
      </c>
      <c r="M2189" s="174">
        <f>IF(ISBLANK(Table1[[#This Row],[Fuel Used (in liters)]]),,Table1[[#This Row],[Distance Travelled (km)]]/Table1[[#This Row],[Fuel Used (in liters)]])</f>
        <v>0</v>
      </c>
    </row>
    <row r="2190" spans="2:13">
      <c r="B2190">
        <f>IF(ISBLANK(Table1[[#This Row],[Date]]), ,MONTH(Table1[[#This Row],[Date]]))</f>
        <v>0</v>
      </c>
      <c r="K2190" s="19">
        <f>Table1[[#This Row],[Final Meter Reading (km) ]]-Table1[[#This Row],[Initial Meter Reading (km) ]]</f>
        <v>0</v>
      </c>
      <c r="M2190" s="174">
        <f>IF(ISBLANK(Table1[[#This Row],[Fuel Used (in liters)]]),,Table1[[#This Row],[Distance Travelled (km)]]/Table1[[#This Row],[Fuel Used (in liters)]])</f>
        <v>0</v>
      </c>
    </row>
    <row r="2191" spans="2:13">
      <c r="B2191">
        <f>IF(ISBLANK(Table1[[#This Row],[Date]]), ,MONTH(Table1[[#This Row],[Date]]))</f>
        <v>0</v>
      </c>
      <c r="K2191" s="19">
        <f>Table1[[#This Row],[Final Meter Reading (km) ]]-Table1[[#This Row],[Initial Meter Reading (km) ]]</f>
        <v>0</v>
      </c>
      <c r="M2191" s="174">
        <f>IF(ISBLANK(Table1[[#This Row],[Fuel Used (in liters)]]),,Table1[[#This Row],[Distance Travelled (km)]]/Table1[[#This Row],[Fuel Used (in liters)]])</f>
        <v>0</v>
      </c>
    </row>
    <row r="2192" spans="2:13">
      <c r="B2192">
        <f>IF(ISBLANK(Table1[[#This Row],[Date]]), ,MONTH(Table1[[#This Row],[Date]]))</f>
        <v>0</v>
      </c>
      <c r="K2192" s="19">
        <f>Table1[[#This Row],[Final Meter Reading (km) ]]-Table1[[#This Row],[Initial Meter Reading (km) ]]</f>
        <v>0</v>
      </c>
      <c r="M2192" s="174">
        <f>IF(ISBLANK(Table1[[#This Row],[Fuel Used (in liters)]]),,Table1[[#This Row],[Distance Travelled (km)]]/Table1[[#This Row],[Fuel Used (in liters)]])</f>
        <v>0</v>
      </c>
    </row>
    <row r="2193" spans="2:13">
      <c r="B2193">
        <f>IF(ISBLANK(Table1[[#This Row],[Date]]), ,MONTH(Table1[[#This Row],[Date]]))</f>
        <v>0</v>
      </c>
      <c r="K2193" s="19">
        <f>Table1[[#This Row],[Final Meter Reading (km) ]]-Table1[[#This Row],[Initial Meter Reading (km) ]]</f>
        <v>0</v>
      </c>
      <c r="M2193" s="174">
        <f>IF(ISBLANK(Table1[[#This Row],[Fuel Used (in liters)]]),,Table1[[#This Row],[Distance Travelled (km)]]/Table1[[#This Row],[Fuel Used (in liters)]])</f>
        <v>0</v>
      </c>
    </row>
    <row r="2194" spans="2:13">
      <c r="B2194">
        <f>IF(ISBLANK(Table1[[#This Row],[Date]]), ,MONTH(Table1[[#This Row],[Date]]))</f>
        <v>0</v>
      </c>
      <c r="K2194" s="19">
        <f>Table1[[#This Row],[Final Meter Reading (km) ]]-Table1[[#This Row],[Initial Meter Reading (km) ]]</f>
        <v>0</v>
      </c>
      <c r="M2194" s="174">
        <f>IF(ISBLANK(Table1[[#This Row],[Fuel Used (in liters)]]),,Table1[[#This Row],[Distance Travelled (km)]]/Table1[[#This Row],[Fuel Used (in liters)]])</f>
        <v>0</v>
      </c>
    </row>
    <row r="2195" spans="2:13">
      <c r="B2195">
        <f>IF(ISBLANK(Table1[[#This Row],[Date]]), ,MONTH(Table1[[#This Row],[Date]]))</f>
        <v>0</v>
      </c>
      <c r="K2195" s="19">
        <f>Table1[[#This Row],[Final Meter Reading (km) ]]-Table1[[#This Row],[Initial Meter Reading (km) ]]</f>
        <v>0</v>
      </c>
      <c r="M2195" s="174">
        <f>IF(ISBLANK(Table1[[#This Row],[Fuel Used (in liters)]]),,Table1[[#This Row],[Distance Travelled (km)]]/Table1[[#This Row],[Fuel Used (in liters)]])</f>
        <v>0</v>
      </c>
    </row>
    <row r="2196" spans="2:13">
      <c r="B2196">
        <f>IF(ISBLANK(Table1[[#This Row],[Date]]), ,MONTH(Table1[[#This Row],[Date]]))</f>
        <v>0</v>
      </c>
      <c r="K2196" s="19">
        <f>Table1[[#This Row],[Final Meter Reading (km) ]]-Table1[[#This Row],[Initial Meter Reading (km) ]]</f>
        <v>0</v>
      </c>
      <c r="M2196" s="174">
        <f>IF(ISBLANK(Table1[[#This Row],[Fuel Used (in liters)]]),,Table1[[#This Row],[Distance Travelled (km)]]/Table1[[#This Row],[Fuel Used (in liters)]])</f>
        <v>0</v>
      </c>
    </row>
    <row r="2197" spans="2:13">
      <c r="B2197">
        <f>IF(ISBLANK(Table1[[#This Row],[Date]]), ,MONTH(Table1[[#This Row],[Date]]))</f>
        <v>0</v>
      </c>
      <c r="K2197" s="19">
        <f>Table1[[#This Row],[Final Meter Reading (km) ]]-Table1[[#This Row],[Initial Meter Reading (km) ]]</f>
        <v>0</v>
      </c>
      <c r="M2197" s="174">
        <f>IF(ISBLANK(Table1[[#This Row],[Fuel Used (in liters)]]),,Table1[[#This Row],[Distance Travelled (km)]]/Table1[[#This Row],[Fuel Used (in liters)]])</f>
        <v>0</v>
      </c>
    </row>
    <row r="2198" spans="2:13">
      <c r="B2198">
        <f>IF(ISBLANK(Table1[[#This Row],[Date]]), ,MONTH(Table1[[#This Row],[Date]]))</f>
        <v>0</v>
      </c>
      <c r="K2198" s="19">
        <f>Table1[[#This Row],[Final Meter Reading (km) ]]-Table1[[#This Row],[Initial Meter Reading (km) ]]</f>
        <v>0</v>
      </c>
      <c r="M2198" s="174">
        <f>IF(ISBLANK(Table1[[#This Row],[Fuel Used (in liters)]]),,Table1[[#This Row],[Distance Travelled (km)]]/Table1[[#This Row],[Fuel Used (in liters)]])</f>
        <v>0</v>
      </c>
    </row>
    <row r="2199" spans="2:13">
      <c r="B2199">
        <f>IF(ISBLANK(Table1[[#This Row],[Date]]), ,MONTH(Table1[[#This Row],[Date]]))</f>
        <v>0</v>
      </c>
      <c r="K2199" s="19">
        <f>Table1[[#This Row],[Final Meter Reading (km) ]]-Table1[[#This Row],[Initial Meter Reading (km) ]]</f>
        <v>0</v>
      </c>
      <c r="M2199" s="174">
        <f>IF(ISBLANK(Table1[[#This Row],[Fuel Used (in liters)]]),,Table1[[#This Row],[Distance Travelled (km)]]/Table1[[#This Row],[Fuel Used (in liters)]])</f>
        <v>0</v>
      </c>
    </row>
    <row r="2200" spans="2:13">
      <c r="B2200">
        <f>IF(ISBLANK(Table1[[#This Row],[Date]]), ,MONTH(Table1[[#This Row],[Date]]))</f>
        <v>0</v>
      </c>
      <c r="K2200" s="19">
        <f>Table1[[#This Row],[Final Meter Reading (km) ]]-Table1[[#This Row],[Initial Meter Reading (km) ]]</f>
        <v>0</v>
      </c>
      <c r="M2200" s="174">
        <f>IF(ISBLANK(Table1[[#This Row],[Fuel Used (in liters)]]),,Table1[[#This Row],[Distance Travelled (km)]]/Table1[[#This Row],[Fuel Used (in liters)]])</f>
        <v>0</v>
      </c>
    </row>
    <row r="2201" spans="2:13">
      <c r="B2201">
        <f>IF(ISBLANK(Table1[[#This Row],[Date]]), ,MONTH(Table1[[#This Row],[Date]]))</f>
        <v>0</v>
      </c>
      <c r="K2201" s="19">
        <f>Table1[[#This Row],[Final Meter Reading (km) ]]-Table1[[#This Row],[Initial Meter Reading (km) ]]</f>
        <v>0</v>
      </c>
      <c r="M2201" s="174">
        <f>IF(ISBLANK(Table1[[#This Row],[Fuel Used (in liters)]]),,Table1[[#This Row],[Distance Travelled (km)]]/Table1[[#This Row],[Fuel Used (in liters)]])</f>
        <v>0</v>
      </c>
    </row>
    <row r="2202" spans="2:13">
      <c r="B2202">
        <f>IF(ISBLANK(Table1[[#This Row],[Date]]), ,MONTH(Table1[[#This Row],[Date]]))</f>
        <v>0</v>
      </c>
      <c r="K2202" s="19">
        <f>Table1[[#This Row],[Final Meter Reading (km) ]]-Table1[[#This Row],[Initial Meter Reading (km) ]]</f>
        <v>0</v>
      </c>
      <c r="M2202" s="174">
        <f>IF(ISBLANK(Table1[[#This Row],[Fuel Used (in liters)]]),,Table1[[#This Row],[Distance Travelled (km)]]/Table1[[#This Row],[Fuel Used (in liters)]])</f>
        <v>0</v>
      </c>
    </row>
    <row r="2203" spans="2:13">
      <c r="B2203">
        <f>IF(ISBLANK(Table1[[#This Row],[Date]]), ,MONTH(Table1[[#This Row],[Date]]))</f>
        <v>0</v>
      </c>
      <c r="K2203" s="19">
        <f>Table1[[#This Row],[Final Meter Reading (km) ]]-Table1[[#This Row],[Initial Meter Reading (km) ]]</f>
        <v>0</v>
      </c>
      <c r="M2203" s="174">
        <f>IF(ISBLANK(Table1[[#This Row],[Fuel Used (in liters)]]),,Table1[[#This Row],[Distance Travelled (km)]]/Table1[[#This Row],[Fuel Used (in liters)]])</f>
        <v>0</v>
      </c>
    </row>
    <row r="2204" spans="2:13">
      <c r="B2204">
        <f>IF(ISBLANK(Table1[[#This Row],[Date]]), ,MONTH(Table1[[#This Row],[Date]]))</f>
        <v>0</v>
      </c>
      <c r="K2204" s="19">
        <f>Table1[[#This Row],[Final Meter Reading (km) ]]-Table1[[#This Row],[Initial Meter Reading (km) ]]</f>
        <v>0</v>
      </c>
      <c r="M2204" s="174">
        <f>IF(ISBLANK(Table1[[#This Row],[Fuel Used (in liters)]]),,Table1[[#This Row],[Distance Travelled (km)]]/Table1[[#This Row],[Fuel Used (in liters)]])</f>
        <v>0</v>
      </c>
    </row>
    <row r="2205" spans="2:13">
      <c r="B2205">
        <f>IF(ISBLANK(Table1[[#This Row],[Date]]), ,MONTH(Table1[[#This Row],[Date]]))</f>
        <v>0</v>
      </c>
      <c r="K2205" s="19">
        <f>Table1[[#This Row],[Final Meter Reading (km) ]]-Table1[[#This Row],[Initial Meter Reading (km) ]]</f>
        <v>0</v>
      </c>
      <c r="M2205" s="174">
        <f>IF(ISBLANK(Table1[[#This Row],[Fuel Used (in liters)]]),,Table1[[#This Row],[Distance Travelled (km)]]/Table1[[#This Row],[Fuel Used (in liters)]])</f>
        <v>0</v>
      </c>
    </row>
    <row r="2206" spans="2:13">
      <c r="B2206">
        <f>IF(ISBLANK(Table1[[#This Row],[Date]]), ,MONTH(Table1[[#This Row],[Date]]))</f>
        <v>0</v>
      </c>
      <c r="K2206" s="19">
        <f>Table1[[#This Row],[Final Meter Reading (km) ]]-Table1[[#This Row],[Initial Meter Reading (km) ]]</f>
        <v>0</v>
      </c>
      <c r="M2206" s="174">
        <f>IF(ISBLANK(Table1[[#This Row],[Fuel Used (in liters)]]),,Table1[[#This Row],[Distance Travelled (km)]]/Table1[[#This Row],[Fuel Used (in liters)]])</f>
        <v>0</v>
      </c>
    </row>
    <row r="2207" spans="2:13">
      <c r="B2207">
        <f>IF(ISBLANK(Table1[[#This Row],[Date]]), ,MONTH(Table1[[#This Row],[Date]]))</f>
        <v>0</v>
      </c>
      <c r="K2207" s="19">
        <f>Table1[[#This Row],[Final Meter Reading (km) ]]-Table1[[#This Row],[Initial Meter Reading (km) ]]</f>
        <v>0</v>
      </c>
      <c r="M2207" s="174">
        <f>IF(ISBLANK(Table1[[#This Row],[Fuel Used (in liters)]]),,Table1[[#This Row],[Distance Travelled (km)]]/Table1[[#This Row],[Fuel Used (in liters)]])</f>
        <v>0</v>
      </c>
    </row>
    <row r="2208" spans="2:13">
      <c r="B2208">
        <f>IF(ISBLANK(Table1[[#This Row],[Date]]), ,MONTH(Table1[[#This Row],[Date]]))</f>
        <v>0</v>
      </c>
      <c r="K2208" s="19">
        <f>Table1[[#This Row],[Final Meter Reading (km) ]]-Table1[[#This Row],[Initial Meter Reading (km) ]]</f>
        <v>0</v>
      </c>
      <c r="M2208" s="174">
        <f>IF(ISBLANK(Table1[[#This Row],[Fuel Used (in liters)]]),,Table1[[#This Row],[Distance Travelled (km)]]/Table1[[#This Row],[Fuel Used (in liters)]])</f>
        <v>0</v>
      </c>
    </row>
    <row r="2209" spans="2:13">
      <c r="B2209">
        <f>IF(ISBLANK(Table1[[#This Row],[Date]]), ,MONTH(Table1[[#This Row],[Date]]))</f>
        <v>0</v>
      </c>
      <c r="K2209" s="19">
        <f>Table1[[#This Row],[Final Meter Reading (km) ]]-Table1[[#This Row],[Initial Meter Reading (km) ]]</f>
        <v>0</v>
      </c>
      <c r="M2209" s="174">
        <f>IF(ISBLANK(Table1[[#This Row],[Fuel Used (in liters)]]),,Table1[[#This Row],[Distance Travelled (km)]]/Table1[[#This Row],[Fuel Used (in liters)]])</f>
        <v>0</v>
      </c>
    </row>
    <row r="2210" spans="2:13">
      <c r="B2210">
        <f>IF(ISBLANK(Table1[[#This Row],[Date]]), ,MONTH(Table1[[#This Row],[Date]]))</f>
        <v>0</v>
      </c>
      <c r="K2210" s="19">
        <f>Table1[[#This Row],[Final Meter Reading (km) ]]-Table1[[#This Row],[Initial Meter Reading (km) ]]</f>
        <v>0</v>
      </c>
      <c r="M2210" s="174">
        <f>IF(ISBLANK(Table1[[#This Row],[Fuel Used (in liters)]]),,Table1[[#This Row],[Distance Travelled (km)]]/Table1[[#This Row],[Fuel Used (in liters)]])</f>
        <v>0</v>
      </c>
    </row>
    <row r="2211" spans="2:13">
      <c r="B2211">
        <f>IF(ISBLANK(Table1[[#This Row],[Date]]), ,MONTH(Table1[[#This Row],[Date]]))</f>
        <v>0</v>
      </c>
      <c r="K2211" s="19">
        <f>Table1[[#This Row],[Final Meter Reading (km) ]]-Table1[[#This Row],[Initial Meter Reading (km) ]]</f>
        <v>0</v>
      </c>
      <c r="M2211" s="174">
        <f>IF(ISBLANK(Table1[[#This Row],[Fuel Used (in liters)]]),,Table1[[#This Row],[Distance Travelled (km)]]/Table1[[#This Row],[Fuel Used (in liters)]])</f>
        <v>0</v>
      </c>
    </row>
    <row r="2212" spans="2:13">
      <c r="B2212">
        <f>IF(ISBLANK(Table1[[#This Row],[Date]]), ,MONTH(Table1[[#This Row],[Date]]))</f>
        <v>0</v>
      </c>
      <c r="K2212" s="19">
        <f>Table1[[#This Row],[Final Meter Reading (km) ]]-Table1[[#This Row],[Initial Meter Reading (km) ]]</f>
        <v>0</v>
      </c>
      <c r="M2212" s="174">
        <f>IF(ISBLANK(Table1[[#This Row],[Fuel Used (in liters)]]),,Table1[[#This Row],[Distance Travelled (km)]]/Table1[[#This Row],[Fuel Used (in liters)]])</f>
        <v>0</v>
      </c>
    </row>
    <row r="2213" spans="2:13">
      <c r="B2213">
        <f>IF(ISBLANK(Table1[[#This Row],[Date]]), ,MONTH(Table1[[#This Row],[Date]]))</f>
        <v>0</v>
      </c>
      <c r="K2213" s="19">
        <f>Table1[[#This Row],[Final Meter Reading (km) ]]-Table1[[#This Row],[Initial Meter Reading (km) ]]</f>
        <v>0</v>
      </c>
      <c r="M2213" s="174">
        <f>IF(ISBLANK(Table1[[#This Row],[Fuel Used (in liters)]]),,Table1[[#This Row],[Distance Travelled (km)]]/Table1[[#This Row],[Fuel Used (in liters)]])</f>
        <v>0</v>
      </c>
    </row>
    <row r="2214" spans="2:13">
      <c r="B2214">
        <f>IF(ISBLANK(Table1[[#This Row],[Date]]), ,MONTH(Table1[[#This Row],[Date]]))</f>
        <v>0</v>
      </c>
      <c r="K2214" s="19">
        <f>Table1[[#This Row],[Final Meter Reading (km) ]]-Table1[[#This Row],[Initial Meter Reading (km) ]]</f>
        <v>0</v>
      </c>
      <c r="M2214" s="174">
        <f>IF(ISBLANK(Table1[[#This Row],[Fuel Used (in liters)]]),,Table1[[#This Row],[Distance Travelled (km)]]/Table1[[#This Row],[Fuel Used (in liters)]])</f>
        <v>0</v>
      </c>
    </row>
    <row r="2215" spans="2:13">
      <c r="B2215">
        <f>IF(ISBLANK(Table1[[#This Row],[Date]]), ,MONTH(Table1[[#This Row],[Date]]))</f>
        <v>0</v>
      </c>
      <c r="K2215" s="19">
        <f>Table1[[#This Row],[Final Meter Reading (km) ]]-Table1[[#This Row],[Initial Meter Reading (km) ]]</f>
        <v>0</v>
      </c>
      <c r="M2215" s="174">
        <f>IF(ISBLANK(Table1[[#This Row],[Fuel Used (in liters)]]),,Table1[[#This Row],[Distance Travelled (km)]]/Table1[[#This Row],[Fuel Used (in liters)]])</f>
        <v>0</v>
      </c>
    </row>
    <row r="2216" spans="2:13">
      <c r="B2216">
        <f>IF(ISBLANK(Table1[[#This Row],[Date]]), ,MONTH(Table1[[#This Row],[Date]]))</f>
        <v>0</v>
      </c>
      <c r="K2216" s="19">
        <f>Table1[[#This Row],[Final Meter Reading (km) ]]-Table1[[#This Row],[Initial Meter Reading (km) ]]</f>
        <v>0</v>
      </c>
      <c r="M2216" s="174">
        <f>IF(ISBLANK(Table1[[#This Row],[Fuel Used (in liters)]]),,Table1[[#This Row],[Distance Travelled (km)]]/Table1[[#This Row],[Fuel Used (in liters)]])</f>
        <v>0</v>
      </c>
    </row>
    <row r="2217" spans="2:13">
      <c r="B2217">
        <f>IF(ISBLANK(Table1[[#This Row],[Date]]), ,MONTH(Table1[[#This Row],[Date]]))</f>
        <v>0</v>
      </c>
      <c r="K2217" s="19">
        <f>Table1[[#This Row],[Final Meter Reading (km) ]]-Table1[[#This Row],[Initial Meter Reading (km) ]]</f>
        <v>0</v>
      </c>
      <c r="M2217" s="174">
        <f>IF(ISBLANK(Table1[[#This Row],[Fuel Used (in liters)]]),,Table1[[#This Row],[Distance Travelled (km)]]/Table1[[#This Row],[Fuel Used (in liters)]])</f>
        <v>0</v>
      </c>
    </row>
    <row r="2218" spans="2:13">
      <c r="B2218">
        <f>IF(ISBLANK(Table1[[#This Row],[Date]]), ,MONTH(Table1[[#This Row],[Date]]))</f>
        <v>0</v>
      </c>
      <c r="K2218" s="19">
        <f>Table1[[#This Row],[Final Meter Reading (km) ]]-Table1[[#This Row],[Initial Meter Reading (km) ]]</f>
        <v>0</v>
      </c>
      <c r="M2218" s="174">
        <f>IF(ISBLANK(Table1[[#This Row],[Fuel Used (in liters)]]),,Table1[[#This Row],[Distance Travelled (km)]]/Table1[[#This Row],[Fuel Used (in liters)]])</f>
        <v>0</v>
      </c>
    </row>
    <row r="2219" spans="2:13">
      <c r="B2219">
        <f>IF(ISBLANK(Table1[[#This Row],[Date]]), ,MONTH(Table1[[#This Row],[Date]]))</f>
        <v>0</v>
      </c>
      <c r="K2219" s="19">
        <f>Table1[[#This Row],[Final Meter Reading (km) ]]-Table1[[#This Row],[Initial Meter Reading (km) ]]</f>
        <v>0</v>
      </c>
      <c r="M2219" s="174">
        <f>IF(ISBLANK(Table1[[#This Row],[Fuel Used (in liters)]]),,Table1[[#This Row],[Distance Travelled (km)]]/Table1[[#This Row],[Fuel Used (in liters)]])</f>
        <v>0</v>
      </c>
    </row>
    <row r="2220" spans="2:13">
      <c r="B2220">
        <f>IF(ISBLANK(Table1[[#This Row],[Date]]), ,MONTH(Table1[[#This Row],[Date]]))</f>
        <v>0</v>
      </c>
      <c r="K2220" s="19">
        <f>Table1[[#This Row],[Final Meter Reading (km) ]]-Table1[[#This Row],[Initial Meter Reading (km) ]]</f>
        <v>0</v>
      </c>
      <c r="M2220" s="174">
        <f>IF(ISBLANK(Table1[[#This Row],[Fuel Used (in liters)]]),,Table1[[#This Row],[Distance Travelled (km)]]/Table1[[#This Row],[Fuel Used (in liters)]])</f>
        <v>0</v>
      </c>
    </row>
    <row r="2221" spans="2:13">
      <c r="B2221">
        <f>IF(ISBLANK(Table1[[#This Row],[Date]]), ,MONTH(Table1[[#This Row],[Date]]))</f>
        <v>0</v>
      </c>
      <c r="K2221" s="19">
        <f>Table1[[#This Row],[Final Meter Reading (km) ]]-Table1[[#This Row],[Initial Meter Reading (km) ]]</f>
        <v>0</v>
      </c>
      <c r="M2221" s="174">
        <f>IF(ISBLANK(Table1[[#This Row],[Fuel Used (in liters)]]),,Table1[[#This Row],[Distance Travelled (km)]]/Table1[[#This Row],[Fuel Used (in liters)]])</f>
        <v>0</v>
      </c>
    </row>
    <row r="2222" spans="2:13">
      <c r="B2222">
        <f>IF(ISBLANK(Table1[[#This Row],[Date]]), ,MONTH(Table1[[#This Row],[Date]]))</f>
        <v>0</v>
      </c>
      <c r="K2222" s="19">
        <f>Table1[[#This Row],[Final Meter Reading (km) ]]-Table1[[#This Row],[Initial Meter Reading (km) ]]</f>
        <v>0</v>
      </c>
      <c r="M2222" s="174">
        <f>IF(ISBLANK(Table1[[#This Row],[Fuel Used (in liters)]]),,Table1[[#This Row],[Distance Travelled (km)]]/Table1[[#This Row],[Fuel Used (in liters)]])</f>
        <v>0</v>
      </c>
    </row>
    <row r="2223" spans="2:13">
      <c r="B2223">
        <f>IF(ISBLANK(Table1[[#This Row],[Date]]), ,MONTH(Table1[[#This Row],[Date]]))</f>
        <v>0</v>
      </c>
      <c r="K2223" s="19">
        <f>Table1[[#This Row],[Final Meter Reading (km) ]]-Table1[[#This Row],[Initial Meter Reading (km) ]]</f>
        <v>0</v>
      </c>
      <c r="M2223" s="174">
        <f>IF(ISBLANK(Table1[[#This Row],[Fuel Used (in liters)]]),,Table1[[#This Row],[Distance Travelled (km)]]/Table1[[#This Row],[Fuel Used (in liters)]])</f>
        <v>0</v>
      </c>
    </row>
    <row r="2224" spans="2:13">
      <c r="B2224">
        <f>IF(ISBLANK(Table1[[#This Row],[Date]]), ,MONTH(Table1[[#This Row],[Date]]))</f>
        <v>0</v>
      </c>
      <c r="K2224" s="19">
        <f>Table1[[#This Row],[Final Meter Reading (km) ]]-Table1[[#This Row],[Initial Meter Reading (km) ]]</f>
        <v>0</v>
      </c>
      <c r="M2224" s="174">
        <f>IF(ISBLANK(Table1[[#This Row],[Fuel Used (in liters)]]),,Table1[[#This Row],[Distance Travelled (km)]]/Table1[[#This Row],[Fuel Used (in liters)]])</f>
        <v>0</v>
      </c>
    </row>
    <row r="2225" spans="2:13">
      <c r="B2225">
        <f>IF(ISBLANK(Table1[[#This Row],[Date]]), ,MONTH(Table1[[#This Row],[Date]]))</f>
        <v>0</v>
      </c>
      <c r="K2225" s="19">
        <f>Table1[[#This Row],[Final Meter Reading (km) ]]-Table1[[#This Row],[Initial Meter Reading (km) ]]</f>
        <v>0</v>
      </c>
      <c r="M2225" s="174">
        <f>IF(ISBLANK(Table1[[#This Row],[Fuel Used (in liters)]]),,Table1[[#This Row],[Distance Travelled (km)]]/Table1[[#This Row],[Fuel Used (in liters)]])</f>
        <v>0</v>
      </c>
    </row>
    <row r="2226" spans="2:13">
      <c r="B2226">
        <f>IF(ISBLANK(Table1[[#This Row],[Date]]), ,MONTH(Table1[[#This Row],[Date]]))</f>
        <v>0</v>
      </c>
      <c r="K2226" s="19">
        <f>Table1[[#This Row],[Final Meter Reading (km) ]]-Table1[[#This Row],[Initial Meter Reading (km) ]]</f>
        <v>0</v>
      </c>
      <c r="M2226" s="174">
        <f>IF(ISBLANK(Table1[[#This Row],[Fuel Used (in liters)]]),,Table1[[#This Row],[Distance Travelled (km)]]/Table1[[#This Row],[Fuel Used (in liters)]])</f>
        <v>0</v>
      </c>
    </row>
    <row r="2227" spans="2:13">
      <c r="B2227">
        <f>IF(ISBLANK(Table1[[#This Row],[Date]]), ,MONTH(Table1[[#This Row],[Date]]))</f>
        <v>0</v>
      </c>
      <c r="K2227" s="19">
        <f>Table1[[#This Row],[Final Meter Reading (km) ]]-Table1[[#This Row],[Initial Meter Reading (km) ]]</f>
        <v>0</v>
      </c>
      <c r="M2227" s="174">
        <f>IF(ISBLANK(Table1[[#This Row],[Fuel Used (in liters)]]),,Table1[[#This Row],[Distance Travelled (km)]]/Table1[[#This Row],[Fuel Used (in liters)]])</f>
        <v>0</v>
      </c>
    </row>
    <row r="2228" spans="2:13">
      <c r="B2228">
        <f>IF(ISBLANK(Table1[[#This Row],[Date]]), ,MONTH(Table1[[#This Row],[Date]]))</f>
        <v>0</v>
      </c>
      <c r="K2228" s="19">
        <f>Table1[[#This Row],[Final Meter Reading (km) ]]-Table1[[#This Row],[Initial Meter Reading (km) ]]</f>
        <v>0</v>
      </c>
      <c r="M2228" s="174">
        <f>IF(ISBLANK(Table1[[#This Row],[Fuel Used (in liters)]]),,Table1[[#This Row],[Distance Travelled (km)]]/Table1[[#This Row],[Fuel Used (in liters)]])</f>
        <v>0</v>
      </c>
    </row>
    <row r="2229" spans="2:13">
      <c r="B2229">
        <f>IF(ISBLANK(Table1[[#This Row],[Date]]), ,MONTH(Table1[[#This Row],[Date]]))</f>
        <v>0</v>
      </c>
      <c r="K2229" s="19">
        <f>Table1[[#This Row],[Final Meter Reading (km) ]]-Table1[[#This Row],[Initial Meter Reading (km) ]]</f>
        <v>0</v>
      </c>
      <c r="M2229" s="174">
        <f>IF(ISBLANK(Table1[[#This Row],[Fuel Used (in liters)]]),,Table1[[#This Row],[Distance Travelled (km)]]/Table1[[#This Row],[Fuel Used (in liters)]])</f>
        <v>0</v>
      </c>
    </row>
    <row r="2230" spans="2:13">
      <c r="B2230">
        <f>IF(ISBLANK(Table1[[#This Row],[Date]]), ,MONTH(Table1[[#This Row],[Date]]))</f>
        <v>0</v>
      </c>
      <c r="K2230" s="19">
        <f>Table1[[#This Row],[Final Meter Reading (km) ]]-Table1[[#This Row],[Initial Meter Reading (km) ]]</f>
        <v>0</v>
      </c>
      <c r="M2230" s="174">
        <f>IF(ISBLANK(Table1[[#This Row],[Fuel Used (in liters)]]),,Table1[[#This Row],[Distance Travelled (km)]]/Table1[[#This Row],[Fuel Used (in liters)]])</f>
        <v>0</v>
      </c>
    </row>
    <row r="2231" spans="2:13">
      <c r="B2231">
        <f>IF(ISBLANK(Table1[[#This Row],[Date]]), ,MONTH(Table1[[#This Row],[Date]]))</f>
        <v>0</v>
      </c>
      <c r="K2231" s="19">
        <f>Table1[[#This Row],[Final Meter Reading (km) ]]-Table1[[#This Row],[Initial Meter Reading (km) ]]</f>
        <v>0</v>
      </c>
      <c r="M2231" s="174">
        <f>IF(ISBLANK(Table1[[#This Row],[Fuel Used (in liters)]]),,Table1[[#This Row],[Distance Travelled (km)]]/Table1[[#This Row],[Fuel Used (in liters)]])</f>
        <v>0</v>
      </c>
    </row>
    <row r="2232" spans="2:13">
      <c r="B2232">
        <f>IF(ISBLANK(Table1[[#This Row],[Date]]), ,MONTH(Table1[[#This Row],[Date]]))</f>
        <v>0</v>
      </c>
      <c r="K2232" s="19">
        <f>Table1[[#This Row],[Final Meter Reading (km) ]]-Table1[[#This Row],[Initial Meter Reading (km) ]]</f>
        <v>0</v>
      </c>
      <c r="M2232" s="174">
        <f>IF(ISBLANK(Table1[[#This Row],[Fuel Used (in liters)]]),,Table1[[#This Row],[Distance Travelled (km)]]/Table1[[#This Row],[Fuel Used (in liters)]])</f>
        <v>0</v>
      </c>
    </row>
    <row r="2233" spans="2:13">
      <c r="B2233">
        <f>IF(ISBLANK(Table1[[#This Row],[Date]]), ,MONTH(Table1[[#This Row],[Date]]))</f>
        <v>0</v>
      </c>
      <c r="K2233" s="19">
        <f>Table1[[#This Row],[Final Meter Reading (km) ]]-Table1[[#This Row],[Initial Meter Reading (km) ]]</f>
        <v>0</v>
      </c>
      <c r="M2233" s="174">
        <f>IF(ISBLANK(Table1[[#This Row],[Fuel Used (in liters)]]),,Table1[[#This Row],[Distance Travelled (km)]]/Table1[[#This Row],[Fuel Used (in liters)]])</f>
        <v>0</v>
      </c>
    </row>
    <row r="2234" spans="2:13">
      <c r="B2234">
        <f>IF(ISBLANK(Table1[[#This Row],[Date]]), ,MONTH(Table1[[#This Row],[Date]]))</f>
        <v>0</v>
      </c>
      <c r="K2234" s="19">
        <f>Table1[[#This Row],[Final Meter Reading (km) ]]-Table1[[#This Row],[Initial Meter Reading (km) ]]</f>
        <v>0</v>
      </c>
      <c r="M2234" s="174">
        <f>IF(ISBLANK(Table1[[#This Row],[Fuel Used (in liters)]]),,Table1[[#This Row],[Distance Travelled (km)]]/Table1[[#This Row],[Fuel Used (in liters)]])</f>
        <v>0</v>
      </c>
    </row>
    <row r="2235" spans="2:13">
      <c r="B2235">
        <f>IF(ISBLANK(Table1[[#This Row],[Date]]), ,MONTH(Table1[[#This Row],[Date]]))</f>
        <v>0</v>
      </c>
      <c r="K2235" s="19">
        <f>Table1[[#This Row],[Final Meter Reading (km) ]]-Table1[[#This Row],[Initial Meter Reading (km) ]]</f>
        <v>0</v>
      </c>
      <c r="M2235" s="174">
        <f>IF(ISBLANK(Table1[[#This Row],[Fuel Used (in liters)]]),,Table1[[#This Row],[Distance Travelled (km)]]/Table1[[#This Row],[Fuel Used (in liters)]])</f>
        <v>0</v>
      </c>
    </row>
    <row r="2236" spans="2:13">
      <c r="B2236">
        <f>IF(ISBLANK(Table1[[#This Row],[Date]]), ,MONTH(Table1[[#This Row],[Date]]))</f>
        <v>0</v>
      </c>
      <c r="K2236" s="19">
        <f>Table1[[#This Row],[Final Meter Reading (km) ]]-Table1[[#This Row],[Initial Meter Reading (km) ]]</f>
        <v>0</v>
      </c>
      <c r="M2236" s="174">
        <f>IF(ISBLANK(Table1[[#This Row],[Fuel Used (in liters)]]),,Table1[[#This Row],[Distance Travelled (km)]]/Table1[[#This Row],[Fuel Used (in liters)]])</f>
        <v>0</v>
      </c>
    </row>
    <row r="2237" spans="2:13">
      <c r="B2237">
        <f>IF(ISBLANK(Table1[[#This Row],[Date]]), ,MONTH(Table1[[#This Row],[Date]]))</f>
        <v>0</v>
      </c>
      <c r="K2237" s="19">
        <f>Table1[[#This Row],[Final Meter Reading (km) ]]-Table1[[#This Row],[Initial Meter Reading (km) ]]</f>
        <v>0</v>
      </c>
      <c r="M2237" s="174">
        <f>IF(ISBLANK(Table1[[#This Row],[Fuel Used (in liters)]]),,Table1[[#This Row],[Distance Travelled (km)]]/Table1[[#This Row],[Fuel Used (in liters)]])</f>
        <v>0</v>
      </c>
    </row>
    <row r="2238" spans="2:13">
      <c r="B2238">
        <f>IF(ISBLANK(Table1[[#This Row],[Date]]), ,MONTH(Table1[[#This Row],[Date]]))</f>
        <v>0</v>
      </c>
      <c r="K2238" s="19">
        <f>Table1[[#This Row],[Final Meter Reading (km) ]]-Table1[[#This Row],[Initial Meter Reading (km) ]]</f>
        <v>0</v>
      </c>
      <c r="M2238" s="174">
        <f>IF(ISBLANK(Table1[[#This Row],[Fuel Used (in liters)]]),,Table1[[#This Row],[Distance Travelled (km)]]/Table1[[#This Row],[Fuel Used (in liters)]])</f>
        <v>0</v>
      </c>
    </row>
    <row r="2239" spans="2:13">
      <c r="B2239">
        <f>IF(ISBLANK(Table1[[#This Row],[Date]]), ,MONTH(Table1[[#This Row],[Date]]))</f>
        <v>0</v>
      </c>
      <c r="K2239" s="19">
        <f>Table1[[#This Row],[Final Meter Reading (km) ]]-Table1[[#This Row],[Initial Meter Reading (km) ]]</f>
        <v>0</v>
      </c>
      <c r="M2239" s="174">
        <f>IF(ISBLANK(Table1[[#This Row],[Fuel Used (in liters)]]),,Table1[[#This Row],[Distance Travelled (km)]]/Table1[[#This Row],[Fuel Used (in liters)]])</f>
        <v>0</v>
      </c>
    </row>
    <row r="2240" spans="2:13">
      <c r="B2240">
        <f>IF(ISBLANK(Table1[[#This Row],[Date]]), ,MONTH(Table1[[#This Row],[Date]]))</f>
        <v>0</v>
      </c>
      <c r="K2240" s="19">
        <f>Table1[[#This Row],[Final Meter Reading (km) ]]-Table1[[#This Row],[Initial Meter Reading (km) ]]</f>
        <v>0</v>
      </c>
      <c r="M2240" s="174">
        <f>IF(ISBLANK(Table1[[#This Row],[Fuel Used (in liters)]]),,Table1[[#This Row],[Distance Travelled (km)]]/Table1[[#This Row],[Fuel Used (in liters)]])</f>
        <v>0</v>
      </c>
    </row>
    <row r="2241" spans="2:13">
      <c r="B2241">
        <f>IF(ISBLANK(Table1[[#This Row],[Date]]), ,MONTH(Table1[[#This Row],[Date]]))</f>
        <v>0</v>
      </c>
      <c r="K2241" s="19">
        <f>Table1[[#This Row],[Final Meter Reading (km) ]]-Table1[[#This Row],[Initial Meter Reading (km) ]]</f>
        <v>0</v>
      </c>
      <c r="M2241" s="174">
        <f>IF(ISBLANK(Table1[[#This Row],[Fuel Used (in liters)]]),,Table1[[#This Row],[Distance Travelled (km)]]/Table1[[#This Row],[Fuel Used (in liters)]])</f>
        <v>0</v>
      </c>
    </row>
    <row r="2242" spans="2:13">
      <c r="B2242">
        <f>IF(ISBLANK(Table1[[#This Row],[Date]]), ,MONTH(Table1[[#This Row],[Date]]))</f>
        <v>0</v>
      </c>
      <c r="K2242" s="19">
        <f>Table1[[#This Row],[Final Meter Reading (km) ]]-Table1[[#This Row],[Initial Meter Reading (km) ]]</f>
        <v>0</v>
      </c>
      <c r="M2242" s="174">
        <f>IF(ISBLANK(Table1[[#This Row],[Fuel Used (in liters)]]),,Table1[[#This Row],[Distance Travelled (km)]]/Table1[[#This Row],[Fuel Used (in liters)]])</f>
        <v>0</v>
      </c>
    </row>
    <row r="2243" spans="2:13">
      <c r="B2243">
        <f>IF(ISBLANK(Table1[[#This Row],[Date]]), ,MONTH(Table1[[#This Row],[Date]]))</f>
        <v>0</v>
      </c>
      <c r="K2243" s="19">
        <f>Table1[[#This Row],[Final Meter Reading (km) ]]-Table1[[#This Row],[Initial Meter Reading (km) ]]</f>
        <v>0</v>
      </c>
      <c r="M2243" s="174">
        <f>IF(ISBLANK(Table1[[#This Row],[Fuel Used (in liters)]]),,Table1[[#This Row],[Distance Travelled (km)]]/Table1[[#This Row],[Fuel Used (in liters)]])</f>
        <v>0</v>
      </c>
    </row>
    <row r="2244" spans="2:13">
      <c r="B2244">
        <f>IF(ISBLANK(Table1[[#This Row],[Date]]), ,MONTH(Table1[[#This Row],[Date]]))</f>
        <v>0</v>
      </c>
      <c r="K2244" s="19">
        <f>Table1[[#This Row],[Final Meter Reading (km) ]]-Table1[[#This Row],[Initial Meter Reading (km) ]]</f>
        <v>0</v>
      </c>
      <c r="M2244" s="174">
        <f>IF(ISBLANK(Table1[[#This Row],[Fuel Used (in liters)]]),,Table1[[#This Row],[Distance Travelled (km)]]/Table1[[#This Row],[Fuel Used (in liters)]])</f>
        <v>0</v>
      </c>
    </row>
    <row r="2245" spans="2:13">
      <c r="B2245">
        <f>IF(ISBLANK(Table1[[#This Row],[Date]]), ,MONTH(Table1[[#This Row],[Date]]))</f>
        <v>0</v>
      </c>
      <c r="K2245" s="19">
        <f>Table1[[#This Row],[Final Meter Reading (km) ]]-Table1[[#This Row],[Initial Meter Reading (km) ]]</f>
        <v>0</v>
      </c>
      <c r="M2245" s="174">
        <f>IF(ISBLANK(Table1[[#This Row],[Fuel Used (in liters)]]),,Table1[[#This Row],[Distance Travelled (km)]]/Table1[[#This Row],[Fuel Used (in liters)]])</f>
        <v>0</v>
      </c>
    </row>
    <row r="2246" spans="2:13">
      <c r="B2246">
        <f>IF(ISBLANK(Table1[[#This Row],[Date]]), ,MONTH(Table1[[#This Row],[Date]]))</f>
        <v>0</v>
      </c>
      <c r="K2246" s="19">
        <f>Table1[[#This Row],[Final Meter Reading (km) ]]-Table1[[#This Row],[Initial Meter Reading (km) ]]</f>
        <v>0</v>
      </c>
      <c r="M2246" s="174">
        <f>IF(ISBLANK(Table1[[#This Row],[Fuel Used (in liters)]]),,Table1[[#This Row],[Distance Travelled (km)]]/Table1[[#This Row],[Fuel Used (in liters)]])</f>
        <v>0</v>
      </c>
    </row>
    <row r="2247" spans="2:13">
      <c r="B2247">
        <f>IF(ISBLANK(Table1[[#This Row],[Date]]), ,MONTH(Table1[[#This Row],[Date]]))</f>
        <v>0</v>
      </c>
      <c r="K2247" s="19">
        <f>Table1[[#This Row],[Final Meter Reading (km) ]]-Table1[[#This Row],[Initial Meter Reading (km) ]]</f>
        <v>0</v>
      </c>
      <c r="M2247" s="174">
        <f>IF(ISBLANK(Table1[[#This Row],[Fuel Used (in liters)]]),,Table1[[#This Row],[Distance Travelled (km)]]/Table1[[#This Row],[Fuel Used (in liters)]])</f>
        <v>0</v>
      </c>
    </row>
    <row r="2248" spans="2:13">
      <c r="B2248">
        <f>IF(ISBLANK(Table1[[#This Row],[Date]]), ,MONTH(Table1[[#This Row],[Date]]))</f>
        <v>0</v>
      </c>
      <c r="K2248" s="19">
        <f>Table1[[#This Row],[Final Meter Reading (km) ]]-Table1[[#This Row],[Initial Meter Reading (km) ]]</f>
        <v>0</v>
      </c>
      <c r="M2248" s="174">
        <f>IF(ISBLANK(Table1[[#This Row],[Fuel Used (in liters)]]),,Table1[[#This Row],[Distance Travelled (km)]]/Table1[[#This Row],[Fuel Used (in liters)]])</f>
        <v>0</v>
      </c>
    </row>
    <row r="2249" spans="2:13">
      <c r="B2249">
        <f>IF(ISBLANK(Table1[[#This Row],[Date]]), ,MONTH(Table1[[#This Row],[Date]]))</f>
        <v>0</v>
      </c>
      <c r="K2249" s="19">
        <f>Table1[[#This Row],[Final Meter Reading (km) ]]-Table1[[#This Row],[Initial Meter Reading (km) ]]</f>
        <v>0</v>
      </c>
      <c r="M2249" s="174">
        <f>IF(ISBLANK(Table1[[#This Row],[Fuel Used (in liters)]]),,Table1[[#This Row],[Distance Travelled (km)]]/Table1[[#This Row],[Fuel Used (in liters)]])</f>
        <v>0</v>
      </c>
    </row>
    <row r="2250" spans="2:13">
      <c r="B2250">
        <f>IF(ISBLANK(Table1[[#This Row],[Date]]), ,MONTH(Table1[[#This Row],[Date]]))</f>
        <v>0</v>
      </c>
      <c r="K2250" s="19">
        <f>Table1[[#This Row],[Final Meter Reading (km) ]]-Table1[[#This Row],[Initial Meter Reading (km) ]]</f>
        <v>0</v>
      </c>
      <c r="M2250" s="174">
        <f>IF(ISBLANK(Table1[[#This Row],[Fuel Used (in liters)]]),,Table1[[#This Row],[Distance Travelled (km)]]/Table1[[#This Row],[Fuel Used (in liters)]])</f>
        <v>0</v>
      </c>
    </row>
    <row r="2251" spans="2:13">
      <c r="B2251">
        <f>IF(ISBLANK(Table1[[#This Row],[Date]]), ,MONTH(Table1[[#This Row],[Date]]))</f>
        <v>0</v>
      </c>
      <c r="K2251" s="19">
        <f>Table1[[#This Row],[Final Meter Reading (km) ]]-Table1[[#This Row],[Initial Meter Reading (km) ]]</f>
        <v>0</v>
      </c>
      <c r="M2251" s="174">
        <f>IF(ISBLANK(Table1[[#This Row],[Fuel Used (in liters)]]),,Table1[[#This Row],[Distance Travelled (km)]]/Table1[[#This Row],[Fuel Used (in liters)]])</f>
        <v>0</v>
      </c>
    </row>
    <row r="2252" spans="2:13">
      <c r="B2252">
        <f>IF(ISBLANK(Table1[[#This Row],[Date]]), ,MONTH(Table1[[#This Row],[Date]]))</f>
        <v>0</v>
      </c>
      <c r="K2252" s="19">
        <f>Table1[[#This Row],[Final Meter Reading (km) ]]-Table1[[#This Row],[Initial Meter Reading (km) ]]</f>
        <v>0</v>
      </c>
      <c r="M2252" s="174">
        <f>IF(ISBLANK(Table1[[#This Row],[Fuel Used (in liters)]]),,Table1[[#This Row],[Distance Travelled (km)]]/Table1[[#This Row],[Fuel Used (in liters)]])</f>
        <v>0</v>
      </c>
    </row>
    <row r="2253" spans="2:13">
      <c r="B2253">
        <f>IF(ISBLANK(Table1[[#This Row],[Date]]), ,MONTH(Table1[[#This Row],[Date]]))</f>
        <v>0</v>
      </c>
      <c r="K2253" s="19">
        <f>Table1[[#This Row],[Final Meter Reading (km) ]]-Table1[[#This Row],[Initial Meter Reading (km) ]]</f>
        <v>0</v>
      </c>
      <c r="M2253" s="174">
        <f>IF(ISBLANK(Table1[[#This Row],[Fuel Used (in liters)]]),,Table1[[#This Row],[Distance Travelled (km)]]/Table1[[#This Row],[Fuel Used (in liters)]])</f>
        <v>0</v>
      </c>
    </row>
    <row r="2254" spans="2:13">
      <c r="B2254">
        <f>IF(ISBLANK(Table1[[#This Row],[Date]]), ,MONTH(Table1[[#This Row],[Date]]))</f>
        <v>0</v>
      </c>
      <c r="K2254" s="19">
        <f>Table1[[#This Row],[Final Meter Reading (km) ]]-Table1[[#This Row],[Initial Meter Reading (km) ]]</f>
        <v>0</v>
      </c>
      <c r="M2254" s="174">
        <f>IF(ISBLANK(Table1[[#This Row],[Fuel Used (in liters)]]),,Table1[[#This Row],[Distance Travelled (km)]]/Table1[[#This Row],[Fuel Used (in liters)]])</f>
        <v>0</v>
      </c>
    </row>
    <row r="2255" spans="2:13">
      <c r="B2255">
        <f>IF(ISBLANK(Table1[[#This Row],[Date]]), ,MONTH(Table1[[#This Row],[Date]]))</f>
        <v>0</v>
      </c>
      <c r="K2255" s="19">
        <f>Table1[[#This Row],[Final Meter Reading (km) ]]-Table1[[#This Row],[Initial Meter Reading (km) ]]</f>
        <v>0</v>
      </c>
      <c r="M2255" s="174">
        <f>IF(ISBLANK(Table1[[#This Row],[Fuel Used (in liters)]]),,Table1[[#This Row],[Distance Travelled (km)]]/Table1[[#This Row],[Fuel Used (in liters)]])</f>
        <v>0</v>
      </c>
    </row>
    <row r="2256" spans="2:13">
      <c r="B2256">
        <f>IF(ISBLANK(Table1[[#This Row],[Date]]), ,MONTH(Table1[[#This Row],[Date]]))</f>
        <v>0</v>
      </c>
      <c r="K2256" s="19">
        <f>Table1[[#This Row],[Final Meter Reading (km) ]]-Table1[[#This Row],[Initial Meter Reading (km) ]]</f>
        <v>0</v>
      </c>
      <c r="M2256" s="174">
        <f>IF(ISBLANK(Table1[[#This Row],[Fuel Used (in liters)]]),,Table1[[#This Row],[Distance Travelled (km)]]/Table1[[#This Row],[Fuel Used (in liters)]])</f>
        <v>0</v>
      </c>
    </row>
    <row r="2257" spans="2:13">
      <c r="B2257">
        <f>IF(ISBLANK(Table1[[#This Row],[Date]]), ,MONTH(Table1[[#This Row],[Date]]))</f>
        <v>0</v>
      </c>
      <c r="K2257" s="19">
        <f>Table1[[#This Row],[Final Meter Reading (km) ]]-Table1[[#This Row],[Initial Meter Reading (km) ]]</f>
        <v>0</v>
      </c>
      <c r="M2257" s="174">
        <f>IF(ISBLANK(Table1[[#This Row],[Fuel Used (in liters)]]),,Table1[[#This Row],[Distance Travelled (km)]]/Table1[[#This Row],[Fuel Used (in liters)]])</f>
        <v>0</v>
      </c>
    </row>
    <row r="2258" spans="2:13">
      <c r="B2258">
        <f>IF(ISBLANK(Table1[[#This Row],[Date]]), ,MONTH(Table1[[#This Row],[Date]]))</f>
        <v>0</v>
      </c>
      <c r="K2258" s="19">
        <f>Table1[[#This Row],[Final Meter Reading (km) ]]-Table1[[#This Row],[Initial Meter Reading (km) ]]</f>
        <v>0</v>
      </c>
      <c r="M2258" s="174">
        <f>IF(ISBLANK(Table1[[#This Row],[Fuel Used (in liters)]]),,Table1[[#This Row],[Distance Travelled (km)]]/Table1[[#This Row],[Fuel Used (in liters)]])</f>
        <v>0</v>
      </c>
    </row>
    <row r="2259" spans="2:13">
      <c r="B2259">
        <f>IF(ISBLANK(Table1[[#This Row],[Date]]), ,MONTH(Table1[[#This Row],[Date]]))</f>
        <v>0</v>
      </c>
      <c r="K2259" s="19">
        <f>Table1[[#This Row],[Final Meter Reading (km) ]]-Table1[[#This Row],[Initial Meter Reading (km) ]]</f>
        <v>0</v>
      </c>
      <c r="M2259" s="174">
        <f>IF(ISBLANK(Table1[[#This Row],[Fuel Used (in liters)]]),,Table1[[#This Row],[Distance Travelled (km)]]/Table1[[#This Row],[Fuel Used (in liters)]])</f>
        <v>0</v>
      </c>
    </row>
    <row r="2260" spans="2:13">
      <c r="B2260">
        <f>IF(ISBLANK(Table1[[#This Row],[Date]]), ,MONTH(Table1[[#This Row],[Date]]))</f>
        <v>0</v>
      </c>
      <c r="K2260" s="19">
        <f>Table1[[#This Row],[Final Meter Reading (km) ]]-Table1[[#This Row],[Initial Meter Reading (km) ]]</f>
        <v>0</v>
      </c>
      <c r="M2260" s="174">
        <f>IF(ISBLANK(Table1[[#This Row],[Fuel Used (in liters)]]),,Table1[[#This Row],[Distance Travelled (km)]]/Table1[[#This Row],[Fuel Used (in liters)]])</f>
        <v>0</v>
      </c>
    </row>
    <row r="2261" spans="2:13">
      <c r="B2261">
        <f>IF(ISBLANK(Table1[[#This Row],[Date]]), ,MONTH(Table1[[#This Row],[Date]]))</f>
        <v>0</v>
      </c>
      <c r="K2261" s="19">
        <f>Table1[[#This Row],[Final Meter Reading (km) ]]-Table1[[#This Row],[Initial Meter Reading (km) ]]</f>
        <v>0</v>
      </c>
      <c r="M2261" s="174">
        <f>IF(ISBLANK(Table1[[#This Row],[Fuel Used (in liters)]]),,Table1[[#This Row],[Distance Travelled (km)]]/Table1[[#This Row],[Fuel Used (in liters)]])</f>
        <v>0</v>
      </c>
    </row>
    <row r="2262" spans="2:13">
      <c r="B2262">
        <f>IF(ISBLANK(Table1[[#This Row],[Date]]), ,MONTH(Table1[[#This Row],[Date]]))</f>
        <v>0</v>
      </c>
      <c r="K2262" s="19">
        <f>Table1[[#This Row],[Final Meter Reading (km) ]]-Table1[[#This Row],[Initial Meter Reading (km) ]]</f>
        <v>0</v>
      </c>
      <c r="M2262" s="174">
        <f>IF(ISBLANK(Table1[[#This Row],[Fuel Used (in liters)]]),,Table1[[#This Row],[Distance Travelled (km)]]/Table1[[#This Row],[Fuel Used (in liters)]])</f>
        <v>0</v>
      </c>
    </row>
    <row r="2263" spans="2:13">
      <c r="B2263">
        <f>IF(ISBLANK(Table1[[#This Row],[Date]]), ,MONTH(Table1[[#This Row],[Date]]))</f>
        <v>0</v>
      </c>
      <c r="K2263" s="19">
        <f>Table1[[#This Row],[Final Meter Reading (km) ]]-Table1[[#This Row],[Initial Meter Reading (km) ]]</f>
        <v>0</v>
      </c>
      <c r="M2263" s="174">
        <f>IF(ISBLANK(Table1[[#This Row],[Fuel Used (in liters)]]),,Table1[[#This Row],[Distance Travelled (km)]]/Table1[[#This Row],[Fuel Used (in liters)]])</f>
        <v>0</v>
      </c>
    </row>
    <row r="2264" spans="2:13">
      <c r="B2264">
        <f>IF(ISBLANK(Table1[[#This Row],[Date]]), ,MONTH(Table1[[#This Row],[Date]]))</f>
        <v>0</v>
      </c>
      <c r="K2264" s="19">
        <f>Table1[[#This Row],[Final Meter Reading (km) ]]-Table1[[#This Row],[Initial Meter Reading (km) ]]</f>
        <v>0</v>
      </c>
      <c r="M2264" s="174">
        <f>IF(ISBLANK(Table1[[#This Row],[Fuel Used (in liters)]]),,Table1[[#This Row],[Distance Travelled (km)]]/Table1[[#This Row],[Fuel Used (in liters)]])</f>
        <v>0</v>
      </c>
    </row>
    <row r="2265" spans="2:13">
      <c r="B2265">
        <f>IF(ISBLANK(Table1[[#This Row],[Date]]), ,MONTH(Table1[[#This Row],[Date]]))</f>
        <v>0</v>
      </c>
      <c r="K2265" s="19">
        <f>Table1[[#This Row],[Final Meter Reading (km) ]]-Table1[[#This Row],[Initial Meter Reading (km) ]]</f>
        <v>0</v>
      </c>
      <c r="M2265" s="174">
        <f>IF(ISBLANK(Table1[[#This Row],[Fuel Used (in liters)]]),,Table1[[#This Row],[Distance Travelled (km)]]/Table1[[#This Row],[Fuel Used (in liters)]])</f>
        <v>0</v>
      </c>
    </row>
    <row r="2266" spans="2:13">
      <c r="B2266">
        <f>IF(ISBLANK(Table1[[#This Row],[Date]]), ,MONTH(Table1[[#This Row],[Date]]))</f>
        <v>0</v>
      </c>
      <c r="K2266" s="19">
        <f>Table1[[#This Row],[Final Meter Reading (km) ]]-Table1[[#This Row],[Initial Meter Reading (km) ]]</f>
        <v>0</v>
      </c>
      <c r="M2266" s="174">
        <f>IF(ISBLANK(Table1[[#This Row],[Fuel Used (in liters)]]),,Table1[[#This Row],[Distance Travelled (km)]]/Table1[[#This Row],[Fuel Used (in liters)]])</f>
        <v>0</v>
      </c>
    </row>
    <row r="2267" spans="2:13">
      <c r="B2267">
        <f>IF(ISBLANK(Table1[[#This Row],[Date]]), ,MONTH(Table1[[#This Row],[Date]]))</f>
        <v>0</v>
      </c>
      <c r="K2267" s="19">
        <f>Table1[[#This Row],[Final Meter Reading (km) ]]-Table1[[#This Row],[Initial Meter Reading (km) ]]</f>
        <v>0</v>
      </c>
      <c r="M2267" s="174">
        <f>IF(ISBLANK(Table1[[#This Row],[Fuel Used (in liters)]]),,Table1[[#This Row],[Distance Travelled (km)]]/Table1[[#This Row],[Fuel Used (in liters)]])</f>
        <v>0</v>
      </c>
    </row>
    <row r="2268" spans="2:13">
      <c r="B2268">
        <f>IF(ISBLANK(Table1[[#This Row],[Date]]), ,MONTH(Table1[[#This Row],[Date]]))</f>
        <v>0</v>
      </c>
      <c r="K2268" s="19">
        <f>Table1[[#This Row],[Final Meter Reading (km) ]]-Table1[[#This Row],[Initial Meter Reading (km) ]]</f>
        <v>0</v>
      </c>
      <c r="M2268" s="174">
        <f>IF(ISBLANK(Table1[[#This Row],[Fuel Used (in liters)]]),,Table1[[#This Row],[Distance Travelled (km)]]/Table1[[#This Row],[Fuel Used (in liters)]])</f>
        <v>0</v>
      </c>
    </row>
    <row r="2269" spans="2:13">
      <c r="B2269">
        <f>IF(ISBLANK(Table1[[#This Row],[Date]]), ,MONTH(Table1[[#This Row],[Date]]))</f>
        <v>0</v>
      </c>
      <c r="K2269" s="19">
        <f>Table1[[#This Row],[Final Meter Reading (km) ]]-Table1[[#This Row],[Initial Meter Reading (km) ]]</f>
        <v>0</v>
      </c>
      <c r="M2269" s="174">
        <f>IF(ISBLANK(Table1[[#This Row],[Fuel Used (in liters)]]),,Table1[[#This Row],[Distance Travelled (km)]]/Table1[[#This Row],[Fuel Used (in liters)]])</f>
        <v>0</v>
      </c>
    </row>
    <row r="2270" spans="2:13">
      <c r="B2270">
        <f>IF(ISBLANK(Table1[[#This Row],[Date]]), ,MONTH(Table1[[#This Row],[Date]]))</f>
        <v>0</v>
      </c>
      <c r="K2270" s="19">
        <f>Table1[[#This Row],[Final Meter Reading (km) ]]-Table1[[#This Row],[Initial Meter Reading (km) ]]</f>
        <v>0</v>
      </c>
      <c r="M2270" s="174">
        <f>IF(ISBLANK(Table1[[#This Row],[Fuel Used (in liters)]]),,Table1[[#This Row],[Distance Travelled (km)]]/Table1[[#This Row],[Fuel Used (in liters)]])</f>
        <v>0</v>
      </c>
    </row>
    <row r="2271" spans="2:13">
      <c r="B2271">
        <f>IF(ISBLANK(Table1[[#This Row],[Date]]), ,MONTH(Table1[[#This Row],[Date]]))</f>
        <v>0</v>
      </c>
      <c r="K2271" s="19">
        <f>Table1[[#This Row],[Final Meter Reading (km) ]]-Table1[[#This Row],[Initial Meter Reading (km) ]]</f>
        <v>0</v>
      </c>
      <c r="M2271" s="174">
        <f>IF(ISBLANK(Table1[[#This Row],[Fuel Used (in liters)]]),,Table1[[#This Row],[Distance Travelled (km)]]/Table1[[#This Row],[Fuel Used (in liters)]])</f>
        <v>0</v>
      </c>
    </row>
    <row r="2272" spans="2:13">
      <c r="B2272">
        <f>IF(ISBLANK(Table1[[#This Row],[Date]]), ,MONTH(Table1[[#This Row],[Date]]))</f>
        <v>0</v>
      </c>
      <c r="K2272" s="19">
        <f>Table1[[#This Row],[Final Meter Reading (km) ]]-Table1[[#This Row],[Initial Meter Reading (km) ]]</f>
        <v>0</v>
      </c>
      <c r="M2272" s="174">
        <f>IF(ISBLANK(Table1[[#This Row],[Fuel Used (in liters)]]),,Table1[[#This Row],[Distance Travelled (km)]]/Table1[[#This Row],[Fuel Used (in liters)]])</f>
        <v>0</v>
      </c>
    </row>
    <row r="2273" spans="2:13">
      <c r="B2273">
        <f>IF(ISBLANK(Table1[[#This Row],[Date]]), ,MONTH(Table1[[#This Row],[Date]]))</f>
        <v>0</v>
      </c>
      <c r="K2273" s="19">
        <f>Table1[[#This Row],[Final Meter Reading (km) ]]-Table1[[#This Row],[Initial Meter Reading (km) ]]</f>
        <v>0</v>
      </c>
      <c r="M2273" s="174">
        <f>IF(ISBLANK(Table1[[#This Row],[Fuel Used (in liters)]]),,Table1[[#This Row],[Distance Travelled (km)]]/Table1[[#This Row],[Fuel Used (in liters)]])</f>
        <v>0</v>
      </c>
    </row>
    <row r="2274" spans="2:13">
      <c r="B2274">
        <f>IF(ISBLANK(Table1[[#This Row],[Date]]), ,MONTH(Table1[[#This Row],[Date]]))</f>
        <v>0</v>
      </c>
      <c r="K2274" s="19">
        <f>Table1[[#This Row],[Final Meter Reading (km) ]]-Table1[[#This Row],[Initial Meter Reading (km) ]]</f>
        <v>0</v>
      </c>
      <c r="M2274" s="174">
        <f>IF(ISBLANK(Table1[[#This Row],[Fuel Used (in liters)]]),,Table1[[#This Row],[Distance Travelled (km)]]/Table1[[#This Row],[Fuel Used (in liters)]])</f>
        <v>0</v>
      </c>
    </row>
    <row r="2275" spans="2:13">
      <c r="B2275">
        <f>IF(ISBLANK(Table1[[#This Row],[Date]]), ,MONTH(Table1[[#This Row],[Date]]))</f>
        <v>0</v>
      </c>
      <c r="K2275" s="19">
        <f>Table1[[#This Row],[Final Meter Reading (km) ]]-Table1[[#This Row],[Initial Meter Reading (km) ]]</f>
        <v>0</v>
      </c>
      <c r="M2275" s="174">
        <f>IF(ISBLANK(Table1[[#This Row],[Fuel Used (in liters)]]),,Table1[[#This Row],[Distance Travelled (km)]]/Table1[[#This Row],[Fuel Used (in liters)]])</f>
        <v>0</v>
      </c>
    </row>
    <row r="2276" spans="2:13">
      <c r="B2276">
        <f>IF(ISBLANK(Table1[[#This Row],[Date]]), ,MONTH(Table1[[#This Row],[Date]]))</f>
        <v>0</v>
      </c>
      <c r="K2276" s="19">
        <f>Table1[[#This Row],[Final Meter Reading (km) ]]-Table1[[#This Row],[Initial Meter Reading (km) ]]</f>
        <v>0</v>
      </c>
      <c r="M2276" s="174">
        <f>IF(ISBLANK(Table1[[#This Row],[Fuel Used (in liters)]]),,Table1[[#This Row],[Distance Travelled (km)]]/Table1[[#This Row],[Fuel Used (in liters)]])</f>
        <v>0</v>
      </c>
    </row>
    <row r="2277" spans="2:13">
      <c r="B2277">
        <f>IF(ISBLANK(Table1[[#This Row],[Date]]), ,MONTH(Table1[[#This Row],[Date]]))</f>
        <v>0</v>
      </c>
      <c r="K2277" s="19">
        <f>Table1[[#This Row],[Final Meter Reading (km) ]]-Table1[[#This Row],[Initial Meter Reading (km) ]]</f>
        <v>0</v>
      </c>
      <c r="M2277" s="174">
        <f>IF(ISBLANK(Table1[[#This Row],[Fuel Used (in liters)]]),,Table1[[#This Row],[Distance Travelled (km)]]/Table1[[#This Row],[Fuel Used (in liters)]])</f>
        <v>0</v>
      </c>
    </row>
    <row r="2278" spans="2:13">
      <c r="B2278">
        <f>IF(ISBLANK(Table1[[#This Row],[Date]]), ,MONTH(Table1[[#This Row],[Date]]))</f>
        <v>0</v>
      </c>
      <c r="K2278" s="19">
        <f>Table1[[#This Row],[Final Meter Reading (km) ]]-Table1[[#This Row],[Initial Meter Reading (km) ]]</f>
        <v>0</v>
      </c>
      <c r="M2278" s="174">
        <f>IF(ISBLANK(Table1[[#This Row],[Fuel Used (in liters)]]),,Table1[[#This Row],[Distance Travelled (km)]]/Table1[[#This Row],[Fuel Used (in liters)]])</f>
        <v>0</v>
      </c>
    </row>
    <row r="2279" spans="2:13">
      <c r="B2279">
        <f>IF(ISBLANK(Table1[[#This Row],[Date]]), ,MONTH(Table1[[#This Row],[Date]]))</f>
        <v>0</v>
      </c>
      <c r="K2279" s="19">
        <f>Table1[[#This Row],[Final Meter Reading (km) ]]-Table1[[#This Row],[Initial Meter Reading (km) ]]</f>
        <v>0</v>
      </c>
      <c r="M2279" s="174">
        <f>IF(ISBLANK(Table1[[#This Row],[Fuel Used (in liters)]]),,Table1[[#This Row],[Distance Travelled (km)]]/Table1[[#This Row],[Fuel Used (in liters)]])</f>
        <v>0</v>
      </c>
    </row>
    <row r="2280" spans="2:13">
      <c r="B2280">
        <f>IF(ISBLANK(Table1[[#This Row],[Date]]), ,MONTH(Table1[[#This Row],[Date]]))</f>
        <v>0</v>
      </c>
      <c r="K2280" s="19">
        <f>Table1[[#This Row],[Final Meter Reading (km) ]]-Table1[[#This Row],[Initial Meter Reading (km) ]]</f>
        <v>0</v>
      </c>
      <c r="M2280" s="174">
        <f>IF(ISBLANK(Table1[[#This Row],[Fuel Used (in liters)]]),,Table1[[#This Row],[Distance Travelled (km)]]/Table1[[#This Row],[Fuel Used (in liters)]])</f>
        <v>0</v>
      </c>
    </row>
    <row r="2281" spans="2:13">
      <c r="B2281">
        <f>IF(ISBLANK(Table1[[#This Row],[Date]]), ,MONTH(Table1[[#This Row],[Date]]))</f>
        <v>0</v>
      </c>
      <c r="K2281" s="19">
        <f>Table1[[#This Row],[Final Meter Reading (km) ]]-Table1[[#This Row],[Initial Meter Reading (km) ]]</f>
        <v>0</v>
      </c>
      <c r="M2281" s="174">
        <f>IF(ISBLANK(Table1[[#This Row],[Fuel Used (in liters)]]),,Table1[[#This Row],[Distance Travelled (km)]]/Table1[[#This Row],[Fuel Used (in liters)]])</f>
        <v>0</v>
      </c>
    </row>
    <row r="2282" spans="2:13">
      <c r="B2282">
        <f>IF(ISBLANK(Table1[[#This Row],[Date]]), ,MONTH(Table1[[#This Row],[Date]]))</f>
        <v>0</v>
      </c>
      <c r="K2282" s="19">
        <f>Table1[[#This Row],[Final Meter Reading (km) ]]-Table1[[#This Row],[Initial Meter Reading (km) ]]</f>
        <v>0</v>
      </c>
      <c r="M2282" s="174">
        <f>IF(ISBLANK(Table1[[#This Row],[Fuel Used (in liters)]]),,Table1[[#This Row],[Distance Travelled (km)]]/Table1[[#This Row],[Fuel Used (in liters)]])</f>
        <v>0</v>
      </c>
    </row>
    <row r="2283" spans="2:13">
      <c r="B2283">
        <f>IF(ISBLANK(Table1[[#This Row],[Date]]), ,MONTH(Table1[[#This Row],[Date]]))</f>
        <v>0</v>
      </c>
      <c r="K2283" s="19">
        <f>Table1[[#This Row],[Final Meter Reading (km) ]]-Table1[[#This Row],[Initial Meter Reading (km) ]]</f>
        <v>0</v>
      </c>
      <c r="M2283" s="174">
        <f>IF(ISBLANK(Table1[[#This Row],[Fuel Used (in liters)]]),,Table1[[#This Row],[Distance Travelled (km)]]/Table1[[#This Row],[Fuel Used (in liters)]])</f>
        <v>0</v>
      </c>
    </row>
    <row r="2284" spans="2:13">
      <c r="B2284">
        <f>IF(ISBLANK(Table1[[#This Row],[Date]]), ,MONTH(Table1[[#This Row],[Date]]))</f>
        <v>0</v>
      </c>
      <c r="K2284" s="19">
        <f>Table1[[#This Row],[Final Meter Reading (km) ]]-Table1[[#This Row],[Initial Meter Reading (km) ]]</f>
        <v>0</v>
      </c>
      <c r="M2284" s="174">
        <f>IF(ISBLANK(Table1[[#This Row],[Fuel Used (in liters)]]),,Table1[[#This Row],[Distance Travelled (km)]]/Table1[[#This Row],[Fuel Used (in liters)]])</f>
        <v>0</v>
      </c>
    </row>
    <row r="2285" spans="2:13">
      <c r="B2285">
        <f>IF(ISBLANK(Table1[[#This Row],[Date]]), ,MONTH(Table1[[#This Row],[Date]]))</f>
        <v>0</v>
      </c>
      <c r="K2285" s="19">
        <f>Table1[[#This Row],[Final Meter Reading (km) ]]-Table1[[#This Row],[Initial Meter Reading (km) ]]</f>
        <v>0</v>
      </c>
      <c r="M2285" s="174">
        <f>IF(ISBLANK(Table1[[#This Row],[Fuel Used (in liters)]]),,Table1[[#This Row],[Distance Travelled (km)]]/Table1[[#This Row],[Fuel Used (in liters)]])</f>
        <v>0</v>
      </c>
    </row>
    <row r="2286" spans="2:13">
      <c r="B2286">
        <f>IF(ISBLANK(Table1[[#This Row],[Date]]), ,MONTH(Table1[[#This Row],[Date]]))</f>
        <v>0</v>
      </c>
      <c r="K2286" s="19">
        <f>Table1[[#This Row],[Final Meter Reading (km) ]]-Table1[[#This Row],[Initial Meter Reading (km) ]]</f>
        <v>0</v>
      </c>
      <c r="M2286" s="174">
        <f>IF(ISBLANK(Table1[[#This Row],[Fuel Used (in liters)]]),,Table1[[#This Row],[Distance Travelled (km)]]/Table1[[#This Row],[Fuel Used (in liters)]])</f>
        <v>0</v>
      </c>
    </row>
    <row r="2287" spans="2:13">
      <c r="B2287">
        <f>IF(ISBLANK(Table1[[#This Row],[Date]]), ,MONTH(Table1[[#This Row],[Date]]))</f>
        <v>0</v>
      </c>
      <c r="K2287" s="19">
        <f>Table1[[#This Row],[Final Meter Reading (km) ]]-Table1[[#This Row],[Initial Meter Reading (km) ]]</f>
        <v>0</v>
      </c>
      <c r="M2287" s="174">
        <f>IF(ISBLANK(Table1[[#This Row],[Fuel Used (in liters)]]),,Table1[[#This Row],[Distance Travelled (km)]]/Table1[[#This Row],[Fuel Used (in liters)]])</f>
        <v>0</v>
      </c>
    </row>
    <row r="2288" spans="2:13">
      <c r="B2288">
        <f>IF(ISBLANK(Table1[[#This Row],[Date]]), ,MONTH(Table1[[#This Row],[Date]]))</f>
        <v>0</v>
      </c>
      <c r="K2288" s="19">
        <f>Table1[[#This Row],[Final Meter Reading (km) ]]-Table1[[#This Row],[Initial Meter Reading (km) ]]</f>
        <v>0</v>
      </c>
      <c r="M2288" s="174">
        <f>IF(ISBLANK(Table1[[#This Row],[Fuel Used (in liters)]]),,Table1[[#This Row],[Distance Travelled (km)]]/Table1[[#This Row],[Fuel Used (in liters)]])</f>
        <v>0</v>
      </c>
    </row>
    <row r="2289" spans="2:13">
      <c r="B2289">
        <f>IF(ISBLANK(Table1[[#This Row],[Date]]), ,MONTH(Table1[[#This Row],[Date]]))</f>
        <v>0</v>
      </c>
      <c r="K2289" s="19">
        <f>Table1[[#This Row],[Final Meter Reading (km) ]]-Table1[[#This Row],[Initial Meter Reading (km) ]]</f>
        <v>0</v>
      </c>
      <c r="M2289" s="174">
        <f>IF(ISBLANK(Table1[[#This Row],[Fuel Used (in liters)]]),,Table1[[#This Row],[Distance Travelled (km)]]/Table1[[#This Row],[Fuel Used (in liters)]])</f>
        <v>0</v>
      </c>
    </row>
    <row r="2290" spans="2:13">
      <c r="B2290">
        <f>IF(ISBLANK(Table1[[#This Row],[Date]]), ,MONTH(Table1[[#This Row],[Date]]))</f>
        <v>0</v>
      </c>
      <c r="K2290" s="19">
        <f>Table1[[#This Row],[Final Meter Reading (km) ]]-Table1[[#This Row],[Initial Meter Reading (km) ]]</f>
        <v>0</v>
      </c>
      <c r="M2290" s="174">
        <f>IF(ISBLANK(Table1[[#This Row],[Fuel Used (in liters)]]),,Table1[[#This Row],[Distance Travelled (km)]]/Table1[[#This Row],[Fuel Used (in liters)]])</f>
        <v>0</v>
      </c>
    </row>
    <row r="2291" spans="2:13">
      <c r="B2291">
        <f>IF(ISBLANK(Table1[[#This Row],[Date]]), ,MONTH(Table1[[#This Row],[Date]]))</f>
        <v>0</v>
      </c>
      <c r="K2291" s="19">
        <f>Table1[[#This Row],[Final Meter Reading (km) ]]-Table1[[#This Row],[Initial Meter Reading (km) ]]</f>
        <v>0</v>
      </c>
      <c r="M2291" s="174">
        <f>IF(ISBLANK(Table1[[#This Row],[Fuel Used (in liters)]]),,Table1[[#This Row],[Distance Travelled (km)]]/Table1[[#This Row],[Fuel Used (in liters)]])</f>
        <v>0</v>
      </c>
    </row>
    <row r="2292" spans="2:13">
      <c r="B2292">
        <f>IF(ISBLANK(Table1[[#This Row],[Date]]), ,MONTH(Table1[[#This Row],[Date]]))</f>
        <v>0</v>
      </c>
      <c r="K2292" s="19">
        <f>Table1[[#This Row],[Final Meter Reading (km) ]]-Table1[[#This Row],[Initial Meter Reading (km) ]]</f>
        <v>0</v>
      </c>
      <c r="M2292" s="174">
        <f>IF(ISBLANK(Table1[[#This Row],[Fuel Used (in liters)]]),,Table1[[#This Row],[Distance Travelled (km)]]/Table1[[#This Row],[Fuel Used (in liters)]])</f>
        <v>0</v>
      </c>
    </row>
    <row r="2293" spans="2:13">
      <c r="B2293">
        <f>IF(ISBLANK(Table1[[#This Row],[Date]]), ,MONTH(Table1[[#This Row],[Date]]))</f>
        <v>0</v>
      </c>
      <c r="K2293" s="19">
        <f>Table1[[#This Row],[Final Meter Reading (km) ]]-Table1[[#This Row],[Initial Meter Reading (km) ]]</f>
        <v>0</v>
      </c>
      <c r="M2293" s="174">
        <f>IF(ISBLANK(Table1[[#This Row],[Fuel Used (in liters)]]),,Table1[[#This Row],[Distance Travelled (km)]]/Table1[[#This Row],[Fuel Used (in liters)]])</f>
        <v>0</v>
      </c>
    </row>
    <row r="2294" spans="2:13">
      <c r="B2294">
        <f>IF(ISBLANK(Table1[[#This Row],[Date]]), ,MONTH(Table1[[#This Row],[Date]]))</f>
        <v>0</v>
      </c>
      <c r="K2294" s="19">
        <f>Table1[[#This Row],[Final Meter Reading (km) ]]-Table1[[#This Row],[Initial Meter Reading (km) ]]</f>
        <v>0</v>
      </c>
      <c r="M2294" s="174">
        <f>IF(ISBLANK(Table1[[#This Row],[Fuel Used (in liters)]]),,Table1[[#This Row],[Distance Travelled (km)]]/Table1[[#This Row],[Fuel Used (in liters)]])</f>
        <v>0</v>
      </c>
    </row>
    <row r="2295" spans="2:13">
      <c r="B2295">
        <f>IF(ISBLANK(Table1[[#This Row],[Date]]), ,MONTH(Table1[[#This Row],[Date]]))</f>
        <v>0</v>
      </c>
      <c r="K2295" s="19">
        <f>Table1[[#This Row],[Final Meter Reading (km) ]]-Table1[[#This Row],[Initial Meter Reading (km) ]]</f>
        <v>0</v>
      </c>
      <c r="M2295" s="174">
        <f>IF(ISBLANK(Table1[[#This Row],[Fuel Used (in liters)]]),,Table1[[#This Row],[Distance Travelled (km)]]/Table1[[#This Row],[Fuel Used (in liters)]])</f>
        <v>0</v>
      </c>
    </row>
    <row r="2296" spans="2:13">
      <c r="B2296">
        <f>IF(ISBLANK(Table1[[#This Row],[Date]]), ,MONTH(Table1[[#This Row],[Date]]))</f>
        <v>0</v>
      </c>
      <c r="K2296" s="19">
        <f>Table1[[#This Row],[Final Meter Reading (km) ]]-Table1[[#This Row],[Initial Meter Reading (km) ]]</f>
        <v>0</v>
      </c>
      <c r="M2296" s="174">
        <f>IF(ISBLANK(Table1[[#This Row],[Fuel Used (in liters)]]),,Table1[[#This Row],[Distance Travelled (km)]]/Table1[[#This Row],[Fuel Used (in liters)]])</f>
        <v>0</v>
      </c>
    </row>
    <row r="2297" spans="2:13">
      <c r="B2297">
        <f>IF(ISBLANK(Table1[[#This Row],[Date]]), ,MONTH(Table1[[#This Row],[Date]]))</f>
        <v>0</v>
      </c>
      <c r="K2297" s="19">
        <f>Table1[[#This Row],[Final Meter Reading (km) ]]-Table1[[#This Row],[Initial Meter Reading (km) ]]</f>
        <v>0</v>
      </c>
      <c r="M2297" s="174">
        <f>IF(ISBLANK(Table1[[#This Row],[Fuel Used (in liters)]]),,Table1[[#This Row],[Distance Travelled (km)]]/Table1[[#This Row],[Fuel Used (in liters)]])</f>
        <v>0</v>
      </c>
    </row>
    <row r="2298" spans="2:13">
      <c r="B2298">
        <f>IF(ISBLANK(Table1[[#This Row],[Date]]), ,MONTH(Table1[[#This Row],[Date]]))</f>
        <v>0</v>
      </c>
      <c r="K2298" s="19">
        <f>Table1[[#This Row],[Final Meter Reading (km) ]]-Table1[[#This Row],[Initial Meter Reading (km) ]]</f>
        <v>0</v>
      </c>
      <c r="M2298" s="174">
        <f>IF(ISBLANK(Table1[[#This Row],[Fuel Used (in liters)]]),,Table1[[#This Row],[Distance Travelled (km)]]/Table1[[#This Row],[Fuel Used (in liters)]])</f>
        <v>0</v>
      </c>
    </row>
    <row r="2299" spans="2:13">
      <c r="B2299">
        <f>IF(ISBLANK(Table1[[#This Row],[Date]]), ,MONTH(Table1[[#This Row],[Date]]))</f>
        <v>0</v>
      </c>
      <c r="K2299" s="19">
        <f>Table1[[#This Row],[Final Meter Reading (km) ]]-Table1[[#This Row],[Initial Meter Reading (km) ]]</f>
        <v>0</v>
      </c>
      <c r="M2299" s="174">
        <f>IF(ISBLANK(Table1[[#This Row],[Fuel Used (in liters)]]),,Table1[[#This Row],[Distance Travelled (km)]]/Table1[[#This Row],[Fuel Used (in liters)]])</f>
        <v>0</v>
      </c>
    </row>
    <row r="2300" spans="2:13">
      <c r="B2300">
        <f>IF(ISBLANK(Table1[[#This Row],[Date]]), ,MONTH(Table1[[#This Row],[Date]]))</f>
        <v>0</v>
      </c>
      <c r="K2300" s="19">
        <f>Table1[[#This Row],[Final Meter Reading (km) ]]-Table1[[#This Row],[Initial Meter Reading (km) ]]</f>
        <v>0</v>
      </c>
      <c r="M2300" s="174">
        <f>IF(ISBLANK(Table1[[#This Row],[Fuel Used (in liters)]]),,Table1[[#This Row],[Distance Travelled (km)]]/Table1[[#This Row],[Fuel Used (in liters)]])</f>
        <v>0</v>
      </c>
    </row>
    <row r="2301" spans="2:13">
      <c r="B2301">
        <f>IF(ISBLANK(Table1[[#This Row],[Date]]), ,MONTH(Table1[[#This Row],[Date]]))</f>
        <v>0</v>
      </c>
      <c r="K2301" s="19">
        <f>Table1[[#This Row],[Final Meter Reading (km) ]]-Table1[[#This Row],[Initial Meter Reading (km) ]]</f>
        <v>0</v>
      </c>
      <c r="M2301" s="174">
        <f>IF(ISBLANK(Table1[[#This Row],[Fuel Used (in liters)]]),,Table1[[#This Row],[Distance Travelled (km)]]/Table1[[#This Row],[Fuel Used (in liters)]])</f>
        <v>0</v>
      </c>
    </row>
    <row r="2302" spans="2:13">
      <c r="B2302">
        <f>IF(ISBLANK(Table1[[#This Row],[Date]]), ,MONTH(Table1[[#This Row],[Date]]))</f>
        <v>0</v>
      </c>
      <c r="K2302" s="19">
        <f>Table1[[#This Row],[Final Meter Reading (km) ]]-Table1[[#This Row],[Initial Meter Reading (km) ]]</f>
        <v>0</v>
      </c>
      <c r="M2302" s="174">
        <f>IF(ISBLANK(Table1[[#This Row],[Fuel Used (in liters)]]),,Table1[[#This Row],[Distance Travelled (km)]]/Table1[[#This Row],[Fuel Used (in liters)]])</f>
        <v>0</v>
      </c>
    </row>
    <row r="2303" spans="2:13">
      <c r="B2303">
        <f>IF(ISBLANK(Table1[[#This Row],[Date]]), ,MONTH(Table1[[#This Row],[Date]]))</f>
        <v>0</v>
      </c>
      <c r="K2303" s="19">
        <f>Table1[[#This Row],[Final Meter Reading (km) ]]-Table1[[#This Row],[Initial Meter Reading (km) ]]</f>
        <v>0</v>
      </c>
      <c r="M2303" s="174">
        <f>IF(ISBLANK(Table1[[#This Row],[Fuel Used (in liters)]]),,Table1[[#This Row],[Distance Travelled (km)]]/Table1[[#This Row],[Fuel Used (in liters)]])</f>
        <v>0</v>
      </c>
    </row>
    <row r="2304" spans="2:13">
      <c r="B2304">
        <f>IF(ISBLANK(Table1[[#This Row],[Date]]), ,MONTH(Table1[[#This Row],[Date]]))</f>
        <v>0</v>
      </c>
      <c r="K2304" s="19">
        <f>Table1[[#This Row],[Final Meter Reading (km) ]]-Table1[[#This Row],[Initial Meter Reading (km) ]]</f>
        <v>0</v>
      </c>
      <c r="M2304" s="174">
        <f>IF(ISBLANK(Table1[[#This Row],[Fuel Used (in liters)]]),,Table1[[#This Row],[Distance Travelled (km)]]/Table1[[#This Row],[Fuel Used (in liters)]])</f>
        <v>0</v>
      </c>
    </row>
    <row r="2305" spans="2:13">
      <c r="B2305">
        <f>IF(ISBLANK(Table1[[#This Row],[Date]]), ,MONTH(Table1[[#This Row],[Date]]))</f>
        <v>0</v>
      </c>
      <c r="K2305" s="19">
        <f>Table1[[#This Row],[Final Meter Reading (km) ]]-Table1[[#This Row],[Initial Meter Reading (km) ]]</f>
        <v>0</v>
      </c>
      <c r="M2305" s="174">
        <f>IF(ISBLANK(Table1[[#This Row],[Fuel Used (in liters)]]),,Table1[[#This Row],[Distance Travelled (km)]]/Table1[[#This Row],[Fuel Used (in liters)]])</f>
        <v>0</v>
      </c>
    </row>
    <row r="2306" spans="2:13">
      <c r="B2306">
        <f>IF(ISBLANK(Table1[[#This Row],[Date]]), ,MONTH(Table1[[#This Row],[Date]]))</f>
        <v>0</v>
      </c>
      <c r="K2306" s="19">
        <f>Table1[[#This Row],[Final Meter Reading (km) ]]-Table1[[#This Row],[Initial Meter Reading (km) ]]</f>
        <v>0</v>
      </c>
      <c r="M2306" s="174">
        <f>IF(ISBLANK(Table1[[#This Row],[Fuel Used (in liters)]]),,Table1[[#This Row],[Distance Travelled (km)]]/Table1[[#This Row],[Fuel Used (in liters)]])</f>
        <v>0</v>
      </c>
    </row>
    <row r="2307" spans="2:13">
      <c r="B2307">
        <f>IF(ISBLANK(Table1[[#This Row],[Date]]), ,MONTH(Table1[[#This Row],[Date]]))</f>
        <v>0</v>
      </c>
      <c r="K2307" s="19">
        <f>Table1[[#This Row],[Final Meter Reading (km) ]]-Table1[[#This Row],[Initial Meter Reading (km) ]]</f>
        <v>0</v>
      </c>
      <c r="M2307" s="174">
        <f>IF(ISBLANK(Table1[[#This Row],[Fuel Used (in liters)]]),,Table1[[#This Row],[Distance Travelled (km)]]/Table1[[#This Row],[Fuel Used (in liters)]])</f>
        <v>0</v>
      </c>
    </row>
    <row r="2308" spans="2:13">
      <c r="B2308">
        <f>IF(ISBLANK(Table1[[#This Row],[Date]]), ,MONTH(Table1[[#This Row],[Date]]))</f>
        <v>0</v>
      </c>
      <c r="K2308" s="19">
        <f>Table1[[#This Row],[Final Meter Reading (km) ]]-Table1[[#This Row],[Initial Meter Reading (km) ]]</f>
        <v>0</v>
      </c>
      <c r="M2308" s="174">
        <f>IF(ISBLANK(Table1[[#This Row],[Fuel Used (in liters)]]),,Table1[[#This Row],[Distance Travelled (km)]]/Table1[[#This Row],[Fuel Used (in liters)]])</f>
        <v>0</v>
      </c>
    </row>
    <row r="2309" spans="2:13">
      <c r="B2309">
        <f>IF(ISBLANK(Table1[[#This Row],[Date]]), ,MONTH(Table1[[#This Row],[Date]]))</f>
        <v>0</v>
      </c>
      <c r="K2309" s="19">
        <f>Table1[[#This Row],[Final Meter Reading (km) ]]-Table1[[#This Row],[Initial Meter Reading (km) ]]</f>
        <v>0</v>
      </c>
      <c r="M2309" s="174">
        <f>IF(ISBLANK(Table1[[#This Row],[Fuel Used (in liters)]]),,Table1[[#This Row],[Distance Travelled (km)]]/Table1[[#This Row],[Fuel Used (in liters)]])</f>
        <v>0</v>
      </c>
    </row>
    <row r="2310" spans="2:13">
      <c r="B2310">
        <f>IF(ISBLANK(Table1[[#This Row],[Date]]), ,MONTH(Table1[[#This Row],[Date]]))</f>
        <v>0</v>
      </c>
      <c r="K2310" s="19">
        <f>Table1[[#This Row],[Final Meter Reading (km) ]]-Table1[[#This Row],[Initial Meter Reading (km) ]]</f>
        <v>0</v>
      </c>
      <c r="M2310" s="174">
        <f>IF(ISBLANK(Table1[[#This Row],[Fuel Used (in liters)]]),,Table1[[#This Row],[Distance Travelled (km)]]/Table1[[#This Row],[Fuel Used (in liters)]])</f>
        <v>0</v>
      </c>
    </row>
    <row r="2311" spans="2:13">
      <c r="B2311">
        <f>IF(ISBLANK(Table1[[#This Row],[Date]]), ,MONTH(Table1[[#This Row],[Date]]))</f>
        <v>0</v>
      </c>
      <c r="K2311" s="19">
        <f>Table1[[#This Row],[Final Meter Reading (km) ]]-Table1[[#This Row],[Initial Meter Reading (km) ]]</f>
        <v>0</v>
      </c>
      <c r="M2311" s="174">
        <f>IF(ISBLANK(Table1[[#This Row],[Fuel Used (in liters)]]),,Table1[[#This Row],[Distance Travelled (km)]]/Table1[[#This Row],[Fuel Used (in liters)]])</f>
        <v>0</v>
      </c>
    </row>
    <row r="2312" spans="2:13">
      <c r="B2312">
        <f>IF(ISBLANK(Table1[[#This Row],[Date]]), ,MONTH(Table1[[#This Row],[Date]]))</f>
        <v>0</v>
      </c>
      <c r="K2312" s="19">
        <f>Table1[[#This Row],[Final Meter Reading (km) ]]-Table1[[#This Row],[Initial Meter Reading (km) ]]</f>
        <v>0</v>
      </c>
      <c r="M2312" s="174">
        <f>IF(ISBLANK(Table1[[#This Row],[Fuel Used (in liters)]]),,Table1[[#This Row],[Distance Travelled (km)]]/Table1[[#This Row],[Fuel Used (in liters)]])</f>
        <v>0</v>
      </c>
    </row>
    <row r="2313" spans="2:13">
      <c r="B2313">
        <f>IF(ISBLANK(Table1[[#This Row],[Date]]), ,MONTH(Table1[[#This Row],[Date]]))</f>
        <v>0</v>
      </c>
      <c r="K2313" s="19">
        <f>Table1[[#This Row],[Final Meter Reading (km) ]]-Table1[[#This Row],[Initial Meter Reading (km) ]]</f>
        <v>0</v>
      </c>
      <c r="M2313" s="174">
        <f>IF(ISBLANK(Table1[[#This Row],[Fuel Used (in liters)]]),,Table1[[#This Row],[Distance Travelled (km)]]/Table1[[#This Row],[Fuel Used (in liters)]])</f>
        <v>0</v>
      </c>
    </row>
    <row r="2314" spans="2:13">
      <c r="B2314">
        <f>IF(ISBLANK(Table1[[#This Row],[Date]]), ,MONTH(Table1[[#This Row],[Date]]))</f>
        <v>0</v>
      </c>
      <c r="K2314" s="19">
        <f>Table1[[#This Row],[Final Meter Reading (km) ]]-Table1[[#This Row],[Initial Meter Reading (km) ]]</f>
        <v>0</v>
      </c>
      <c r="M2314" s="174">
        <f>IF(ISBLANK(Table1[[#This Row],[Fuel Used (in liters)]]),,Table1[[#This Row],[Distance Travelled (km)]]/Table1[[#This Row],[Fuel Used (in liters)]])</f>
        <v>0</v>
      </c>
    </row>
    <row r="2315" spans="2:13">
      <c r="B2315">
        <f>IF(ISBLANK(Table1[[#This Row],[Date]]), ,MONTH(Table1[[#This Row],[Date]]))</f>
        <v>0</v>
      </c>
      <c r="K2315" s="19">
        <f>Table1[[#This Row],[Final Meter Reading (km) ]]-Table1[[#This Row],[Initial Meter Reading (km) ]]</f>
        <v>0</v>
      </c>
      <c r="M2315" s="174">
        <f>IF(ISBLANK(Table1[[#This Row],[Fuel Used (in liters)]]),,Table1[[#This Row],[Distance Travelled (km)]]/Table1[[#This Row],[Fuel Used (in liters)]])</f>
        <v>0</v>
      </c>
    </row>
    <row r="2316" spans="2:13">
      <c r="B2316">
        <f>IF(ISBLANK(Table1[[#This Row],[Date]]), ,MONTH(Table1[[#This Row],[Date]]))</f>
        <v>0</v>
      </c>
      <c r="K2316" s="19">
        <f>Table1[[#This Row],[Final Meter Reading (km) ]]-Table1[[#This Row],[Initial Meter Reading (km) ]]</f>
        <v>0</v>
      </c>
      <c r="M2316" s="174">
        <f>IF(ISBLANK(Table1[[#This Row],[Fuel Used (in liters)]]),,Table1[[#This Row],[Distance Travelled (km)]]/Table1[[#This Row],[Fuel Used (in liters)]])</f>
        <v>0</v>
      </c>
    </row>
    <row r="2317" spans="2:13">
      <c r="B2317">
        <f>IF(ISBLANK(Table1[[#This Row],[Date]]), ,MONTH(Table1[[#This Row],[Date]]))</f>
        <v>0</v>
      </c>
      <c r="K2317" s="19">
        <f>Table1[[#This Row],[Final Meter Reading (km) ]]-Table1[[#This Row],[Initial Meter Reading (km) ]]</f>
        <v>0</v>
      </c>
      <c r="M2317" s="174">
        <f>IF(ISBLANK(Table1[[#This Row],[Fuel Used (in liters)]]),,Table1[[#This Row],[Distance Travelled (km)]]/Table1[[#This Row],[Fuel Used (in liters)]])</f>
        <v>0</v>
      </c>
    </row>
    <row r="2318" spans="2:13">
      <c r="B2318">
        <f>IF(ISBLANK(Table1[[#This Row],[Date]]), ,MONTH(Table1[[#This Row],[Date]]))</f>
        <v>0</v>
      </c>
      <c r="K2318" s="19">
        <f>Table1[[#This Row],[Final Meter Reading (km) ]]-Table1[[#This Row],[Initial Meter Reading (km) ]]</f>
        <v>0</v>
      </c>
      <c r="M2318" s="174">
        <f>IF(ISBLANK(Table1[[#This Row],[Fuel Used (in liters)]]),,Table1[[#This Row],[Distance Travelled (km)]]/Table1[[#This Row],[Fuel Used (in liters)]])</f>
        <v>0</v>
      </c>
    </row>
    <row r="2319" spans="2:13">
      <c r="B2319">
        <f>IF(ISBLANK(Table1[[#This Row],[Date]]), ,MONTH(Table1[[#This Row],[Date]]))</f>
        <v>0</v>
      </c>
      <c r="K2319" s="19">
        <f>Table1[[#This Row],[Final Meter Reading (km) ]]-Table1[[#This Row],[Initial Meter Reading (km) ]]</f>
        <v>0</v>
      </c>
      <c r="M2319" s="174">
        <f>IF(ISBLANK(Table1[[#This Row],[Fuel Used (in liters)]]),,Table1[[#This Row],[Distance Travelled (km)]]/Table1[[#This Row],[Fuel Used (in liters)]])</f>
        <v>0</v>
      </c>
    </row>
    <row r="2320" spans="2:13">
      <c r="B2320">
        <f>IF(ISBLANK(Table1[[#This Row],[Date]]), ,MONTH(Table1[[#This Row],[Date]]))</f>
        <v>0</v>
      </c>
      <c r="K2320" s="19">
        <f>Table1[[#This Row],[Final Meter Reading (km) ]]-Table1[[#This Row],[Initial Meter Reading (km) ]]</f>
        <v>0</v>
      </c>
      <c r="M2320" s="174">
        <f>IF(ISBLANK(Table1[[#This Row],[Fuel Used (in liters)]]),,Table1[[#This Row],[Distance Travelled (km)]]/Table1[[#This Row],[Fuel Used (in liters)]])</f>
        <v>0</v>
      </c>
    </row>
    <row r="2321" spans="2:13">
      <c r="B2321">
        <f>IF(ISBLANK(Table1[[#This Row],[Date]]), ,MONTH(Table1[[#This Row],[Date]]))</f>
        <v>0</v>
      </c>
      <c r="K2321" s="19">
        <f>Table1[[#This Row],[Final Meter Reading (km) ]]-Table1[[#This Row],[Initial Meter Reading (km) ]]</f>
        <v>0</v>
      </c>
      <c r="M2321" s="174">
        <f>IF(ISBLANK(Table1[[#This Row],[Fuel Used (in liters)]]),,Table1[[#This Row],[Distance Travelled (km)]]/Table1[[#This Row],[Fuel Used (in liters)]])</f>
        <v>0</v>
      </c>
    </row>
    <row r="2322" spans="2:13">
      <c r="B2322">
        <f>IF(ISBLANK(Table1[[#This Row],[Date]]), ,MONTH(Table1[[#This Row],[Date]]))</f>
        <v>0</v>
      </c>
      <c r="K2322" s="19">
        <f>Table1[[#This Row],[Final Meter Reading (km) ]]-Table1[[#This Row],[Initial Meter Reading (km) ]]</f>
        <v>0</v>
      </c>
      <c r="M2322" s="174">
        <f>IF(ISBLANK(Table1[[#This Row],[Fuel Used (in liters)]]),,Table1[[#This Row],[Distance Travelled (km)]]/Table1[[#This Row],[Fuel Used (in liters)]])</f>
        <v>0</v>
      </c>
    </row>
    <row r="2323" spans="2:13">
      <c r="B2323">
        <f>IF(ISBLANK(Table1[[#This Row],[Date]]), ,MONTH(Table1[[#This Row],[Date]]))</f>
        <v>0</v>
      </c>
      <c r="K2323" s="19">
        <f>Table1[[#This Row],[Final Meter Reading (km) ]]-Table1[[#This Row],[Initial Meter Reading (km) ]]</f>
        <v>0</v>
      </c>
      <c r="M2323" s="174">
        <f>IF(ISBLANK(Table1[[#This Row],[Fuel Used (in liters)]]),,Table1[[#This Row],[Distance Travelled (km)]]/Table1[[#This Row],[Fuel Used (in liters)]])</f>
        <v>0</v>
      </c>
    </row>
    <row r="2324" spans="2:13">
      <c r="B2324">
        <f>IF(ISBLANK(Table1[[#This Row],[Date]]), ,MONTH(Table1[[#This Row],[Date]]))</f>
        <v>0</v>
      </c>
      <c r="K2324" s="19">
        <f>Table1[[#This Row],[Final Meter Reading (km) ]]-Table1[[#This Row],[Initial Meter Reading (km) ]]</f>
        <v>0</v>
      </c>
      <c r="M2324" s="174">
        <f>IF(ISBLANK(Table1[[#This Row],[Fuel Used (in liters)]]),,Table1[[#This Row],[Distance Travelled (km)]]/Table1[[#This Row],[Fuel Used (in liters)]])</f>
        <v>0</v>
      </c>
    </row>
    <row r="2325" spans="2:13">
      <c r="B2325">
        <f>IF(ISBLANK(Table1[[#This Row],[Date]]), ,MONTH(Table1[[#This Row],[Date]]))</f>
        <v>0</v>
      </c>
      <c r="K2325" s="19">
        <f>Table1[[#This Row],[Final Meter Reading (km) ]]-Table1[[#This Row],[Initial Meter Reading (km) ]]</f>
        <v>0</v>
      </c>
      <c r="M2325" s="174">
        <f>IF(ISBLANK(Table1[[#This Row],[Fuel Used (in liters)]]),,Table1[[#This Row],[Distance Travelled (km)]]/Table1[[#This Row],[Fuel Used (in liters)]])</f>
        <v>0</v>
      </c>
    </row>
    <row r="2326" spans="2:13">
      <c r="B2326">
        <f>IF(ISBLANK(Table1[[#This Row],[Date]]), ,MONTH(Table1[[#This Row],[Date]]))</f>
        <v>0</v>
      </c>
      <c r="K2326" s="19">
        <f>Table1[[#This Row],[Final Meter Reading (km) ]]-Table1[[#This Row],[Initial Meter Reading (km) ]]</f>
        <v>0</v>
      </c>
      <c r="M2326" s="174">
        <f>IF(ISBLANK(Table1[[#This Row],[Fuel Used (in liters)]]),,Table1[[#This Row],[Distance Travelled (km)]]/Table1[[#This Row],[Fuel Used (in liters)]])</f>
        <v>0</v>
      </c>
    </row>
    <row r="2327" spans="2:13">
      <c r="B2327">
        <f>IF(ISBLANK(Table1[[#This Row],[Date]]), ,MONTH(Table1[[#This Row],[Date]]))</f>
        <v>0</v>
      </c>
      <c r="K2327" s="19">
        <f>Table1[[#This Row],[Final Meter Reading (km) ]]-Table1[[#This Row],[Initial Meter Reading (km) ]]</f>
        <v>0</v>
      </c>
      <c r="M2327" s="174">
        <f>IF(ISBLANK(Table1[[#This Row],[Fuel Used (in liters)]]),,Table1[[#This Row],[Distance Travelled (km)]]/Table1[[#This Row],[Fuel Used (in liters)]])</f>
        <v>0</v>
      </c>
    </row>
    <row r="2328" spans="2:13">
      <c r="B2328">
        <f>IF(ISBLANK(Table1[[#This Row],[Date]]), ,MONTH(Table1[[#This Row],[Date]]))</f>
        <v>0</v>
      </c>
      <c r="K2328" s="19">
        <f>Table1[[#This Row],[Final Meter Reading (km) ]]-Table1[[#This Row],[Initial Meter Reading (km) ]]</f>
        <v>0</v>
      </c>
      <c r="M2328" s="174">
        <f>IF(ISBLANK(Table1[[#This Row],[Fuel Used (in liters)]]),,Table1[[#This Row],[Distance Travelled (km)]]/Table1[[#This Row],[Fuel Used (in liters)]])</f>
        <v>0</v>
      </c>
    </row>
    <row r="2329" spans="2:13">
      <c r="B2329">
        <f>IF(ISBLANK(Table1[[#This Row],[Date]]), ,MONTH(Table1[[#This Row],[Date]]))</f>
        <v>0</v>
      </c>
      <c r="K2329" s="19">
        <f>Table1[[#This Row],[Final Meter Reading (km) ]]-Table1[[#This Row],[Initial Meter Reading (km) ]]</f>
        <v>0</v>
      </c>
      <c r="M2329" s="174">
        <f>IF(ISBLANK(Table1[[#This Row],[Fuel Used (in liters)]]),,Table1[[#This Row],[Distance Travelled (km)]]/Table1[[#This Row],[Fuel Used (in liters)]])</f>
        <v>0</v>
      </c>
    </row>
    <row r="2330" spans="2:13">
      <c r="B2330">
        <f>IF(ISBLANK(Table1[[#This Row],[Date]]), ,MONTH(Table1[[#This Row],[Date]]))</f>
        <v>0</v>
      </c>
      <c r="K2330" s="19">
        <f>Table1[[#This Row],[Final Meter Reading (km) ]]-Table1[[#This Row],[Initial Meter Reading (km) ]]</f>
        <v>0</v>
      </c>
      <c r="M2330" s="174">
        <f>IF(ISBLANK(Table1[[#This Row],[Fuel Used (in liters)]]),,Table1[[#This Row],[Distance Travelled (km)]]/Table1[[#This Row],[Fuel Used (in liters)]])</f>
        <v>0</v>
      </c>
    </row>
    <row r="2331" spans="2:13">
      <c r="B2331">
        <f>IF(ISBLANK(Table1[[#This Row],[Date]]), ,MONTH(Table1[[#This Row],[Date]]))</f>
        <v>0</v>
      </c>
      <c r="K2331" s="19">
        <f>Table1[[#This Row],[Final Meter Reading (km) ]]-Table1[[#This Row],[Initial Meter Reading (km) ]]</f>
        <v>0</v>
      </c>
      <c r="M2331" s="174">
        <f>IF(ISBLANK(Table1[[#This Row],[Fuel Used (in liters)]]),,Table1[[#This Row],[Distance Travelled (km)]]/Table1[[#This Row],[Fuel Used (in liters)]])</f>
        <v>0</v>
      </c>
    </row>
    <row r="2332" spans="2:13">
      <c r="B2332">
        <f>IF(ISBLANK(Table1[[#This Row],[Date]]), ,MONTH(Table1[[#This Row],[Date]]))</f>
        <v>0</v>
      </c>
      <c r="K2332" s="19">
        <f>Table1[[#This Row],[Final Meter Reading (km) ]]-Table1[[#This Row],[Initial Meter Reading (km) ]]</f>
        <v>0</v>
      </c>
      <c r="M2332" s="174">
        <f>IF(ISBLANK(Table1[[#This Row],[Fuel Used (in liters)]]),,Table1[[#This Row],[Distance Travelled (km)]]/Table1[[#This Row],[Fuel Used (in liters)]])</f>
        <v>0</v>
      </c>
    </row>
    <row r="2333" spans="2:13">
      <c r="B2333">
        <f>IF(ISBLANK(Table1[[#This Row],[Date]]), ,MONTH(Table1[[#This Row],[Date]]))</f>
        <v>0</v>
      </c>
      <c r="K2333" s="19">
        <f>Table1[[#This Row],[Final Meter Reading (km) ]]-Table1[[#This Row],[Initial Meter Reading (km) ]]</f>
        <v>0</v>
      </c>
      <c r="M2333" s="174">
        <f>IF(ISBLANK(Table1[[#This Row],[Fuel Used (in liters)]]),,Table1[[#This Row],[Distance Travelled (km)]]/Table1[[#This Row],[Fuel Used (in liters)]])</f>
        <v>0</v>
      </c>
    </row>
    <row r="2334" spans="2:13">
      <c r="B2334">
        <f>IF(ISBLANK(Table1[[#This Row],[Date]]), ,MONTH(Table1[[#This Row],[Date]]))</f>
        <v>0</v>
      </c>
      <c r="K2334" s="19">
        <f>Table1[[#This Row],[Final Meter Reading (km) ]]-Table1[[#This Row],[Initial Meter Reading (km) ]]</f>
        <v>0</v>
      </c>
      <c r="M2334" s="174">
        <f>IF(ISBLANK(Table1[[#This Row],[Fuel Used (in liters)]]),,Table1[[#This Row],[Distance Travelled (km)]]/Table1[[#This Row],[Fuel Used (in liters)]])</f>
        <v>0</v>
      </c>
    </row>
    <row r="2335" spans="2:13">
      <c r="B2335">
        <f>IF(ISBLANK(Table1[[#This Row],[Date]]), ,MONTH(Table1[[#This Row],[Date]]))</f>
        <v>0</v>
      </c>
      <c r="K2335" s="19">
        <f>Table1[[#This Row],[Final Meter Reading (km) ]]-Table1[[#This Row],[Initial Meter Reading (km) ]]</f>
        <v>0</v>
      </c>
      <c r="M2335" s="174">
        <f>IF(ISBLANK(Table1[[#This Row],[Fuel Used (in liters)]]),,Table1[[#This Row],[Distance Travelled (km)]]/Table1[[#This Row],[Fuel Used (in liters)]])</f>
        <v>0</v>
      </c>
    </row>
    <row r="2336" spans="2:13">
      <c r="B2336">
        <f>IF(ISBLANK(Table1[[#This Row],[Date]]), ,MONTH(Table1[[#This Row],[Date]]))</f>
        <v>0</v>
      </c>
      <c r="K2336" s="19">
        <f>Table1[[#This Row],[Final Meter Reading (km) ]]-Table1[[#This Row],[Initial Meter Reading (km) ]]</f>
        <v>0</v>
      </c>
      <c r="M2336" s="174">
        <f>IF(ISBLANK(Table1[[#This Row],[Fuel Used (in liters)]]),,Table1[[#This Row],[Distance Travelled (km)]]/Table1[[#This Row],[Fuel Used (in liters)]])</f>
        <v>0</v>
      </c>
    </row>
    <row r="2337" spans="2:13">
      <c r="B2337">
        <f>IF(ISBLANK(Table1[[#This Row],[Date]]), ,MONTH(Table1[[#This Row],[Date]]))</f>
        <v>0</v>
      </c>
      <c r="K2337" s="19">
        <f>Table1[[#This Row],[Final Meter Reading (km) ]]-Table1[[#This Row],[Initial Meter Reading (km) ]]</f>
        <v>0</v>
      </c>
      <c r="M2337" s="174">
        <f>IF(ISBLANK(Table1[[#This Row],[Fuel Used (in liters)]]),,Table1[[#This Row],[Distance Travelled (km)]]/Table1[[#This Row],[Fuel Used (in liters)]])</f>
        <v>0</v>
      </c>
    </row>
    <row r="2338" spans="2:13">
      <c r="B2338">
        <f>IF(ISBLANK(Table1[[#This Row],[Date]]), ,MONTH(Table1[[#This Row],[Date]]))</f>
        <v>0</v>
      </c>
      <c r="K2338" s="19">
        <f>Table1[[#This Row],[Final Meter Reading (km) ]]-Table1[[#This Row],[Initial Meter Reading (km) ]]</f>
        <v>0</v>
      </c>
      <c r="M2338" s="174">
        <f>IF(ISBLANK(Table1[[#This Row],[Fuel Used (in liters)]]),,Table1[[#This Row],[Distance Travelled (km)]]/Table1[[#This Row],[Fuel Used (in liters)]])</f>
        <v>0</v>
      </c>
    </row>
    <row r="2339" spans="2:13">
      <c r="B2339">
        <f>IF(ISBLANK(Table1[[#This Row],[Date]]), ,MONTH(Table1[[#This Row],[Date]]))</f>
        <v>0</v>
      </c>
      <c r="K2339" s="19">
        <f>Table1[[#This Row],[Final Meter Reading (km) ]]-Table1[[#This Row],[Initial Meter Reading (km) ]]</f>
        <v>0</v>
      </c>
      <c r="M2339" s="174">
        <f>IF(ISBLANK(Table1[[#This Row],[Fuel Used (in liters)]]),,Table1[[#This Row],[Distance Travelled (km)]]/Table1[[#This Row],[Fuel Used (in liters)]])</f>
        <v>0</v>
      </c>
    </row>
    <row r="2340" spans="2:13">
      <c r="B2340">
        <f>IF(ISBLANK(Table1[[#This Row],[Date]]), ,MONTH(Table1[[#This Row],[Date]]))</f>
        <v>0</v>
      </c>
      <c r="K2340" s="19">
        <f>Table1[[#This Row],[Final Meter Reading (km) ]]-Table1[[#This Row],[Initial Meter Reading (km) ]]</f>
        <v>0</v>
      </c>
      <c r="M2340" s="174">
        <f>IF(ISBLANK(Table1[[#This Row],[Fuel Used (in liters)]]),,Table1[[#This Row],[Distance Travelled (km)]]/Table1[[#This Row],[Fuel Used (in liters)]])</f>
        <v>0</v>
      </c>
    </row>
    <row r="2341" spans="2:13">
      <c r="B2341">
        <f>IF(ISBLANK(Table1[[#This Row],[Date]]), ,MONTH(Table1[[#This Row],[Date]]))</f>
        <v>0</v>
      </c>
      <c r="K2341" s="19">
        <f>Table1[[#This Row],[Final Meter Reading (km) ]]-Table1[[#This Row],[Initial Meter Reading (km) ]]</f>
        <v>0</v>
      </c>
      <c r="M2341" s="174">
        <f>IF(ISBLANK(Table1[[#This Row],[Fuel Used (in liters)]]),,Table1[[#This Row],[Distance Travelled (km)]]/Table1[[#This Row],[Fuel Used (in liters)]])</f>
        <v>0</v>
      </c>
    </row>
    <row r="2342" spans="2:13">
      <c r="B2342">
        <f>IF(ISBLANK(Table1[[#This Row],[Date]]), ,MONTH(Table1[[#This Row],[Date]]))</f>
        <v>0</v>
      </c>
      <c r="K2342" s="19">
        <f>Table1[[#This Row],[Final Meter Reading (km) ]]-Table1[[#This Row],[Initial Meter Reading (km) ]]</f>
        <v>0</v>
      </c>
      <c r="M2342" s="174">
        <f>IF(ISBLANK(Table1[[#This Row],[Fuel Used (in liters)]]),,Table1[[#This Row],[Distance Travelled (km)]]/Table1[[#This Row],[Fuel Used (in liters)]])</f>
        <v>0</v>
      </c>
    </row>
    <row r="2343" spans="2:13">
      <c r="B2343">
        <f>IF(ISBLANK(Table1[[#This Row],[Date]]), ,MONTH(Table1[[#This Row],[Date]]))</f>
        <v>0</v>
      </c>
      <c r="K2343" s="19">
        <f>Table1[[#This Row],[Final Meter Reading (km) ]]-Table1[[#This Row],[Initial Meter Reading (km) ]]</f>
        <v>0</v>
      </c>
      <c r="M2343" s="174">
        <f>IF(ISBLANK(Table1[[#This Row],[Fuel Used (in liters)]]),,Table1[[#This Row],[Distance Travelled (km)]]/Table1[[#This Row],[Fuel Used (in liters)]])</f>
        <v>0</v>
      </c>
    </row>
    <row r="2344" spans="2:13">
      <c r="B2344">
        <f>IF(ISBLANK(Table1[[#This Row],[Date]]), ,MONTH(Table1[[#This Row],[Date]]))</f>
        <v>0</v>
      </c>
      <c r="K2344" s="19">
        <f>Table1[[#This Row],[Final Meter Reading (km) ]]-Table1[[#This Row],[Initial Meter Reading (km) ]]</f>
        <v>0</v>
      </c>
      <c r="M2344" s="174">
        <f>IF(ISBLANK(Table1[[#This Row],[Fuel Used (in liters)]]),,Table1[[#This Row],[Distance Travelled (km)]]/Table1[[#This Row],[Fuel Used (in liters)]])</f>
        <v>0</v>
      </c>
    </row>
    <row r="2345" spans="2:13">
      <c r="B2345">
        <f>IF(ISBLANK(Table1[[#This Row],[Date]]), ,MONTH(Table1[[#This Row],[Date]]))</f>
        <v>0</v>
      </c>
      <c r="K2345" s="19">
        <f>Table1[[#This Row],[Final Meter Reading (km) ]]-Table1[[#This Row],[Initial Meter Reading (km) ]]</f>
        <v>0</v>
      </c>
      <c r="M2345" s="174">
        <f>IF(ISBLANK(Table1[[#This Row],[Fuel Used (in liters)]]),,Table1[[#This Row],[Distance Travelled (km)]]/Table1[[#This Row],[Fuel Used (in liters)]])</f>
        <v>0</v>
      </c>
    </row>
    <row r="2346" spans="2:13">
      <c r="B2346">
        <f>IF(ISBLANK(Table1[[#This Row],[Date]]), ,MONTH(Table1[[#This Row],[Date]]))</f>
        <v>0</v>
      </c>
      <c r="K2346" s="19">
        <f>Table1[[#This Row],[Final Meter Reading (km) ]]-Table1[[#This Row],[Initial Meter Reading (km) ]]</f>
        <v>0</v>
      </c>
      <c r="M2346" s="174">
        <f>IF(ISBLANK(Table1[[#This Row],[Fuel Used (in liters)]]),,Table1[[#This Row],[Distance Travelled (km)]]/Table1[[#This Row],[Fuel Used (in liters)]])</f>
        <v>0</v>
      </c>
    </row>
    <row r="2347" spans="2:13">
      <c r="B2347">
        <f>IF(ISBLANK(Table1[[#This Row],[Date]]), ,MONTH(Table1[[#This Row],[Date]]))</f>
        <v>0</v>
      </c>
      <c r="K2347" s="19">
        <f>Table1[[#This Row],[Final Meter Reading (km) ]]-Table1[[#This Row],[Initial Meter Reading (km) ]]</f>
        <v>0</v>
      </c>
      <c r="M2347" s="174">
        <f>IF(ISBLANK(Table1[[#This Row],[Fuel Used (in liters)]]),,Table1[[#This Row],[Distance Travelled (km)]]/Table1[[#This Row],[Fuel Used (in liters)]])</f>
        <v>0</v>
      </c>
    </row>
    <row r="2348" spans="2:13">
      <c r="B2348">
        <f>IF(ISBLANK(Table1[[#This Row],[Date]]), ,MONTH(Table1[[#This Row],[Date]]))</f>
        <v>0</v>
      </c>
      <c r="K2348" s="19">
        <f>Table1[[#This Row],[Final Meter Reading (km) ]]-Table1[[#This Row],[Initial Meter Reading (km) ]]</f>
        <v>0</v>
      </c>
      <c r="M2348" s="174">
        <f>IF(ISBLANK(Table1[[#This Row],[Fuel Used (in liters)]]),,Table1[[#This Row],[Distance Travelled (km)]]/Table1[[#This Row],[Fuel Used (in liters)]])</f>
        <v>0</v>
      </c>
    </row>
    <row r="2349" spans="2:13">
      <c r="B2349">
        <f>IF(ISBLANK(Table1[[#This Row],[Date]]), ,MONTH(Table1[[#This Row],[Date]]))</f>
        <v>0</v>
      </c>
      <c r="K2349" s="19">
        <f>Table1[[#This Row],[Final Meter Reading (km) ]]-Table1[[#This Row],[Initial Meter Reading (km) ]]</f>
        <v>0</v>
      </c>
      <c r="M2349" s="174">
        <f>IF(ISBLANK(Table1[[#This Row],[Fuel Used (in liters)]]),,Table1[[#This Row],[Distance Travelled (km)]]/Table1[[#This Row],[Fuel Used (in liters)]])</f>
        <v>0</v>
      </c>
    </row>
    <row r="2350" spans="2:13">
      <c r="B2350">
        <f>IF(ISBLANK(Table1[[#This Row],[Date]]), ,MONTH(Table1[[#This Row],[Date]]))</f>
        <v>0</v>
      </c>
      <c r="K2350" s="19">
        <f>Table1[[#This Row],[Final Meter Reading (km) ]]-Table1[[#This Row],[Initial Meter Reading (km) ]]</f>
        <v>0</v>
      </c>
      <c r="M2350" s="174">
        <f>IF(ISBLANK(Table1[[#This Row],[Fuel Used (in liters)]]),,Table1[[#This Row],[Distance Travelled (km)]]/Table1[[#This Row],[Fuel Used (in liters)]])</f>
        <v>0</v>
      </c>
    </row>
    <row r="2351" spans="2:13">
      <c r="B2351">
        <f>IF(ISBLANK(Table1[[#This Row],[Date]]), ,MONTH(Table1[[#This Row],[Date]]))</f>
        <v>0</v>
      </c>
      <c r="K2351" s="19">
        <f>Table1[[#This Row],[Final Meter Reading (km) ]]-Table1[[#This Row],[Initial Meter Reading (km) ]]</f>
        <v>0</v>
      </c>
      <c r="M2351" s="174">
        <f>IF(ISBLANK(Table1[[#This Row],[Fuel Used (in liters)]]),,Table1[[#This Row],[Distance Travelled (km)]]/Table1[[#This Row],[Fuel Used (in liters)]])</f>
        <v>0</v>
      </c>
    </row>
    <row r="2352" spans="2:13">
      <c r="B2352">
        <f>IF(ISBLANK(Table1[[#This Row],[Date]]), ,MONTH(Table1[[#This Row],[Date]]))</f>
        <v>0</v>
      </c>
      <c r="K2352" s="19">
        <f>Table1[[#This Row],[Final Meter Reading (km) ]]-Table1[[#This Row],[Initial Meter Reading (km) ]]</f>
        <v>0</v>
      </c>
      <c r="M2352" s="174">
        <f>IF(ISBLANK(Table1[[#This Row],[Fuel Used (in liters)]]),,Table1[[#This Row],[Distance Travelled (km)]]/Table1[[#This Row],[Fuel Used (in liters)]])</f>
        <v>0</v>
      </c>
    </row>
    <row r="2353" spans="2:13">
      <c r="B2353">
        <f>IF(ISBLANK(Table1[[#This Row],[Date]]), ,MONTH(Table1[[#This Row],[Date]]))</f>
        <v>0</v>
      </c>
      <c r="K2353" s="19">
        <f>Table1[[#This Row],[Final Meter Reading (km) ]]-Table1[[#This Row],[Initial Meter Reading (km) ]]</f>
        <v>0</v>
      </c>
      <c r="M2353" s="174">
        <f>IF(ISBLANK(Table1[[#This Row],[Fuel Used (in liters)]]),,Table1[[#This Row],[Distance Travelled (km)]]/Table1[[#This Row],[Fuel Used (in liters)]])</f>
        <v>0</v>
      </c>
    </row>
    <row r="2354" spans="2:13">
      <c r="B2354">
        <f>IF(ISBLANK(Table1[[#This Row],[Date]]), ,MONTH(Table1[[#This Row],[Date]]))</f>
        <v>0</v>
      </c>
      <c r="K2354" s="19">
        <f>Table1[[#This Row],[Final Meter Reading (km) ]]-Table1[[#This Row],[Initial Meter Reading (km) ]]</f>
        <v>0</v>
      </c>
      <c r="M2354" s="174">
        <f>IF(ISBLANK(Table1[[#This Row],[Fuel Used (in liters)]]),,Table1[[#This Row],[Distance Travelled (km)]]/Table1[[#This Row],[Fuel Used (in liters)]])</f>
        <v>0</v>
      </c>
    </row>
    <row r="2355" spans="2:13">
      <c r="B2355">
        <f>IF(ISBLANK(Table1[[#This Row],[Date]]), ,MONTH(Table1[[#This Row],[Date]]))</f>
        <v>0</v>
      </c>
      <c r="K2355" s="19">
        <f>Table1[[#This Row],[Final Meter Reading (km) ]]-Table1[[#This Row],[Initial Meter Reading (km) ]]</f>
        <v>0</v>
      </c>
      <c r="M2355" s="174">
        <f>IF(ISBLANK(Table1[[#This Row],[Fuel Used (in liters)]]),,Table1[[#This Row],[Distance Travelled (km)]]/Table1[[#This Row],[Fuel Used (in liters)]])</f>
        <v>0</v>
      </c>
    </row>
    <row r="2356" spans="2:13">
      <c r="B2356">
        <f>IF(ISBLANK(Table1[[#This Row],[Date]]), ,MONTH(Table1[[#This Row],[Date]]))</f>
        <v>0</v>
      </c>
      <c r="K2356" s="19">
        <f>Table1[[#This Row],[Final Meter Reading (km) ]]-Table1[[#This Row],[Initial Meter Reading (km) ]]</f>
        <v>0</v>
      </c>
      <c r="M2356" s="174">
        <f>IF(ISBLANK(Table1[[#This Row],[Fuel Used (in liters)]]),,Table1[[#This Row],[Distance Travelled (km)]]/Table1[[#This Row],[Fuel Used (in liters)]])</f>
        <v>0</v>
      </c>
    </row>
    <row r="2357" spans="2:13">
      <c r="B2357">
        <f>IF(ISBLANK(Table1[[#This Row],[Date]]), ,MONTH(Table1[[#This Row],[Date]]))</f>
        <v>0</v>
      </c>
      <c r="K2357" s="19">
        <f>Table1[[#This Row],[Final Meter Reading (km) ]]-Table1[[#This Row],[Initial Meter Reading (km) ]]</f>
        <v>0</v>
      </c>
      <c r="M2357" s="174">
        <f>IF(ISBLANK(Table1[[#This Row],[Fuel Used (in liters)]]),,Table1[[#This Row],[Distance Travelled (km)]]/Table1[[#This Row],[Fuel Used (in liters)]])</f>
        <v>0</v>
      </c>
    </row>
    <row r="2358" spans="2:13">
      <c r="B2358">
        <f>IF(ISBLANK(Table1[[#This Row],[Date]]), ,MONTH(Table1[[#This Row],[Date]]))</f>
        <v>0</v>
      </c>
      <c r="K2358" s="19">
        <f>Table1[[#This Row],[Final Meter Reading (km) ]]-Table1[[#This Row],[Initial Meter Reading (km) ]]</f>
        <v>0</v>
      </c>
      <c r="M2358" s="174">
        <f>IF(ISBLANK(Table1[[#This Row],[Fuel Used (in liters)]]),,Table1[[#This Row],[Distance Travelled (km)]]/Table1[[#This Row],[Fuel Used (in liters)]])</f>
        <v>0</v>
      </c>
    </row>
    <row r="2359" spans="2:13">
      <c r="B2359">
        <f>IF(ISBLANK(Table1[[#This Row],[Date]]), ,MONTH(Table1[[#This Row],[Date]]))</f>
        <v>0</v>
      </c>
      <c r="K2359" s="19">
        <f>Table1[[#This Row],[Final Meter Reading (km) ]]-Table1[[#This Row],[Initial Meter Reading (km) ]]</f>
        <v>0</v>
      </c>
      <c r="M2359" s="174">
        <f>IF(ISBLANK(Table1[[#This Row],[Fuel Used (in liters)]]),,Table1[[#This Row],[Distance Travelled (km)]]/Table1[[#This Row],[Fuel Used (in liters)]])</f>
        <v>0</v>
      </c>
    </row>
    <row r="2360" spans="2:13">
      <c r="B2360">
        <f>IF(ISBLANK(Table1[[#This Row],[Date]]), ,MONTH(Table1[[#This Row],[Date]]))</f>
        <v>0</v>
      </c>
      <c r="K2360" s="19">
        <f>Table1[[#This Row],[Final Meter Reading (km) ]]-Table1[[#This Row],[Initial Meter Reading (km) ]]</f>
        <v>0</v>
      </c>
      <c r="M2360" s="174">
        <f>IF(ISBLANK(Table1[[#This Row],[Fuel Used (in liters)]]),,Table1[[#This Row],[Distance Travelled (km)]]/Table1[[#This Row],[Fuel Used (in liters)]])</f>
        <v>0</v>
      </c>
    </row>
    <row r="2361" spans="2:13">
      <c r="B2361">
        <f>IF(ISBLANK(Table1[[#This Row],[Date]]), ,MONTH(Table1[[#This Row],[Date]]))</f>
        <v>0</v>
      </c>
      <c r="K2361" s="19">
        <f>Table1[[#This Row],[Final Meter Reading (km) ]]-Table1[[#This Row],[Initial Meter Reading (km) ]]</f>
        <v>0</v>
      </c>
      <c r="M2361" s="174">
        <f>IF(ISBLANK(Table1[[#This Row],[Fuel Used (in liters)]]),,Table1[[#This Row],[Distance Travelled (km)]]/Table1[[#This Row],[Fuel Used (in liters)]])</f>
        <v>0</v>
      </c>
    </row>
    <row r="2362" spans="2:13">
      <c r="B2362">
        <f>IF(ISBLANK(Table1[[#This Row],[Date]]), ,MONTH(Table1[[#This Row],[Date]]))</f>
        <v>0</v>
      </c>
      <c r="K2362" s="19">
        <f>Table1[[#This Row],[Final Meter Reading (km) ]]-Table1[[#This Row],[Initial Meter Reading (km) ]]</f>
        <v>0</v>
      </c>
      <c r="M2362" s="174">
        <f>IF(ISBLANK(Table1[[#This Row],[Fuel Used (in liters)]]),,Table1[[#This Row],[Distance Travelled (km)]]/Table1[[#This Row],[Fuel Used (in liters)]])</f>
        <v>0</v>
      </c>
    </row>
    <row r="2363" spans="2:13">
      <c r="B2363">
        <f>IF(ISBLANK(Table1[[#This Row],[Date]]), ,MONTH(Table1[[#This Row],[Date]]))</f>
        <v>0</v>
      </c>
      <c r="K2363" s="19">
        <f>Table1[[#This Row],[Final Meter Reading (km) ]]-Table1[[#This Row],[Initial Meter Reading (km) ]]</f>
        <v>0</v>
      </c>
      <c r="M2363" s="174">
        <f>IF(ISBLANK(Table1[[#This Row],[Fuel Used (in liters)]]),,Table1[[#This Row],[Distance Travelled (km)]]/Table1[[#This Row],[Fuel Used (in liters)]])</f>
        <v>0</v>
      </c>
    </row>
    <row r="2364" spans="2:13">
      <c r="B2364">
        <f>IF(ISBLANK(Table1[[#This Row],[Date]]), ,MONTH(Table1[[#This Row],[Date]]))</f>
        <v>0</v>
      </c>
      <c r="K2364" s="19">
        <f>Table1[[#This Row],[Final Meter Reading (km) ]]-Table1[[#This Row],[Initial Meter Reading (km) ]]</f>
        <v>0</v>
      </c>
      <c r="M2364" s="174">
        <f>IF(ISBLANK(Table1[[#This Row],[Fuel Used (in liters)]]),,Table1[[#This Row],[Distance Travelled (km)]]/Table1[[#This Row],[Fuel Used (in liters)]])</f>
        <v>0</v>
      </c>
    </row>
    <row r="2365" spans="2:13">
      <c r="B2365">
        <f>IF(ISBLANK(Table1[[#This Row],[Date]]), ,MONTH(Table1[[#This Row],[Date]]))</f>
        <v>0</v>
      </c>
      <c r="K2365" s="19">
        <f>Table1[[#This Row],[Final Meter Reading (km) ]]-Table1[[#This Row],[Initial Meter Reading (km) ]]</f>
        <v>0</v>
      </c>
      <c r="M2365" s="174">
        <f>IF(ISBLANK(Table1[[#This Row],[Fuel Used (in liters)]]),,Table1[[#This Row],[Distance Travelled (km)]]/Table1[[#This Row],[Fuel Used (in liters)]])</f>
        <v>0</v>
      </c>
    </row>
    <row r="2366" spans="2:13">
      <c r="B2366">
        <f>IF(ISBLANK(Table1[[#This Row],[Date]]), ,MONTH(Table1[[#This Row],[Date]]))</f>
        <v>0</v>
      </c>
      <c r="K2366" s="19">
        <f>Table1[[#This Row],[Final Meter Reading (km) ]]-Table1[[#This Row],[Initial Meter Reading (km) ]]</f>
        <v>0</v>
      </c>
      <c r="M2366" s="174">
        <f>IF(ISBLANK(Table1[[#This Row],[Fuel Used (in liters)]]),,Table1[[#This Row],[Distance Travelled (km)]]/Table1[[#This Row],[Fuel Used (in liters)]])</f>
        <v>0</v>
      </c>
    </row>
    <row r="2367" spans="2:13">
      <c r="B2367">
        <f>IF(ISBLANK(Table1[[#This Row],[Date]]), ,MONTH(Table1[[#This Row],[Date]]))</f>
        <v>0</v>
      </c>
      <c r="K2367" s="19">
        <f>Table1[[#This Row],[Final Meter Reading (km) ]]-Table1[[#This Row],[Initial Meter Reading (km) ]]</f>
        <v>0</v>
      </c>
      <c r="M2367" s="174">
        <f>IF(ISBLANK(Table1[[#This Row],[Fuel Used (in liters)]]),,Table1[[#This Row],[Distance Travelled (km)]]/Table1[[#This Row],[Fuel Used (in liters)]])</f>
        <v>0</v>
      </c>
    </row>
    <row r="2368" spans="2:13">
      <c r="B2368">
        <f>IF(ISBLANK(Table1[[#This Row],[Date]]), ,MONTH(Table1[[#This Row],[Date]]))</f>
        <v>0</v>
      </c>
      <c r="K2368" s="19">
        <f>Table1[[#This Row],[Final Meter Reading (km) ]]-Table1[[#This Row],[Initial Meter Reading (km) ]]</f>
        <v>0</v>
      </c>
      <c r="M2368" s="174">
        <f>IF(ISBLANK(Table1[[#This Row],[Fuel Used (in liters)]]),,Table1[[#This Row],[Distance Travelled (km)]]/Table1[[#This Row],[Fuel Used (in liters)]])</f>
        <v>0</v>
      </c>
    </row>
    <row r="2369" spans="2:13">
      <c r="B2369">
        <f>IF(ISBLANK(Table1[[#This Row],[Date]]), ,MONTH(Table1[[#This Row],[Date]]))</f>
        <v>0</v>
      </c>
      <c r="K2369" s="19">
        <f>Table1[[#This Row],[Final Meter Reading (km) ]]-Table1[[#This Row],[Initial Meter Reading (km) ]]</f>
        <v>0</v>
      </c>
      <c r="M2369" s="174">
        <f>IF(ISBLANK(Table1[[#This Row],[Fuel Used (in liters)]]),,Table1[[#This Row],[Distance Travelled (km)]]/Table1[[#This Row],[Fuel Used (in liters)]])</f>
        <v>0</v>
      </c>
    </row>
    <row r="2370" spans="2:13">
      <c r="B2370">
        <f>IF(ISBLANK(Table1[[#This Row],[Date]]), ,MONTH(Table1[[#This Row],[Date]]))</f>
        <v>0</v>
      </c>
      <c r="K2370" s="19">
        <f>Table1[[#This Row],[Final Meter Reading (km) ]]-Table1[[#This Row],[Initial Meter Reading (km) ]]</f>
        <v>0</v>
      </c>
      <c r="M2370" s="174">
        <f>IF(ISBLANK(Table1[[#This Row],[Fuel Used (in liters)]]),,Table1[[#This Row],[Distance Travelled (km)]]/Table1[[#This Row],[Fuel Used (in liters)]])</f>
        <v>0</v>
      </c>
    </row>
    <row r="2371" spans="2:13">
      <c r="B2371">
        <f>IF(ISBLANK(Table1[[#This Row],[Date]]), ,MONTH(Table1[[#This Row],[Date]]))</f>
        <v>0</v>
      </c>
      <c r="K2371" s="19">
        <f>Table1[[#This Row],[Final Meter Reading (km) ]]-Table1[[#This Row],[Initial Meter Reading (km) ]]</f>
        <v>0</v>
      </c>
      <c r="M2371" s="174">
        <f>IF(ISBLANK(Table1[[#This Row],[Fuel Used (in liters)]]),,Table1[[#This Row],[Distance Travelled (km)]]/Table1[[#This Row],[Fuel Used (in liters)]])</f>
        <v>0</v>
      </c>
    </row>
    <row r="2372" spans="2:13">
      <c r="B2372">
        <f>IF(ISBLANK(Table1[[#This Row],[Date]]), ,MONTH(Table1[[#This Row],[Date]]))</f>
        <v>0</v>
      </c>
      <c r="K2372" s="19">
        <f>Table1[[#This Row],[Final Meter Reading (km) ]]-Table1[[#This Row],[Initial Meter Reading (km) ]]</f>
        <v>0</v>
      </c>
      <c r="M2372" s="174">
        <f>IF(ISBLANK(Table1[[#This Row],[Fuel Used (in liters)]]),,Table1[[#This Row],[Distance Travelled (km)]]/Table1[[#This Row],[Fuel Used (in liters)]])</f>
        <v>0</v>
      </c>
    </row>
    <row r="2373" spans="2:13">
      <c r="B2373">
        <f>IF(ISBLANK(Table1[[#This Row],[Date]]), ,MONTH(Table1[[#This Row],[Date]]))</f>
        <v>0</v>
      </c>
      <c r="K2373" s="19">
        <f>Table1[[#This Row],[Final Meter Reading (km) ]]-Table1[[#This Row],[Initial Meter Reading (km) ]]</f>
        <v>0</v>
      </c>
      <c r="M2373" s="174">
        <f>IF(ISBLANK(Table1[[#This Row],[Fuel Used (in liters)]]),,Table1[[#This Row],[Distance Travelled (km)]]/Table1[[#This Row],[Fuel Used (in liters)]])</f>
        <v>0</v>
      </c>
    </row>
    <row r="2374" spans="2:13">
      <c r="B2374">
        <f>IF(ISBLANK(Table1[[#This Row],[Date]]), ,MONTH(Table1[[#This Row],[Date]]))</f>
        <v>0</v>
      </c>
      <c r="K2374" s="19">
        <f>Table1[[#This Row],[Final Meter Reading (km) ]]-Table1[[#This Row],[Initial Meter Reading (km) ]]</f>
        <v>0</v>
      </c>
      <c r="M2374" s="174">
        <f>IF(ISBLANK(Table1[[#This Row],[Fuel Used (in liters)]]),,Table1[[#This Row],[Distance Travelled (km)]]/Table1[[#This Row],[Fuel Used (in liters)]])</f>
        <v>0</v>
      </c>
    </row>
    <row r="2375" spans="2:13">
      <c r="B2375">
        <f>IF(ISBLANK(Table1[[#This Row],[Date]]), ,MONTH(Table1[[#This Row],[Date]]))</f>
        <v>0</v>
      </c>
      <c r="K2375" s="19">
        <f>Table1[[#This Row],[Final Meter Reading (km) ]]-Table1[[#This Row],[Initial Meter Reading (km) ]]</f>
        <v>0</v>
      </c>
      <c r="M2375" s="174">
        <f>IF(ISBLANK(Table1[[#This Row],[Fuel Used (in liters)]]),,Table1[[#This Row],[Distance Travelled (km)]]/Table1[[#This Row],[Fuel Used (in liters)]])</f>
        <v>0</v>
      </c>
    </row>
    <row r="2376" spans="2:13">
      <c r="B2376">
        <f>IF(ISBLANK(Table1[[#This Row],[Date]]), ,MONTH(Table1[[#This Row],[Date]]))</f>
        <v>0</v>
      </c>
      <c r="K2376" s="19">
        <f>Table1[[#This Row],[Final Meter Reading (km) ]]-Table1[[#This Row],[Initial Meter Reading (km) ]]</f>
        <v>0</v>
      </c>
      <c r="M2376" s="174">
        <f>IF(ISBLANK(Table1[[#This Row],[Fuel Used (in liters)]]),,Table1[[#This Row],[Distance Travelled (km)]]/Table1[[#This Row],[Fuel Used (in liters)]])</f>
        <v>0</v>
      </c>
    </row>
    <row r="2377" spans="2:13">
      <c r="B2377">
        <f>IF(ISBLANK(Table1[[#This Row],[Date]]), ,MONTH(Table1[[#This Row],[Date]]))</f>
        <v>0</v>
      </c>
      <c r="K2377" s="19">
        <f>Table1[[#This Row],[Final Meter Reading (km) ]]-Table1[[#This Row],[Initial Meter Reading (km) ]]</f>
        <v>0</v>
      </c>
      <c r="M2377" s="174">
        <f>IF(ISBLANK(Table1[[#This Row],[Fuel Used (in liters)]]),,Table1[[#This Row],[Distance Travelled (km)]]/Table1[[#This Row],[Fuel Used (in liters)]])</f>
        <v>0</v>
      </c>
    </row>
    <row r="2378" spans="2:13">
      <c r="B2378">
        <f>IF(ISBLANK(Table1[[#This Row],[Date]]), ,MONTH(Table1[[#This Row],[Date]]))</f>
        <v>0</v>
      </c>
      <c r="K2378" s="19">
        <f>Table1[[#This Row],[Final Meter Reading (km) ]]-Table1[[#This Row],[Initial Meter Reading (km) ]]</f>
        <v>0</v>
      </c>
      <c r="M2378" s="174">
        <f>IF(ISBLANK(Table1[[#This Row],[Fuel Used (in liters)]]),,Table1[[#This Row],[Distance Travelled (km)]]/Table1[[#This Row],[Fuel Used (in liters)]])</f>
        <v>0</v>
      </c>
    </row>
    <row r="2379" spans="2:13">
      <c r="B2379">
        <f>IF(ISBLANK(Table1[[#This Row],[Date]]), ,MONTH(Table1[[#This Row],[Date]]))</f>
        <v>0</v>
      </c>
      <c r="K2379" s="19">
        <f>Table1[[#This Row],[Final Meter Reading (km) ]]-Table1[[#This Row],[Initial Meter Reading (km) ]]</f>
        <v>0</v>
      </c>
      <c r="M2379" s="174">
        <f>IF(ISBLANK(Table1[[#This Row],[Fuel Used (in liters)]]),,Table1[[#This Row],[Distance Travelled (km)]]/Table1[[#This Row],[Fuel Used (in liters)]])</f>
        <v>0</v>
      </c>
    </row>
    <row r="2380" spans="2:13">
      <c r="B2380">
        <f>IF(ISBLANK(Table1[[#This Row],[Date]]), ,MONTH(Table1[[#This Row],[Date]]))</f>
        <v>0</v>
      </c>
      <c r="K2380" s="19">
        <f>Table1[[#This Row],[Final Meter Reading (km) ]]-Table1[[#This Row],[Initial Meter Reading (km) ]]</f>
        <v>0</v>
      </c>
      <c r="M2380" s="174">
        <f>IF(ISBLANK(Table1[[#This Row],[Fuel Used (in liters)]]),,Table1[[#This Row],[Distance Travelled (km)]]/Table1[[#This Row],[Fuel Used (in liters)]])</f>
        <v>0</v>
      </c>
    </row>
    <row r="2381" spans="2:13">
      <c r="B2381">
        <f>IF(ISBLANK(Table1[[#This Row],[Date]]), ,MONTH(Table1[[#This Row],[Date]]))</f>
        <v>0</v>
      </c>
      <c r="K2381" s="19">
        <f>Table1[[#This Row],[Final Meter Reading (km) ]]-Table1[[#This Row],[Initial Meter Reading (km) ]]</f>
        <v>0</v>
      </c>
      <c r="M2381" s="174">
        <f>IF(ISBLANK(Table1[[#This Row],[Fuel Used (in liters)]]),,Table1[[#This Row],[Distance Travelled (km)]]/Table1[[#This Row],[Fuel Used (in liters)]])</f>
        <v>0</v>
      </c>
    </row>
    <row r="2382" spans="2:13">
      <c r="B2382">
        <f>IF(ISBLANK(Table1[[#This Row],[Date]]), ,MONTH(Table1[[#This Row],[Date]]))</f>
        <v>0</v>
      </c>
      <c r="K2382" s="19">
        <f>Table1[[#This Row],[Final Meter Reading (km) ]]-Table1[[#This Row],[Initial Meter Reading (km) ]]</f>
        <v>0</v>
      </c>
      <c r="M2382" s="174">
        <f>IF(ISBLANK(Table1[[#This Row],[Fuel Used (in liters)]]),,Table1[[#This Row],[Distance Travelled (km)]]/Table1[[#This Row],[Fuel Used (in liters)]])</f>
        <v>0</v>
      </c>
    </row>
    <row r="2383" spans="2:13">
      <c r="B2383">
        <f>IF(ISBLANK(Table1[[#This Row],[Date]]), ,MONTH(Table1[[#This Row],[Date]]))</f>
        <v>0</v>
      </c>
      <c r="K2383" s="19">
        <f>Table1[[#This Row],[Final Meter Reading (km) ]]-Table1[[#This Row],[Initial Meter Reading (km) ]]</f>
        <v>0</v>
      </c>
      <c r="M2383" s="174">
        <f>IF(ISBLANK(Table1[[#This Row],[Fuel Used (in liters)]]),,Table1[[#This Row],[Distance Travelled (km)]]/Table1[[#This Row],[Fuel Used (in liters)]])</f>
        <v>0</v>
      </c>
    </row>
    <row r="2384" spans="2:13">
      <c r="B2384">
        <f>IF(ISBLANK(Table1[[#This Row],[Date]]), ,MONTH(Table1[[#This Row],[Date]]))</f>
        <v>0</v>
      </c>
      <c r="K2384" s="19">
        <f>Table1[[#This Row],[Final Meter Reading (km) ]]-Table1[[#This Row],[Initial Meter Reading (km) ]]</f>
        <v>0</v>
      </c>
      <c r="M2384" s="174">
        <f>IF(ISBLANK(Table1[[#This Row],[Fuel Used (in liters)]]),,Table1[[#This Row],[Distance Travelled (km)]]/Table1[[#This Row],[Fuel Used (in liters)]])</f>
        <v>0</v>
      </c>
    </row>
    <row r="2385" spans="2:13">
      <c r="B2385">
        <f>IF(ISBLANK(Table1[[#This Row],[Date]]), ,MONTH(Table1[[#This Row],[Date]]))</f>
        <v>0</v>
      </c>
      <c r="K2385" s="19">
        <f>Table1[[#This Row],[Final Meter Reading (km) ]]-Table1[[#This Row],[Initial Meter Reading (km) ]]</f>
        <v>0</v>
      </c>
      <c r="M2385" s="174">
        <f>IF(ISBLANK(Table1[[#This Row],[Fuel Used (in liters)]]),,Table1[[#This Row],[Distance Travelled (km)]]/Table1[[#This Row],[Fuel Used (in liters)]])</f>
        <v>0</v>
      </c>
    </row>
    <row r="2386" spans="2:13">
      <c r="B2386">
        <f>IF(ISBLANK(Table1[[#This Row],[Date]]), ,MONTH(Table1[[#This Row],[Date]]))</f>
        <v>0</v>
      </c>
      <c r="K2386" s="19">
        <f>Table1[[#This Row],[Final Meter Reading (km) ]]-Table1[[#This Row],[Initial Meter Reading (km) ]]</f>
        <v>0</v>
      </c>
      <c r="M2386" s="174">
        <f>IF(ISBLANK(Table1[[#This Row],[Fuel Used (in liters)]]),,Table1[[#This Row],[Distance Travelled (km)]]/Table1[[#This Row],[Fuel Used (in liters)]])</f>
        <v>0</v>
      </c>
    </row>
    <row r="2387" spans="2:13">
      <c r="B2387">
        <f>IF(ISBLANK(Table1[[#This Row],[Date]]), ,MONTH(Table1[[#This Row],[Date]]))</f>
        <v>0</v>
      </c>
      <c r="K2387" s="19">
        <f>Table1[[#This Row],[Final Meter Reading (km) ]]-Table1[[#This Row],[Initial Meter Reading (km) ]]</f>
        <v>0</v>
      </c>
      <c r="M2387" s="174">
        <f>IF(ISBLANK(Table1[[#This Row],[Fuel Used (in liters)]]),,Table1[[#This Row],[Distance Travelled (km)]]/Table1[[#This Row],[Fuel Used (in liters)]])</f>
        <v>0</v>
      </c>
    </row>
    <row r="2388" spans="2:13">
      <c r="B2388">
        <f>IF(ISBLANK(Table1[[#This Row],[Date]]), ,MONTH(Table1[[#This Row],[Date]]))</f>
        <v>0</v>
      </c>
      <c r="K2388" s="19">
        <f>Table1[[#This Row],[Final Meter Reading (km) ]]-Table1[[#This Row],[Initial Meter Reading (km) ]]</f>
        <v>0</v>
      </c>
      <c r="M2388" s="174">
        <f>IF(ISBLANK(Table1[[#This Row],[Fuel Used (in liters)]]),,Table1[[#This Row],[Distance Travelled (km)]]/Table1[[#This Row],[Fuel Used (in liters)]])</f>
        <v>0</v>
      </c>
    </row>
    <row r="2389" spans="2:13">
      <c r="B2389">
        <f>IF(ISBLANK(Table1[[#This Row],[Date]]), ,MONTH(Table1[[#This Row],[Date]]))</f>
        <v>0</v>
      </c>
      <c r="K2389" s="19">
        <f>Table1[[#This Row],[Final Meter Reading (km) ]]-Table1[[#This Row],[Initial Meter Reading (km) ]]</f>
        <v>0</v>
      </c>
      <c r="M2389" s="174">
        <f>IF(ISBLANK(Table1[[#This Row],[Fuel Used (in liters)]]),,Table1[[#This Row],[Distance Travelled (km)]]/Table1[[#This Row],[Fuel Used (in liters)]])</f>
        <v>0</v>
      </c>
    </row>
    <row r="2390" spans="2:13">
      <c r="B2390">
        <f>IF(ISBLANK(Table1[[#This Row],[Date]]), ,MONTH(Table1[[#This Row],[Date]]))</f>
        <v>0</v>
      </c>
      <c r="K2390" s="19">
        <f>Table1[[#This Row],[Final Meter Reading (km) ]]-Table1[[#This Row],[Initial Meter Reading (km) ]]</f>
        <v>0</v>
      </c>
      <c r="M2390" s="174">
        <f>IF(ISBLANK(Table1[[#This Row],[Fuel Used (in liters)]]),,Table1[[#This Row],[Distance Travelled (km)]]/Table1[[#This Row],[Fuel Used (in liters)]])</f>
        <v>0</v>
      </c>
    </row>
    <row r="2391" spans="2:13">
      <c r="B2391">
        <f>IF(ISBLANK(Table1[[#This Row],[Date]]), ,MONTH(Table1[[#This Row],[Date]]))</f>
        <v>0</v>
      </c>
      <c r="K2391" s="19">
        <f>Table1[[#This Row],[Final Meter Reading (km) ]]-Table1[[#This Row],[Initial Meter Reading (km) ]]</f>
        <v>0</v>
      </c>
      <c r="M2391" s="174">
        <f>IF(ISBLANK(Table1[[#This Row],[Fuel Used (in liters)]]),,Table1[[#This Row],[Distance Travelled (km)]]/Table1[[#This Row],[Fuel Used (in liters)]])</f>
        <v>0</v>
      </c>
    </row>
    <row r="2392" spans="2:13">
      <c r="B2392">
        <f>IF(ISBLANK(Table1[[#This Row],[Date]]), ,MONTH(Table1[[#This Row],[Date]]))</f>
        <v>0</v>
      </c>
      <c r="K2392" s="19">
        <f>Table1[[#This Row],[Final Meter Reading (km) ]]-Table1[[#This Row],[Initial Meter Reading (km) ]]</f>
        <v>0</v>
      </c>
      <c r="M2392" s="174">
        <f>IF(ISBLANK(Table1[[#This Row],[Fuel Used (in liters)]]),,Table1[[#This Row],[Distance Travelled (km)]]/Table1[[#This Row],[Fuel Used (in liters)]])</f>
        <v>0</v>
      </c>
    </row>
    <row r="2393" spans="2:13">
      <c r="B2393">
        <f>IF(ISBLANK(Table1[[#This Row],[Date]]), ,MONTH(Table1[[#This Row],[Date]]))</f>
        <v>0</v>
      </c>
      <c r="K2393" s="19">
        <f>Table1[[#This Row],[Final Meter Reading (km) ]]-Table1[[#This Row],[Initial Meter Reading (km) ]]</f>
        <v>0</v>
      </c>
      <c r="M2393" s="174">
        <f>IF(ISBLANK(Table1[[#This Row],[Fuel Used (in liters)]]),,Table1[[#This Row],[Distance Travelled (km)]]/Table1[[#This Row],[Fuel Used (in liters)]])</f>
        <v>0</v>
      </c>
    </row>
    <row r="2394" spans="2:13">
      <c r="B2394">
        <f>IF(ISBLANK(Table1[[#This Row],[Date]]), ,MONTH(Table1[[#This Row],[Date]]))</f>
        <v>0</v>
      </c>
      <c r="K2394" s="19">
        <f>Table1[[#This Row],[Final Meter Reading (km) ]]-Table1[[#This Row],[Initial Meter Reading (km) ]]</f>
        <v>0</v>
      </c>
      <c r="M2394" s="174">
        <f>IF(ISBLANK(Table1[[#This Row],[Fuel Used (in liters)]]),,Table1[[#This Row],[Distance Travelled (km)]]/Table1[[#This Row],[Fuel Used (in liters)]])</f>
        <v>0</v>
      </c>
    </row>
    <row r="2395" spans="2:13">
      <c r="B2395">
        <f>IF(ISBLANK(Table1[[#This Row],[Date]]), ,MONTH(Table1[[#This Row],[Date]]))</f>
        <v>0</v>
      </c>
      <c r="K2395" s="19">
        <f>Table1[[#This Row],[Final Meter Reading (km) ]]-Table1[[#This Row],[Initial Meter Reading (km) ]]</f>
        <v>0</v>
      </c>
      <c r="M2395" s="174">
        <f>IF(ISBLANK(Table1[[#This Row],[Fuel Used (in liters)]]),,Table1[[#This Row],[Distance Travelled (km)]]/Table1[[#This Row],[Fuel Used (in liters)]])</f>
        <v>0</v>
      </c>
    </row>
    <row r="2396" spans="2:13">
      <c r="B2396">
        <f>IF(ISBLANK(Table1[[#This Row],[Date]]), ,MONTH(Table1[[#This Row],[Date]]))</f>
        <v>0</v>
      </c>
      <c r="K2396" s="19">
        <f>Table1[[#This Row],[Final Meter Reading (km) ]]-Table1[[#This Row],[Initial Meter Reading (km) ]]</f>
        <v>0</v>
      </c>
      <c r="M2396" s="174">
        <f>IF(ISBLANK(Table1[[#This Row],[Fuel Used (in liters)]]),,Table1[[#This Row],[Distance Travelled (km)]]/Table1[[#This Row],[Fuel Used (in liters)]])</f>
        <v>0</v>
      </c>
    </row>
    <row r="2397" spans="2:13">
      <c r="B2397">
        <f>IF(ISBLANK(Table1[[#This Row],[Date]]), ,MONTH(Table1[[#This Row],[Date]]))</f>
        <v>0</v>
      </c>
      <c r="K2397" s="19">
        <f>Table1[[#This Row],[Final Meter Reading (km) ]]-Table1[[#This Row],[Initial Meter Reading (km) ]]</f>
        <v>0</v>
      </c>
      <c r="M2397" s="174">
        <f>IF(ISBLANK(Table1[[#This Row],[Fuel Used (in liters)]]),,Table1[[#This Row],[Distance Travelled (km)]]/Table1[[#This Row],[Fuel Used (in liters)]])</f>
        <v>0</v>
      </c>
    </row>
    <row r="2398" spans="2:13">
      <c r="B2398">
        <f>IF(ISBLANK(Table1[[#This Row],[Date]]), ,MONTH(Table1[[#This Row],[Date]]))</f>
        <v>0</v>
      </c>
      <c r="K2398" s="19">
        <f>Table1[[#This Row],[Final Meter Reading (km) ]]-Table1[[#This Row],[Initial Meter Reading (km) ]]</f>
        <v>0</v>
      </c>
      <c r="M2398" s="174">
        <f>IF(ISBLANK(Table1[[#This Row],[Fuel Used (in liters)]]),,Table1[[#This Row],[Distance Travelled (km)]]/Table1[[#This Row],[Fuel Used (in liters)]])</f>
        <v>0</v>
      </c>
    </row>
    <row r="2399" spans="2:13">
      <c r="B2399">
        <f>IF(ISBLANK(Table1[[#This Row],[Date]]), ,MONTH(Table1[[#This Row],[Date]]))</f>
        <v>0</v>
      </c>
      <c r="K2399" s="19">
        <f>Table1[[#This Row],[Final Meter Reading (km) ]]-Table1[[#This Row],[Initial Meter Reading (km) ]]</f>
        <v>0</v>
      </c>
      <c r="M2399" s="174">
        <f>IF(ISBLANK(Table1[[#This Row],[Fuel Used (in liters)]]),,Table1[[#This Row],[Distance Travelled (km)]]/Table1[[#This Row],[Fuel Used (in liters)]])</f>
        <v>0</v>
      </c>
    </row>
    <row r="2400" spans="2:13">
      <c r="B2400">
        <f>IF(ISBLANK(Table1[[#This Row],[Date]]), ,MONTH(Table1[[#This Row],[Date]]))</f>
        <v>0</v>
      </c>
      <c r="K2400" s="19">
        <f>Table1[[#This Row],[Final Meter Reading (km) ]]-Table1[[#This Row],[Initial Meter Reading (km) ]]</f>
        <v>0</v>
      </c>
      <c r="M2400" s="174">
        <f>IF(ISBLANK(Table1[[#This Row],[Fuel Used (in liters)]]),,Table1[[#This Row],[Distance Travelled (km)]]/Table1[[#This Row],[Fuel Used (in liters)]])</f>
        <v>0</v>
      </c>
    </row>
    <row r="2401" spans="2:13">
      <c r="B2401">
        <f>IF(ISBLANK(Table1[[#This Row],[Date]]), ,MONTH(Table1[[#This Row],[Date]]))</f>
        <v>0</v>
      </c>
      <c r="K2401" s="19">
        <f>Table1[[#This Row],[Final Meter Reading (km) ]]-Table1[[#This Row],[Initial Meter Reading (km) ]]</f>
        <v>0</v>
      </c>
      <c r="M2401" s="174">
        <f>IF(ISBLANK(Table1[[#This Row],[Fuel Used (in liters)]]),,Table1[[#This Row],[Distance Travelled (km)]]/Table1[[#This Row],[Fuel Used (in liters)]])</f>
        <v>0</v>
      </c>
    </row>
    <row r="2402" spans="2:13">
      <c r="B2402">
        <f>IF(ISBLANK(Table1[[#This Row],[Date]]), ,MONTH(Table1[[#This Row],[Date]]))</f>
        <v>0</v>
      </c>
      <c r="K2402" s="19">
        <f>Table1[[#This Row],[Final Meter Reading (km) ]]-Table1[[#This Row],[Initial Meter Reading (km) ]]</f>
        <v>0</v>
      </c>
      <c r="M2402" s="174">
        <f>IF(ISBLANK(Table1[[#This Row],[Fuel Used (in liters)]]),,Table1[[#This Row],[Distance Travelled (km)]]/Table1[[#This Row],[Fuel Used (in liters)]])</f>
        <v>0</v>
      </c>
    </row>
    <row r="2403" spans="2:13">
      <c r="B2403">
        <f>IF(ISBLANK(Table1[[#This Row],[Date]]), ,MONTH(Table1[[#This Row],[Date]]))</f>
        <v>0</v>
      </c>
      <c r="K2403" s="19">
        <f>Table1[[#This Row],[Final Meter Reading (km) ]]-Table1[[#This Row],[Initial Meter Reading (km) ]]</f>
        <v>0</v>
      </c>
      <c r="M2403" s="174">
        <f>IF(ISBLANK(Table1[[#This Row],[Fuel Used (in liters)]]),,Table1[[#This Row],[Distance Travelled (km)]]/Table1[[#This Row],[Fuel Used (in liters)]])</f>
        <v>0</v>
      </c>
    </row>
    <row r="2404" spans="2:13">
      <c r="B2404">
        <f>IF(ISBLANK(Table1[[#This Row],[Date]]), ,MONTH(Table1[[#This Row],[Date]]))</f>
        <v>0</v>
      </c>
      <c r="K2404" s="19">
        <f>Table1[[#This Row],[Final Meter Reading (km) ]]-Table1[[#This Row],[Initial Meter Reading (km) ]]</f>
        <v>0</v>
      </c>
      <c r="M2404" s="174">
        <f>IF(ISBLANK(Table1[[#This Row],[Fuel Used (in liters)]]),,Table1[[#This Row],[Distance Travelled (km)]]/Table1[[#This Row],[Fuel Used (in liters)]])</f>
        <v>0</v>
      </c>
    </row>
    <row r="2405" spans="2:13">
      <c r="B2405">
        <f>IF(ISBLANK(Table1[[#This Row],[Date]]), ,MONTH(Table1[[#This Row],[Date]]))</f>
        <v>0</v>
      </c>
      <c r="K2405" s="19">
        <f>Table1[[#This Row],[Final Meter Reading (km) ]]-Table1[[#This Row],[Initial Meter Reading (km) ]]</f>
        <v>0</v>
      </c>
      <c r="M2405" s="174">
        <f>IF(ISBLANK(Table1[[#This Row],[Fuel Used (in liters)]]),,Table1[[#This Row],[Distance Travelled (km)]]/Table1[[#This Row],[Fuel Used (in liters)]])</f>
        <v>0</v>
      </c>
    </row>
    <row r="2406" spans="2:13">
      <c r="B2406">
        <f>IF(ISBLANK(Table1[[#This Row],[Date]]), ,MONTH(Table1[[#This Row],[Date]]))</f>
        <v>0</v>
      </c>
      <c r="K2406" s="19">
        <f>Table1[[#This Row],[Final Meter Reading (km) ]]-Table1[[#This Row],[Initial Meter Reading (km) ]]</f>
        <v>0</v>
      </c>
      <c r="M2406" s="174">
        <f>IF(ISBLANK(Table1[[#This Row],[Fuel Used (in liters)]]),,Table1[[#This Row],[Distance Travelled (km)]]/Table1[[#This Row],[Fuel Used (in liters)]])</f>
        <v>0</v>
      </c>
    </row>
    <row r="2407" spans="2:13">
      <c r="B2407">
        <f>IF(ISBLANK(Table1[[#This Row],[Date]]), ,MONTH(Table1[[#This Row],[Date]]))</f>
        <v>0</v>
      </c>
      <c r="K2407" s="19">
        <f>Table1[[#This Row],[Final Meter Reading (km) ]]-Table1[[#This Row],[Initial Meter Reading (km) ]]</f>
        <v>0</v>
      </c>
      <c r="M2407" s="174">
        <f>IF(ISBLANK(Table1[[#This Row],[Fuel Used (in liters)]]),,Table1[[#This Row],[Distance Travelled (km)]]/Table1[[#This Row],[Fuel Used (in liters)]])</f>
        <v>0</v>
      </c>
    </row>
    <row r="2408" spans="2:13">
      <c r="B2408">
        <f>IF(ISBLANK(Table1[[#This Row],[Date]]), ,MONTH(Table1[[#This Row],[Date]]))</f>
        <v>0</v>
      </c>
      <c r="K2408" s="19">
        <f>Table1[[#This Row],[Final Meter Reading (km) ]]-Table1[[#This Row],[Initial Meter Reading (km) ]]</f>
        <v>0</v>
      </c>
      <c r="M2408" s="174">
        <f>IF(ISBLANK(Table1[[#This Row],[Fuel Used (in liters)]]),,Table1[[#This Row],[Distance Travelled (km)]]/Table1[[#This Row],[Fuel Used (in liters)]])</f>
        <v>0</v>
      </c>
    </row>
    <row r="2409" spans="2:13">
      <c r="B2409">
        <f>IF(ISBLANK(Table1[[#This Row],[Date]]), ,MONTH(Table1[[#This Row],[Date]]))</f>
        <v>0</v>
      </c>
      <c r="K2409" s="19">
        <f>Table1[[#This Row],[Final Meter Reading (km) ]]-Table1[[#This Row],[Initial Meter Reading (km) ]]</f>
        <v>0</v>
      </c>
      <c r="M2409" s="174">
        <f>IF(ISBLANK(Table1[[#This Row],[Fuel Used (in liters)]]),,Table1[[#This Row],[Distance Travelled (km)]]/Table1[[#This Row],[Fuel Used (in liters)]])</f>
        <v>0</v>
      </c>
    </row>
    <row r="2410" spans="2:13">
      <c r="B2410">
        <f>IF(ISBLANK(Table1[[#This Row],[Date]]), ,MONTH(Table1[[#This Row],[Date]]))</f>
        <v>0</v>
      </c>
      <c r="K2410" s="19">
        <f>Table1[[#This Row],[Final Meter Reading (km) ]]-Table1[[#This Row],[Initial Meter Reading (km) ]]</f>
        <v>0</v>
      </c>
      <c r="M2410" s="174">
        <f>IF(ISBLANK(Table1[[#This Row],[Fuel Used (in liters)]]),,Table1[[#This Row],[Distance Travelled (km)]]/Table1[[#This Row],[Fuel Used (in liters)]])</f>
        <v>0</v>
      </c>
    </row>
    <row r="2411" spans="2:13">
      <c r="B2411">
        <f>IF(ISBLANK(Table1[[#This Row],[Date]]), ,MONTH(Table1[[#This Row],[Date]]))</f>
        <v>0</v>
      </c>
      <c r="K2411" s="19">
        <f>Table1[[#This Row],[Final Meter Reading (km) ]]-Table1[[#This Row],[Initial Meter Reading (km) ]]</f>
        <v>0</v>
      </c>
      <c r="M2411" s="174">
        <f>IF(ISBLANK(Table1[[#This Row],[Fuel Used (in liters)]]),,Table1[[#This Row],[Distance Travelled (km)]]/Table1[[#This Row],[Fuel Used (in liters)]])</f>
        <v>0</v>
      </c>
    </row>
    <row r="2412" spans="2:13">
      <c r="B2412">
        <f>IF(ISBLANK(Table1[[#This Row],[Date]]), ,MONTH(Table1[[#This Row],[Date]]))</f>
        <v>0</v>
      </c>
      <c r="K2412" s="19">
        <f>Table1[[#This Row],[Final Meter Reading (km) ]]-Table1[[#This Row],[Initial Meter Reading (km) ]]</f>
        <v>0</v>
      </c>
      <c r="M2412" s="174">
        <f>IF(ISBLANK(Table1[[#This Row],[Fuel Used (in liters)]]),,Table1[[#This Row],[Distance Travelled (km)]]/Table1[[#This Row],[Fuel Used (in liters)]])</f>
        <v>0</v>
      </c>
    </row>
    <row r="2413" spans="2:13">
      <c r="B2413">
        <f>IF(ISBLANK(Table1[[#This Row],[Date]]), ,MONTH(Table1[[#This Row],[Date]]))</f>
        <v>0</v>
      </c>
      <c r="K2413" s="19">
        <f>Table1[[#This Row],[Final Meter Reading (km) ]]-Table1[[#This Row],[Initial Meter Reading (km) ]]</f>
        <v>0</v>
      </c>
      <c r="M2413" s="174">
        <f>IF(ISBLANK(Table1[[#This Row],[Fuel Used (in liters)]]),,Table1[[#This Row],[Distance Travelled (km)]]/Table1[[#This Row],[Fuel Used (in liters)]])</f>
        <v>0</v>
      </c>
    </row>
    <row r="2414" spans="2:13">
      <c r="B2414">
        <f>IF(ISBLANK(Table1[[#This Row],[Date]]), ,MONTH(Table1[[#This Row],[Date]]))</f>
        <v>0</v>
      </c>
      <c r="K2414" s="19">
        <f>Table1[[#This Row],[Final Meter Reading (km) ]]-Table1[[#This Row],[Initial Meter Reading (km) ]]</f>
        <v>0</v>
      </c>
      <c r="M2414" s="174">
        <f>IF(ISBLANK(Table1[[#This Row],[Fuel Used (in liters)]]),,Table1[[#This Row],[Distance Travelled (km)]]/Table1[[#This Row],[Fuel Used (in liters)]])</f>
        <v>0</v>
      </c>
    </row>
    <row r="2415" spans="2:13">
      <c r="B2415">
        <f>IF(ISBLANK(Table1[[#This Row],[Date]]), ,MONTH(Table1[[#This Row],[Date]]))</f>
        <v>0</v>
      </c>
      <c r="K2415" s="19">
        <f>Table1[[#This Row],[Final Meter Reading (km) ]]-Table1[[#This Row],[Initial Meter Reading (km) ]]</f>
        <v>0</v>
      </c>
      <c r="M2415" s="174">
        <f>IF(ISBLANK(Table1[[#This Row],[Fuel Used (in liters)]]),,Table1[[#This Row],[Distance Travelled (km)]]/Table1[[#This Row],[Fuel Used (in liters)]])</f>
        <v>0</v>
      </c>
    </row>
    <row r="2416" spans="2:13">
      <c r="B2416">
        <f>IF(ISBLANK(Table1[[#This Row],[Date]]), ,MONTH(Table1[[#This Row],[Date]]))</f>
        <v>0</v>
      </c>
      <c r="K2416" s="19">
        <f>Table1[[#This Row],[Final Meter Reading (km) ]]-Table1[[#This Row],[Initial Meter Reading (km) ]]</f>
        <v>0</v>
      </c>
      <c r="M2416" s="174">
        <f>IF(ISBLANK(Table1[[#This Row],[Fuel Used (in liters)]]),,Table1[[#This Row],[Distance Travelled (km)]]/Table1[[#This Row],[Fuel Used (in liters)]])</f>
        <v>0</v>
      </c>
    </row>
    <row r="2417" spans="2:13">
      <c r="B2417">
        <f>IF(ISBLANK(Table1[[#This Row],[Date]]), ,MONTH(Table1[[#This Row],[Date]]))</f>
        <v>0</v>
      </c>
      <c r="K2417" s="19">
        <f>Table1[[#This Row],[Final Meter Reading (km) ]]-Table1[[#This Row],[Initial Meter Reading (km) ]]</f>
        <v>0</v>
      </c>
      <c r="M2417" s="174">
        <f>IF(ISBLANK(Table1[[#This Row],[Fuel Used (in liters)]]),,Table1[[#This Row],[Distance Travelled (km)]]/Table1[[#This Row],[Fuel Used (in liters)]])</f>
        <v>0</v>
      </c>
    </row>
    <row r="2418" spans="2:13">
      <c r="B2418">
        <f>IF(ISBLANK(Table1[[#This Row],[Date]]), ,MONTH(Table1[[#This Row],[Date]]))</f>
        <v>0</v>
      </c>
      <c r="K2418" s="19">
        <f>Table1[[#This Row],[Final Meter Reading (km) ]]-Table1[[#This Row],[Initial Meter Reading (km) ]]</f>
        <v>0</v>
      </c>
      <c r="M2418" s="174">
        <f>IF(ISBLANK(Table1[[#This Row],[Fuel Used (in liters)]]),,Table1[[#This Row],[Distance Travelled (km)]]/Table1[[#This Row],[Fuel Used (in liters)]])</f>
        <v>0</v>
      </c>
    </row>
    <row r="2419" spans="2:13">
      <c r="B2419">
        <f>IF(ISBLANK(Table1[[#This Row],[Date]]), ,MONTH(Table1[[#This Row],[Date]]))</f>
        <v>0</v>
      </c>
      <c r="K2419" s="19">
        <f>Table1[[#This Row],[Final Meter Reading (km) ]]-Table1[[#This Row],[Initial Meter Reading (km) ]]</f>
        <v>0</v>
      </c>
      <c r="M2419" s="174">
        <f>IF(ISBLANK(Table1[[#This Row],[Fuel Used (in liters)]]),,Table1[[#This Row],[Distance Travelled (km)]]/Table1[[#This Row],[Fuel Used (in liters)]])</f>
        <v>0</v>
      </c>
    </row>
    <row r="2420" spans="2:13">
      <c r="B2420">
        <f>IF(ISBLANK(Table1[[#This Row],[Date]]), ,MONTH(Table1[[#This Row],[Date]]))</f>
        <v>0</v>
      </c>
      <c r="K2420" s="19">
        <f>Table1[[#This Row],[Final Meter Reading (km) ]]-Table1[[#This Row],[Initial Meter Reading (km) ]]</f>
        <v>0</v>
      </c>
      <c r="M2420" s="174">
        <f>IF(ISBLANK(Table1[[#This Row],[Fuel Used (in liters)]]),,Table1[[#This Row],[Distance Travelled (km)]]/Table1[[#This Row],[Fuel Used (in liters)]])</f>
        <v>0</v>
      </c>
    </row>
    <row r="2421" spans="2:13">
      <c r="B2421">
        <f>IF(ISBLANK(Table1[[#This Row],[Date]]), ,MONTH(Table1[[#This Row],[Date]]))</f>
        <v>0</v>
      </c>
      <c r="K2421" s="19">
        <f>Table1[[#This Row],[Final Meter Reading (km) ]]-Table1[[#This Row],[Initial Meter Reading (km) ]]</f>
        <v>0</v>
      </c>
      <c r="M2421" s="174">
        <f>IF(ISBLANK(Table1[[#This Row],[Fuel Used (in liters)]]),,Table1[[#This Row],[Distance Travelled (km)]]/Table1[[#This Row],[Fuel Used (in liters)]])</f>
        <v>0</v>
      </c>
    </row>
    <row r="2422" spans="2:13">
      <c r="B2422">
        <f>IF(ISBLANK(Table1[[#This Row],[Date]]), ,MONTH(Table1[[#This Row],[Date]]))</f>
        <v>0</v>
      </c>
      <c r="K2422" s="19">
        <f>Table1[[#This Row],[Final Meter Reading (km) ]]-Table1[[#This Row],[Initial Meter Reading (km) ]]</f>
        <v>0</v>
      </c>
      <c r="M2422" s="174">
        <f>IF(ISBLANK(Table1[[#This Row],[Fuel Used (in liters)]]),,Table1[[#This Row],[Distance Travelled (km)]]/Table1[[#This Row],[Fuel Used (in liters)]])</f>
        <v>0</v>
      </c>
    </row>
    <row r="2423" spans="2:13">
      <c r="B2423">
        <f>IF(ISBLANK(Table1[[#This Row],[Date]]), ,MONTH(Table1[[#This Row],[Date]]))</f>
        <v>0</v>
      </c>
      <c r="K2423" s="19">
        <f>Table1[[#This Row],[Final Meter Reading (km) ]]-Table1[[#This Row],[Initial Meter Reading (km) ]]</f>
        <v>0</v>
      </c>
      <c r="M2423" s="174">
        <f>IF(ISBLANK(Table1[[#This Row],[Fuel Used (in liters)]]),,Table1[[#This Row],[Distance Travelled (km)]]/Table1[[#This Row],[Fuel Used (in liters)]])</f>
        <v>0</v>
      </c>
    </row>
    <row r="2424" spans="2:13">
      <c r="B2424">
        <f>IF(ISBLANK(Table1[[#This Row],[Date]]), ,MONTH(Table1[[#This Row],[Date]]))</f>
        <v>0</v>
      </c>
      <c r="K2424" s="19">
        <f>Table1[[#This Row],[Final Meter Reading (km) ]]-Table1[[#This Row],[Initial Meter Reading (km) ]]</f>
        <v>0</v>
      </c>
      <c r="M2424" s="174">
        <f>IF(ISBLANK(Table1[[#This Row],[Fuel Used (in liters)]]),,Table1[[#This Row],[Distance Travelled (km)]]/Table1[[#This Row],[Fuel Used (in liters)]])</f>
        <v>0</v>
      </c>
    </row>
    <row r="2425" spans="2:13">
      <c r="B2425">
        <f>IF(ISBLANK(Table1[[#This Row],[Date]]), ,MONTH(Table1[[#This Row],[Date]]))</f>
        <v>0</v>
      </c>
      <c r="K2425" s="19">
        <f>Table1[[#This Row],[Final Meter Reading (km) ]]-Table1[[#This Row],[Initial Meter Reading (km) ]]</f>
        <v>0</v>
      </c>
      <c r="M2425" s="174">
        <f>IF(ISBLANK(Table1[[#This Row],[Fuel Used (in liters)]]),,Table1[[#This Row],[Distance Travelled (km)]]/Table1[[#This Row],[Fuel Used (in liters)]])</f>
        <v>0</v>
      </c>
    </row>
    <row r="2426" spans="2:13">
      <c r="B2426">
        <f>IF(ISBLANK(Table1[[#This Row],[Date]]), ,MONTH(Table1[[#This Row],[Date]]))</f>
        <v>0</v>
      </c>
      <c r="K2426" s="19">
        <f>Table1[[#This Row],[Final Meter Reading (km) ]]-Table1[[#This Row],[Initial Meter Reading (km) ]]</f>
        <v>0</v>
      </c>
      <c r="M2426" s="174">
        <f>IF(ISBLANK(Table1[[#This Row],[Fuel Used (in liters)]]),,Table1[[#This Row],[Distance Travelled (km)]]/Table1[[#This Row],[Fuel Used (in liters)]])</f>
        <v>0</v>
      </c>
    </row>
    <row r="2427" spans="2:13">
      <c r="B2427">
        <f>IF(ISBLANK(Table1[[#This Row],[Date]]), ,MONTH(Table1[[#This Row],[Date]]))</f>
        <v>0</v>
      </c>
      <c r="K2427" s="19">
        <f>Table1[[#This Row],[Final Meter Reading (km) ]]-Table1[[#This Row],[Initial Meter Reading (km) ]]</f>
        <v>0</v>
      </c>
      <c r="M2427" s="174">
        <f>IF(ISBLANK(Table1[[#This Row],[Fuel Used (in liters)]]),,Table1[[#This Row],[Distance Travelled (km)]]/Table1[[#This Row],[Fuel Used (in liters)]])</f>
        <v>0</v>
      </c>
    </row>
    <row r="2428" spans="2:13">
      <c r="B2428">
        <f>IF(ISBLANK(Table1[[#This Row],[Date]]), ,MONTH(Table1[[#This Row],[Date]]))</f>
        <v>0</v>
      </c>
      <c r="K2428" s="19">
        <f>Table1[[#This Row],[Final Meter Reading (km) ]]-Table1[[#This Row],[Initial Meter Reading (km) ]]</f>
        <v>0</v>
      </c>
      <c r="M2428" s="174">
        <f>IF(ISBLANK(Table1[[#This Row],[Fuel Used (in liters)]]),,Table1[[#This Row],[Distance Travelled (km)]]/Table1[[#This Row],[Fuel Used (in liters)]])</f>
        <v>0</v>
      </c>
    </row>
    <row r="2429" spans="2:13">
      <c r="B2429">
        <f>IF(ISBLANK(Table1[[#This Row],[Date]]), ,MONTH(Table1[[#This Row],[Date]]))</f>
        <v>0</v>
      </c>
      <c r="K2429" s="19">
        <f>Table1[[#This Row],[Final Meter Reading (km) ]]-Table1[[#This Row],[Initial Meter Reading (km) ]]</f>
        <v>0</v>
      </c>
      <c r="M2429" s="174">
        <f>IF(ISBLANK(Table1[[#This Row],[Fuel Used (in liters)]]),,Table1[[#This Row],[Distance Travelled (km)]]/Table1[[#This Row],[Fuel Used (in liters)]])</f>
        <v>0</v>
      </c>
    </row>
    <row r="2430" spans="2:13">
      <c r="B2430">
        <f>IF(ISBLANK(Table1[[#This Row],[Date]]), ,MONTH(Table1[[#This Row],[Date]]))</f>
        <v>0</v>
      </c>
      <c r="K2430" s="19">
        <f>Table1[[#This Row],[Final Meter Reading (km) ]]-Table1[[#This Row],[Initial Meter Reading (km) ]]</f>
        <v>0</v>
      </c>
      <c r="M2430" s="174">
        <f>IF(ISBLANK(Table1[[#This Row],[Fuel Used (in liters)]]),,Table1[[#This Row],[Distance Travelled (km)]]/Table1[[#This Row],[Fuel Used (in liters)]])</f>
        <v>0</v>
      </c>
    </row>
    <row r="2431" spans="2:13">
      <c r="B2431">
        <f>IF(ISBLANK(Table1[[#This Row],[Date]]), ,MONTH(Table1[[#This Row],[Date]]))</f>
        <v>0</v>
      </c>
      <c r="K2431" s="19">
        <f>Table1[[#This Row],[Final Meter Reading (km) ]]-Table1[[#This Row],[Initial Meter Reading (km) ]]</f>
        <v>0</v>
      </c>
      <c r="M2431" s="174">
        <f>IF(ISBLANK(Table1[[#This Row],[Fuel Used (in liters)]]),,Table1[[#This Row],[Distance Travelled (km)]]/Table1[[#This Row],[Fuel Used (in liters)]])</f>
        <v>0</v>
      </c>
    </row>
    <row r="2432" spans="2:13">
      <c r="B2432">
        <f>IF(ISBLANK(Table1[[#This Row],[Date]]), ,MONTH(Table1[[#This Row],[Date]]))</f>
        <v>0</v>
      </c>
      <c r="K2432" s="19">
        <f>Table1[[#This Row],[Final Meter Reading (km) ]]-Table1[[#This Row],[Initial Meter Reading (km) ]]</f>
        <v>0</v>
      </c>
      <c r="M2432" s="174">
        <f>IF(ISBLANK(Table1[[#This Row],[Fuel Used (in liters)]]),,Table1[[#This Row],[Distance Travelled (km)]]/Table1[[#This Row],[Fuel Used (in liters)]])</f>
        <v>0</v>
      </c>
    </row>
    <row r="2433" spans="2:13">
      <c r="B2433">
        <f>IF(ISBLANK(Table1[[#This Row],[Date]]), ,MONTH(Table1[[#This Row],[Date]]))</f>
        <v>0</v>
      </c>
      <c r="K2433" s="19">
        <f>Table1[[#This Row],[Final Meter Reading (km) ]]-Table1[[#This Row],[Initial Meter Reading (km) ]]</f>
        <v>0</v>
      </c>
      <c r="M2433" s="174">
        <f>IF(ISBLANK(Table1[[#This Row],[Fuel Used (in liters)]]),,Table1[[#This Row],[Distance Travelled (km)]]/Table1[[#This Row],[Fuel Used (in liters)]])</f>
        <v>0</v>
      </c>
    </row>
    <row r="2434" spans="2:13">
      <c r="B2434">
        <f>IF(ISBLANK(Table1[[#This Row],[Date]]), ,MONTH(Table1[[#This Row],[Date]]))</f>
        <v>0</v>
      </c>
      <c r="K2434" s="19">
        <f>Table1[[#This Row],[Final Meter Reading (km) ]]-Table1[[#This Row],[Initial Meter Reading (km) ]]</f>
        <v>0</v>
      </c>
      <c r="M2434" s="174">
        <f>IF(ISBLANK(Table1[[#This Row],[Fuel Used (in liters)]]),,Table1[[#This Row],[Distance Travelled (km)]]/Table1[[#This Row],[Fuel Used (in liters)]])</f>
        <v>0</v>
      </c>
    </row>
    <row r="2435" spans="2:13">
      <c r="B2435">
        <f>IF(ISBLANK(Table1[[#This Row],[Date]]), ,MONTH(Table1[[#This Row],[Date]]))</f>
        <v>0</v>
      </c>
      <c r="K2435" s="19">
        <f>Table1[[#This Row],[Final Meter Reading (km) ]]-Table1[[#This Row],[Initial Meter Reading (km) ]]</f>
        <v>0</v>
      </c>
      <c r="M2435" s="174">
        <f>IF(ISBLANK(Table1[[#This Row],[Fuel Used (in liters)]]),,Table1[[#This Row],[Distance Travelled (km)]]/Table1[[#This Row],[Fuel Used (in liters)]])</f>
        <v>0</v>
      </c>
    </row>
    <row r="2436" spans="2:13">
      <c r="B2436">
        <f>IF(ISBLANK(Table1[[#This Row],[Date]]), ,MONTH(Table1[[#This Row],[Date]]))</f>
        <v>0</v>
      </c>
      <c r="K2436" s="19">
        <f>Table1[[#This Row],[Final Meter Reading (km) ]]-Table1[[#This Row],[Initial Meter Reading (km) ]]</f>
        <v>0</v>
      </c>
      <c r="M2436" s="174">
        <f>IF(ISBLANK(Table1[[#This Row],[Fuel Used (in liters)]]),,Table1[[#This Row],[Distance Travelled (km)]]/Table1[[#This Row],[Fuel Used (in liters)]])</f>
        <v>0</v>
      </c>
    </row>
    <row r="2437" spans="2:13">
      <c r="B2437">
        <f>IF(ISBLANK(Table1[[#This Row],[Date]]), ,MONTH(Table1[[#This Row],[Date]]))</f>
        <v>0</v>
      </c>
      <c r="K2437" s="19">
        <f>Table1[[#This Row],[Final Meter Reading (km) ]]-Table1[[#This Row],[Initial Meter Reading (km) ]]</f>
        <v>0</v>
      </c>
      <c r="M2437" s="174">
        <f>IF(ISBLANK(Table1[[#This Row],[Fuel Used (in liters)]]),,Table1[[#This Row],[Distance Travelled (km)]]/Table1[[#This Row],[Fuel Used (in liters)]])</f>
        <v>0</v>
      </c>
    </row>
    <row r="2438" spans="2:13">
      <c r="B2438">
        <f>IF(ISBLANK(Table1[[#This Row],[Date]]), ,MONTH(Table1[[#This Row],[Date]]))</f>
        <v>0</v>
      </c>
      <c r="K2438" s="19">
        <f>Table1[[#This Row],[Final Meter Reading (km) ]]-Table1[[#This Row],[Initial Meter Reading (km) ]]</f>
        <v>0</v>
      </c>
      <c r="M2438" s="174">
        <f>IF(ISBLANK(Table1[[#This Row],[Fuel Used (in liters)]]),,Table1[[#This Row],[Distance Travelled (km)]]/Table1[[#This Row],[Fuel Used (in liters)]])</f>
        <v>0</v>
      </c>
    </row>
    <row r="2439" spans="2:13">
      <c r="B2439">
        <f>IF(ISBLANK(Table1[[#This Row],[Date]]), ,MONTH(Table1[[#This Row],[Date]]))</f>
        <v>0</v>
      </c>
      <c r="K2439" s="19">
        <f>Table1[[#This Row],[Final Meter Reading (km) ]]-Table1[[#This Row],[Initial Meter Reading (km) ]]</f>
        <v>0</v>
      </c>
      <c r="M2439" s="174">
        <f>IF(ISBLANK(Table1[[#This Row],[Fuel Used (in liters)]]),,Table1[[#This Row],[Distance Travelled (km)]]/Table1[[#This Row],[Fuel Used (in liters)]])</f>
        <v>0</v>
      </c>
    </row>
    <row r="2440" spans="2:13">
      <c r="B2440">
        <f>IF(ISBLANK(Table1[[#This Row],[Date]]), ,MONTH(Table1[[#This Row],[Date]]))</f>
        <v>0</v>
      </c>
      <c r="K2440" s="19">
        <f>Table1[[#This Row],[Final Meter Reading (km) ]]-Table1[[#This Row],[Initial Meter Reading (km) ]]</f>
        <v>0</v>
      </c>
      <c r="M2440" s="174">
        <f>IF(ISBLANK(Table1[[#This Row],[Fuel Used (in liters)]]),,Table1[[#This Row],[Distance Travelled (km)]]/Table1[[#This Row],[Fuel Used (in liters)]])</f>
        <v>0</v>
      </c>
    </row>
    <row r="2441" spans="2:13">
      <c r="B2441">
        <f>IF(ISBLANK(Table1[[#This Row],[Date]]), ,MONTH(Table1[[#This Row],[Date]]))</f>
        <v>0</v>
      </c>
      <c r="K2441" s="19">
        <f>Table1[[#This Row],[Final Meter Reading (km) ]]-Table1[[#This Row],[Initial Meter Reading (km) ]]</f>
        <v>0</v>
      </c>
      <c r="M2441" s="174">
        <f>IF(ISBLANK(Table1[[#This Row],[Fuel Used (in liters)]]),,Table1[[#This Row],[Distance Travelled (km)]]/Table1[[#This Row],[Fuel Used (in liters)]])</f>
        <v>0</v>
      </c>
    </row>
    <row r="2442" spans="2:13">
      <c r="B2442">
        <f>IF(ISBLANK(Table1[[#This Row],[Date]]), ,MONTH(Table1[[#This Row],[Date]]))</f>
        <v>0</v>
      </c>
      <c r="K2442" s="19">
        <f>Table1[[#This Row],[Final Meter Reading (km) ]]-Table1[[#This Row],[Initial Meter Reading (km) ]]</f>
        <v>0</v>
      </c>
      <c r="M2442" s="174">
        <f>IF(ISBLANK(Table1[[#This Row],[Fuel Used (in liters)]]),,Table1[[#This Row],[Distance Travelled (km)]]/Table1[[#This Row],[Fuel Used (in liters)]])</f>
        <v>0</v>
      </c>
    </row>
    <row r="2443" spans="2:13">
      <c r="B2443">
        <f>IF(ISBLANK(Table1[[#This Row],[Date]]), ,MONTH(Table1[[#This Row],[Date]]))</f>
        <v>0</v>
      </c>
      <c r="K2443" s="19">
        <f>Table1[[#This Row],[Final Meter Reading (km) ]]-Table1[[#This Row],[Initial Meter Reading (km) ]]</f>
        <v>0</v>
      </c>
      <c r="M2443" s="174">
        <f>IF(ISBLANK(Table1[[#This Row],[Fuel Used (in liters)]]),,Table1[[#This Row],[Distance Travelled (km)]]/Table1[[#This Row],[Fuel Used (in liters)]])</f>
        <v>0</v>
      </c>
    </row>
    <row r="2444" spans="2:13">
      <c r="B2444">
        <f>IF(ISBLANK(Table1[[#This Row],[Date]]), ,MONTH(Table1[[#This Row],[Date]]))</f>
        <v>0</v>
      </c>
      <c r="K2444" s="19">
        <f>Table1[[#This Row],[Final Meter Reading (km) ]]-Table1[[#This Row],[Initial Meter Reading (km) ]]</f>
        <v>0</v>
      </c>
      <c r="M2444" s="174">
        <f>IF(ISBLANK(Table1[[#This Row],[Fuel Used (in liters)]]),,Table1[[#This Row],[Distance Travelled (km)]]/Table1[[#This Row],[Fuel Used (in liters)]])</f>
        <v>0</v>
      </c>
    </row>
    <row r="2445" spans="2:13">
      <c r="B2445">
        <f>IF(ISBLANK(Table1[[#This Row],[Date]]), ,MONTH(Table1[[#This Row],[Date]]))</f>
        <v>0</v>
      </c>
      <c r="K2445" s="19">
        <f>Table1[[#This Row],[Final Meter Reading (km) ]]-Table1[[#This Row],[Initial Meter Reading (km) ]]</f>
        <v>0</v>
      </c>
      <c r="M2445" s="174">
        <f>IF(ISBLANK(Table1[[#This Row],[Fuel Used (in liters)]]),,Table1[[#This Row],[Distance Travelled (km)]]/Table1[[#This Row],[Fuel Used (in liters)]])</f>
        <v>0</v>
      </c>
    </row>
    <row r="2446" spans="2:13">
      <c r="B2446">
        <f>IF(ISBLANK(Table1[[#This Row],[Date]]), ,MONTH(Table1[[#This Row],[Date]]))</f>
        <v>0</v>
      </c>
      <c r="K2446" s="19">
        <f>Table1[[#This Row],[Final Meter Reading (km) ]]-Table1[[#This Row],[Initial Meter Reading (km) ]]</f>
        <v>0</v>
      </c>
      <c r="M2446" s="174">
        <f>IF(ISBLANK(Table1[[#This Row],[Fuel Used (in liters)]]),,Table1[[#This Row],[Distance Travelled (km)]]/Table1[[#This Row],[Fuel Used (in liters)]])</f>
        <v>0</v>
      </c>
    </row>
    <row r="2447" spans="2:13">
      <c r="B2447">
        <f>IF(ISBLANK(Table1[[#This Row],[Date]]), ,MONTH(Table1[[#This Row],[Date]]))</f>
        <v>0</v>
      </c>
      <c r="K2447" s="19">
        <f>Table1[[#This Row],[Final Meter Reading (km) ]]-Table1[[#This Row],[Initial Meter Reading (km) ]]</f>
        <v>0</v>
      </c>
      <c r="M2447" s="174">
        <f>IF(ISBLANK(Table1[[#This Row],[Fuel Used (in liters)]]),,Table1[[#This Row],[Distance Travelled (km)]]/Table1[[#This Row],[Fuel Used (in liters)]])</f>
        <v>0</v>
      </c>
    </row>
    <row r="2448" spans="2:13">
      <c r="B2448">
        <f>IF(ISBLANK(Table1[[#This Row],[Date]]), ,MONTH(Table1[[#This Row],[Date]]))</f>
        <v>0</v>
      </c>
      <c r="K2448" s="19">
        <f>Table1[[#This Row],[Final Meter Reading (km) ]]-Table1[[#This Row],[Initial Meter Reading (km) ]]</f>
        <v>0</v>
      </c>
      <c r="M2448" s="174">
        <f>IF(ISBLANK(Table1[[#This Row],[Fuel Used (in liters)]]),,Table1[[#This Row],[Distance Travelled (km)]]/Table1[[#This Row],[Fuel Used (in liters)]])</f>
        <v>0</v>
      </c>
    </row>
    <row r="2449" spans="2:13">
      <c r="B2449">
        <f>IF(ISBLANK(Table1[[#This Row],[Date]]), ,MONTH(Table1[[#This Row],[Date]]))</f>
        <v>0</v>
      </c>
      <c r="K2449" s="19">
        <f>Table1[[#This Row],[Final Meter Reading (km) ]]-Table1[[#This Row],[Initial Meter Reading (km) ]]</f>
        <v>0</v>
      </c>
      <c r="M2449" s="174">
        <f>IF(ISBLANK(Table1[[#This Row],[Fuel Used (in liters)]]),,Table1[[#This Row],[Distance Travelled (km)]]/Table1[[#This Row],[Fuel Used (in liters)]])</f>
        <v>0</v>
      </c>
    </row>
    <row r="2450" spans="2:13">
      <c r="B2450">
        <f>IF(ISBLANK(Table1[[#This Row],[Date]]), ,MONTH(Table1[[#This Row],[Date]]))</f>
        <v>0</v>
      </c>
      <c r="K2450" s="19">
        <f>Table1[[#This Row],[Final Meter Reading (km) ]]-Table1[[#This Row],[Initial Meter Reading (km) ]]</f>
        <v>0</v>
      </c>
      <c r="M2450" s="174">
        <f>IF(ISBLANK(Table1[[#This Row],[Fuel Used (in liters)]]),,Table1[[#This Row],[Distance Travelled (km)]]/Table1[[#This Row],[Fuel Used (in liters)]])</f>
        <v>0</v>
      </c>
    </row>
    <row r="2451" spans="2:13">
      <c r="B2451">
        <f>IF(ISBLANK(Table1[[#This Row],[Date]]), ,MONTH(Table1[[#This Row],[Date]]))</f>
        <v>0</v>
      </c>
      <c r="K2451" s="19">
        <f>Table1[[#This Row],[Final Meter Reading (km) ]]-Table1[[#This Row],[Initial Meter Reading (km) ]]</f>
        <v>0</v>
      </c>
      <c r="M2451" s="174">
        <f>IF(ISBLANK(Table1[[#This Row],[Fuel Used (in liters)]]),,Table1[[#This Row],[Distance Travelled (km)]]/Table1[[#This Row],[Fuel Used (in liters)]])</f>
        <v>0</v>
      </c>
    </row>
    <row r="2452" spans="2:13">
      <c r="B2452">
        <f>IF(ISBLANK(Table1[[#This Row],[Date]]), ,MONTH(Table1[[#This Row],[Date]]))</f>
        <v>0</v>
      </c>
      <c r="K2452" s="19">
        <f>Table1[[#This Row],[Final Meter Reading (km) ]]-Table1[[#This Row],[Initial Meter Reading (km) ]]</f>
        <v>0</v>
      </c>
      <c r="M2452" s="174">
        <f>IF(ISBLANK(Table1[[#This Row],[Fuel Used (in liters)]]),,Table1[[#This Row],[Distance Travelled (km)]]/Table1[[#This Row],[Fuel Used (in liters)]])</f>
        <v>0</v>
      </c>
    </row>
    <row r="2453" spans="2:13">
      <c r="B2453">
        <f>IF(ISBLANK(Table1[[#This Row],[Date]]), ,MONTH(Table1[[#This Row],[Date]]))</f>
        <v>0</v>
      </c>
      <c r="K2453" s="19">
        <f>Table1[[#This Row],[Final Meter Reading (km) ]]-Table1[[#This Row],[Initial Meter Reading (km) ]]</f>
        <v>0</v>
      </c>
      <c r="M2453" s="174">
        <f>IF(ISBLANK(Table1[[#This Row],[Fuel Used (in liters)]]),,Table1[[#This Row],[Distance Travelled (km)]]/Table1[[#This Row],[Fuel Used (in liters)]])</f>
        <v>0</v>
      </c>
    </row>
    <row r="2454" spans="2:13">
      <c r="B2454">
        <f>IF(ISBLANK(Table1[[#This Row],[Date]]), ,MONTH(Table1[[#This Row],[Date]]))</f>
        <v>0</v>
      </c>
      <c r="K2454" s="19">
        <f>Table1[[#This Row],[Final Meter Reading (km) ]]-Table1[[#This Row],[Initial Meter Reading (km) ]]</f>
        <v>0</v>
      </c>
      <c r="M2454" s="174">
        <f>IF(ISBLANK(Table1[[#This Row],[Fuel Used (in liters)]]),,Table1[[#This Row],[Distance Travelled (km)]]/Table1[[#This Row],[Fuel Used (in liters)]])</f>
        <v>0</v>
      </c>
    </row>
    <row r="2455" spans="2:13">
      <c r="B2455">
        <f>IF(ISBLANK(Table1[[#This Row],[Date]]), ,MONTH(Table1[[#This Row],[Date]]))</f>
        <v>0</v>
      </c>
      <c r="K2455" s="19">
        <f>Table1[[#This Row],[Final Meter Reading (km) ]]-Table1[[#This Row],[Initial Meter Reading (km) ]]</f>
        <v>0</v>
      </c>
      <c r="M2455" s="174">
        <f>IF(ISBLANK(Table1[[#This Row],[Fuel Used (in liters)]]),,Table1[[#This Row],[Distance Travelled (km)]]/Table1[[#This Row],[Fuel Used (in liters)]])</f>
        <v>0</v>
      </c>
    </row>
    <row r="2456" spans="2:13">
      <c r="B2456">
        <f>IF(ISBLANK(Table1[[#This Row],[Date]]), ,MONTH(Table1[[#This Row],[Date]]))</f>
        <v>0</v>
      </c>
      <c r="K2456" s="19">
        <f>Table1[[#This Row],[Final Meter Reading (km) ]]-Table1[[#This Row],[Initial Meter Reading (km) ]]</f>
        <v>0</v>
      </c>
      <c r="M2456" s="174">
        <f>IF(ISBLANK(Table1[[#This Row],[Fuel Used (in liters)]]),,Table1[[#This Row],[Distance Travelled (km)]]/Table1[[#This Row],[Fuel Used (in liters)]])</f>
        <v>0</v>
      </c>
    </row>
    <row r="2457" spans="2:13">
      <c r="B2457">
        <f>IF(ISBLANK(Table1[[#This Row],[Date]]), ,MONTH(Table1[[#This Row],[Date]]))</f>
        <v>0</v>
      </c>
      <c r="K2457" s="19">
        <f>Table1[[#This Row],[Final Meter Reading (km) ]]-Table1[[#This Row],[Initial Meter Reading (km) ]]</f>
        <v>0</v>
      </c>
      <c r="M2457" s="174">
        <f>IF(ISBLANK(Table1[[#This Row],[Fuel Used (in liters)]]),,Table1[[#This Row],[Distance Travelled (km)]]/Table1[[#This Row],[Fuel Used (in liters)]])</f>
        <v>0</v>
      </c>
    </row>
    <row r="2458" spans="2:13">
      <c r="B2458">
        <f>IF(ISBLANK(Table1[[#This Row],[Date]]), ,MONTH(Table1[[#This Row],[Date]]))</f>
        <v>0</v>
      </c>
      <c r="K2458" s="19">
        <f>Table1[[#This Row],[Final Meter Reading (km) ]]-Table1[[#This Row],[Initial Meter Reading (km) ]]</f>
        <v>0</v>
      </c>
      <c r="M2458" s="174">
        <f>IF(ISBLANK(Table1[[#This Row],[Fuel Used (in liters)]]),,Table1[[#This Row],[Distance Travelled (km)]]/Table1[[#This Row],[Fuel Used (in liters)]])</f>
        <v>0</v>
      </c>
    </row>
    <row r="2459" spans="2:13">
      <c r="B2459">
        <f>IF(ISBLANK(Table1[[#This Row],[Date]]), ,MONTH(Table1[[#This Row],[Date]]))</f>
        <v>0</v>
      </c>
      <c r="K2459" s="19">
        <f>Table1[[#This Row],[Final Meter Reading (km) ]]-Table1[[#This Row],[Initial Meter Reading (km) ]]</f>
        <v>0</v>
      </c>
      <c r="M2459" s="174">
        <f>IF(ISBLANK(Table1[[#This Row],[Fuel Used (in liters)]]),,Table1[[#This Row],[Distance Travelled (km)]]/Table1[[#This Row],[Fuel Used (in liters)]])</f>
        <v>0</v>
      </c>
    </row>
    <row r="2460" spans="2:13">
      <c r="B2460">
        <f>IF(ISBLANK(Table1[[#This Row],[Date]]), ,MONTH(Table1[[#This Row],[Date]]))</f>
        <v>0</v>
      </c>
      <c r="K2460" s="19">
        <f>Table1[[#This Row],[Final Meter Reading (km) ]]-Table1[[#This Row],[Initial Meter Reading (km) ]]</f>
        <v>0</v>
      </c>
      <c r="M2460" s="174">
        <f>IF(ISBLANK(Table1[[#This Row],[Fuel Used (in liters)]]),,Table1[[#This Row],[Distance Travelled (km)]]/Table1[[#This Row],[Fuel Used (in liters)]])</f>
        <v>0</v>
      </c>
    </row>
    <row r="2461" spans="2:13">
      <c r="B2461">
        <f>IF(ISBLANK(Table1[[#This Row],[Date]]), ,MONTH(Table1[[#This Row],[Date]]))</f>
        <v>0</v>
      </c>
      <c r="K2461" s="19">
        <f>Table1[[#This Row],[Final Meter Reading (km) ]]-Table1[[#This Row],[Initial Meter Reading (km) ]]</f>
        <v>0</v>
      </c>
      <c r="M2461" s="174">
        <f>IF(ISBLANK(Table1[[#This Row],[Fuel Used (in liters)]]),,Table1[[#This Row],[Distance Travelled (km)]]/Table1[[#This Row],[Fuel Used (in liters)]])</f>
        <v>0</v>
      </c>
    </row>
    <row r="2462" spans="2:13">
      <c r="B2462">
        <f>IF(ISBLANK(Table1[[#This Row],[Date]]), ,MONTH(Table1[[#This Row],[Date]]))</f>
        <v>0</v>
      </c>
      <c r="K2462" s="19">
        <f>Table1[[#This Row],[Final Meter Reading (km) ]]-Table1[[#This Row],[Initial Meter Reading (km) ]]</f>
        <v>0</v>
      </c>
      <c r="M2462" s="174">
        <f>IF(ISBLANK(Table1[[#This Row],[Fuel Used (in liters)]]),,Table1[[#This Row],[Distance Travelled (km)]]/Table1[[#This Row],[Fuel Used (in liters)]])</f>
        <v>0</v>
      </c>
    </row>
    <row r="2463" spans="2:13">
      <c r="B2463">
        <f>IF(ISBLANK(Table1[[#This Row],[Date]]), ,MONTH(Table1[[#This Row],[Date]]))</f>
        <v>0</v>
      </c>
      <c r="K2463" s="19">
        <f>Table1[[#This Row],[Final Meter Reading (km) ]]-Table1[[#This Row],[Initial Meter Reading (km) ]]</f>
        <v>0</v>
      </c>
      <c r="M2463" s="174">
        <f>IF(ISBLANK(Table1[[#This Row],[Fuel Used (in liters)]]),,Table1[[#This Row],[Distance Travelled (km)]]/Table1[[#This Row],[Fuel Used (in liters)]])</f>
        <v>0</v>
      </c>
    </row>
    <row r="2464" spans="2:13">
      <c r="B2464">
        <f>IF(ISBLANK(Table1[[#This Row],[Date]]), ,MONTH(Table1[[#This Row],[Date]]))</f>
        <v>0</v>
      </c>
      <c r="K2464" s="19">
        <f>Table1[[#This Row],[Final Meter Reading (km) ]]-Table1[[#This Row],[Initial Meter Reading (km) ]]</f>
        <v>0</v>
      </c>
      <c r="M2464" s="174">
        <f>IF(ISBLANK(Table1[[#This Row],[Fuel Used (in liters)]]),,Table1[[#This Row],[Distance Travelled (km)]]/Table1[[#This Row],[Fuel Used (in liters)]])</f>
        <v>0</v>
      </c>
    </row>
    <row r="2465" spans="2:13">
      <c r="B2465">
        <f>IF(ISBLANK(Table1[[#This Row],[Date]]), ,MONTH(Table1[[#This Row],[Date]]))</f>
        <v>0</v>
      </c>
      <c r="K2465" s="19">
        <f>Table1[[#This Row],[Final Meter Reading (km) ]]-Table1[[#This Row],[Initial Meter Reading (km) ]]</f>
        <v>0</v>
      </c>
      <c r="M2465" s="174">
        <f>IF(ISBLANK(Table1[[#This Row],[Fuel Used (in liters)]]),,Table1[[#This Row],[Distance Travelled (km)]]/Table1[[#This Row],[Fuel Used (in liters)]])</f>
        <v>0</v>
      </c>
    </row>
    <row r="2466" spans="2:13">
      <c r="B2466">
        <f>IF(ISBLANK(Table1[[#This Row],[Date]]), ,MONTH(Table1[[#This Row],[Date]]))</f>
        <v>0</v>
      </c>
      <c r="K2466" s="19">
        <f>Table1[[#This Row],[Final Meter Reading (km) ]]-Table1[[#This Row],[Initial Meter Reading (km) ]]</f>
        <v>0</v>
      </c>
      <c r="M2466" s="174">
        <f>IF(ISBLANK(Table1[[#This Row],[Fuel Used (in liters)]]),,Table1[[#This Row],[Distance Travelled (km)]]/Table1[[#This Row],[Fuel Used (in liters)]])</f>
        <v>0</v>
      </c>
    </row>
    <row r="2467" spans="2:13">
      <c r="B2467">
        <f>IF(ISBLANK(Table1[[#This Row],[Date]]), ,MONTH(Table1[[#This Row],[Date]]))</f>
        <v>0</v>
      </c>
      <c r="K2467" s="19">
        <f>Table1[[#This Row],[Final Meter Reading (km) ]]-Table1[[#This Row],[Initial Meter Reading (km) ]]</f>
        <v>0</v>
      </c>
      <c r="M2467" s="174">
        <f>IF(ISBLANK(Table1[[#This Row],[Fuel Used (in liters)]]),,Table1[[#This Row],[Distance Travelled (km)]]/Table1[[#This Row],[Fuel Used (in liters)]])</f>
        <v>0</v>
      </c>
    </row>
    <row r="2468" spans="2:13">
      <c r="B2468">
        <f>IF(ISBLANK(Table1[[#This Row],[Date]]), ,MONTH(Table1[[#This Row],[Date]]))</f>
        <v>0</v>
      </c>
      <c r="K2468" s="19">
        <f>Table1[[#This Row],[Final Meter Reading (km) ]]-Table1[[#This Row],[Initial Meter Reading (km) ]]</f>
        <v>0</v>
      </c>
      <c r="M2468" s="174">
        <f>IF(ISBLANK(Table1[[#This Row],[Fuel Used (in liters)]]),,Table1[[#This Row],[Distance Travelled (km)]]/Table1[[#This Row],[Fuel Used (in liters)]])</f>
        <v>0</v>
      </c>
    </row>
    <row r="2469" spans="2:13">
      <c r="B2469">
        <f>IF(ISBLANK(Table1[[#This Row],[Date]]), ,MONTH(Table1[[#This Row],[Date]]))</f>
        <v>0</v>
      </c>
      <c r="K2469" s="19">
        <f>Table1[[#This Row],[Final Meter Reading (km) ]]-Table1[[#This Row],[Initial Meter Reading (km) ]]</f>
        <v>0</v>
      </c>
      <c r="M2469" s="174">
        <f>IF(ISBLANK(Table1[[#This Row],[Fuel Used (in liters)]]),,Table1[[#This Row],[Distance Travelled (km)]]/Table1[[#This Row],[Fuel Used (in liters)]])</f>
        <v>0</v>
      </c>
    </row>
    <row r="2470" spans="2:13">
      <c r="B2470">
        <f>IF(ISBLANK(Table1[[#This Row],[Date]]), ,MONTH(Table1[[#This Row],[Date]]))</f>
        <v>0</v>
      </c>
      <c r="K2470" s="19">
        <f>Table1[[#This Row],[Final Meter Reading (km) ]]-Table1[[#This Row],[Initial Meter Reading (km) ]]</f>
        <v>0</v>
      </c>
      <c r="M2470" s="174">
        <f>IF(ISBLANK(Table1[[#This Row],[Fuel Used (in liters)]]),,Table1[[#This Row],[Distance Travelled (km)]]/Table1[[#This Row],[Fuel Used (in liters)]])</f>
        <v>0</v>
      </c>
    </row>
    <row r="2471" spans="2:13">
      <c r="B2471">
        <f>IF(ISBLANK(Table1[[#This Row],[Date]]), ,MONTH(Table1[[#This Row],[Date]]))</f>
        <v>0</v>
      </c>
      <c r="K2471" s="19">
        <f>Table1[[#This Row],[Final Meter Reading (km) ]]-Table1[[#This Row],[Initial Meter Reading (km) ]]</f>
        <v>0</v>
      </c>
      <c r="M2471" s="174">
        <f>IF(ISBLANK(Table1[[#This Row],[Fuel Used (in liters)]]),,Table1[[#This Row],[Distance Travelled (km)]]/Table1[[#This Row],[Fuel Used (in liters)]])</f>
        <v>0</v>
      </c>
    </row>
    <row r="2472" spans="2:13">
      <c r="B2472">
        <f>IF(ISBLANK(Table1[[#This Row],[Date]]), ,MONTH(Table1[[#This Row],[Date]]))</f>
        <v>0</v>
      </c>
      <c r="K2472" s="19">
        <f>Table1[[#This Row],[Final Meter Reading (km) ]]-Table1[[#This Row],[Initial Meter Reading (km) ]]</f>
        <v>0</v>
      </c>
      <c r="M2472" s="174">
        <f>IF(ISBLANK(Table1[[#This Row],[Fuel Used (in liters)]]),,Table1[[#This Row],[Distance Travelled (km)]]/Table1[[#This Row],[Fuel Used (in liters)]])</f>
        <v>0</v>
      </c>
    </row>
    <row r="2473" spans="2:13">
      <c r="B2473">
        <f>IF(ISBLANK(Table1[[#This Row],[Date]]), ,MONTH(Table1[[#This Row],[Date]]))</f>
        <v>0</v>
      </c>
      <c r="K2473" s="19">
        <f>Table1[[#This Row],[Final Meter Reading (km) ]]-Table1[[#This Row],[Initial Meter Reading (km) ]]</f>
        <v>0</v>
      </c>
      <c r="M2473" s="174">
        <f>IF(ISBLANK(Table1[[#This Row],[Fuel Used (in liters)]]),,Table1[[#This Row],[Distance Travelled (km)]]/Table1[[#This Row],[Fuel Used (in liters)]])</f>
        <v>0</v>
      </c>
    </row>
    <row r="2474" spans="2:13">
      <c r="B2474">
        <f>IF(ISBLANK(Table1[[#This Row],[Date]]), ,MONTH(Table1[[#This Row],[Date]]))</f>
        <v>0</v>
      </c>
      <c r="K2474" s="19">
        <f>Table1[[#This Row],[Final Meter Reading (km) ]]-Table1[[#This Row],[Initial Meter Reading (km) ]]</f>
        <v>0</v>
      </c>
      <c r="M2474" s="174">
        <f>IF(ISBLANK(Table1[[#This Row],[Fuel Used (in liters)]]),,Table1[[#This Row],[Distance Travelled (km)]]/Table1[[#This Row],[Fuel Used (in liters)]])</f>
        <v>0</v>
      </c>
    </row>
    <row r="2475" spans="2:13">
      <c r="B2475">
        <f>IF(ISBLANK(Table1[[#This Row],[Date]]), ,MONTH(Table1[[#This Row],[Date]]))</f>
        <v>0</v>
      </c>
      <c r="K2475" s="19">
        <f>Table1[[#This Row],[Final Meter Reading (km) ]]-Table1[[#This Row],[Initial Meter Reading (km) ]]</f>
        <v>0</v>
      </c>
      <c r="M2475" s="174">
        <f>IF(ISBLANK(Table1[[#This Row],[Fuel Used (in liters)]]),,Table1[[#This Row],[Distance Travelled (km)]]/Table1[[#This Row],[Fuel Used (in liters)]])</f>
        <v>0</v>
      </c>
    </row>
    <row r="2476" spans="2:13">
      <c r="B2476">
        <f>IF(ISBLANK(Table1[[#This Row],[Date]]), ,MONTH(Table1[[#This Row],[Date]]))</f>
        <v>0</v>
      </c>
      <c r="K2476" s="19">
        <f>Table1[[#This Row],[Final Meter Reading (km) ]]-Table1[[#This Row],[Initial Meter Reading (km) ]]</f>
        <v>0</v>
      </c>
      <c r="M2476" s="174">
        <f>IF(ISBLANK(Table1[[#This Row],[Fuel Used (in liters)]]),,Table1[[#This Row],[Distance Travelled (km)]]/Table1[[#This Row],[Fuel Used (in liters)]])</f>
        <v>0</v>
      </c>
    </row>
    <row r="2477" spans="2:13">
      <c r="B2477">
        <f>IF(ISBLANK(Table1[[#This Row],[Date]]), ,MONTH(Table1[[#This Row],[Date]]))</f>
        <v>0</v>
      </c>
      <c r="K2477" s="19">
        <f>Table1[[#This Row],[Final Meter Reading (km) ]]-Table1[[#This Row],[Initial Meter Reading (km) ]]</f>
        <v>0</v>
      </c>
      <c r="M2477" s="174">
        <f>IF(ISBLANK(Table1[[#This Row],[Fuel Used (in liters)]]),,Table1[[#This Row],[Distance Travelled (km)]]/Table1[[#This Row],[Fuel Used (in liters)]])</f>
        <v>0</v>
      </c>
    </row>
    <row r="2478" spans="2:13">
      <c r="B2478">
        <f>IF(ISBLANK(Table1[[#This Row],[Date]]), ,MONTH(Table1[[#This Row],[Date]]))</f>
        <v>0</v>
      </c>
      <c r="K2478" s="19">
        <f>Table1[[#This Row],[Final Meter Reading (km) ]]-Table1[[#This Row],[Initial Meter Reading (km) ]]</f>
        <v>0</v>
      </c>
      <c r="M2478" s="174">
        <f>IF(ISBLANK(Table1[[#This Row],[Fuel Used (in liters)]]),,Table1[[#This Row],[Distance Travelled (km)]]/Table1[[#This Row],[Fuel Used (in liters)]])</f>
        <v>0</v>
      </c>
    </row>
    <row r="2479" spans="2:13">
      <c r="B2479">
        <f>IF(ISBLANK(Table1[[#This Row],[Date]]), ,MONTH(Table1[[#This Row],[Date]]))</f>
        <v>0</v>
      </c>
      <c r="K2479" s="19">
        <f>Table1[[#This Row],[Final Meter Reading (km) ]]-Table1[[#This Row],[Initial Meter Reading (km) ]]</f>
        <v>0</v>
      </c>
      <c r="M2479" s="174">
        <f>IF(ISBLANK(Table1[[#This Row],[Fuel Used (in liters)]]),,Table1[[#This Row],[Distance Travelled (km)]]/Table1[[#This Row],[Fuel Used (in liters)]])</f>
        <v>0</v>
      </c>
    </row>
    <row r="2480" spans="2:13">
      <c r="B2480">
        <f>IF(ISBLANK(Table1[[#This Row],[Date]]), ,MONTH(Table1[[#This Row],[Date]]))</f>
        <v>0</v>
      </c>
      <c r="K2480" s="19">
        <f>Table1[[#This Row],[Final Meter Reading (km) ]]-Table1[[#This Row],[Initial Meter Reading (km) ]]</f>
        <v>0</v>
      </c>
      <c r="M2480" s="174">
        <f>IF(ISBLANK(Table1[[#This Row],[Fuel Used (in liters)]]),,Table1[[#This Row],[Distance Travelled (km)]]/Table1[[#This Row],[Fuel Used (in liters)]])</f>
        <v>0</v>
      </c>
    </row>
    <row r="2481" spans="2:13">
      <c r="B2481">
        <f>IF(ISBLANK(Table1[[#This Row],[Date]]), ,MONTH(Table1[[#This Row],[Date]]))</f>
        <v>0</v>
      </c>
      <c r="K2481" s="19">
        <f>Table1[[#This Row],[Final Meter Reading (km) ]]-Table1[[#This Row],[Initial Meter Reading (km) ]]</f>
        <v>0</v>
      </c>
      <c r="M2481" s="174">
        <f>IF(ISBLANK(Table1[[#This Row],[Fuel Used (in liters)]]),,Table1[[#This Row],[Distance Travelled (km)]]/Table1[[#This Row],[Fuel Used (in liters)]])</f>
        <v>0</v>
      </c>
    </row>
    <row r="2482" spans="2:13">
      <c r="B2482">
        <f>IF(ISBLANK(Table1[[#This Row],[Date]]), ,MONTH(Table1[[#This Row],[Date]]))</f>
        <v>0</v>
      </c>
      <c r="K2482" s="19">
        <f>Table1[[#This Row],[Final Meter Reading (km) ]]-Table1[[#This Row],[Initial Meter Reading (km) ]]</f>
        <v>0</v>
      </c>
      <c r="M2482" s="174">
        <f>IF(ISBLANK(Table1[[#This Row],[Fuel Used (in liters)]]),,Table1[[#This Row],[Distance Travelled (km)]]/Table1[[#This Row],[Fuel Used (in liters)]])</f>
        <v>0</v>
      </c>
    </row>
    <row r="2483" spans="2:13">
      <c r="B2483">
        <f>IF(ISBLANK(Table1[[#This Row],[Date]]), ,MONTH(Table1[[#This Row],[Date]]))</f>
        <v>0</v>
      </c>
      <c r="K2483" s="19">
        <f>Table1[[#This Row],[Final Meter Reading (km) ]]-Table1[[#This Row],[Initial Meter Reading (km) ]]</f>
        <v>0</v>
      </c>
      <c r="M2483" s="174">
        <f>IF(ISBLANK(Table1[[#This Row],[Fuel Used (in liters)]]),,Table1[[#This Row],[Distance Travelled (km)]]/Table1[[#This Row],[Fuel Used (in liters)]])</f>
        <v>0</v>
      </c>
    </row>
    <row r="2484" spans="2:13">
      <c r="B2484">
        <f>IF(ISBLANK(Table1[[#This Row],[Date]]), ,MONTH(Table1[[#This Row],[Date]]))</f>
        <v>0</v>
      </c>
      <c r="K2484" s="19">
        <f>Table1[[#This Row],[Final Meter Reading (km) ]]-Table1[[#This Row],[Initial Meter Reading (km) ]]</f>
        <v>0</v>
      </c>
      <c r="M2484" s="174">
        <f>IF(ISBLANK(Table1[[#This Row],[Fuel Used (in liters)]]),,Table1[[#This Row],[Distance Travelled (km)]]/Table1[[#This Row],[Fuel Used (in liters)]])</f>
        <v>0</v>
      </c>
    </row>
    <row r="2485" spans="2:13">
      <c r="B2485">
        <f>IF(ISBLANK(Table1[[#This Row],[Date]]), ,MONTH(Table1[[#This Row],[Date]]))</f>
        <v>0</v>
      </c>
      <c r="K2485" s="19">
        <f>Table1[[#This Row],[Final Meter Reading (km) ]]-Table1[[#This Row],[Initial Meter Reading (km) ]]</f>
        <v>0</v>
      </c>
      <c r="M2485" s="174">
        <f>IF(ISBLANK(Table1[[#This Row],[Fuel Used (in liters)]]),,Table1[[#This Row],[Distance Travelled (km)]]/Table1[[#This Row],[Fuel Used (in liters)]])</f>
        <v>0</v>
      </c>
    </row>
    <row r="2486" spans="2:13">
      <c r="B2486">
        <f>IF(ISBLANK(Table1[[#This Row],[Date]]), ,MONTH(Table1[[#This Row],[Date]]))</f>
        <v>0</v>
      </c>
      <c r="K2486" s="19">
        <f>Table1[[#This Row],[Final Meter Reading (km) ]]-Table1[[#This Row],[Initial Meter Reading (km) ]]</f>
        <v>0</v>
      </c>
      <c r="M2486" s="174">
        <f>IF(ISBLANK(Table1[[#This Row],[Fuel Used (in liters)]]),,Table1[[#This Row],[Distance Travelled (km)]]/Table1[[#This Row],[Fuel Used (in liters)]])</f>
        <v>0</v>
      </c>
    </row>
    <row r="2487" spans="2:13">
      <c r="B2487">
        <f>IF(ISBLANK(Table1[[#This Row],[Date]]), ,MONTH(Table1[[#This Row],[Date]]))</f>
        <v>0</v>
      </c>
      <c r="K2487" s="19">
        <f>Table1[[#This Row],[Final Meter Reading (km) ]]-Table1[[#This Row],[Initial Meter Reading (km) ]]</f>
        <v>0</v>
      </c>
      <c r="M2487" s="174">
        <f>IF(ISBLANK(Table1[[#This Row],[Fuel Used (in liters)]]),,Table1[[#This Row],[Distance Travelled (km)]]/Table1[[#This Row],[Fuel Used (in liters)]])</f>
        <v>0</v>
      </c>
    </row>
    <row r="2488" spans="2:13">
      <c r="B2488">
        <f>IF(ISBLANK(Table1[[#This Row],[Date]]), ,MONTH(Table1[[#This Row],[Date]]))</f>
        <v>0</v>
      </c>
      <c r="K2488" s="19">
        <f>Table1[[#This Row],[Final Meter Reading (km) ]]-Table1[[#This Row],[Initial Meter Reading (km) ]]</f>
        <v>0</v>
      </c>
      <c r="M2488" s="174">
        <f>IF(ISBLANK(Table1[[#This Row],[Fuel Used (in liters)]]),,Table1[[#This Row],[Distance Travelled (km)]]/Table1[[#This Row],[Fuel Used (in liters)]])</f>
        <v>0</v>
      </c>
    </row>
    <row r="2489" spans="2:13">
      <c r="B2489">
        <f>IF(ISBLANK(Table1[[#This Row],[Date]]), ,MONTH(Table1[[#This Row],[Date]]))</f>
        <v>0</v>
      </c>
      <c r="K2489" s="19">
        <f>Table1[[#This Row],[Final Meter Reading (km) ]]-Table1[[#This Row],[Initial Meter Reading (km) ]]</f>
        <v>0</v>
      </c>
      <c r="M2489" s="174">
        <f>IF(ISBLANK(Table1[[#This Row],[Fuel Used (in liters)]]),,Table1[[#This Row],[Distance Travelled (km)]]/Table1[[#This Row],[Fuel Used (in liters)]])</f>
        <v>0</v>
      </c>
    </row>
    <row r="2490" spans="2:13">
      <c r="B2490">
        <f>IF(ISBLANK(Table1[[#This Row],[Date]]), ,MONTH(Table1[[#This Row],[Date]]))</f>
        <v>0</v>
      </c>
      <c r="K2490" s="19">
        <f>Table1[[#This Row],[Final Meter Reading (km) ]]-Table1[[#This Row],[Initial Meter Reading (km) ]]</f>
        <v>0</v>
      </c>
      <c r="M2490" s="174">
        <f>IF(ISBLANK(Table1[[#This Row],[Fuel Used (in liters)]]),,Table1[[#This Row],[Distance Travelled (km)]]/Table1[[#This Row],[Fuel Used (in liters)]])</f>
        <v>0</v>
      </c>
    </row>
    <row r="2491" spans="2:13">
      <c r="B2491">
        <f>IF(ISBLANK(Table1[[#This Row],[Date]]), ,MONTH(Table1[[#This Row],[Date]]))</f>
        <v>0</v>
      </c>
      <c r="K2491" s="19">
        <f>Table1[[#This Row],[Final Meter Reading (km) ]]-Table1[[#This Row],[Initial Meter Reading (km) ]]</f>
        <v>0</v>
      </c>
      <c r="M2491" s="174">
        <f>IF(ISBLANK(Table1[[#This Row],[Fuel Used (in liters)]]),,Table1[[#This Row],[Distance Travelled (km)]]/Table1[[#This Row],[Fuel Used (in liters)]])</f>
        <v>0</v>
      </c>
    </row>
    <row r="2492" spans="2:13">
      <c r="B2492">
        <f>IF(ISBLANK(Table1[[#This Row],[Date]]), ,MONTH(Table1[[#This Row],[Date]]))</f>
        <v>0</v>
      </c>
      <c r="K2492" s="19">
        <f>Table1[[#This Row],[Final Meter Reading (km) ]]-Table1[[#This Row],[Initial Meter Reading (km) ]]</f>
        <v>0</v>
      </c>
      <c r="M2492" s="174">
        <f>IF(ISBLANK(Table1[[#This Row],[Fuel Used (in liters)]]),,Table1[[#This Row],[Distance Travelled (km)]]/Table1[[#This Row],[Fuel Used (in liters)]])</f>
        <v>0</v>
      </c>
    </row>
    <row r="2493" spans="2:13">
      <c r="B2493">
        <f>IF(ISBLANK(Table1[[#This Row],[Date]]), ,MONTH(Table1[[#This Row],[Date]]))</f>
        <v>0</v>
      </c>
      <c r="K2493" s="19">
        <f>Table1[[#This Row],[Final Meter Reading (km) ]]-Table1[[#This Row],[Initial Meter Reading (km) ]]</f>
        <v>0</v>
      </c>
      <c r="M2493" s="174">
        <f>IF(ISBLANK(Table1[[#This Row],[Fuel Used (in liters)]]),,Table1[[#This Row],[Distance Travelled (km)]]/Table1[[#This Row],[Fuel Used (in liters)]])</f>
        <v>0</v>
      </c>
    </row>
    <row r="2494" spans="2:13">
      <c r="B2494">
        <f>IF(ISBLANK(Table1[[#This Row],[Date]]), ,MONTH(Table1[[#This Row],[Date]]))</f>
        <v>0</v>
      </c>
      <c r="K2494" s="19">
        <f>Table1[[#This Row],[Final Meter Reading (km) ]]-Table1[[#This Row],[Initial Meter Reading (km) ]]</f>
        <v>0</v>
      </c>
      <c r="M2494" s="174">
        <f>IF(ISBLANK(Table1[[#This Row],[Fuel Used (in liters)]]),,Table1[[#This Row],[Distance Travelled (km)]]/Table1[[#This Row],[Fuel Used (in liters)]])</f>
        <v>0</v>
      </c>
    </row>
    <row r="2495" spans="2:13">
      <c r="B2495">
        <f>IF(ISBLANK(Table1[[#This Row],[Date]]), ,MONTH(Table1[[#This Row],[Date]]))</f>
        <v>0</v>
      </c>
      <c r="K2495" s="19">
        <f>Table1[[#This Row],[Final Meter Reading (km) ]]-Table1[[#This Row],[Initial Meter Reading (km) ]]</f>
        <v>0</v>
      </c>
      <c r="M2495" s="174">
        <f>IF(ISBLANK(Table1[[#This Row],[Fuel Used (in liters)]]),,Table1[[#This Row],[Distance Travelled (km)]]/Table1[[#This Row],[Fuel Used (in liters)]])</f>
        <v>0</v>
      </c>
    </row>
    <row r="2496" spans="2:13">
      <c r="B2496">
        <f>IF(ISBLANK(Table1[[#This Row],[Date]]), ,MONTH(Table1[[#This Row],[Date]]))</f>
        <v>0</v>
      </c>
      <c r="K2496" s="19">
        <f>Table1[[#This Row],[Final Meter Reading (km) ]]-Table1[[#This Row],[Initial Meter Reading (km) ]]</f>
        <v>0</v>
      </c>
      <c r="M2496" s="174">
        <f>IF(ISBLANK(Table1[[#This Row],[Fuel Used (in liters)]]),,Table1[[#This Row],[Distance Travelled (km)]]/Table1[[#This Row],[Fuel Used (in liters)]])</f>
        <v>0</v>
      </c>
    </row>
    <row r="2497" spans="2:13">
      <c r="B2497">
        <f>IF(ISBLANK(Table1[[#This Row],[Date]]), ,MONTH(Table1[[#This Row],[Date]]))</f>
        <v>0</v>
      </c>
      <c r="K2497" s="19">
        <f>Table1[[#This Row],[Final Meter Reading (km) ]]-Table1[[#This Row],[Initial Meter Reading (km) ]]</f>
        <v>0</v>
      </c>
      <c r="M2497" s="174">
        <f>IF(ISBLANK(Table1[[#This Row],[Fuel Used (in liters)]]),,Table1[[#This Row],[Distance Travelled (km)]]/Table1[[#This Row],[Fuel Used (in liters)]])</f>
        <v>0</v>
      </c>
    </row>
    <row r="2498" spans="2:13">
      <c r="B2498">
        <f>IF(ISBLANK(Table1[[#This Row],[Date]]), ,MONTH(Table1[[#This Row],[Date]]))</f>
        <v>0</v>
      </c>
      <c r="K2498" s="19">
        <f>Table1[[#This Row],[Final Meter Reading (km) ]]-Table1[[#This Row],[Initial Meter Reading (km) ]]</f>
        <v>0</v>
      </c>
      <c r="M2498" s="174">
        <f>IF(ISBLANK(Table1[[#This Row],[Fuel Used (in liters)]]),,Table1[[#This Row],[Distance Travelled (km)]]/Table1[[#This Row],[Fuel Used (in liters)]])</f>
        <v>0</v>
      </c>
    </row>
    <row r="2499" spans="2:13">
      <c r="B2499">
        <f>IF(ISBLANK(Table1[[#This Row],[Date]]), ,MONTH(Table1[[#This Row],[Date]]))</f>
        <v>0</v>
      </c>
      <c r="K2499" s="19">
        <f>Table1[[#This Row],[Final Meter Reading (km) ]]-Table1[[#This Row],[Initial Meter Reading (km) ]]</f>
        <v>0</v>
      </c>
      <c r="M2499" s="174">
        <f>IF(ISBLANK(Table1[[#This Row],[Fuel Used (in liters)]]),,Table1[[#This Row],[Distance Travelled (km)]]/Table1[[#This Row],[Fuel Used (in liters)]])</f>
        <v>0</v>
      </c>
    </row>
    <row r="2500" spans="2:13">
      <c r="B2500">
        <f>IF(ISBLANK(Table1[[#This Row],[Date]]), ,MONTH(Table1[[#This Row],[Date]]))</f>
        <v>0</v>
      </c>
      <c r="K2500" s="19">
        <f>Table1[[#This Row],[Final Meter Reading (km) ]]-Table1[[#This Row],[Initial Meter Reading (km) ]]</f>
        <v>0</v>
      </c>
      <c r="M2500" s="174">
        <f>IF(ISBLANK(Table1[[#This Row],[Fuel Used (in liters)]]),,Table1[[#This Row],[Distance Travelled (km)]]/Table1[[#This Row],[Fuel Used (in liters)]])</f>
        <v>0</v>
      </c>
    </row>
    <row r="2501" spans="2:13">
      <c r="B2501">
        <f>IF(ISBLANK(Table1[[#This Row],[Date]]), ,MONTH(Table1[[#This Row],[Date]]))</f>
        <v>0</v>
      </c>
      <c r="K2501" s="19">
        <f>Table1[[#This Row],[Final Meter Reading (km) ]]-Table1[[#This Row],[Initial Meter Reading (km) ]]</f>
        <v>0</v>
      </c>
      <c r="M2501" s="174">
        <f>IF(ISBLANK(Table1[[#This Row],[Fuel Used (in liters)]]),,Table1[[#This Row],[Distance Travelled (km)]]/Table1[[#This Row],[Fuel Used (in liters)]])</f>
        <v>0</v>
      </c>
    </row>
    <row r="2502" spans="2:13">
      <c r="B2502">
        <f>IF(ISBLANK(Table1[[#This Row],[Date]]), ,MONTH(Table1[[#This Row],[Date]]))</f>
        <v>0</v>
      </c>
      <c r="K2502" s="19">
        <f>Table1[[#This Row],[Final Meter Reading (km) ]]-Table1[[#This Row],[Initial Meter Reading (km) ]]</f>
        <v>0</v>
      </c>
      <c r="M2502" s="174">
        <f>IF(ISBLANK(Table1[[#This Row],[Fuel Used (in liters)]]),,Table1[[#This Row],[Distance Travelled (km)]]/Table1[[#This Row],[Fuel Used (in liters)]])</f>
        <v>0</v>
      </c>
    </row>
    <row r="2503" spans="2:13">
      <c r="B2503">
        <f>IF(ISBLANK(Table1[[#This Row],[Date]]), ,MONTH(Table1[[#This Row],[Date]]))</f>
        <v>0</v>
      </c>
      <c r="K2503" s="19">
        <f>Table1[[#This Row],[Final Meter Reading (km) ]]-Table1[[#This Row],[Initial Meter Reading (km) ]]</f>
        <v>0</v>
      </c>
      <c r="M2503" s="174">
        <f>IF(ISBLANK(Table1[[#This Row],[Fuel Used (in liters)]]),,Table1[[#This Row],[Distance Travelled (km)]]/Table1[[#This Row],[Fuel Used (in liters)]])</f>
        <v>0</v>
      </c>
    </row>
    <row r="2504" spans="2:13">
      <c r="B2504">
        <f>IF(ISBLANK(Table1[[#This Row],[Date]]), ,MONTH(Table1[[#This Row],[Date]]))</f>
        <v>0</v>
      </c>
      <c r="K2504" s="19">
        <f>Table1[[#This Row],[Final Meter Reading (km) ]]-Table1[[#This Row],[Initial Meter Reading (km) ]]</f>
        <v>0</v>
      </c>
      <c r="M2504" s="174">
        <f>IF(ISBLANK(Table1[[#This Row],[Fuel Used (in liters)]]),,Table1[[#This Row],[Distance Travelled (km)]]/Table1[[#This Row],[Fuel Used (in liters)]])</f>
        <v>0</v>
      </c>
    </row>
    <row r="2505" spans="2:13">
      <c r="B2505">
        <f>IF(ISBLANK(Table1[[#This Row],[Date]]), ,MONTH(Table1[[#This Row],[Date]]))</f>
        <v>0</v>
      </c>
      <c r="K2505" s="19">
        <f>Table1[[#This Row],[Final Meter Reading (km) ]]-Table1[[#This Row],[Initial Meter Reading (km) ]]</f>
        <v>0</v>
      </c>
      <c r="M2505" s="174">
        <f>IF(ISBLANK(Table1[[#This Row],[Fuel Used (in liters)]]),,Table1[[#This Row],[Distance Travelled (km)]]/Table1[[#This Row],[Fuel Used (in liters)]])</f>
        <v>0</v>
      </c>
    </row>
    <row r="2506" spans="2:13">
      <c r="B2506">
        <f>IF(ISBLANK(Table1[[#This Row],[Date]]), ,MONTH(Table1[[#This Row],[Date]]))</f>
        <v>0</v>
      </c>
      <c r="K2506" s="19">
        <f>Table1[[#This Row],[Final Meter Reading (km) ]]-Table1[[#This Row],[Initial Meter Reading (km) ]]</f>
        <v>0</v>
      </c>
      <c r="M2506" s="174">
        <f>IF(ISBLANK(Table1[[#This Row],[Fuel Used (in liters)]]),,Table1[[#This Row],[Distance Travelled (km)]]/Table1[[#This Row],[Fuel Used (in liters)]])</f>
        <v>0</v>
      </c>
    </row>
    <row r="2507" spans="2:13">
      <c r="B2507">
        <f>IF(ISBLANK(Table1[[#This Row],[Date]]), ,MONTH(Table1[[#This Row],[Date]]))</f>
        <v>0</v>
      </c>
      <c r="K2507" s="19">
        <f>Table1[[#This Row],[Final Meter Reading (km) ]]-Table1[[#This Row],[Initial Meter Reading (km) ]]</f>
        <v>0</v>
      </c>
      <c r="M2507" s="174">
        <f>IF(ISBLANK(Table1[[#This Row],[Fuel Used (in liters)]]),,Table1[[#This Row],[Distance Travelled (km)]]/Table1[[#This Row],[Fuel Used (in liters)]])</f>
        <v>0</v>
      </c>
    </row>
    <row r="2508" spans="2:13">
      <c r="B2508">
        <f>IF(ISBLANK(Table1[[#This Row],[Date]]), ,MONTH(Table1[[#This Row],[Date]]))</f>
        <v>0</v>
      </c>
      <c r="K2508" s="19">
        <f>Table1[[#This Row],[Final Meter Reading (km) ]]-Table1[[#This Row],[Initial Meter Reading (km) ]]</f>
        <v>0</v>
      </c>
      <c r="M2508" s="174">
        <f>IF(ISBLANK(Table1[[#This Row],[Fuel Used (in liters)]]),,Table1[[#This Row],[Distance Travelled (km)]]/Table1[[#This Row],[Fuel Used (in liters)]])</f>
        <v>0</v>
      </c>
    </row>
    <row r="2509" spans="2:13">
      <c r="B2509">
        <f>IF(ISBLANK(Table1[[#This Row],[Date]]), ,MONTH(Table1[[#This Row],[Date]]))</f>
        <v>0</v>
      </c>
      <c r="K2509" s="19">
        <f>Table1[[#This Row],[Final Meter Reading (km) ]]-Table1[[#This Row],[Initial Meter Reading (km) ]]</f>
        <v>0</v>
      </c>
      <c r="M2509" s="174">
        <f>IF(ISBLANK(Table1[[#This Row],[Fuel Used (in liters)]]),,Table1[[#This Row],[Distance Travelled (km)]]/Table1[[#This Row],[Fuel Used (in liters)]])</f>
        <v>0</v>
      </c>
    </row>
    <row r="2510" spans="2:13">
      <c r="B2510">
        <f>IF(ISBLANK(Table1[[#This Row],[Date]]), ,MONTH(Table1[[#This Row],[Date]]))</f>
        <v>0</v>
      </c>
      <c r="K2510" s="19">
        <f>Table1[[#This Row],[Final Meter Reading (km) ]]-Table1[[#This Row],[Initial Meter Reading (km) ]]</f>
        <v>0</v>
      </c>
      <c r="M2510" s="174">
        <f>IF(ISBLANK(Table1[[#This Row],[Fuel Used (in liters)]]),,Table1[[#This Row],[Distance Travelled (km)]]/Table1[[#This Row],[Fuel Used (in liters)]])</f>
        <v>0</v>
      </c>
    </row>
    <row r="2511" spans="2:13">
      <c r="B2511">
        <f>IF(ISBLANK(Table1[[#This Row],[Date]]), ,MONTH(Table1[[#This Row],[Date]]))</f>
        <v>0</v>
      </c>
      <c r="K2511" s="19">
        <f>Table1[[#This Row],[Final Meter Reading (km) ]]-Table1[[#This Row],[Initial Meter Reading (km) ]]</f>
        <v>0</v>
      </c>
      <c r="M2511" s="174">
        <f>IF(ISBLANK(Table1[[#This Row],[Fuel Used (in liters)]]),,Table1[[#This Row],[Distance Travelled (km)]]/Table1[[#This Row],[Fuel Used (in liters)]])</f>
        <v>0</v>
      </c>
    </row>
    <row r="2512" spans="2:13">
      <c r="B2512">
        <f>IF(ISBLANK(Table1[[#This Row],[Date]]), ,MONTH(Table1[[#This Row],[Date]]))</f>
        <v>0</v>
      </c>
      <c r="K2512" s="19">
        <f>Table1[[#This Row],[Final Meter Reading (km) ]]-Table1[[#This Row],[Initial Meter Reading (km) ]]</f>
        <v>0</v>
      </c>
      <c r="M2512" s="174">
        <f>IF(ISBLANK(Table1[[#This Row],[Fuel Used (in liters)]]),,Table1[[#This Row],[Distance Travelled (km)]]/Table1[[#This Row],[Fuel Used (in liters)]])</f>
        <v>0</v>
      </c>
    </row>
    <row r="2513" spans="2:13">
      <c r="B2513">
        <f>IF(ISBLANK(Table1[[#This Row],[Date]]), ,MONTH(Table1[[#This Row],[Date]]))</f>
        <v>0</v>
      </c>
      <c r="K2513" s="19">
        <f>Table1[[#This Row],[Final Meter Reading (km) ]]-Table1[[#This Row],[Initial Meter Reading (km) ]]</f>
        <v>0</v>
      </c>
      <c r="M2513" s="174">
        <f>IF(ISBLANK(Table1[[#This Row],[Fuel Used (in liters)]]),,Table1[[#This Row],[Distance Travelled (km)]]/Table1[[#This Row],[Fuel Used (in liters)]])</f>
        <v>0</v>
      </c>
    </row>
    <row r="2514" spans="2:13">
      <c r="B2514">
        <f>IF(ISBLANK(Table1[[#This Row],[Date]]), ,MONTH(Table1[[#This Row],[Date]]))</f>
        <v>0</v>
      </c>
      <c r="K2514" s="19">
        <f>Table1[[#This Row],[Final Meter Reading (km) ]]-Table1[[#This Row],[Initial Meter Reading (km) ]]</f>
        <v>0</v>
      </c>
      <c r="M2514" s="174">
        <f>IF(ISBLANK(Table1[[#This Row],[Fuel Used (in liters)]]),,Table1[[#This Row],[Distance Travelled (km)]]/Table1[[#This Row],[Fuel Used (in liters)]])</f>
        <v>0</v>
      </c>
    </row>
    <row r="2515" spans="2:13">
      <c r="B2515">
        <f>IF(ISBLANK(Table1[[#This Row],[Date]]), ,MONTH(Table1[[#This Row],[Date]]))</f>
        <v>0</v>
      </c>
      <c r="K2515" s="19">
        <f>Table1[[#This Row],[Final Meter Reading (km) ]]-Table1[[#This Row],[Initial Meter Reading (km) ]]</f>
        <v>0</v>
      </c>
      <c r="M2515" s="174">
        <f>IF(ISBLANK(Table1[[#This Row],[Fuel Used (in liters)]]),,Table1[[#This Row],[Distance Travelled (km)]]/Table1[[#This Row],[Fuel Used (in liters)]])</f>
        <v>0</v>
      </c>
    </row>
    <row r="2516" spans="2:13">
      <c r="B2516">
        <f>IF(ISBLANK(Table1[[#This Row],[Date]]), ,MONTH(Table1[[#This Row],[Date]]))</f>
        <v>0</v>
      </c>
      <c r="K2516" s="19">
        <f>Table1[[#This Row],[Final Meter Reading (km) ]]-Table1[[#This Row],[Initial Meter Reading (km) ]]</f>
        <v>0</v>
      </c>
      <c r="M2516" s="174">
        <f>IF(ISBLANK(Table1[[#This Row],[Fuel Used (in liters)]]),,Table1[[#This Row],[Distance Travelled (km)]]/Table1[[#This Row],[Fuel Used (in liters)]])</f>
        <v>0</v>
      </c>
    </row>
    <row r="2517" spans="2:13">
      <c r="B2517">
        <f>IF(ISBLANK(Table1[[#This Row],[Date]]), ,MONTH(Table1[[#This Row],[Date]]))</f>
        <v>0</v>
      </c>
      <c r="K2517" s="19">
        <f>Table1[[#This Row],[Final Meter Reading (km) ]]-Table1[[#This Row],[Initial Meter Reading (km) ]]</f>
        <v>0</v>
      </c>
      <c r="M2517" s="174">
        <f>IF(ISBLANK(Table1[[#This Row],[Fuel Used (in liters)]]),,Table1[[#This Row],[Distance Travelled (km)]]/Table1[[#This Row],[Fuel Used (in liters)]])</f>
        <v>0</v>
      </c>
    </row>
    <row r="2518" spans="2:13">
      <c r="B2518">
        <f>IF(ISBLANK(Table1[[#This Row],[Date]]), ,MONTH(Table1[[#This Row],[Date]]))</f>
        <v>0</v>
      </c>
      <c r="K2518" s="19">
        <f>Table1[[#This Row],[Final Meter Reading (km) ]]-Table1[[#This Row],[Initial Meter Reading (km) ]]</f>
        <v>0</v>
      </c>
      <c r="M2518" s="174">
        <f>IF(ISBLANK(Table1[[#This Row],[Fuel Used (in liters)]]),,Table1[[#This Row],[Distance Travelled (km)]]/Table1[[#This Row],[Fuel Used (in liters)]])</f>
        <v>0</v>
      </c>
    </row>
    <row r="2519" spans="2:13">
      <c r="B2519">
        <f>IF(ISBLANK(Table1[[#This Row],[Date]]), ,MONTH(Table1[[#This Row],[Date]]))</f>
        <v>0</v>
      </c>
      <c r="K2519" s="19">
        <f>Table1[[#This Row],[Final Meter Reading (km) ]]-Table1[[#This Row],[Initial Meter Reading (km) ]]</f>
        <v>0</v>
      </c>
      <c r="M2519" s="174">
        <f>IF(ISBLANK(Table1[[#This Row],[Fuel Used (in liters)]]),,Table1[[#This Row],[Distance Travelled (km)]]/Table1[[#This Row],[Fuel Used (in liters)]])</f>
        <v>0</v>
      </c>
    </row>
    <row r="2520" spans="2:13">
      <c r="B2520">
        <f>IF(ISBLANK(Table1[[#This Row],[Date]]), ,MONTH(Table1[[#This Row],[Date]]))</f>
        <v>0</v>
      </c>
      <c r="K2520" s="19">
        <f>Table1[[#This Row],[Final Meter Reading (km) ]]-Table1[[#This Row],[Initial Meter Reading (km) ]]</f>
        <v>0</v>
      </c>
      <c r="M2520" s="174">
        <f>IF(ISBLANK(Table1[[#This Row],[Fuel Used (in liters)]]),,Table1[[#This Row],[Distance Travelled (km)]]/Table1[[#This Row],[Fuel Used (in liters)]])</f>
        <v>0</v>
      </c>
    </row>
    <row r="2521" spans="2:13">
      <c r="B2521">
        <f>IF(ISBLANK(Table1[[#This Row],[Date]]), ,MONTH(Table1[[#This Row],[Date]]))</f>
        <v>0</v>
      </c>
      <c r="K2521" s="19">
        <f>Table1[[#This Row],[Final Meter Reading (km) ]]-Table1[[#This Row],[Initial Meter Reading (km) ]]</f>
        <v>0</v>
      </c>
      <c r="M2521" s="174">
        <f>IF(ISBLANK(Table1[[#This Row],[Fuel Used (in liters)]]),,Table1[[#This Row],[Distance Travelled (km)]]/Table1[[#This Row],[Fuel Used (in liters)]])</f>
        <v>0</v>
      </c>
    </row>
    <row r="2522" spans="2:13">
      <c r="B2522">
        <f>IF(ISBLANK(Table1[[#This Row],[Date]]), ,MONTH(Table1[[#This Row],[Date]]))</f>
        <v>0</v>
      </c>
      <c r="K2522" s="19">
        <f>Table1[[#This Row],[Final Meter Reading (km) ]]-Table1[[#This Row],[Initial Meter Reading (km) ]]</f>
        <v>0</v>
      </c>
      <c r="M2522" s="174">
        <f>IF(ISBLANK(Table1[[#This Row],[Fuel Used (in liters)]]),,Table1[[#This Row],[Distance Travelled (km)]]/Table1[[#This Row],[Fuel Used (in liters)]])</f>
        <v>0</v>
      </c>
    </row>
    <row r="2523" spans="2:13">
      <c r="B2523">
        <f>IF(ISBLANK(Table1[[#This Row],[Date]]), ,MONTH(Table1[[#This Row],[Date]]))</f>
        <v>0</v>
      </c>
      <c r="K2523" s="19">
        <f>Table1[[#This Row],[Final Meter Reading (km) ]]-Table1[[#This Row],[Initial Meter Reading (km) ]]</f>
        <v>0</v>
      </c>
      <c r="M2523" s="174">
        <f>IF(ISBLANK(Table1[[#This Row],[Fuel Used (in liters)]]),,Table1[[#This Row],[Distance Travelled (km)]]/Table1[[#This Row],[Fuel Used (in liters)]])</f>
        <v>0</v>
      </c>
    </row>
    <row r="2524" spans="2:13">
      <c r="B2524">
        <f>IF(ISBLANK(Table1[[#This Row],[Date]]), ,MONTH(Table1[[#This Row],[Date]]))</f>
        <v>0</v>
      </c>
      <c r="K2524" s="19">
        <f>Table1[[#This Row],[Final Meter Reading (km) ]]-Table1[[#This Row],[Initial Meter Reading (km) ]]</f>
        <v>0</v>
      </c>
      <c r="M2524" s="174">
        <f>IF(ISBLANK(Table1[[#This Row],[Fuel Used (in liters)]]),,Table1[[#This Row],[Distance Travelled (km)]]/Table1[[#This Row],[Fuel Used (in liters)]])</f>
        <v>0</v>
      </c>
    </row>
    <row r="2525" spans="2:13">
      <c r="B2525">
        <f>IF(ISBLANK(Table1[[#This Row],[Date]]), ,MONTH(Table1[[#This Row],[Date]]))</f>
        <v>0</v>
      </c>
      <c r="K2525" s="19">
        <f>Table1[[#This Row],[Final Meter Reading (km) ]]-Table1[[#This Row],[Initial Meter Reading (km) ]]</f>
        <v>0</v>
      </c>
      <c r="M2525" s="174">
        <f>IF(ISBLANK(Table1[[#This Row],[Fuel Used (in liters)]]),,Table1[[#This Row],[Distance Travelled (km)]]/Table1[[#This Row],[Fuel Used (in liters)]])</f>
        <v>0</v>
      </c>
    </row>
    <row r="2526" spans="2:13">
      <c r="B2526">
        <f>IF(ISBLANK(Table1[[#This Row],[Date]]), ,MONTH(Table1[[#This Row],[Date]]))</f>
        <v>0</v>
      </c>
      <c r="K2526" s="19">
        <f>Table1[[#This Row],[Final Meter Reading (km) ]]-Table1[[#This Row],[Initial Meter Reading (km) ]]</f>
        <v>0</v>
      </c>
      <c r="M2526" s="174">
        <f>IF(ISBLANK(Table1[[#This Row],[Fuel Used (in liters)]]),,Table1[[#This Row],[Distance Travelled (km)]]/Table1[[#This Row],[Fuel Used (in liters)]])</f>
        <v>0</v>
      </c>
    </row>
    <row r="2527" spans="2:13">
      <c r="B2527">
        <f>IF(ISBLANK(Table1[[#This Row],[Date]]), ,MONTH(Table1[[#This Row],[Date]]))</f>
        <v>0</v>
      </c>
      <c r="K2527" s="19">
        <f>Table1[[#This Row],[Final Meter Reading (km) ]]-Table1[[#This Row],[Initial Meter Reading (km) ]]</f>
        <v>0</v>
      </c>
      <c r="M2527" s="174">
        <f>IF(ISBLANK(Table1[[#This Row],[Fuel Used (in liters)]]),,Table1[[#This Row],[Distance Travelled (km)]]/Table1[[#This Row],[Fuel Used (in liters)]])</f>
        <v>0</v>
      </c>
    </row>
    <row r="2528" spans="2:13">
      <c r="B2528">
        <f>IF(ISBLANK(Table1[[#This Row],[Date]]), ,MONTH(Table1[[#This Row],[Date]]))</f>
        <v>0</v>
      </c>
      <c r="K2528" s="19">
        <f>Table1[[#This Row],[Final Meter Reading (km) ]]-Table1[[#This Row],[Initial Meter Reading (km) ]]</f>
        <v>0</v>
      </c>
      <c r="M2528" s="174">
        <f>IF(ISBLANK(Table1[[#This Row],[Fuel Used (in liters)]]),,Table1[[#This Row],[Distance Travelled (km)]]/Table1[[#This Row],[Fuel Used (in liters)]])</f>
        <v>0</v>
      </c>
    </row>
    <row r="2529" spans="2:13">
      <c r="B2529">
        <f>IF(ISBLANK(Table1[[#This Row],[Date]]), ,MONTH(Table1[[#This Row],[Date]]))</f>
        <v>0</v>
      </c>
      <c r="K2529" s="19">
        <f>Table1[[#This Row],[Final Meter Reading (km) ]]-Table1[[#This Row],[Initial Meter Reading (km) ]]</f>
        <v>0</v>
      </c>
      <c r="M2529" s="174">
        <f>IF(ISBLANK(Table1[[#This Row],[Fuel Used (in liters)]]),,Table1[[#This Row],[Distance Travelled (km)]]/Table1[[#This Row],[Fuel Used (in liters)]])</f>
        <v>0</v>
      </c>
    </row>
    <row r="2530" spans="2:13">
      <c r="B2530">
        <f>IF(ISBLANK(Table1[[#This Row],[Date]]), ,MONTH(Table1[[#This Row],[Date]]))</f>
        <v>0</v>
      </c>
      <c r="K2530" s="19">
        <f>Table1[[#This Row],[Final Meter Reading (km) ]]-Table1[[#This Row],[Initial Meter Reading (km) ]]</f>
        <v>0</v>
      </c>
      <c r="M2530" s="174">
        <f>IF(ISBLANK(Table1[[#This Row],[Fuel Used (in liters)]]),,Table1[[#This Row],[Distance Travelled (km)]]/Table1[[#This Row],[Fuel Used (in liters)]])</f>
        <v>0</v>
      </c>
    </row>
    <row r="2531" spans="2:13">
      <c r="B2531">
        <f>IF(ISBLANK(Table1[[#This Row],[Date]]), ,MONTH(Table1[[#This Row],[Date]]))</f>
        <v>0</v>
      </c>
      <c r="K2531" s="19">
        <f>Table1[[#This Row],[Final Meter Reading (km) ]]-Table1[[#This Row],[Initial Meter Reading (km) ]]</f>
        <v>0</v>
      </c>
      <c r="M2531" s="174">
        <f>IF(ISBLANK(Table1[[#This Row],[Fuel Used (in liters)]]),,Table1[[#This Row],[Distance Travelled (km)]]/Table1[[#This Row],[Fuel Used (in liters)]])</f>
        <v>0</v>
      </c>
    </row>
    <row r="2532" spans="2:13">
      <c r="B2532">
        <f>IF(ISBLANK(Table1[[#This Row],[Date]]), ,MONTH(Table1[[#This Row],[Date]]))</f>
        <v>0</v>
      </c>
      <c r="K2532" s="19">
        <f>Table1[[#This Row],[Final Meter Reading (km) ]]-Table1[[#This Row],[Initial Meter Reading (km) ]]</f>
        <v>0</v>
      </c>
      <c r="M2532" s="174">
        <f>IF(ISBLANK(Table1[[#This Row],[Fuel Used (in liters)]]),,Table1[[#This Row],[Distance Travelled (km)]]/Table1[[#This Row],[Fuel Used (in liters)]])</f>
        <v>0</v>
      </c>
    </row>
    <row r="2533" spans="2:13">
      <c r="B2533">
        <f>IF(ISBLANK(Table1[[#This Row],[Date]]), ,MONTH(Table1[[#This Row],[Date]]))</f>
        <v>0</v>
      </c>
      <c r="K2533" s="19">
        <f>Table1[[#This Row],[Final Meter Reading (km) ]]-Table1[[#This Row],[Initial Meter Reading (km) ]]</f>
        <v>0</v>
      </c>
      <c r="M2533" s="174">
        <f>IF(ISBLANK(Table1[[#This Row],[Fuel Used (in liters)]]),,Table1[[#This Row],[Distance Travelled (km)]]/Table1[[#This Row],[Fuel Used (in liters)]])</f>
        <v>0</v>
      </c>
    </row>
    <row r="2534" spans="2:13">
      <c r="B2534">
        <f>IF(ISBLANK(Table1[[#This Row],[Date]]), ,MONTH(Table1[[#This Row],[Date]]))</f>
        <v>0</v>
      </c>
      <c r="K2534" s="19">
        <f>Table1[[#This Row],[Final Meter Reading (km) ]]-Table1[[#This Row],[Initial Meter Reading (km) ]]</f>
        <v>0</v>
      </c>
      <c r="M2534" s="174">
        <f>IF(ISBLANK(Table1[[#This Row],[Fuel Used (in liters)]]),,Table1[[#This Row],[Distance Travelled (km)]]/Table1[[#This Row],[Fuel Used (in liters)]])</f>
        <v>0</v>
      </c>
    </row>
    <row r="2535" spans="2:13">
      <c r="B2535">
        <f>IF(ISBLANK(Table1[[#This Row],[Date]]), ,MONTH(Table1[[#This Row],[Date]]))</f>
        <v>0</v>
      </c>
      <c r="K2535" s="19">
        <f>Table1[[#This Row],[Final Meter Reading (km) ]]-Table1[[#This Row],[Initial Meter Reading (km) ]]</f>
        <v>0</v>
      </c>
      <c r="M2535" s="174">
        <f>IF(ISBLANK(Table1[[#This Row],[Fuel Used (in liters)]]),,Table1[[#This Row],[Distance Travelled (km)]]/Table1[[#This Row],[Fuel Used (in liters)]])</f>
        <v>0</v>
      </c>
    </row>
    <row r="2536" spans="2:13">
      <c r="B2536">
        <f>IF(ISBLANK(Table1[[#This Row],[Date]]), ,MONTH(Table1[[#This Row],[Date]]))</f>
        <v>0</v>
      </c>
      <c r="K2536" s="19">
        <f>Table1[[#This Row],[Final Meter Reading (km) ]]-Table1[[#This Row],[Initial Meter Reading (km) ]]</f>
        <v>0</v>
      </c>
      <c r="M2536" s="174">
        <f>IF(ISBLANK(Table1[[#This Row],[Fuel Used (in liters)]]),,Table1[[#This Row],[Distance Travelled (km)]]/Table1[[#This Row],[Fuel Used (in liters)]])</f>
        <v>0</v>
      </c>
    </row>
    <row r="2537" spans="2:13">
      <c r="B2537">
        <f>IF(ISBLANK(Table1[[#This Row],[Date]]), ,MONTH(Table1[[#This Row],[Date]]))</f>
        <v>0</v>
      </c>
      <c r="K2537" s="19">
        <f>Table1[[#This Row],[Final Meter Reading (km) ]]-Table1[[#This Row],[Initial Meter Reading (km) ]]</f>
        <v>0</v>
      </c>
      <c r="M2537" s="174">
        <f>IF(ISBLANK(Table1[[#This Row],[Fuel Used (in liters)]]),,Table1[[#This Row],[Distance Travelled (km)]]/Table1[[#This Row],[Fuel Used (in liters)]])</f>
        <v>0</v>
      </c>
    </row>
    <row r="2538" spans="2:13">
      <c r="B2538">
        <f>IF(ISBLANK(Table1[[#This Row],[Date]]), ,MONTH(Table1[[#This Row],[Date]]))</f>
        <v>0</v>
      </c>
      <c r="K2538" s="19">
        <f>Table1[[#This Row],[Final Meter Reading (km) ]]-Table1[[#This Row],[Initial Meter Reading (km) ]]</f>
        <v>0</v>
      </c>
      <c r="M2538" s="174">
        <f>IF(ISBLANK(Table1[[#This Row],[Fuel Used (in liters)]]),,Table1[[#This Row],[Distance Travelled (km)]]/Table1[[#This Row],[Fuel Used (in liters)]])</f>
        <v>0</v>
      </c>
    </row>
    <row r="2539" spans="2:13">
      <c r="B2539">
        <f>IF(ISBLANK(Table1[[#This Row],[Date]]), ,MONTH(Table1[[#This Row],[Date]]))</f>
        <v>0</v>
      </c>
      <c r="K2539" s="19">
        <f>Table1[[#This Row],[Final Meter Reading (km) ]]-Table1[[#This Row],[Initial Meter Reading (km) ]]</f>
        <v>0</v>
      </c>
      <c r="M2539" s="174">
        <f>IF(ISBLANK(Table1[[#This Row],[Fuel Used (in liters)]]),,Table1[[#This Row],[Distance Travelled (km)]]/Table1[[#This Row],[Fuel Used (in liters)]])</f>
        <v>0</v>
      </c>
    </row>
    <row r="2540" spans="2:13">
      <c r="B2540">
        <f>IF(ISBLANK(Table1[[#This Row],[Date]]), ,MONTH(Table1[[#This Row],[Date]]))</f>
        <v>0</v>
      </c>
      <c r="K2540" s="19">
        <f>Table1[[#This Row],[Final Meter Reading (km) ]]-Table1[[#This Row],[Initial Meter Reading (km) ]]</f>
        <v>0</v>
      </c>
      <c r="M2540" s="174">
        <f>IF(ISBLANK(Table1[[#This Row],[Fuel Used (in liters)]]),,Table1[[#This Row],[Distance Travelled (km)]]/Table1[[#This Row],[Fuel Used (in liters)]])</f>
        <v>0</v>
      </c>
    </row>
    <row r="2541" spans="2:13">
      <c r="B2541">
        <f>IF(ISBLANK(Table1[[#This Row],[Date]]), ,MONTH(Table1[[#This Row],[Date]]))</f>
        <v>0</v>
      </c>
      <c r="K2541" s="19">
        <f>Table1[[#This Row],[Final Meter Reading (km) ]]-Table1[[#This Row],[Initial Meter Reading (km) ]]</f>
        <v>0</v>
      </c>
      <c r="M2541" s="174">
        <f>IF(ISBLANK(Table1[[#This Row],[Fuel Used (in liters)]]),,Table1[[#This Row],[Distance Travelled (km)]]/Table1[[#This Row],[Fuel Used (in liters)]])</f>
        <v>0</v>
      </c>
    </row>
    <row r="2542" spans="2:13">
      <c r="B2542">
        <f>IF(ISBLANK(Table1[[#This Row],[Date]]), ,MONTH(Table1[[#This Row],[Date]]))</f>
        <v>0</v>
      </c>
      <c r="K2542" s="19">
        <f>Table1[[#This Row],[Final Meter Reading (km) ]]-Table1[[#This Row],[Initial Meter Reading (km) ]]</f>
        <v>0</v>
      </c>
      <c r="M2542" s="174">
        <f>IF(ISBLANK(Table1[[#This Row],[Fuel Used (in liters)]]),,Table1[[#This Row],[Distance Travelled (km)]]/Table1[[#This Row],[Fuel Used (in liters)]])</f>
        <v>0</v>
      </c>
    </row>
    <row r="2543" spans="2:13">
      <c r="B2543">
        <f>IF(ISBLANK(Table1[[#This Row],[Date]]), ,MONTH(Table1[[#This Row],[Date]]))</f>
        <v>0</v>
      </c>
      <c r="K2543" s="19">
        <f>Table1[[#This Row],[Final Meter Reading (km) ]]-Table1[[#This Row],[Initial Meter Reading (km) ]]</f>
        <v>0</v>
      </c>
      <c r="M2543" s="174">
        <f>IF(ISBLANK(Table1[[#This Row],[Fuel Used (in liters)]]),,Table1[[#This Row],[Distance Travelled (km)]]/Table1[[#This Row],[Fuel Used (in liters)]])</f>
        <v>0</v>
      </c>
    </row>
    <row r="2544" spans="2:13">
      <c r="B2544">
        <f>IF(ISBLANK(Table1[[#This Row],[Date]]), ,MONTH(Table1[[#This Row],[Date]]))</f>
        <v>0</v>
      </c>
      <c r="K2544" s="19">
        <f>Table1[[#This Row],[Final Meter Reading (km) ]]-Table1[[#This Row],[Initial Meter Reading (km) ]]</f>
        <v>0</v>
      </c>
      <c r="M2544" s="174">
        <f>IF(ISBLANK(Table1[[#This Row],[Fuel Used (in liters)]]),,Table1[[#This Row],[Distance Travelled (km)]]/Table1[[#This Row],[Fuel Used (in liters)]])</f>
        <v>0</v>
      </c>
    </row>
    <row r="2545" spans="2:13">
      <c r="B2545">
        <f>IF(ISBLANK(Table1[[#This Row],[Date]]), ,MONTH(Table1[[#This Row],[Date]]))</f>
        <v>0</v>
      </c>
      <c r="K2545" s="19">
        <f>Table1[[#This Row],[Final Meter Reading (km) ]]-Table1[[#This Row],[Initial Meter Reading (km) ]]</f>
        <v>0</v>
      </c>
      <c r="M2545" s="174">
        <f>IF(ISBLANK(Table1[[#This Row],[Fuel Used (in liters)]]),,Table1[[#This Row],[Distance Travelled (km)]]/Table1[[#This Row],[Fuel Used (in liters)]])</f>
        <v>0</v>
      </c>
    </row>
    <row r="2546" spans="2:13">
      <c r="B2546">
        <f>IF(ISBLANK(Table1[[#This Row],[Date]]), ,MONTH(Table1[[#This Row],[Date]]))</f>
        <v>0</v>
      </c>
      <c r="K2546" s="19">
        <f>Table1[[#This Row],[Final Meter Reading (km) ]]-Table1[[#This Row],[Initial Meter Reading (km) ]]</f>
        <v>0</v>
      </c>
      <c r="M2546" s="174">
        <f>IF(ISBLANK(Table1[[#This Row],[Fuel Used (in liters)]]),,Table1[[#This Row],[Distance Travelled (km)]]/Table1[[#This Row],[Fuel Used (in liters)]])</f>
        <v>0</v>
      </c>
    </row>
    <row r="2547" spans="2:13">
      <c r="B2547">
        <f>IF(ISBLANK(Table1[[#This Row],[Date]]), ,MONTH(Table1[[#This Row],[Date]]))</f>
        <v>0</v>
      </c>
      <c r="K2547" s="19">
        <f>Table1[[#This Row],[Final Meter Reading (km) ]]-Table1[[#This Row],[Initial Meter Reading (km) ]]</f>
        <v>0</v>
      </c>
      <c r="M2547" s="174">
        <f>IF(ISBLANK(Table1[[#This Row],[Fuel Used (in liters)]]),,Table1[[#This Row],[Distance Travelled (km)]]/Table1[[#This Row],[Fuel Used (in liters)]])</f>
        <v>0</v>
      </c>
    </row>
    <row r="2548" spans="2:13">
      <c r="B2548">
        <f>IF(ISBLANK(Table1[[#This Row],[Date]]), ,MONTH(Table1[[#This Row],[Date]]))</f>
        <v>0</v>
      </c>
      <c r="K2548" s="19">
        <f>Table1[[#This Row],[Final Meter Reading (km) ]]-Table1[[#This Row],[Initial Meter Reading (km) ]]</f>
        <v>0</v>
      </c>
      <c r="M2548" s="174">
        <f>IF(ISBLANK(Table1[[#This Row],[Fuel Used (in liters)]]),,Table1[[#This Row],[Distance Travelled (km)]]/Table1[[#This Row],[Fuel Used (in liters)]])</f>
        <v>0</v>
      </c>
    </row>
    <row r="2549" spans="2:13">
      <c r="B2549">
        <f>IF(ISBLANK(Table1[[#This Row],[Date]]), ,MONTH(Table1[[#This Row],[Date]]))</f>
        <v>0</v>
      </c>
      <c r="K2549" s="19">
        <f>Table1[[#This Row],[Final Meter Reading (km) ]]-Table1[[#This Row],[Initial Meter Reading (km) ]]</f>
        <v>0</v>
      </c>
      <c r="M2549" s="174">
        <f>IF(ISBLANK(Table1[[#This Row],[Fuel Used (in liters)]]),,Table1[[#This Row],[Distance Travelled (km)]]/Table1[[#This Row],[Fuel Used (in liters)]])</f>
        <v>0</v>
      </c>
    </row>
    <row r="2550" spans="2:13">
      <c r="B2550">
        <f>IF(ISBLANK(Table1[[#This Row],[Date]]), ,MONTH(Table1[[#This Row],[Date]]))</f>
        <v>0</v>
      </c>
      <c r="K2550" s="19">
        <f>Table1[[#This Row],[Final Meter Reading (km) ]]-Table1[[#This Row],[Initial Meter Reading (km) ]]</f>
        <v>0</v>
      </c>
      <c r="M2550" s="174">
        <f>IF(ISBLANK(Table1[[#This Row],[Fuel Used (in liters)]]),,Table1[[#This Row],[Distance Travelled (km)]]/Table1[[#This Row],[Fuel Used (in liters)]])</f>
        <v>0</v>
      </c>
    </row>
    <row r="2551" spans="2:13">
      <c r="B2551">
        <f>IF(ISBLANK(Table1[[#This Row],[Date]]), ,MONTH(Table1[[#This Row],[Date]]))</f>
        <v>0</v>
      </c>
      <c r="K2551" s="19">
        <f>Table1[[#This Row],[Final Meter Reading (km) ]]-Table1[[#This Row],[Initial Meter Reading (km) ]]</f>
        <v>0</v>
      </c>
      <c r="M2551" s="174">
        <f>IF(ISBLANK(Table1[[#This Row],[Fuel Used (in liters)]]),,Table1[[#This Row],[Distance Travelled (km)]]/Table1[[#This Row],[Fuel Used (in liters)]])</f>
        <v>0</v>
      </c>
    </row>
    <row r="2552" spans="2:13">
      <c r="B2552">
        <f>IF(ISBLANK(Table1[[#This Row],[Date]]), ,MONTH(Table1[[#This Row],[Date]]))</f>
        <v>0</v>
      </c>
      <c r="K2552" s="19">
        <f>Table1[[#This Row],[Final Meter Reading (km) ]]-Table1[[#This Row],[Initial Meter Reading (km) ]]</f>
        <v>0</v>
      </c>
      <c r="M2552" s="174">
        <f>IF(ISBLANK(Table1[[#This Row],[Fuel Used (in liters)]]),,Table1[[#This Row],[Distance Travelled (km)]]/Table1[[#This Row],[Fuel Used (in liters)]])</f>
        <v>0</v>
      </c>
    </row>
    <row r="2553" spans="2:13">
      <c r="B2553">
        <f>IF(ISBLANK(Table1[[#This Row],[Date]]), ,MONTH(Table1[[#This Row],[Date]]))</f>
        <v>0</v>
      </c>
      <c r="K2553" s="19">
        <f>Table1[[#This Row],[Final Meter Reading (km) ]]-Table1[[#This Row],[Initial Meter Reading (km) ]]</f>
        <v>0</v>
      </c>
      <c r="M2553" s="174">
        <f>IF(ISBLANK(Table1[[#This Row],[Fuel Used (in liters)]]),,Table1[[#This Row],[Distance Travelled (km)]]/Table1[[#This Row],[Fuel Used (in liters)]])</f>
        <v>0</v>
      </c>
    </row>
    <row r="2554" spans="2:13">
      <c r="B2554">
        <f>IF(ISBLANK(Table1[[#This Row],[Date]]), ,MONTH(Table1[[#This Row],[Date]]))</f>
        <v>0</v>
      </c>
      <c r="K2554" s="19">
        <f>Table1[[#This Row],[Final Meter Reading (km) ]]-Table1[[#This Row],[Initial Meter Reading (km) ]]</f>
        <v>0</v>
      </c>
      <c r="M2554" s="174">
        <f>IF(ISBLANK(Table1[[#This Row],[Fuel Used (in liters)]]),,Table1[[#This Row],[Distance Travelled (km)]]/Table1[[#This Row],[Fuel Used (in liters)]])</f>
        <v>0</v>
      </c>
    </row>
    <row r="2555" spans="2:13">
      <c r="B2555">
        <f>IF(ISBLANK(Table1[[#This Row],[Date]]), ,MONTH(Table1[[#This Row],[Date]]))</f>
        <v>0</v>
      </c>
      <c r="K2555" s="19">
        <f>Table1[[#This Row],[Final Meter Reading (km) ]]-Table1[[#This Row],[Initial Meter Reading (km) ]]</f>
        <v>0</v>
      </c>
      <c r="M2555" s="174">
        <f>IF(ISBLANK(Table1[[#This Row],[Fuel Used (in liters)]]),,Table1[[#This Row],[Distance Travelled (km)]]/Table1[[#This Row],[Fuel Used (in liters)]])</f>
        <v>0</v>
      </c>
    </row>
    <row r="2556" spans="2:13">
      <c r="B2556">
        <f>IF(ISBLANK(Table1[[#This Row],[Date]]), ,MONTH(Table1[[#This Row],[Date]]))</f>
        <v>0</v>
      </c>
      <c r="K2556" s="19">
        <f>Table1[[#This Row],[Final Meter Reading (km) ]]-Table1[[#This Row],[Initial Meter Reading (km) ]]</f>
        <v>0</v>
      </c>
      <c r="M2556" s="174">
        <f>IF(ISBLANK(Table1[[#This Row],[Fuel Used (in liters)]]),,Table1[[#This Row],[Distance Travelled (km)]]/Table1[[#This Row],[Fuel Used (in liters)]])</f>
        <v>0</v>
      </c>
    </row>
    <row r="2557" spans="2:13">
      <c r="B2557">
        <f>IF(ISBLANK(Table1[[#This Row],[Date]]), ,MONTH(Table1[[#This Row],[Date]]))</f>
        <v>0</v>
      </c>
      <c r="K2557" s="19">
        <f>Table1[[#This Row],[Final Meter Reading (km) ]]-Table1[[#This Row],[Initial Meter Reading (km) ]]</f>
        <v>0</v>
      </c>
      <c r="M2557" s="174">
        <f>IF(ISBLANK(Table1[[#This Row],[Fuel Used (in liters)]]),,Table1[[#This Row],[Distance Travelled (km)]]/Table1[[#This Row],[Fuel Used (in liters)]])</f>
        <v>0</v>
      </c>
    </row>
    <row r="2558" spans="2:13">
      <c r="B2558">
        <f>IF(ISBLANK(Table1[[#This Row],[Date]]), ,MONTH(Table1[[#This Row],[Date]]))</f>
        <v>0</v>
      </c>
      <c r="K2558" s="19">
        <f>Table1[[#This Row],[Final Meter Reading (km) ]]-Table1[[#This Row],[Initial Meter Reading (km) ]]</f>
        <v>0</v>
      </c>
      <c r="M2558" s="174">
        <f>IF(ISBLANK(Table1[[#This Row],[Fuel Used (in liters)]]),,Table1[[#This Row],[Distance Travelled (km)]]/Table1[[#This Row],[Fuel Used (in liters)]])</f>
        <v>0</v>
      </c>
    </row>
    <row r="2559" spans="2:13">
      <c r="B2559">
        <f>IF(ISBLANK(Table1[[#This Row],[Date]]), ,MONTH(Table1[[#This Row],[Date]]))</f>
        <v>0</v>
      </c>
      <c r="K2559" s="19">
        <f>Table1[[#This Row],[Final Meter Reading (km) ]]-Table1[[#This Row],[Initial Meter Reading (km) ]]</f>
        <v>0</v>
      </c>
      <c r="M2559" s="174">
        <f>IF(ISBLANK(Table1[[#This Row],[Fuel Used (in liters)]]),,Table1[[#This Row],[Distance Travelled (km)]]/Table1[[#This Row],[Fuel Used (in liters)]])</f>
        <v>0</v>
      </c>
    </row>
    <row r="2560" spans="2:13">
      <c r="B2560">
        <f>IF(ISBLANK(Table1[[#This Row],[Date]]), ,MONTH(Table1[[#This Row],[Date]]))</f>
        <v>0</v>
      </c>
      <c r="K2560" s="19">
        <f>Table1[[#This Row],[Final Meter Reading (km) ]]-Table1[[#This Row],[Initial Meter Reading (km) ]]</f>
        <v>0</v>
      </c>
      <c r="M2560" s="174">
        <f>IF(ISBLANK(Table1[[#This Row],[Fuel Used (in liters)]]),,Table1[[#This Row],[Distance Travelled (km)]]/Table1[[#This Row],[Fuel Used (in liters)]])</f>
        <v>0</v>
      </c>
    </row>
    <row r="2561" spans="2:13">
      <c r="B2561">
        <f>IF(ISBLANK(Table1[[#This Row],[Date]]), ,MONTH(Table1[[#This Row],[Date]]))</f>
        <v>0</v>
      </c>
      <c r="K2561" s="19">
        <f>Table1[[#This Row],[Final Meter Reading (km) ]]-Table1[[#This Row],[Initial Meter Reading (km) ]]</f>
        <v>0</v>
      </c>
      <c r="M2561" s="174">
        <f>IF(ISBLANK(Table1[[#This Row],[Fuel Used (in liters)]]),,Table1[[#This Row],[Distance Travelled (km)]]/Table1[[#This Row],[Fuel Used (in liters)]])</f>
        <v>0</v>
      </c>
    </row>
    <row r="2562" spans="2:13">
      <c r="B2562">
        <f>IF(ISBLANK(Table1[[#This Row],[Date]]), ,MONTH(Table1[[#This Row],[Date]]))</f>
        <v>0</v>
      </c>
      <c r="K2562" s="19">
        <f>Table1[[#This Row],[Final Meter Reading (km) ]]-Table1[[#This Row],[Initial Meter Reading (km) ]]</f>
        <v>0</v>
      </c>
      <c r="M2562" s="174">
        <f>IF(ISBLANK(Table1[[#This Row],[Fuel Used (in liters)]]),,Table1[[#This Row],[Distance Travelled (km)]]/Table1[[#This Row],[Fuel Used (in liters)]])</f>
        <v>0</v>
      </c>
    </row>
    <row r="2563" spans="2:13">
      <c r="B2563">
        <f>IF(ISBLANK(Table1[[#This Row],[Date]]), ,MONTH(Table1[[#This Row],[Date]]))</f>
        <v>0</v>
      </c>
      <c r="K2563" s="19">
        <f>Table1[[#This Row],[Final Meter Reading (km) ]]-Table1[[#This Row],[Initial Meter Reading (km) ]]</f>
        <v>0</v>
      </c>
      <c r="M2563" s="174">
        <f>IF(ISBLANK(Table1[[#This Row],[Fuel Used (in liters)]]),,Table1[[#This Row],[Distance Travelled (km)]]/Table1[[#This Row],[Fuel Used (in liters)]])</f>
        <v>0</v>
      </c>
    </row>
    <row r="2564" spans="2:13">
      <c r="B2564">
        <f>IF(ISBLANK(Table1[[#This Row],[Date]]), ,MONTH(Table1[[#This Row],[Date]]))</f>
        <v>0</v>
      </c>
      <c r="K2564" s="19">
        <f>Table1[[#This Row],[Final Meter Reading (km) ]]-Table1[[#This Row],[Initial Meter Reading (km) ]]</f>
        <v>0</v>
      </c>
      <c r="M2564" s="174">
        <f>IF(ISBLANK(Table1[[#This Row],[Fuel Used (in liters)]]),,Table1[[#This Row],[Distance Travelled (km)]]/Table1[[#This Row],[Fuel Used (in liters)]])</f>
        <v>0</v>
      </c>
    </row>
    <row r="2565" spans="2:13">
      <c r="B2565">
        <f>IF(ISBLANK(Table1[[#This Row],[Date]]), ,MONTH(Table1[[#This Row],[Date]]))</f>
        <v>0</v>
      </c>
      <c r="K2565" s="19">
        <f>Table1[[#This Row],[Final Meter Reading (km) ]]-Table1[[#This Row],[Initial Meter Reading (km) ]]</f>
        <v>0</v>
      </c>
      <c r="M2565" s="174">
        <f>IF(ISBLANK(Table1[[#This Row],[Fuel Used (in liters)]]),,Table1[[#This Row],[Distance Travelled (km)]]/Table1[[#This Row],[Fuel Used (in liters)]])</f>
        <v>0</v>
      </c>
    </row>
    <row r="2566" spans="2:13">
      <c r="B2566">
        <f>IF(ISBLANK(Table1[[#This Row],[Date]]), ,MONTH(Table1[[#This Row],[Date]]))</f>
        <v>0</v>
      </c>
      <c r="K2566" s="19">
        <f>Table1[[#This Row],[Final Meter Reading (km) ]]-Table1[[#This Row],[Initial Meter Reading (km) ]]</f>
        <v>0</v>
      </c>
      <c r="M2566" s="174">
        <f>IF(ISBLANK(Table1[[#This Row],[Fuel Used (in liters)]]),,Table1[[#This Row],[Distance Travelled (km)]]/Table1[[#This Row],[Fuel Used (in liters)]])</f>
        <v>0</v>
      </c>
    </row>
    <row r="2567" spans="2:13">
      <c r="B2567">
        <f>IF(ISBLANK(Table1[[#This Row],[Date]]), ,MONTH(Table1[[#This Row],[Date]]))</f>
        <v>0</v>
      </c>
      <c r="K2567" s="19">
        <f>Table1[[#This Row],[Final Meter Reading (km) ]]-Table1[[#This Row],[Initial Meter Reading (km) ]]</f>
        <v>0</v>
      </c>
      <c r="M2567" s="174">
        <f>IF(ISBLANK(Table1[[#This Row],[Fuel Used (in liters)]]),,Table1[[#This Row],[Distance Travelled (km)]]/Table1[[#This Row],[Fuel Used (in liters)]])</f>
        <v>0</v>
      </c>
    </row>
    <row r="2568" spans="2:13">
      <c r="B2568">
        <f>IF(ISBLANK(Table1[[#This Row],[Date]]), ,MONTH(Table1[[#This Row],[Date]]))</f>
        <v>0</v>
      </c>
      <c r="K2568" s="19">
        <f>Table1[[#This Row],[Final Meter Reading (km) ]]-Table1[[#This Row],[Initial Meter Reading (km) ]]</f>
        <v>0</v>
      </c>
      <c r="M2568" s="174">
        <f>IF(ISBLANK(Table1[[#This Row],[Fuel Used (in liters)]]),,Table1[[#This Row],[Distance Travelled (km)]]/Table1[[#This Row],[Fuel Used (in liters)]])</f>
        <v>0</v>
      </c>
    </row>
    <row r="2569" spans="2:13">
      <c r="B2569">
        <f>IF(ISBLANK(Table1[[#This Row],[Date]]), ,MONTH(Table1[[#This Row],[Date]]))</f>
        <v>0</v>
      </c>
      <c r="K2569" s="19">
        <f>Table1[[#This Row],[Final Meter Reading (km) ]]-Table1[[#This Row],[Initial Meter Reading (km) ]]</f>
        <v>0</v>
      </c>
      <c r="M2569" s="174">
        <f>IF(ISBLANK(Table1[[#This Row],[Fuel Used (in liters)]]),,Table1[[#This Row],[Distance Travelled (km)]]/Table1[[#This Row],[Fuel Used (in liters)]])</f>
        <v>0</v>
      </c>
    </row>
    <row r="2570" spans="2:13">
      <c r="B2570">
        <f>IF(ISBLANK(Table1[[#This Row],[Date]]), ,MONTH(Table1[[#This Row],[Date]]))</f>
        <v>0</v>
      </c>
      <c r="K2570" s="19">
        <f>Table1[[#This Row],[Final Meter Reading (km) ]]-Table1[[#This Row],[Initial Meter Reading (km) ]]</f>
        <v>0</v>
      </c>
      <c r="M2570" s="174">
        <f>IF(ISBLANK(Table1[[#This Row],[Fuel Used (in liters)]]),,Table1[[#This Row],[Distance Travelled (km)]]/Table1[[#This Row],[Fuel Used (in liters)]])</f>
        <v>0</v>
      </c>
    </row>
    <row r="2571" spans="2:13">
      <c r="B2571">
        <f>IF(ISBLANK(Table1[[#This Row],[Date]]), ,MONTH(Table1[[#This Row],[Date]]))</f>
        <v>0</v>
      </c>
      <c r="K2571" s="19">
        <f>Table1[[#This Row],[Final Meter Reading (km) ]]-Table1[[#This Row],[Initial Meter Reading (km) ]]</f>
        <v>0</v>
      </c>
      <c r="M2571" s="174">
        <f>IF(ISBLANK(Table1[[#This Row],[Fuel Used (in liters)]]),,Table1[[#This Row],[Distance Travelled (km)]]/Table1[[#This Row],[Fuel Used (in liters)]])</f>
        <v>0</v>
      </c>
    </row>
    <row r="2572" spans="2:13">
      <c r="B2572">
        <f>IF(ISBLANK(Table1[[#This Row],[Date]]), ,MONTH(Table1[[#This Row],[Date]]))</f>
        <v>0</v>
      </c>
      <c r="K2572" s="19">
        <f>Table1[[#This Row],[Final Meter Reading (km) ]]-Table1[[#This Row],[Initial Meter Reading (km) ]]</f>
        <v>0</v>
      </c>
      <c r="M2572" s="174">
        <f>IF(ISBLANK(Table1[[#This Row],[Fuel Used (in liters)]]),,Table1[[#This Row],[Distance Travelled (km)]]/Table1[[#This Row],[Fuel Used (in liters)]])</f>
        <v>0</v>
      </c>
    </row>
    <row r="2573" spans="2:13">
      <c r="B2573">
        <f>IF(ISBLANK(Table1[[#This Row],[Date]]), ,MONTH(Table1[[#This Row],[Date]]))</f>
        <v>0</v>
      </c>
      <c r="K2573" s="19">
        <f>Table1[[#This Row],[Final Meter Reading (km) ]]-Table1[[#This Row],[Initial Meter Reading (km) ]]</f>
        <v>0</v>
      </c>
      <c r="M2573" s="174">
        <f>IF(ISBLANK(Table1[[#This Row],[Fuel Used (in liters)]]),,Table1[[#This Row],[Distance Travelled (km)]]/Table1[[#This Row],[Fuel Used (in liters)]])</f>
        <v>0</v>
      </c>
    </row>
    <row r="2574" spans="2:13">
      <c r="B2574">
        <f>IF(ISBLANK(Table1[[#This Row],[Date]]), ,MONTH(Table1[[#This Row],[Date]]))</f>
        <v>0</v>
      </c>
      <c r="K2574" s="19">
        <f>Table1[[#This Row],[Final Meter Reading (km) ]]-Table1[[#This Row],[Initial Meter Reading (km) ]]</f>
        <v>0</v>
      </c>
      <c r="M2574" s="174">
        <f>IF(ISBLANK(Table1[[#This Row],[Fuel Used (in liters)]]),,Table1[[#This Row],[Distance Travelled (km)]]/Table1[[#This Row],[Fuel Used (in liters)]])</f>
        <v>0</v>
      </c>
    </row>
    <row r="2575" spans="2:13">
      <c r="B2575">
        <f>IF(ISBLANK(Table1[[#This Row],[Date]]), ,MONTH(Table1[[#This Row],[Date]]))</f>
        <v>0</v>
      </c>
      <c r="K2575" s="19">
        <f>Table1[[#This Row],[Final Meter Reading (km) ]]-Table1[[#This Row],[Initial Meter Reading (km) ]]</f>
        <v>0</v>
      </c>
      <c r="M2575" s="174">
        <f>IF(ISBLANK(Table1[[#This Row],[Fuel Used (in liters)]]),,Table1[[#This Row],[Distance Travelled (km)]]/Table1[[#This Row],[Fuel Used (in liters)]])</f>
        <v>0</v>
      </c>
    </row>
    <row r="2576" spans="2:13">
      <c r="B2576">
        <f>IF(ISBLANK(Table1[[#This Row],[Date]]), ,MONTH(Table1[[#This Row],[Date]]))</f>
        <v>0</v>
      </c>
      <c r="K2576" s="19">
        <f>Table1[[#This Row],[Final Meter Reading (km) ]]-Table1[[#This Row],[Initial Meter Reading (km) ]]</f>
        <v>0</v>
      </c>
      <c r="M2576" s="174">
        <f>IF(ISBLANK(Table1[[#This Row],[Fuel Used (in liters)]]),,Table1[[#This Row],[Distance Travelled (km)]]/Table1[[#This Row],[Fuel Used (in liters)]])</f>
        <v>0</v>
      </c>
    </row>
    <row r="2577" spans="2:13">
      <c r="B2577">
        <f>IF(ISBLANK(Table1[[#This Row],[Date]]), ,MONTH(Table1[[#This Row],[Date]]))</f>
        <v>0</v>
      </c>
      <c r="K2577" s="19">
        <f>Table1[[#This Row],[Final Meter Reading (km) ]]-Table1[[#This Row],[Initial Meter Reading (km) ]]</f>
        <v>0</v>
      </c>
      <c r="M2577" s="174">
        <f>IF(ISBLANK(Table1[[#This Row],[Fuel Used (in liters)]]),,Table1[[#This Row],[Distance Travelled (km)]]/Table1[[#This Row],[Fuel Used (in liters)]])</f>
        <v>0</v>
      </c>
    </row>
    <row r="2578" spans="2:13">
      <c r="B2578">
        <f>IF(ISBLANK(Table1[[#This Row],[Date]]), ,MONTH(Table1[[#This Row],[Date]]))</f>
        <v>0</v>
      </c>
      <c r="K2578" s="19">
        <f>Table1[[#This Row],[Final Meter Reading (km) ]]-Table1[[#This Row],[Initial Meter Reading (km) ]]</f>
        <v>0</v>
      </c>
      <c r="M2578" s="174">
        <f>IF(ISBLANK(Table1[[#This Row],[Fuel Used (in liters)]]),,Table1[[#This Row],[Distance Travelled (km)]]/Table1[[#This Row],[Fuel Used (in liters)]])</f>
        <v>0</v>
      </c>
    </row>
    <row r="2579" spans="2:13">
      <c r="B2579">
        <f>IF(ISBLANK(Table1[[#This Row],[Date]]), ,MONTH(Table1[[#This Row],[Date]]))</f>
        <v>0</v>
      </c>
      <c r="K2579" s="19">
        <f>Table1[[#This Row],[Final Meter Reading (km) ]]-Table1[[#This Row],[Initial Meter Reading (km) ]]</f>
        <v>0</v>
      </c>
      <c r="M2579" s="174">
        <f>IF(ISBLANK(Table1[[#This Row],[Fuel Used (in liters)]]),,Table1[[#This Row],[Distance Travelled (km)]]/Table1[[#This Row],[Fuel Used (in liters)]])</f>
        <v>0</v>
      </c>
    </row>
    <row r="2580" spans="2:13">
      <c r="B2580">
        <f>IF(ISBLANK(Table1[[#This Row],[Date]]), ,MONTH(Table1[[#This Row],[Date]]))</f>
        <v>0</v>
      </c>
      <c r="K2580" s="19">
        <f>Table1[[#This Row],[Final Meter Reading (km) ]]-Table1[[#This Row],[Initial Meter Reading (km) ]]</f>
        <v>0</v>
      </c>
      <c r="M2580" s="174">
        <f>IF(ISBLANK(Table1[[#This Row],[Fuel Used (in liters)]]),,Table1[[#This Row],[Distance Travelled (km)]]/Table1[[#This Row],[Fuel Used (in liters)]])</f>
        <v>0</v>
      </c>
    </row>
    <row r="2581" spans="2:13">
      <c r="B2581">
        <f>IF(ISBLANK(Table1[[#This Row],[Date]]), ,MONTH(Table1[[#This Row],[Date]]))</f>
        <v>0</v>
      </c>
      <c r="K2581" s="19">
        <f>Table1[[#This Row],[Final Meter Reading (km) ]]-Table1[[#This Row],[Initial Meter Reading (km) ]]</f>
        <v>0</v>
      </c>
      <c r="M2581" s="174">
        <f>IF(ISBLANK(Table1[[#This Row],[Fuel Used (in liters)]]),,Table1[[#This Row],[Distance Travelled (km)]]/Table1[[#This Row],[Fuel Used (in liters)]])</f>
        <v>0</v>
      </c>
    </row>
    <row r="2582" spans="2:13">
      <c r="B2582">
        <f>IF(ISBLANK(Table1[[#This Row],[Date]]), ,MONTH(Table1[[#This Row],[Date]]))</f>
        <v>0</v>
      </c>
      <c r="K2582" s="19">
        <f>Table1[[#This Row],[Final Meter Reading (km) ]]-Table1[[#This Row],[Initial Meter Reading (km) ]]</f>
        <v>0</v>
      </c>
      <c r="M2582" s="174">
        <f>IF(ISBLANK(Table1[[#This Row],[Fuel Used (in liters)]]),,Table1[[#This Row],[Distance Travelled (km)]]/Table1[[#This Row],[Fuel Used (in liters)]])</f>
        <v>0</v>
      </c>
    </row>
    <row r="2583" spans="2:13">
      <c r="B2583">
        <f>IF(ISBLANK(Table1[[#This Row],[Date]]), ,MONTH(Table1[[#This Row],[Date]]))</f>
        <v>0</v>
      </c>
      <c r="K2583" s="19">
        <f>Table1[[#This Row],[Final Meter Reading (km) ]]-Table1[[#This Row],[Initial Meter Reading (km) ]]</f>
        <v>0</v>
      </c>
      <c r="M2583" s="174">
        <f>IF(ISBLANK(Table1[[#This Row],[Fuel Used (in liters)]]),,Table1[[#This Row],[Distance Travelled (km)]]/Table1[[#This Row],[Fuel Used (in liters)]])</f>
        <v>0</v>
      </c>
    </row>
    <row r="2584" spans="2:13">
      <c r="B2584">
        <f>IF(ISBLANK(Table1[[#This Row],[Date]]), ,MONTH(Table1[[#This Row],[Date]]))</f>
        <v>0</v>
      </c>
      <c r="K2584" s="19">
        <f>Table1[[#This Row],[Final Meter Reading (km) ]]-Table1[[#This Row],[Initial Meter Reading (km) ]]</f>
        <v>0</v>
      </c>
      <c r="M2584" s="174">
        <f>IF(ISBLANK(Table1[[#This Row],[Fuel Used (in liters)]]),,Table1[[#This Row],[Distance Travelled (km)]]/Table1[[#This Row],[Fuel Used (in liters)]])</f>
        <v>0</v>
      </c>
    </row>
    <row r="2585" spans="2:13">
      <c r="B2585">
        <f>IF(ISBLANK(Table1[[#This Row],[Date]]), ,MONTH(Table1[[#This Row],[Date]]))</f>
        <v>0</v>
      </c>
      <c r="K2585" s="19">
        <f>Table1[[#This Row],[Final Meter Reading (km) ]]-Table1[[#This Row],[Initial Meter Reading (km) ]]</f>
        <v>0</v>
      </c>
      <c r="M2585" s="174">
        <f>IF(ISBLANK(Table1[[#This Row],[Fuel Used (in liters)]]),,Table1[[#This Row],[Distance Travelled (km)]]/Table1[[#This Row],[Fuel Used (in liters)]])</f>
        <v>0</v>
      </c>
    </row>
    <row r="2586" spans="2:13">
      <c r="B2586">
        <f>IF(ISBLANK(Table1[[#This Row],[Date]]), ,MONTH(Table1[[#This Row],[Date]]))</f>
        <v>0</v>
      </c>
      <c r="K2586" s="19">
        <f>Table1[[#This Row],[Final Meter Reading (km) ]]-Table1[[#This Row],[Initial Meter Reading (km) ]]</f>
        <v>0</v>
      </c>
      <c r="M2586" s="174">
        <f>IF(ISBLANK(Table1[[#This Row],[Fuel Used (in liters)]]),,Table1[[#This Row],[Distance Travelled (km)]]/Table1[[#This Row],[Fuel Used (in liters)]])</f>
        <v>0</v>
      </c>
    </row>
    <row r="2587" spans="2:13">
      <c r="B2587">
        <f>IF(ISBLANK(Table1[[#This Row],[Date]]), ,MONTH(Table1[[#This Row],[Date]]))</f>
        <v>0</v>
      </c>
      <c r="K2587" s="19">
        <f>Table1[[#This Row],[Final Meter Reading (km) ]]-Table1[[#This Row],[Initial Meter Reading (km) ]]</f>
        <v>0</v>
      </c>
      <c r="M2587" s="174">
        <f>IF(ISBLANK(Table1[[#This Row],[Fuel Used (in liters)]]),,Table1[[#This Row],[Distance Travelled (km)]]/Table1[[#This Row],[Fuel Used (in liters)]])</f>
        <v>0</v>
      </c>
    </row>
    <row r="2588" spans="2:13">
      <c r="B2588">
        <f>IF(ISBLANK(Table1[[#This Row],[Date]]), ,MONTH(Table1[[#This Row],[Date]]))</f>
        <v>0</v>
      </c>
      <c r="K2588" s="19">
        <f>Table1[[#This Row],[Final Meter Reading (km) ]]-Table1[[#This Row],[Initial Meter Reading (km) ]]</f>
        <v>0</v>
      </c>
      <c r="M2588" s="174">
        <f>IF(ISBLANK(Table1[[#This Row],[Fuel Used (in liters)]]),,Table1[[#This Row],[Distance Travelled (km)]]/Table1[[#This Row],[Fuel Used (in liters)]])</f>
        <v>0</v>
      </c>
    </row>
    <row r="2589" spans="2:13">
      <c r="B2589">
        <f>IF(ISBLANK(Table1[[#This Row],[Date]]), ,MONTH(Table1[[#This Row],[Date]]))</f>
        <v>0</v>
      </c>
      <c r="K2589" s="19">
        <f>Table1[[#This Row],[Final Meter Reading (km) ]]-Table1[[#This Row],[Initial Meter Reading (km) ]]</f>
        <v>0</v>
      </c>
      <c r="M2589" s="174">
        <f>IF(ISBLANK(Table1[[#This Row],[Fuel Used (in liters)]]),,Table1[[#This Row],[Distance Travelled (km)]]/Table1[[#This Row],[Fuel Used (in liters)]])</f>
        <v>0</v>
      </c>
    </row>
    <row r="2590" spans="2:13">
      <c r="B2590">
        <f>IF(ISBLANK(Table1[[#This Row],[Date]]), ,MONTH(Table1[[#This Row],[Date]]))</f>
        <v>0</v>
      </c>
      <c r="K2590" s="19">
        <f>Table1[[#This Row],[Final Meter Reading (km) ]]-Table1[[#This Row],[Initial Meter Reading (km) ]]</f>
        <v>0</v>
      </c>
      <c r="M2590" s="174">
        <f>IF(ISBLANK(Table1[[#This Row],[Fuel Used (in liters)]]),,Table1[[#This Row],[Distance Travelled (km)]]/Table1[[#This Row],[Fuel Used (in liters)]])</f>
        <v>0</v>
      </c>
    </row>
    <row r="2591" spans="2:13">
      <c r="B2591">
        <f>IF(ISBLANK(Table1[[#This Row],[Date]]), ,MONTH(Table1[[#This Row],[Date]]))</f>
        <v>0</v>
      </c>
      <c r="K2591" s="19">
        <f>Table1[[#This Row],[Final Meter Reading (km) ]]-Table1[[#This Row],[Initial Meter Reading (km) ]]</f>
        <v>0</v>
      </c>
      <c r="M2591" s="174">
        <f>IF(ISBLANK(Table1[[#This Row],[Fuel Used (in liters)]]),,Table1[[#This Row],[Distance Travelled (km)]]/Table1[[#This Row],[Fuel Used (in liters)]])</f>
        <v>0</v>
      </c>
    </row>
    <row r="2592" spans="2:13">
      <c r="B2592">
        <f>IF(ISBLANK(Table1[[#This Row],[Date]]), ,MONTH(Table1[[#This Row],[Date]]))</f>
        <v>0</v>
      </c>
      <c r="K2592" s="19">
        <f>Table1[[#This Row],[Final Meter Reading (km) ]]-Table1[[#This Row],[Initial Meter Reading (km) ]]</f>
        <v>0</v>
      </c>
      <c r="M2592" s="174">
        <f>IF(ISBLANK(Table1[[#This Row],[Fuel Used (in liters)]]),,Table1[[#This Row],[Distance Travelled (km)]]/Table1[[#This Row],[Fuel Used (in liters)]])</f>
        <v>0</v>
      </c>
    </row>
    <row r="2593" spans="2:13">
      <c r="B2593">
        <f>IF(ISBLANK(Table1[[#This Row],[Date]]), ,MONTH(Table1[[#This Row],[Date]]))</f>
        <v>0</v>
      </c>
      <c r="K2593" s="19">
        <f>Table1[[#This Row],[Final Meter Reading (km) ]]-Table1[[#This Row],[Initial Meter Reading (km) ]]</f>
        <v>0</v>
      </c>
      <c r="M2593" s="174">
        <f>IF(ISBLANK(Table1[[#This Row],[Fuel Used (in liters)]]),,Table1[[#This Row],[Distance Travelled (km)]]/Table1[[#This Row],[Fuel Used (in liters)]])</f>
        <v>0</v>
      </c>
    </row>
    <row r="2594" spans="2:13">
      <c r="B2594">
        <f>IF(ISBLANK(Table1[[#This Row],[Date]]), ,MONTH(Table1[[#This Row],[Date]]))</f>
        <v>0</v>
      </c>
      <c r="K2594" s="19">
        <f>Table1[[#This Row],[Final Meter Reading (km) ]]-Table1[[#This Row],[Initial Meter Reading (km) ]]</f>
        <v>0</v>
      </c>
      <c r="M2594" s="174">
        <f>IF(ISBLANK(Table1[[#This Row],[Fuel Used (in liters)]]),,Table1[[#This Row],[Distance Travelled (km)]]/Table1[[#This Row],[Fuel Used (in liters)]])</f>
        <v>0</v>
      </c>
    </row>
    <row r="2595" spans="2:13">
      <c r="B2595">
        <f>IF(ISBLANK(Table1[[#This Row],[Date]]), ,MONTH(Table1[[#This Row],[Date]]))</f>
        <v>0</v>
      </c>
      <c r="K2595" s="19">
        <f>Table1[[#This Row],[Final Meter Reading (km) ]]-Table1[[#This Row],[Initial Meter Reading (km) ]]</f>
        <v>0</v>
      </c>
      <c r="M2595" s="174">
        <f>IF(ISBLANK(Table1[[#This Row],[Fuel Used (in liters)]]),,Table1[[#This Row],[Distance Travelled (km)]]/Table1[[#This Row],[Fuel Used (in liters)]])</f>
        <v>0</v>
      </c>
    </row>
    <row r="2596" spans="2:13">
      <c r="B2596">
        <f>IF(ISBLANK(Table1[[#This Row],[Date]]), ,MONTH(Table1[[#This Row],[Date]]))</f>
        <v>0</v>
      </c>
      <c r="K2596" s="19">
        <f>Table1[[#This Row],[Final Meter Reading (km) ]]-Table1[[#This Row],[Initial Meter Reading (km) ]]</f>
        <v>0</v>
      </c>
      <c r="M2596" s="174">
        <f>IF(ISBLANK(Table1[[#This Row],[Fuel Used (in liters)]]),,Table1[[#This Row],[Distance Travelled (km)]]/Table1[[#This Row],[Fuel Used (in liters)]])</f>
        <v>0</v>
      </c>
    </row>
    <row r="2597" spans="2:13">
      <c r="B2597">
        <f>IF(ISBLANK(Table1[[#This Row],[Date]]), ,MONTH(Table1[[#This Row],[Date]]))</f>
        <v>0</v>
      </c>
      <c r="K2597" s="19">
        <f>Table1[[#This Row],[Final Meter Reading (km) ]]-Table1[[#This Row],[Initial Meter Reading (km) ]]</f>
        <v>0</v>
      </c>
      <c r="M2597" s="174">
        <f>IF(ISBLANK(Table1[[#This Row],[Fuel Used (in liters)]]),,Table1[[#This Row],[Distance Travelled (km)]]/Table1[[#This Row],[Fuel Used (in liters)]])</f>
        <v>0</v>
      </c>
    </row>
    <row r="2598" spans="2:13">
      <c r="B2598">
        <f>IF(ISBLANK(Table1[[#This Row],[Date]]), ,MONTH(Table1[[#This Row],[Date]]))</f>
        <v>0</v>
      </c>
      <c r="K2598" s="19">
        <f>Table1[[#This Row],[Final Meter Reading (km) ]]-Table1[[#This Row],[Initial Meter Reading (km) ]]</f>
        <v>0</v>
      </c>
      <c r="M2598" s="174">
        <f>IF(ISBLANK(Table1[[#This Row],[Fuel Used (in liters)]]),,Table1[[#This Row],[Distance Travelled (km)]]/Table1[[#This Row],[Fuel Used (in liters)]])</f>
        <v>0</v>
      </c>
    </row>
    <row r="2599" spans="2:13">
      <c r="B2599">
        <f>IF(ISBLANK(Table1[[#This Row],[Date]]), ,MONTH(Table1[[#This Row],[Date]]))</f>
        <v>0</v>
      </c>
      <c r="K2599" s="19">
        <f>Table1[[#This Row],[Final Meter Reading (km) ]]-Table1[[#This Row],[Initial Meter Reading (km) ]]</f>
        <v>0</v>
      </c>
      <c r="M2599" s="174">
        <f>IF(ISBLANK(Table1[[#This Row],[Fuel Used (in liters)]]),,Table1[[#This Row],[Distance Travelled (km)]]/Table1[[#This Row],[Fuel Used (in liters)]])</f>
        <v>0</v>
      </c>
    </row>
    <row r="2600" spans="2:13">
      <c r="B2600">
        <f>IF(ISBLANK(Table1[[#This Row],[Date]]), ,MONTH(Table1[[#This Row],[Date]]))</f>
        <v>0</v>
      </c>
      <c r="K2600" s="19">
        <f>Table1[[#This Row],[Final Meter Reading (km) ]]-Table1[[#This Row],[Initial Meter Reading (km) ]]</f>
        <v>0</v>
      </c>
      <c r="M2600" s="174">
        <f>IF(ISBLANK(Table1[[#This Row],[Fuel Used (in liters)]]),,Table1[[#This Row],[Distance Travelled (km)]]/Table1[[#This Row],[Fuel Used (in liters)]])</f>
        <v>0</v>
      </c>
    </row>
    <row r="2601" spans="2:13">
      <c r="B2601">
        <f>IF(ISBLANK(Table1[[#This Row],[Date]]), ,MONTH(Table1[[#This Row],[Date]]))</f>
        <v>0</v>
      </c>
      <c r="K2601" s="19">
        <f>Table1[[#This Row],[Final Meter Reading (km) ]]-Table1[[#This Row],[Initial Meter Reading (km) ]]</f>
        <v>0</v>
      </c>
      <c r="M2601" s="174">
        <f>IF(ISBLANK(Table1[[#This Row],[Fuel Used (in liters)]]),,Table1[[#This Row],[Distance Travelled (km)]]/Table1[[#This Row],[Fuel Used (in liters)]])</f>
        <v>0</v>
      </c>
    </row>
    <row r="2602" spans="2:13">
      <c r="B2602">
        <f>IF(ISBLANK(Table1[[#This Row],[Date]]), ,MONTH(Table1[[#This Row],[Date]]))</f>
        <v>0</v>
      </c>
      <c r="K2602" s="19">
        <f>Table1[[#This Row],[Final Meter Reading (km) ]]-Table1[[#This Row],[Initial Meter Reading (km) ]]</f>
        <v>0</v>
      </c>
      <c r="M2602" s="174">
        <f>IF(ISBLANK(Table1[[#This Row],[Fuel Used (in liters)]]),,Table1[[#This Row],[Distance Travelled (km)]]/Table1[[#This Row],[Fuel Used (in liters)]])</f>
        <v>0</v>
      </c>
    </row>
    <row r="2603" spans="2:13">
      <c r="B2603">
        <f>IF(ISBLANK(Table1[[#This Row],[Date]]), ,MONTH(Table1[[#This Row],[Date]]))</f>
        <v>0</v>
      </c>
      <c r="K2603" s="19">
        <f>Table1[[#This Row],[Final Meter Reading (km) ]]-Table1[[#This Row],[Initial Meter Reading (km) ]]</f>
        <v>0</v>
      </c>
      <c r="M2603" s="174">
        <f>IF(ISBLANK(Table1[[#This Row],[Fuel Used (in liters)]]),,Table1[[#This Row],[Distance Travelled (km)]]/Table1[[#This Row],[Fuel Used (in liters)]])</f>
        <v>0</v>
      </c>
    </row>
    <row r="2604" spans="2:13">
      <c r="B2604">
        <f>IF(ISBLANK(Table1[[#This Row],[Date]]), ,MONTH(Table1[[#This Row],[Date]]))</f>
        <v>0</v>
      </c>
      <c r="K2604" s="19">
        <f>Table1[[#This Row],[Final Meter Reading (km) ]]-Table1[[#This Row],[Initial Meter Reading (km) ]]</f>
        <v>0</v>
      </c>
      <c r="M2604" s="174">
        <f>IF(ISBLANK(Table1[[#This Row],[Fuel Used (in liters)]]),,Table1[[#This Row],[Distance Travelled (km)]]/Table1[[#This Row],[Fuel Used (in liters)]])</f>
        <v>0</v>
      </c>
    </row>
    <row r="2605" spans="2:13">
      <c r="B2605">
        <f>IF(ISBLANK(Table1[[#This Row],[Date]]), ,MONTH(Table1[[#This Row],[Date]]))</f>
        <v>0</v>
      </c>
      <c r="K2605" s="19">
        <f>Table1[[#This Row],[Final Meter Reading (km) ]]-Table1[[#This Row],[Initial Meter Reading (km) ]]</f>
        <v>0</v>
      </c>
      <c r="M2605" s="174">
        <f>IF(ISBLANK(Table1[[#This Row],[Fuel Used (in liters)]]),,Table1[[#This Row],[Distance Travelled (km)]]/Table1[[#This Row],[Fuel Used (in liters)]])</f>
        <v>0</v>
      </c>
    </row>
    <row r="2606" spans="2:13">
      <c r="B2606">
        <f>IF(ISBLANK(Table1[[#This Row],[Date]]), ,MONTH(Table1[[#This Row],[Date]]))</f>
        <v>0</v>
      </c>
      <c r="K2606" s="19">
        <f>Table1[[#This Row],[Final Meter Reading (km) ]]-Table1[[#This Row],[Initial Meter Reading (km) ]]</f>
        <v>0</v>
      </c>
      <c r="M2606" s="174">
        <f>IF(ISBLANK(Table1[[#This Row],[Fuel Used (in liters)]]),,Table1[[#This Row],[Distance Travelled (km)]]/Table1[[#This Row],[Fuel Used (in liters)]])</f>
        <v>0</v>
      </c>
    </row>
    <row r="2607" spans="2:13">
      <c r="B2607">
        <f>IF(ISBLANK(Table1[[#This Row],[Date]]), ,MONTH(Table1[[#This Row],[Date]]))</f>
        <v>0</v>
      </c>
      <c r="K2607" s="19">
        <f>Table1[[#This Row],[Final Meter Reading (km) ]]-Table1[[#This Row],[Initial Meter Reading (km) ]]</f>
        <v>0</v>
      </c>
      <c r="M2607" s="174">
        <f>IF(ISBLANK(Table1[[#This Row],[Fuel Used (in liters)]]),,Table1[[#This Row],[Distance Travelled (km)]]/Table1[[#This Row],[Fuel Used (in liters)]])</f>
        <v>0</v>
      </c>
    </row>
    <row r="2608" spans="2:13">
      <c r="B2608">
        <f>IF(ISBLANK(Table1[[#This Row],[Date]]), ,MONTH(Table1[[#This Row],[Date]]))</f>
        <v>0</v>
      </c>
      <c r="K2608" s="19">
        <f>Table1[[#This Row],[Final Meter Reading (km) ]]-Table1[[#This Row],[Initial Meter Reading (km) ]]</f>
        <v>0</v>
      </c>
      <c r="M2608" s="174">
        <f>IF(ISBLANK(Table1[[#This Row],[Fuel Used (in liters)]]),,Table1[[#This Row],[Distance Travelled (km)]]/Table1[[#This Row],[Fuel Used (in liters)]])</f>
        <v>0</v>
      </c>
    </row>
    <row r="2609" spans="2:13">
      <c r="B2609">
        <f>IF(ISBLANK(Table1[[#This Row],[Date]]), ,MONTH(Table1[[#This Row],[Date]]))</f>
        <v>0</v>
      </c>
      <c r="K2609" s="19">
        <f>Table1[[#This Row],[Final Meter Reading (km) ]]-Table1[[#This Row],[Initial Meter Reading (km) ]]</f>
        <v>0</v>
      </c>
      <c r="M2609" s="174">
        <f>IF(ISBLANK(Table1[[#This Row],[Fuel Used (in liters)]]),,Table1[[#This Row],[Distance Travelled (km)]]/Table1[[#This Row],[Fuel Used (in liters)]])</f>
        <v>0</v>
      </c>
    </row>
    <row r="2610" spans="2:13">
      <c r="B2610">
        <f>IF(ISBLANK(Table1[[#This Row],[Date]]), ,MONTH(Table1[[#This Row],[Date]]))</f>
        <v>0</v>
      </c>
      <c r="K2610" s="19">
        <f>Table1[[#This Row],[Final Meter Reading (km) ]]-Table1[[#This Row],[Initial Meter Reading (km) ]]</f>
        <v>0</v>
      </c>
      <c r="M2610" s="174">
        <f>IF(ISBLANK(Table1[[#This Row],[Fuel Used (in liters)]]),,Table1[[#This Row],[Distance Travelled (km)]]/Table1[[#This Row],[Fuel Used (in liters)]])</f>
        <v>0</v>
      </c>
    </row>
    <row r="2611" spans="2:13">
      <c r="B2611">
        <f>IF(ISBLANK(Table1[[#This Row],[Date]]), ,MONTH(Table1[[#This Row],[Date]]))</f>
        <v>0</v>
      </c>
      <c r="K2611" s="19">
        <f>Table1[[#This Row],[Final Meter Reading (km) ]]-Table1[[#This Row],[Initial Meter Reading (km) ]]</f>
        <v>0</v>
      </c>
      <c r="M2611" s="174">
        <f>IF(ISBLANK(Table1[[#This Row],[Fuel Used (in liters)]]),,Table1[[#This Row],[Distance Travelled (km)]]/Table1[[#This Row],[Fuel Used (in liters)]])</f>
        <v>0</v>
      </c>
    </row>
    <row r="2612" spans="2:13">
      <c r="B2612">
        <f>IF(ISBLANK(Table1[[#This Row],[Date]]), ,MONTH(Table1[[#This Row],[Date]]))</f>
        <v>0</v>
      </c>
      <c r="K2612" s="19">
        <f>Table1[[#This Row],[Final Meter Reading (km) ]]-Table1[[#This Row],[Initial Meter Reading (km) ]]</f>
        <v>0</v>
      </c>
      <c r="M2612" s="174">
        <f>IF(ISBLANK(Table1[[#This Row],[Fuel Used (in liters)]]),,Table1[[#This Row],[Distance Travelled (km)]]/Table1[[#This Row],[Fuel Used (in liters)]])</f>
        <v>0</v>
      </c>
    </row>
    <row r="2613" spans="2:13">
      <c r="B2613">
        <f>IF(ISBLANK(Table1[[#This Row],[Date]]), ,MONTH(Table1[[#This Row],[Date]]))</f>
        <v>0</v>
      </c>
      <c r="K2613" s="19">
        <f>Table1[[#This Row],[Final Meter Reading (km) ]]-Table1[[#This Row],[Initial Meter Reading (km) ]]</f>
        <v>0</v>
      </c>
      <c r="M2613" s="174">
        <f>IF(ISBLANK(Table1[[#This Row],[Fuel Used (in liters)]]),,Table1[[#This Row],[Distance Travelled (km)]]/Table1[[#This Row],[Fuel Used (in liters)]])</f>
        <v>0</v>
      </c>
    </row>
    <row r="2614" spans="2:13">
      <c r="B2614">
        <f>IF(ISBLANK(Table1[[#This Row],[Date]]), ,MONTH(Table1[[#This Row],[Date]]))</f>
        <v>0</v>
      </c>
      <c r="K2614" s="19">
        <f>Table1[[#This Row],[Final Meter Reading (km) ]]-Table1[[#This Row],[Initial Meter Reading (km) ]]</f>
        <v>0</v>
      </c>
      <c r="M2614" s="174">
        <f>IF(ISBLANK(Table1[[#This Row],[Fuel Used (in liters)]]),,Table1[[#This Row],[Distance Travelled (km)]]/Table1[[#This Row],[Fuel Used (in liters)]])</f>
        <v>0</v>
      </c>
    </row>
    <row r="2615" spans="2:13">
      <c r="B2615">
        <f>IF(ISBLANK(Table1[[#This Row],[Date]]), ,MONTH(Table1[[#This Row],[Date]]))</f>
        <v>0</v>
      </c>
      <c r="K2615" s="19">
        <f>Table1[[#This Row],[Final Meter Reading (km) ]]-Table1[[#This Row],[Initial Meter Reading (km) ]]</f>
        <v>0</v>
      </c>
      <c r="M2615" s="174">
        <f>IF(ISBLANK(Table1[[#This Row],[Fuel Used (in liters)]]),,Table1[[#This Row],[Distance Travelled (km)]]/Table1[[#This Row],[Fuel Used (in liters)]])</f>
        <v>0</v>
      </c>
    </row>
    <row r="2616" spans="2:13">
      <c r="B2616">
        <f>IF(ISBLANK(Table1[[#This Row],[Date]]), ,MONTH(Table1[[#This Row],[Date]]))</f>
        <v>0</v>
      </c>
      <c r="K2616" s="19">
        <f>Table1[[#This Row],[Final Meter Reading (km) ]]-Table1[[#This Row],[Initial Meter Reading (km) ]]</f>
        <v>0</v>
      </c>
      <c r="M2616" s="174">
        <f>IF(ISBLANK(Table1[[#This Row],[Fuel Used (in liters)]]),,Table1[[#This Row],[Distance Travelled (km)]]/Table1[[#This Row],[Fuel Used (in liters)]])</f>
        <v>0</v>
      </c>
    </row>
    <row r="2617" spans="2:13">
      <c r="B2617">
        <f>IF(ISBLANK(Table1[[#This Row],[Date]]), ,MONTH(Table1[[#This Row],[Date]]))</f>
        <v>0</v>
      </c>
      <c r="K2617" s="19">
        <f>Table1[[#This Row],[Final Meter Reading (km) ]]-Table1[[#This Row],[Initial Meter Reading (km) ]]</f>
        <v>0</v>
      </c>
      <c r="M2617" s="174">
        <f>IF(ISBLANK(Table1[[#This Row],[Fuel Used (in liters)]]),,Table1[[#This Row],[Distance Travelled (km)]]/Table1[[#This Row],[Fuel Used (in liters)]])</f>
        <v>0</v>
      </c>
    </row>
    <row r="2618" spans="2:13">
      <c r="B2618">
        <f>IF(ISBLANK(Table1[[#This Row],[Date]]), ,MONTH(Table1[[#This Row],[Date]]))</f>
        <v>0</v>
      </c>
      <c r="K2618" s="19">
        <f>Table1[[#This Row],[Final Meter Reading (km) ]]-Table1[[#This Row],[Initial Meter Reading (km) ]]</f>
        <v>0</v>
      </c>
      <c r="M2618" s="174">
        <f>IF(ISBLANK(Table1[[#This Row],[Fuel Used (in liters)]]),,Table1[[#This Row],[Distance Travelled (km)]]/Table1[[#This Row],[Fuel Used (in liters)]])</f>
        <v>0</v>
      </c>
    </row>
    <row r="2619" spans="2:13">
      <c r="B2619">
        <f>IF(ISBLANK(Table1[[#This Row],[Date]]), ,MONTH(Table1[[#This Row],[Date]]))</f>
        <v>0</v>
      </c>
      <c r="K2619" s="19">
        <f>Table1[[#This Row],[Final Meter Reading (km) ]]-Table1[[#This Row],[Initial Meter Reading (km) ]]</f>
        <v>0</v>
      </c>
      <c r="M2619" s="174">
        <f>IF(ISBLANK(Table1[[#This Row],[Fuel Used (in liters)]]),,Table1[[#This Row],[Distance Travelled (km)]]/Table1[[#This Row],[Fuel Used (in liters)]])</f>
        <v>0</v>
      </c>
    </row>
    <row r="2620" spans="2:13">
      <c r="B2620">
        <f>IF(ISBLANK(Table1[[#This Row],[Date]]), ,MONTH(Table1[[#This Row],[Date]]))</f>
        <v>0</v>
      </c>
      <c r="K2620" s="19">
        <f>Table1[[#This Row],[Final Meter Reading (km) ]]-Table1[[#This Row],[Initial Meter Reading (km) ]]</f>
        <v>0</v>
      </c>
      <c r="M2620" s="174">
        <f>IF(ISBLANK(Table1[[#This Row],[Fuel Used (in liters)]]),,Table1[[#This Row],[Distance Travelled (km)]]/Table1[[#This Row],[Fuel Used (in liters)]])</f>
        <v>0</v>
      </c>
    </row>
    <row r="2621" spans="2:13">
      <c r="B2621">
        <f>IF(ISBLANK(Table1[[#This Row],[Date]]), ,MONTH(Table1[[#This Row],[Date]]))</f>
        <v>0</v>
      </c>
      <c r="K2621" s="19">
        <f>Table1[[#This Row],[Final Meter Reading (km) ]]-Table1[[#This Row],[Initial Meter Reading (km) ]]</f>
        <v>0</v>
      </c>
      <c r="M2621" s="174">
        <f>IF(ISBLANK(Table1[[#This Row],[Fuel Used (in liters)]]),,Table1[[#This Row],[Distance Travelled (km)]]/Table1[[#This Row],[Fuel Used (in liters)]])</f>
        <v>0</v>
      </c>
    </row>
    <row r="2622" spans="2:13">
      <c r="B2622">
        <f>IF(ISBLANK(Table1[[#This Row],[Date]]), ,MONTH(Table1[[#This Row],[Date]]))</f>
        <v>0</v>
      </c>
      <c r="K2622" s="19">
        <f>Table1[[#This Row],[Final Meter Reading (km) ]]-Table1[[#This Row],[Initial Meter Reading (km) ]]</f>
        <v>0</v>
      </c>
      <c r="M2622" s="174">
        <f>IF(ISBLANK(Table1[[#This Row],[Fuel Used (in liters)]]),,Table1[[#This Row],[Distance Travelled (km)]]/Table1[[#This Row],[Fuel Used (in liters)]])</f>
        <v>0</v>
      </c>
    </row>
    <row r="2623" spans="2:13">
      <c r="B2623">
        <f>IF(ISBLANK(Table1[[#This Row],[Date]]), ,MONTH(Table1[[#This Row],[Date]]))</f>
        <v>0</v>
      </c>
      <c r="K2623" s="19">
        <f>Table1[[#This Row],[Final Meter Reading (km) ]]-Table1[[#This Row],[Initial Meter Reading (km) ]]</f>
        <v>0</v>
      </c>
      <c r="M2623" s="174">
        <f>IF(ISBLANK(Table1[[#This Row],[Fuel Used (in liters)]]),,Table1[[#This Row],[Distance Travelled (km)]]/Table1[[#This Row],[Fuel Used (in liters)]])</f>
        <v>0</v>
      </c>
    </row>
    <row r="2624" spans="2:13">
      <c r="B2624">
        <f>IF(ISBLANK(Table1[[#This Row],[Date]]), ,MONTH(Table1[[#This Row],[Date]]))</f>
        <v>0</v>
      </c>
      <c r="K2624" s="19">
        <f>Table1[[#This Row],[Final Meter Reading (km) ]]-Table1[[#This Row],[Initial Meter Reading (km) ]]</f>
        <v>0</v>
      </c>
      <c r="M2624" s="174">
        <f>IF(ISBLANK(Table1[[#This Row],[Fuel Used (in liters)]]),,Table1[[#This Row],[Distance Travelled (km)]]/Table1[[#This Row],[Fuel Used (in liters)]])</f>
        <v>0</v>
      </c>
    </row>
    <row r="2625" spans="2:13">
      <c r="B2625">
        <f>IF(ISBLANK(Table1[[#This Row],[Date]]), ,MONTH(Table1[[#This Row],[Date]]))</f>
        <v>0</v>
      </c>
      <c r="K2625" s="19">
        <f>Table1[[#This Row],[Final Meter Reading (km) ]]-Table1[[#This Row],[Initial Meter Reading (km) ]]</f>
        <v>0</v>
      </c>
      <c r="M2625" s="174">
        <f>IF(ISBLANK(Table1[[#This Row],[Fuel Used (in liters)]]),,Table1[[#This Row],[Distance Travelled (km)]]/Table1[[#This Row],[Fuel Used (in liters)]])</f>
        <v>0</v>
      </c>
    </row>
    <row r="2626" spans="2:13">
      <c r="B2626">
        <f>IF(ISBLANK(Table1[[#This Row],[Date]]), ,MONTH(Table1[[#This Row],[Date]]))</f>
        <v>0</v>
      </c>
      <c r="K2626" s="19">
        <f>Table1[[#This Row],[Final Meter Reading (km) ]]-Table1[[#This Row],[Initial Meter Reading (km) ]]</f>
        <v>0</v>
      </c>
      <c r="M2626" s="174">
        <f>IF(ISBLANK(Table1[[#This Row],[Fuel Used (in liters)]]),,Table1[[#This Row],[Distance Travelled (km)]]/Table1[[#This Row],[Fuel Used (in liters)]])</f>
        <v>0</v>
      </c>
    </row>
    <row r="2627" spans="2:13">
      <c r="B2627">
        <f>IF(ISBLANK(Table1[[#This Row],[Date]]), ,MONTH(Table1[[#This Row],[Date]]))</f>
        <v>0</v>
      </c>
      <c r="K2627" s="19">
        <f>Table1[[#This Row],[Final Meter Reading (km) ]]-Table1[[#This Row],[Initial Meter Reading (km) ]]</f>
        <v>0</v>
      </c>
      <c r="M2627" s="174">
        <f>IF(ISBLANK(Table1[[#This Row],[Fuel Used (in liters)]]),,Table1[[#This Row],[Distance Travelled (km)]]/Table1[[#This Row],[Fuel Used (in liters)]])</f>
        <v>0</v>
      </c>
    </row>
    <row r="2628" spans="2:13">
      <c r="B2628">
        <f>IF(ISBLANK(Table1[[#This Row],[Date]]), ,MONTH(Table1[[#This Row],[Date]]))</f>
        <v>0</v>
      </c>
      <c r="K2628" s="19">
        <f>Table1[[#This Row],[Final Meter Reading (km) ]]-Table1[[#This Row],[Initial Meter Reading (km) ]]</f>
        <v>0</v>
      </c>
      <c r="M2628" s="174">
        <f>IF(ISBLANK(Table1[[#This Row],[Fuel Used (in liters)]]),,Table1[[#This Row],[Distance Travelled (km)]]/Table1[[#This Row],[Fuel Used (in liters)]])</f>
        <v>0</v>
      </c>
    </row>
    <row r="2629" spans="2:13">
      <c r="B2629">
        <f>IF(ISBLANK(Table1[[#This Row],[Date]]), ,MONTH(Table1[[#This Row],[Date]]))</f>
        <v>0</v>
      </c>
      <c r="K2629" s="19">
        <f>Table1[[#This Row],[Final Meter Reading (km) ]]-Table1[[#This Row],[Initial Meter Reading (km) ]]</f>
        <v>0</v>
      </c>
      <c r="M2629" s="174">
        <f>IF(ISBLANK(Table1[[#This Row],[Fuel Used (in liters)]]),,Table1[[#This Row],[Distance Travelled (km)]]/Table1[[#This Row],[Fuel Used (in liters)]])</f>
        <v>0</v>
      </c>
    </row>
    <row r="2630" spans="2:13">
      <c r="B2630">
        <f>IF(ISBLANK(Table1[[#This Row],[Date]]), ,MONTH(Table1[[#This Row],[Date]]))</f>
        <v>0</v>
      </c>
      <c r="K2630" s="19">
        <f>Table1[[#This Row],[Final Meter Reading (km) ]]-Table1[[#This Row],[Initial Meter Reading (km) ]]</f>
        <v>0</v>
      </c>
      <c r="M2630" s="174">
        <f>IF(ISBLANK(Table1[[#This Row],[Fuel Used (in liters)]]),,Table1[[#This Row],[Distance Travelled (km)]]/Table1[[#This Row],[Fuel Used (in liters)]])</f>
        <v>0</v>
      </c>
    </row>
    <row r="2631" spans="2:13">
      <c r="B2631">
        <f>IF(ISBLANK(Table1[[#This Row],[Date]]), ,MONTH(Table1[[#This Row],[Date]]))</f>
        <v>0</v>
      </c>
      <c r="K2631" s="19">
        <f>Table1[[#This Row],[Final Meter Reading (km) ]]-Table1[[#This Row],[Initial Meter Reading (km) ]]</f>
        <v>0</v>
      </c>
      <c r="M2631" s="174">
        <f>IF(ISBLANK(Table1[[#This Row],[Fuel Used (in liters)]]),,Table1[[#This Row],[Distance Travelled (km)]]/Table1[[#This Row],[Fuel Used (in liters)]])</f>
        <v>0</v>
      </c>
    </row>
    <row r="2632" spans="2:13">
      <c r="B2632">
        <f>IF(ISBLANK(Table1[[#This Row],[Date]]), ,MONTH(Table1[[#This Row],[Date]]))</f>
        <v>0</v>
      </c>
      <c r="K2632" s="19">
        <f>Table1[[#This Row],[Final Meter Reading (km) ]]-Table1[[#This Row],[Initial Meter Reading (km) ]]</f>
        <v>0</v>
      </c>
      <c r="M2632" s="174">
        <f>IF(ISBLANK(Table1[[#This Row],[Fuel Used (in liters)]]),,Table1[[#This Row],[Distance Travelled (km)]]/Table1[[#This Row],[Fuel Used (in liters)]])</f>
        <v>0</v>
      </c>
    </row>
    <row r="2633" spans="2:13">
      <c r="B2633">
        <f>IF(ISBLANK(Table1[[#This Row],[Date]]), ,MONTH(Table1[[#This Row],[Date]]))</f>
        <v>0</v>
      </c>
      <c r="K2633" s="19">
        <f>Table1[[#This Row],[Final Meter Reading (km) ]]-Table1[[#This Row],[Initial Meter Reading (km) ]]</f>
        <v>0</v>
      </c>
      <c r="M2633" s="174">
        <f>IF(ISBLANK(Table1[[#This Row],[Fuel Used (in liters)]]),,Table1[[#This Row],[Distance Travelled (km)]]/Table1[[#This Row],[Fuel Used (in liters)]])</f>
        <v>0</v>
      </c>
    </row>
    <row r="2634" spans="2:13">
      <c r="B2634">
        <f>IF(ISBLANK(Table1[[#This Row],[Date]]), ,MONTH(Table1[[#This Row],[Date]]))</f>
        <v>0</v>
      </c>
      <c r="K2634" s="19">
        <f>Table1[[#This Row],[Final Meter Reading (km) ]]-Table1[[#This Row],[Initial Meter Reading (km) ]]</f>
        <v>0</v>
      </c>
      <c r="M2634" s="174">
        <f>IF(ISBLANK(Table1[[#This Row],[Fuel Used (in liters)]]),,Table1[[#This Row],[Distance Travelled (km)]]/Table1[[#This Row],[Fuel Used (in liters)]])</f>
        <v>0</v>
      </c>
    </row>
    <row r="2635" spans="2:13">
      <c r="B2635">
        <f>IF(ISBLANK(Table1[[#This Row],[Date]]), ,MONTH(Table1[[#This Row],[Date]]))</f>
        <v>0</v>
      </c>
      <c r="K2635" s="19">
        <f>Table1[[#This Row],[Final Meter Reading (km) ]]-Table1[[#This Row],[Initial Meter Reading (km) ]]</f>
        <v>0</v>
      </c>
      <c r="M2635" s="174">
        <f>IF(ISBLANK(Table1[[#This Row],[Fuel Used (in liters)]]),,Table1[[#This Row],[Distance Travelled (km)]]/Table1[[#This Row],[Fuel Used (in liters)]])</f>
        <v>0</v>
      </c>
    </row>
    <row r="2636" spans="2:13">
      <c r="B2636">
        <f>IF(ISBLANK(Table1[[#This Row],[Date]]), ,MONTH(Table1[[#This Row],[Date]]))</f>
        <v>0</v>
      </c>
      <c r="K2636" s="19">
        <f>Table1[[#This Row],[Final Meter Reading (km) ]]-Table1[[#This Row],[Initial Meter Reading (km) ]]</f>
        <v>0</v>
      </c>
      <c r="M2636" s="174">
        <f>IF(ISBLANK(Table1[[#This Row],[Fuel Used (in liters)]]),,Table1[[#This Row],[Distance Travelled (km)]]/Table1[[#This Row],[Fuel Used (in liters)]])</f>
        <v>0</v>
      </c>
    </row>
    <row r="2637" spans="2:13">
      <c r="B2637">
        <f>IF(ISBLANK(Table1[[#This Row],[Date]]), ,MONTH(Table1[[#This Row],[Date]]))</f>
        <v>0</v>
      </c>
      <c r="K2637" s="19">
        <f>Table1[[#This Row],[Final Meter Reading (km) ]]-Table1[[#This Row],[Initial Meter Reading (km) ]]</f>
        <v>0</v>
      </c>
      <c r="M2637" s="174">
        <f>IF(ISBLANK(Table1[[#This Row],[Fuel Used (in liters)]]),,Table1[[#This Row],[Distance Travelled (km)]]/Table1[[#This Row],[Fuel Used (in liters)]])</f>
        <v>0</v>
      </c>
    </row>
    <row r="2638" spans="2:13">
      <c r="B2638">
        <f>IF(ISBLANK(Table1[[#This Row],[Date]]), ,MONTH(Table1[[#This Row],[Date]]))</f>
        <v>0</v>
      </c>
      <c r="K2638" s="19">
        <f>Table1[[#This Row],[Final Meter Reading (km) ]]-Table1[[#This Row],[Initial Meter Reading (km) ]]</f>
        <v>0</v>
      </c>
      <c r="M2638" s="174">
        <f>IF(ISBLANK(Table1[[#This Row],[Fuel Used (in liters)]]),,Table1[[#This Row],[Distance Travelled (km)]]/Table1[[#This Row],[Fuel Used (in liters)]])</f>
        <v>0</v>
      </c>
    </row>
    <row r="2639" spans="2:13">
      <c r="B2639">
        <f>IF(ISBLANK(Table1[[#This Row],[Date]]), ,MONTH(Table1[[#This Row],[Date]]))</f>
        <v>0</v>
      </c>
      <c r="K2639" s="19">
        <f>Table1[[#This Row],[Final Meter Reading (km) ]]-Table1[[#This Row],[Initial Meter Reading (km) ]]</f>
        <v>0</v>
      </c>
      <c r="M2639" s="174">
        <f>IF(ISBLANK(Table1[[#This Row],[Fuel Used (in liters)]]),,Table1[[#This Row],[Distance Travelled (km)]]/Table1[[#This Row],[Fuel Used (in liters)]])</f>
        <v>0</v>
      </c>
    </row>
    <row r="2640" spans="2:13">
      <c r="B2640">
        <f>IF(ISBLANK(Table1[[#This Row],[Date]]), ,MONTH(Table1[[#This Row],[Date]]))</f>
        <v>0</v>
      </c>
      <c r="K2640" s="19">
        <f>Table1[[#This Row],[Final Meter Reading (km) ]]-Table1[[#This Row],[Initial Meter Reading (km) ]]</f>
        <v>0</v>
      </c>
      <c r="M2640" s="174">
        <f>IF(ISBLANK(Table1[[#This Row],[Fuel Used (in liters)]]),,Table1[[#This Row],[Distance Travelled (km)]]/Table1[[#This Row],[Fuel Used (in liters)]])</f>
        <v>0</v>
      </c>
    </row>
    <row r="2641" spans="2:13">
      <c r="B2641">
        <f>IF(ISBLANK(Table1[[#This Row],[Date]]), ,MONTH(Table1[[#This Row],[Date]]))</f>
        <v>0</v>
      </c>
      <c r="K2641" s="19">
        <f>Table1[[#This Row],[Final Meter Reading (km) ]]-Table1[[#This Row],[Initial Meter Reading (km) ]]</f>
        <v>0</v>
      </c>
      <c r="M2641" s="174">
        <f>IF(ISBLANK(Table1[[#This Row],[Fuel Used (in liters)]]),,Table1[[#This Row],[Distance Travelled (km)]]/Table1[[#This Row],[Fuel Used (in liters)]])</f>
        <v>0</v>
      </c>
    </row>
    <row r="2642" spans="2:13">
      <c r="B2642">
        <f>IF(ISBLANK(Table1[[#This Row],[Date]]), ,MONTH(Table1[[#This Row],[Date]]))</f>
        <v>0</v>
      </c>
      <c r="K2642" s="19">
        <f>Table1[[#This Row],[Final Meter Reading (km) ]]-Table1[[#This Row],[Initial Meter Reading (km) ]]</f>
        <v>0</v>
      </c>
      <c r="M2642" s="174">
        <f>IF(ISBLANK(Table1[[#This Row],[Fuel Used (in liters)]]),,Table1[[#This Row],[Distance Travelled (km)]]/Table1[[#This Row],[Fuel Used (in liters)]])</f>
        <v>0</v>
      </c>
    </row>
    <row r="2643" spans="2:13">
      <c r="B2643">
        <f>IF(ISBLANK(Table1[[#This Row],[Date]]), ,MONTH(Table1[[#This Row],[Date]]))</f>
        <v>0</v>
      </c>
      <c r="K2643" s="19">
        <f>Table1[[#This Row],[Final Meter Reading (km) ]]-Table1[[#This Row],[Initial Meter Reading (km) ]]</f>
        <v>0</v>
      </c>
      <c r="M2643" s="174">
        <f>IF(ISBLANK(Table1[[#This Row],[Fuel Used (in liters)]]),,Table1[[#This Row],[Distance Travelled (km)]]/Table1[[#This Row],[Fuel Used (in liters)]])</f>
        <v>0</v>
      </c>
    </row>
    <row r="2644" spans="2:13">
      <c r="B2644">
        <f>IF(ISBLANK(Table1[[#This Row],[Date]]), ,MONTH(Table1[[#This Row],[Date]]))</f>
        <v>0</v>
      </c>
      <c r="K2644" s="19">
        <f>Table1[[#This Row],[Final Meter Reading (km) ]]-Table1[[#This Row],[Initial Meter Reading (km) ]]</f>
        <v>0</v>
      </c>
      <c r="M2644" s="174">
        <f>IF(ISBLANK(Table1[[#This Row],[Fuel Used (in liters)]]),,Table1[[#This Row],[Distance Travelled (km)]]/Table1[[#This Row],[Fuel Used (in liters)]])</f>
        <v>0</v>
      </c>
    </row>
    <row r="2645" spans="2:13">
      <c r="B2645">
        <f>IF(ISBLANK(Table1[[#This Row],[Date]]), ,MONTH(Table1[[#This Row],[Date]]))</f>
        <v>0</v>
      </c>
      <c r="K2645" s="19">
        <f>Table1[[#This Row],[Final Meter Reading (km) ]]-Table1[[#This Row],[Initial Meter Reading (km) ]]</f>
        <v>0</v>
      </c>
      <c r="M2645" s="174">
        <f>IF(ISBLANK(Table1[[#This Row],[Fuel Used (in liters)]]),,Table1[[#This Row],[Distance Travelled (km)]]/Table1[[#This Row],[Fuel Used (in liters)]])</f>
        <v>0</v>
      </c>
    </row>
    <row r="2646" spans="2:13">
      <c r="B2646">
        <f>IF(ISBLANK(Table1[[#This Row],[Date]]), ,MONTH(Table1[[#This Row],[Date]]))</f>
        <v>0</v>
      </c>
      <c r="K2646" s="19">
        <f>Table1[[#This Row],[Final Meter Reading (km) ]]-Table1[[#This Row],[Initial Meter Reading (km) ]]</f>
        <v>0</v>
      </c>
      <c r="M2646" s="174">
        <f>IF(ISBLANK(Table1[[#This Row],[Fuel Used (in liters)]]),,Table1[[#This Row],[Distance Travelled (km)]]/Table1[[#This Row],[Fuel Used (in liters)]])</f>
        <v>0</v>
      </c>
    </row>
    <row r="2647" spans="2:13">
      <c r="B2647">
        <f>IF(ISBLANK(Table1[[#This Row],[Date]]), ,MONTH(Table1[[#This Row],[Date]]))</f>
        <v>0</v>
      </c>
      <c r="K2647" s="19">
        <f>Table1[[#This Row],[Final Meter Reading (km) ]]-Table1[[#This Row],[Initial Meter Reading (km) ]]</f>
        <v>0</v>
      </c>
      <c r="M2647" s="174">
        <f>IF(ISBLANK(Table1[[#This Row],[Fuel Used (in liters)]]),,Table1[[#This Row],[Distance Travelled (km)]]/Table1[[#This Row],[Fuel Used (in liters)]])</f>
        <v>0</v>
      </c>
    </row>
    <row r="2648" spans="2:13">
      <c r="B2648">
        <f>IF(ISBLANK(Table1[[#This Row],[Date]]), ,MONTH(Table1[[#This Row],[Date]]))</f>
        <v>0</v>
      </c>
      <c r="K2648" s="19">
        <f>Table1[[#This Row],[Final Meter Reading (km) ]]-Table1[[#This Row],[Initial Meter Reading (km) ]]</f>
        <v>0</v>
      </c>
      <c r="M2648" s="174">
        <f>IF(ISBLANK(Table1[[#This Row],[Fuel Used (in liters)]]),,Table1[[#This Row],[Distance Travelled (km)]]/Table1[[#This Row],[Fuel Used (in liters)]])</f>
        <v>0</v>
      </c>
    </row>
    <row r="2649" spans="2:13">
      <c r="B2649">
        <f>IF(ISBLANK(Table1[[#This Row],[Date]]), ,MONTH(Table1[[#This Row],[Date]]))</f>
        <v>0</v>
      </c>
      <c r="K2649" s="19">
        <f>Table1[[#This Row],[Final Meter Reading (km) ]]-Table1[[#This Row],[Initial Meter Reading (km) ]]</f>
        <v>0</v>
      </c>
      <c r="M2649" s="174">
        <f>IF(ISBLANK(Table1[[#This Row],[Fuel Used (in liters)]]),,Table1[[#This Row],[Distance Travelled (km)]]/Table1[[#This Row],[Fuel Used (in liters)]])</f>
        <v>0</v>
      </c>
    </row>
    <row r="2650" spans="2:13">
      <c r="B2650">
        <f>IF(ISBLANK(Table1[[#This Row],[Date]]), ,MONTH(Table1[[#This Row],[Date]]))</f>
        <v>0</v>
      </c>
      <c r="K2650" s="19">
        <f>Table1[[#This Row],[Final Meter Reading (km) ]]-Table1[[#This Row],[Initial Meter Reading (km) ]]</f>
        <v>0</v>
      </c>
      <c r="M2650" s="174">
        <f>IF(ISBLANK(Table1[[#This Row],[Fuel Used (in liters)]]),,Table1[[#This Row],[Distance Travelled (km)]]/Table1[[#This Row],[Fuel Used (in liters)]])</f>
        <v>0</v>
      </c>
    </row>
    <row r="2651" spans="2:13">
      <c r="B2651">
        <f>IF(ISBLANK(Table1[[#This Row],[Date]]), ,MONTH(Table1[[#This Row],[Date]]))</f>
        <v>0</v>
      </c>
      <c r="K2651" s="19">
        <f>Table1[[#This Row],[Final Meter Reading (km) ]]-Table1[[#This Row],[Initial Meter Reading (km) ]]</f>
        <v>0</v>
      </c>
      <c r="M2651" s="174">
        <f>IF(ISBLANK(Table1[[#This Row],[Fuel Used (in liters)]]),,Table1[[#This Row],[Distance Travelled (km)]]/Table1[[#This Row],[Fuel Used (in liters)]])</f>
        <v>0</v>
      </c>
    </row>
    <row r="2652" spans="2:13">
      <c r="B2652">
        <f>IF(ISBLANK(Table1[[#This Row],[Date]]), ,MONTH(Table1[[#This Row],[Date]]))</f>
        <v>0</v>
      </c>
      <c r="K2652" s="19">
        <f>Table1[[#This Row],[Final Meter Reading (km) ]]-Table1[[#This Row],[Initial Meter Reading (km) ]]</f>
        <v>0</v>
      </c>
      <c r="M2652" s="174">
        <f>IF(ISBLANK(Table1[[#This Row],[Fuel Used (in liters)]]),,Table1[[#This Row],[Distance Travelled (km)]]/Table1[[#This Row],[Fuel Used (in liters)]])</f>
        <v>0</v>
      </c>
    </row>
    <row r="2653" spans="2:13">
      <c r="B2653">
        <f>IF(ISBLANK(Table1[[#This Row],[Date]]), ,MONTH(Table1[[#This Row],[Date]]))</f>
        <v>0</v>
      </c>
      <c r="K2653" s="19">
        <f>Table1[[#This Row],[Final Meter Reading (km) ]]-Table1[[#This Row],[Initial Meter Reading (km) ]]</f>
        <v>0</v>
      </c>
      <c r="M2653" s="174">
        <f>IF(ISBLANK(Table1[[#This Row],[Fuel Used (in liters)]]),,Table1[[#This Row],[Distance Travelled (km)]]/Table1[[#This Row],[Fuel Used (in liters)]])</f>
        <v>0</v>
      </c>
    </row>
    <row r="2654" spans="2:13">
      <c r="B2654">
        <f>IF(ISBLANK(Table1[[#This Row],[Date]]), ,MONTH(Table1[[#This Row],[Date]]))</f>
        <v>0</v>
      </c>
      <c r="K2654" s="19">
        <f>Table1[[#This Row],[Final Meter Reading (km) ]]-Table1[[#This Row],[Initial Meter Reading (km) ]]</f>
        <v>0</v>
      </c>
      <c r="M2654" s="174">
        <f>IF(ISBLANK(Table1[[#This Row],[Fuel Used (in liters)]]),,Table1[[#This Row],[Distance Travelled (km)]]/Table1[[#This Row],[Fuel Used (in liters)]])</f>
        <v>0</v>
      </c>
    </row>
    <row r="2655" spans="2:13">
      <c r="B2655">
        <f>IF(ISBLANK(Table1[[#This Row],[Date]]), ,MONTH(Table1[[#This Row],[Date]]))</f>
        <v>0</v>
      </c>
      <c r="K2655" s="19">
        <f>Table1[[#This Row],[Final Meter Reading (km) ]]-Table1[[#This Row],[Initial Meter Reading (km) ]]</f>
        <v>0</v>
      </c>
      <c r="M2655" s="174">
        <f>IF(ISBLANK(Table1[[#This Row],[Fuel Used (in liters)]]),,Table1[[#This Row],[Distance Travelled (km)]]/Table1[[#This Row],[Fuel Used (in liters)]])</f>
        <v>0</v>
      </c>
    </row>
    <row r="2656" spans="2:13">
      <c r="B2656">
        <f>IF(ISBLANK(Table1[[#This Row],[Date]]), ,MONTH(Table1[[#This Row],[Date]]))</f>
        <v>0</v>
      </c>
      <c r="K2656" s="19">
        <f>Table1[[#This Row],[Final Meter Reading (km) ]]-Table1[[#This Row],[Initial Meter Reading (km) ]]</f>
        <v>0</v>
      </c>
      <c r="M2656" s="174">
        <f>IF(ISBLANK(Table1[[#This Row],[Fuel Used (in liters)]]),,Table1[[#This Row],[Distance Travelled (km)]]/Table1[[#This Row],[Fuel Used (in liters)]])</f>
        <v>0</v>
      </c>
    </row>
    <row r="2657" spans="2:13">
      <c r="B2657">
        <f>IF(ISBLANK(Table1[[#This Row],[Date]]), ,MONTH(Table1[[#This Row],[Date]]))</f>
        <v>0</v>
      </c>
      <c r="K2657" s="19">
        <f>Table1[[#This Row],[Final Meter Reading (km) ]]-Table1[[#This Row],[Initial Meter Reading (km) ]]</f>
        <v>0</v>
      </c>
      <c r="M2657" s="174">
        <f>IF(ISBLANK(Table1[[#This Row],[Fuel Used (in liters)]]),,Table1[[#This Row],[Distance Travelled (km)]]/Table1[[#This Row],[Fuel Used (in liters)]])</f>
        <v>0</v>
      </c>
    </row>
    <row r="2658" spans="2:13">
      <c r="B2658">
        <f>IF(ISBLANK(Table1[[#This Row],[Date]]), ,MONTH(Table1[[#This Row],[Date]]))</f>
        <v>0</v>
      </c>
      <c r="K2658" s="19">
        <f>Table1[[#This Row],[Final Meter Reading (km) ]]-Table1[[#This Row],[Initial Meter Reading (km) ]]</f>
        <v>0</v>
      </c>
      <c r="M2658" s="174">
        <f>IF(ISBLANK(Table1[[#This Row],[Fuel Used (in liters)]]),,Table1[[#This Row],[Distance Travelled (km)]]/Table1[[#This Row],[Fuel Used (in liters)]])</f>
        <v>0</v>
      </c>
    </row>
    <row r="2659" spans="2:13">
      <c r="B2659">
        <f>IF(ISBLANK(Table1[[#This Row],[Date]]), ,MONTH(Table1[[#This Row],[Date]]))</f>
        <v>0</v>
      </c>
      <c r="K2659" s="19">
        <f>Table1[[#This Row],[Final Meter Reading (km) ]]-Table1[[#This Row],[Initial Meter Reading (km) ]]</f>
        <v>0</v>
      </c>
      <c r="M2659" s="174">
        <f>IF(ISBLANK(Table1[[#This Row],[Fuel Used (in liters)]]),,Table1[[#This Row],[Distance Travelled (km)]]/Table1[[#This Row],[Fuel Used (in liters)]])</f>
        <v>0</v>
      </c>
    </row>
    <row r="2660" spans="2:13">
      <c r="B2660">
        <f>IF(ISBLANK(Table1[[#This Row],[Date]]), ,MONTH(Table1[[#This Row],[Date]]))</f>
        <v>0</v>
      </c>
      <c r="K2660" s="19">
        <f>Table1[[#This Row],[Final Meter Reading (km) ]]-Table1[[#This Row],[Initial Meter Reading (km) ]]</f>
        <v>0</v>
      </c>
      <c r="M2660" s="174">
        <f>IF(ISBLANK(Table1[[#This Row],[Fuel Used (in liters)]]),,Table1[[#This Row],[Distance Travelled (km)]]/Table1[[#This Row],[Fuel Used (in liters)]])</f>
        <v>0</v>
      </c>
    </row>
    <row r="2661" spans="2:13">
      <c r="B2661">
        <f>IF(ISBLANK(Table1[[#This Row],[Date]]), ,MONTH(Table1[[#This Row],[Date]]))</f>
        <v>0</v>
      </c>
      <c r="K2661" s="19">
        <f>Table1[[#This Row],[Final Meter Reading (km) ]]-Table1[[#This Row],[Initial Meter Reading (km) ]]</f>
        <v>0</v>
      </c>
      <c r="M2661" s="174">
        <f>IF(ISBLANK(Table1[[#This Row],[Fuel Used (in liters)]]),,Table1[[#This Row],[Distance Travelled (km)]]/Table1[[#This Row],[Fuel Used (in liters)]])</f>
        <v>0</v>
      </c>
    </row>
    <row r="2662" spans="2:13">
      <c r="B2662">
        <f>IF(ISBLANK(Table1[[#This Row],[Date]]), ,MONTH(Table1[[#This Row],[Date]]))</f>
        <v>0</v>
      </c>
      <c r="K2662" s="19">
        <f>Table1[[#This Row],[Final Meter Reading (km) ]]-Table1[[#This Row],[Initial Meter Reading (km) ]]</f>
        <v>0</v>
      </c>
      <c r="M2662" s="174">
        <f>IF(ISBLANK(Table1[[#This Row],[Fuel Used (in liters)]]),,Table1[[#This Row],[Distance Travelled (km)]]/Table1[[#This Row],[Fuel Used (in liters)]])</f>
        <v>0</v>
      </c>
    </row>
    <row r="2663" spans="2:13">
      <c r="B2663">
        <f>IF(ISBLANK(Table1[[#This Row],[Date]]), ,MONTH(Table1[[#This Row],[Date]]))</f>
        <v>0</v>
      </c>
      <c r="K2663" s="19">
        <f>Table1[[#This Row],[Final Meter Reading (km) ]]-Table1[[#This Row],[Initial Meter Reading (km) ]]</f>
        <v>0</v>
      </c>
      <c r="M2663" s="174">
        <f>IF(ISBLANK(Table1[[#This Row],[Fuel Used (in liters)]]),,Table1[[#This Row],[Distance Travelled (km)]]/Table1[[#This Row],[Fuel Used (in liters)]])</f>
        <v>0</v>
      </c>
    </row>
    <row r="2664" spans="2:13">
      <c r="B2664">
        <f>IF(ISBLANK(Table1[[#This Row],[Date]]), ,MONTH(Table1[[#This Row],[Date]]))</f>
        <v>0</v>
      </c>
      <c r="K2664" s="19">
        <f>Table1[[#This Row],[Final Meter Reading (km) ]]-Table1[[#This Row],[Initial Meter Reading (km) ]]</f>
        <v>0</v>
      </c>
      <c r="M2664" s="174">
        <f>IF(ISBLANK(Table1[[#This Row],[Fuel Used (in liters)]]),,Table1[[#This Row],[Distance Travelled (km)]]/Table1[[#This Row],[Fuel Used (in liters)]])</f>
        <v>0</v>
      </c>
    </row>
    <row r="2665" spans="2:13">
      <c r="B2665">
        <f>IF(ISBLANK(Table1[[#This Row],[Date]]), ,MONTH(Table1[[#This Row],[Date]]))</f>
        <v>0</v>
      </c>
      <c r="K2665" s="19">
        <f>Table1[[#This Row],[Final Meter Reading (km) ]]-Table1[[#This Row],[Initial Meter Reading (km) ]]</f>
        <v>0</v>
      </c>
      <c r="M2665" s="174">
        <f>IF(ISBLANK(Table1[[#This Row],[Fuel Used (in liters)]]),,Table1[[#This Row],[Distance Travelled (km)]]/Table1[[#This Row],[Fuel Used (in liters)]])</f>
        <v>0</v>
      </c>
    </row>
    <row r="2666" spans="2:13">
      <c r="B2666">
        <f>IF(ISBLANK(Table1[[#This Row],[Date]]), ,MONTH(Table1[[#This Row],[Date]]))</f>
        <v>0</v>
      </c>
      <c r="K2666" s="19">
        <f>Table1[[#This Row],[Final Meter Reading (km) ]]-Table1[[#This Row],[Initial Meter Reading (km) ]]</f>
        <v>0</v>
      </c>
      <c r="M2666" s="174">
        <f>IF(ISBLANK(Table1[[#This Row],[Fuel Used (in liters)]]),,Table1[[#This Row],[Distance Travelled (km)]]/Table1[[#This Row],[Fuel Used (in liters)]])</f>
        <v>0</v>
      </c>
    </row>
    <row r="2667" spans="2:13">
      <c r="B2667">
        <f>IF(ISBLANK(Table1[[#This Row],[Date]]), ,MONTH(Table1[[#This Row],[Date]]))</f>
        <v>0</v>
      </c>
      <c r="K2667" s="19">
        <f>Table1[[#This Row],[Final Meter Reading (km) ]]-Table1[[#This Row],[Initial Meter Reading (km) ]]</f>
        <v>0</v>
      </c>
      <c r="M2667" s="174">
        <f>IF(ISBLANK(Table1[[#This Row],[Fuel Used (in liters)]]),,Table1[[#This Row],[Distance Travelled (km)]]/Table1[[#This Row],[Fuel Used (in liters)]])</f>
        <v>0</v>
      </c>
    </row>
    <row r="2668" spans="2:13">
      <c r="B2668">
        <f>IF(ISBLANK(Table1[[#This Row],[Date]]), ,MONTH(Table1[[#This Row],[Date]]))</f>
        <v>0</v>
      </c>
      <c r="K2668" s="19">
        <f>Table1[[#This Row],[Final Meter Reading (km) ]]-Table1[[#This Row],[Initial Meter Reading (km) ]]</f>
        <v>0</v>
      </c>
      <c r="M2668" s="174">
        <f>IF(ISBLANK(Table1[[#This Row],[Fuel Used (in liters)]]),,Table1[[#This Row],[Distance Travelled (km)]]/Table1[[#This Row],[Fuel Used (in liters)]])</f>
        <v>0</v>
      </c>
    </row>
    <row r="2669" spans="2:13">
      <c r="B2669">
        <f>IF(ISBLANK(Table1[[#This Row],[Date]]), ,MONTH(Table1[[#This Row],[Date]]))</f>
        <v>0</v>
      </c>
      <c r="K2669" s="19">
        <f>Table1[[#This Row],[Final Meter Reading (km) ]]-Table1[[#This Row],[Initial Meter Reading (km) ]]</f>
        <v>0</v>
      </c>
      <c r="M2669" s="174">
        <f>IF(ISBLANK(Table1[[#This Row],[Fuel Used (in liters)]]),,Table1[[#This Row],[Distance Travelled (km)]]/Table1[[#This Row],[Fuel Used (in liters)]])</f>
        <v>0</v>
      </c>
    </row>
    <row r="2670" spans="2:13">
      <c r="B2670">
        <f>IF(ISBLANK(Table1[[#This Row],[Date]]), ,MONTH(Table1[[#This Row],[Date]]))</f>
        <v>0</v>
      </c>
      <c r="K2670" s="19">
        <f>Table1[[#This Row],[Final Meter Reading (km) ]]-Table1[[#This Row],[Initial Meter Reading (km) ]]</f>
        <v>0</v>
      </c>
      <c r="M2670" s="174">
        <f>IF(ISBLANK(Table1[[#This Row],[Fuel Used (in liters)]]),,Table1[[#This Row],[Distance Travelled (km)]]/Table1[[#This Row],[Fuel Used (in liters)]])</f>
        <v>0</v>
      </c>
    </row>
    <row r="2671" spans="2:13">
      <c r="B2671">
        <f>IF(ISBLANK(Table1[[#This Row],[Date]]), ,MONTH(Table1[[#This Row],[Date]]))</f>
        <v>0</v>
      </c>
      <c r="K2671" s="19">
        <f>Table1[[#This Row],[Final Meter Reading (km) ]]-Table1[[#This Row],[Initial Meter Reading (km) ]]</f>
        <v>0</v>
      </c>
      <c r="M2671" s="174">
        <f>IF(ISBLANK(Table1[[#This Row],[Fuel Used (in liters)]]),,Table1[[#This Row],[Distance Travelled (km)]]/Table1[[#This Row],[Fuel Used (in liters)]])</f>
        <v>0</v>
      </c>
    </row>
    <row r="2672" spans="2:13">
      <c r="B2672">
        <f>IF(ISBLANK(Table1[[#This Row],[Date]]), ,MONTH(Table1[[#This Row],[Date]]))</f>
        <v>0</v>
      </c>
      <c r="K2672" s="19">
        <f>Table1[[#This Row],[Final Meter Reading (km) ]]-Table1[[#This Row],[Initial Meter Reading (km) ]]</f>
        <v>0</v>
      </c>
      <c r="M2672" s="174">
        <f>IF(ISBLANK(Table1[[#This Row],[Fuel Used (in liters)]]),,Table1[[#This Row],[Distance Travelled (km)]]/Table1[[#This Row],[Fuel Used (in liters)]])</f>
        <v>0</v>
      </c>
    </row>
    <row r="2673" spans="2:13">
      <c r="B2673">
        <f>IF(ISBLANK(Table1[[#This Row],[Date]]), ,MONTH(Table1[[#This Row],[Date]]))</f>
        <v>0</v>
      </c>
      <c r="K2673" s="19">
        <f>Table1[[#This Row],[Final Meter Reading (km) ]]-Table1[[#This Row],[Initial Meter Reading (km) ]]</f>
        <v>0</v>
      </c>
      <c r="M2673" s="174">
        <f>IF(ISBLANK(Table1[[#This Row],[Fuel Used (in liters)]]),,Table1[[#This Row],[Distance Travelled (km)]]/Table1[[#This Row],[Fuel Used (in liters)]])</f>
        <v>0</v>
      </c>
    </row>
    <row r="2674" spans="2:13">
      <c r="B2674">
        <f>IF(ISBLANK(Table1[[#This Row],[Date]]), ,MONTH(Table1[[#This Row],[Date]]))</f>
        <v>0</v>
      </c>
      <c r="K2674" s="19">
        <f>Table1[[#This Row],[Final Meter Reading (km) ]]-Table1[[#This Row],[Initial Meter Reading (km) ]]</f>
        <v>0</v>
      </c>
      <c r="M2674" s="174">
        <f>IF(ISBLANK(Table1[[#This Row],[Fuel Used (in liters)]]),,Table1[[#This Row],[Distance Travelled (km)]]/Table1[[#This Row],[Fuel Used (in liters)]])</f>
        <v>0</v>
      </c>
    </row>
    <row r="2675" spans="2:13">
      <c r="B2675">
        <f>IF(ISBLANK(Table1[[#This Row],[Date]]), ,MONTH(Table1[[#This Row],[Date]]))</f>
        <v>0</v>
      </c>
      <c r="K2675" s="19">
        <f>Table1[[#This Row],[Final Meter Reading (km) ]]-Table1[[#This Row],[Initial Meter Reading (km) ]]</f>
        <v>0</v>
      </c>
      <c r="M2675" s="174">
        <f>IF(ISBLANK(Table1[[#This Row],[Fuel Used (in liters)]]),,Table1[[#This Row],[Distance Travelled (km)]]/Table1[[#This Row],[Fuel Used (in liters)]])</f>
        <v>0</v>
      </c>
    </row>
    <row r="2676" spans="2:13">
      <c r="B2676">
        <f>IF(ISBLANK(Table1[[#This Row],[Date]]), ,MONTH(Table1[[#This Row],[Date]]))</f>
        <v>0</v>
      </c>
      <c r="K2676" s="19">
        <f>Table1[[#This Row],[Final Meter Reading (km) ]]-Table1[[#This Row],[Initial Meter Reading (km) ]]</f>
        <v>0</v>
      </c>
      <c r="M2676" s="174">
        <f>IF(ISBLANK(Table1[[#This Row],[Fuel Used (in liters)]]),,Table1[[#This Row],[Distance Travelled (km)]]/Table1[[#This Row],[Fuel Used (in liters)]])</f>
        <v>0</v>
      </c>
    </row>
    <row r="2677" spans="2:13">
      <c r="B2677">
        <f>IF(ISBLANK(Table1[[#This Row],[Date]]), ,MONTH(Table1[[#This Row],[Date]]))</f>
        <v>0</v>
      </c>
      <c r="K2677" s="19">
        <f>Table1[[#This Row],[Final Meter Reading (km) ]]-Table1[[#This Row],[Initial Meter Reading (km) ]]</f>
        <v>0</v>
      </c>
      <c r="M2677" s="174">
        <f>IF(ISBLANK(Table1[[#This Row],[Fuel Used (in liters)]]),,Table1[[#This Row],[Distance Travelled (km)]]/Table1[[#This Row],[Fuel Used (in liters)]])</f>
        <v>0</v>
      </c>
    </row>
    <row r="2678" spans="2:13">
      <c r="B2678">
        <f>IF(ISBLANK(Table1[[#This Row],[Date]]), ,MONTH(Table1[[#This Row],[Date]]))</f>
        <v>0</v>
      </c>
      <c r="K2678" s="19">
        <f>Table1[[#This Row],[Final Meter Reading (km) ]]-Table1[[#This Row],[Initial Meter Reading (km) ]]</f>
        <v>0</v>
      </c>
      <c r="M2678" s="174">
        <f>IF(ISBLANK(Table1[[#This Row],[Fuel Used (in liters)]]),,Table1[[#This Row],[Distance Travelled (km)]]/Table1[[#This Row],[Fuel Used (in liters)]])</f>
        <v>0</v>
      </c>
    </row>
    <row r="2679" spans="2:13">
      <c r="B2679">
        <f>IF(ISBLANK(Table1[[#This Row],[Date]]), ,MONTH(Table1[[#This Row],[Date]]))</f>
        <v>0</v>
      </c>
      <c r="K2679" s="19">
        <f>Table1[[#This Row],[Final Meter Reading (km) ]]-Table1[[#This Row],[Initial Meter Reading (km) ]]</f>
        <v>0</v>
      </c>
      <c r="M2679" s="174">
        <f>IF(ISBLANK(Table1[[#This Row],[Fuel Used (in liters)]]),,Table1[[#This Row],[Distance Travelled (km)]]/Table1[[#This Row],[Fuel Used (in liters)]])</f>
        <v>0</v>
      </c>
    </row>
    <row r="2680" spans="2:13">
      <c r="B2680">
        <f>IF(ISBLANK(Table1[[#This Row],[Date]]), ,MONTH(Table1[[#This Row],[Date]]))</f>
        <v>0</v>
      </c>
      <c r="K2680" s="19">
        <f>Table1[[#This Row],[Final Meter Reading (km) ]]-Table1[[#This Row],[Initial Meter Reading (km) ]]</f>
        <v>0</v>
      </c>
      <c r="M2680" s="174">
        <f>IF(ISBLANK(Table1[[#This Row],[Fuel Used (in liters)]]),,Table1[[#This Row],[Distance Travelled (km)]]/Table1[[#This Row],[Fuel Used (in liters)]])</f>
        <v>0</v>
      </c>
    </row>
    <row r="2681" spans="2:13">
      <c r="B2681">
        <f>IF(ISBLANK(Table1[[#This Row],[Date]]), ,MONTH(Table1[[#This Row],[Date]]))</f>
        <v>0</v>
      </c>
      <c r="K2681" s="19">
        <f>Table1[[#This Row],[Final Meter Reading (km) ]]-Table1[[#This Row],[Initial Meter Reading (km) ]]</f>
        <v>0</v>
      </c>
      <c r="M2681" s="174">
        <f>IF(ISBLANK(Table1[[#This Row],[Fuel Used (in liters)]]),,Table1[[#This Row],[Distance Travelled (km)]]/Table1[[#This Row],[Fuel Used (in liters)]])</f>
        <v>0</v>
      </c>
    </row>
    <row r="2682" spans="2:13">
      <c r="B2682">
        <f>IF(ISBLANK(Table1[[#This Row],[Date]]), ,MONTH(Table1[[#This Row],[Date]]))</f>
        <v>0</v>
      </c>
      <c r="K2682" s="19">
        <f>Table1[[#This Row],[Final Meter Reading (km) ]]-Table1[[#This Row],[Initial Meter Reading (km) ]]</f>
        <v>0</v>
      </c>
      <c r="M2682" s="174">
        <f>IF(ISBLANK(Table1[[#This Row],[Fuel Used (in liters)]]),,Table1[[#This Row],[Distance Travelled (km)]]/Table1[[#This Row],[Fuel Used (in liters)]])</f>
        <v>0</v>
      </c>
    </row>
    <row r="2683" spans="2:13">
      <c r="B2683">
        <f>IF(ISBLANK(Table1[[#This Row],[Date]]), ,MONTH(Table1[[#This Row],[Date]]))</f>
        <v>0</v>
      </c>
      <c r="K2683" s="19">
        <f>Table1[[#This Row],[Final Meter Reading (km) ]]-Table1[[#This Row],[Initial Meter Reading (km) ]]</f>
        <v>0</v>
      </c>
      <c r="M2683" s="174">
        <f>IF(ISBLANK(Table1[[#This Row],[Fuel Used (in liters)]]),,Table1[[#This Row],[Distance Travelled (km)]]/Table1[[#This Row],[Fuel Used (in liters)]])</f>
        <v>0</v>
      </c>
    </row>
    <row r="2684" spans="2:13">
      <c r="B2684">
        <f>IF(ISBLANK(Table1[[#This Row],[Date]]), ,MONTH(Table1[[#This Row],[Date]]))</f>
        <v>0</v>
      </c>
      <c r="K2684" s="19">
        <f>Table1[[#This Row],[Final Meter Reading (km) ]]-Table1[[#This Row],[Initial Meter Reading (km) ]]</f>
        <v>0</v>
      </c>
      <c r="M2684" s="174">
        <f>IF(ISBLANK(Table1[[#This Row],[Fuel Used (in liters)]]),,Table1[[#This Row],[Distance Travelled (km)]]/Table1[[#This Row],[Fuel Used (in liters)]])</f>
        <v>0</v>
      </c>
    </row>
    <row r="2685" spans="2:13">
      <c r="B2685">
        <f>IF(ISBLANK(Table1[[#This Row],[Date]]), ,MONTH(Table1[[#This Row],[Date]]))</f>
        <v>0</v>
      </c>
      <c r="K2685" s="19">
        <f>Table1[[#This Row],[Final Meter Reading (km) ]]-Table1[[#This Row],[Initial Meter Reading (km) ]]</f>
        <v>0</v>
      </c>
      <c r="M2685" s="174">
        <f>IF(ISBLANK(Table1[[#This Row],[Fuel Used (in liters)]]),,Table1[[#This Row],[Distance Travelled (km)]]/Table1[[#This Row],[Fuel Used (in liters)]])</f>
        <v>0</v>
      </c>
    </row>
    <row r="2686" spans="2:13">
      <c r="B2686">
        <f>IF(ISBLANK(Table1[[#This Row],[Date]]), ,MONTH(Table1[[#This Row],[Date]]))</f>
        <v>0</v>
      </c>
      <c r="K2686" s="19">
        <f>Table1[[#This Row],[Final Meter Reading (km) ]]-Table1[[#This Row],[Initial Meter Reading (km) ]]</f>
        <v>0</v>
      </c>
      <c r="M2686" s="174">
        <f>IF(ISBLANK(Table1[[#This Row],[Fuel Used (in liters)]]),,Table1[[#This Row],[Distance Travelled (km)]]/Table1[[#This Row],[Fuel Used (in liters)]])</f>
        <v>0</v>
      </c>
    </row>
    <row r="2687" spans="2:13">
      <c r="B2687">
        <f>IF(ISBLANK(Table1[[#This Row],[Date]]), ,MONTH(Table1[[#This Row],[Date]]))</f>
        <v>0</v>
      </c>
      <c r="K2687" s="19">
        <f>Table1[[#This Row],[Final Meter Reading (km) ]]-Table1[[#This Row],[Initial Meter Reading (km) ]]</f>
        <v>0</v>
      </c>
      <c r="M2687" s="174">
        <f>IF(ISBLANK(Table1[[#This Row],[Fuel Used (in liters)]]),,Table1[[#This Row],[Distance Travelled (km)]]/Table1[[#This Row],[Fuel Used (in liters)]])</f>
        <v>0</v>
      </c>
    </row>
    <row r="2688" spans="2:13">
      <c r="B2688">
        <f>IF(ISBLANK(Table1[[#This Row],[Date]]), ,MONTH(Table1[[#This Row],[Date]]))</f>
        <v>0</v>
      </c>
      <c r="K2688" s="19">
        <f>Table1[[#This Row],[Final Meter Reading (km) ]]-Table1[[#This Row],[Initial Meter Reading (km) ]]</f>
        <v>0</v>
      </c>
      <c r="M2688" s="174">
        <f>IF(ISBLANK(Table1[[#This Row],[Fuel Used (in liters)]]),,Table1[[#This Row],[Distance Travelled (km)]]/Table1[[#This Row],[Fuel Used (in liters)]])</f>
        <v>0</v>
      </c>
    </row>
    <row r="2689" spans="2:13">
      <c r="B2689">
        <f>IF(ISBLANK(Table1[[#This Row],[Date]]), ,MONTH(Table1[[#This Row],[Date]]))</f>
        <v>0</v>
      </c>
      <c r="K2689" s="19">
        <f>Table1[[#This Row],[Final Meter Reading (km) ]]-Table1[[#This Row],[Initial Meter Reading (km) ]]</f>
        <v>0</v>
      </c>
      <c r="M2689" s="174">
        <f>IF(ISBLANK(Table1[[#This Row],[Fuel Used (in liters)]]),,Table1[[#This Row],[Distance Travelled (km)]]/Table1[[#This Row],[Fuel Used (in liters)]])</f>
        <v>0</v>
      </c>
    </row>
    <row r="2690" spans="2:13">
      <c r="B2690">
        <f>IF(ISBLANK(Table1[[#This Row],[Date]]), ,MONTH(Table1[[#This Row],[Date]]))</f>
        <v>0</v>
      </c>
      <c r="K2690" s="19">
        <f>Table1[[#This Row],[Final Meter Reading (km) ]]-Table1[[#This Row],[Initial Meter Reading (km) ]]</f>
        <v>0</v>
      </c>
      <c r="M2690" s="174">
        <f>IF(ISBLANK(Table1[[#This Row],[Fuel Used (in liters)]]),,Table1[[#This Row],[Distance Travelled (km)]]/Table1[[#This Row],[Fuel Used (in liters)]])</f>
        <v>0</v>
      </c>
    </row>
    <row r="2691" spans="2:13">
      <c r="B2691">
        <f>IF(ISBLANK(Table1[[#This Row],[Date]]), ,MONTH(Table1[[#This Row],[Date]]))</f>
        <v>0</v>
      </c>
      <c r="K2691" s="19">
        <f>Table1[[#This Row],[Final Meter Reading (km) ]]-Table1[[#This Row],[Initial Meter Reading (km) ]]</f>
        <v>0</v>
      </c>
      <c r="M2691" s="174">
        <f>IF(ISBLANK(Table1[[#This Row],[Fuel Used (in liters)]]),,Table1[[#This Row],[Distance Travelled (km)]]/Table1[[#This Row],[Fuel Used (in liters)]])</f>
        <v>0</v>
      </c>
    </row>
    <row r="2692" spans="2:13">
      <c r="B2692">
        <f>IF(ISBLANK(Table1[[#This Row],[Date]]), ,MONTH(Table1[[#This Row],[Date]]))</f>
        <v>0</v>
      </c>
      <c r="K2692" s="19">
        <f>Table1[[#This Row],[Final Meter Reading (km) ]]-Table1[[#This Row],[Initial Meter Reading (km) ]]</f>
        <v>0</v>
      </c>
      <c r="M2692" s="174">
        <f>IF(ISBLANK(Table1[[#This Row],[Fuel Used (in liters)]]),,Table1[[#This Row],[Distance Travelled (km)]]/Table1[[#This Row],[Fuel Used (in liters)]])</f>
        <v>0</v>
      </c>
    </row>
    <row r="2693" spans="2:13">
      <c r="B2693">
        <f>IF(ISBLANK(Table1[[#This Row],[Date]]), ,MONTH(Table1[[#This Row],[Date]]))</f>
        <v>0</v>
      </c>
      <c r="K2693" s="19">
        <f>Table1[[#This Row],[Final Meter Reading (km) ]]-Table1[[#This Row],[Initial Meter Reading (km) ]]</f>
        <v>0</v>
      </c>
      <c r="M2693" s="174">
        <f>IF(ISBLANK(Table1[[#This Row],[Fuel Used (in liters)]]),,Table1[[#This Row],[Distance Travelled (km)]]/Table1[[#This Row],[Fuel Used (in liters)]])</f>
        <v>0</v>
      </c>
    </row>
    <row r="2694" spans="2:13">
      <c r="B2694">
        <f>IF(ISBLANK(Table1[[#This Row],[Date]]), ,MONTH(Table1[[#This Row],[Date]]))</f>
        <v>0</v>
      </c>
      <c r="K2694" s="19">
        <f>Table1[[#This Row],[Final Meter Reading (km) ]]-Table1[[#This Row],[Initial Meter Reading (km) ]]</f>
        <v>0</v>
      </c>
      <c r="M2694" s="174">
        <f>IF(ISBLANK(Table1[[#This Row],[Fuel Used (in liters)]]),,Table1[[#This Row],[Distance Travelled (km)]]/Table1[[#This Row],[Fuel Used (in liters)]])</f>
        <v>0</v>
      </c>
    </row>
    <row r="2695" spans="2:13">
      <c r="B2695">
        <f>IF(ISBLANK(Table1[[#This Row],[Date]]), ,MONTH(Table1[[#This Row],[Date]]))</f>
        <v>0</v>
      </c>
      <c r="K2695" s="19">
        <f>Table1[[#This Row],[Final Meter Reading (km) ]]-Table1[[#This Row],[Initial Meter Reading (km) ]]</f>
        <v>0</v>
      </c>
      <c r="M2695" s="174">
        <f>IF(ISBLANK(Table1[[#This Row],[Fuel Used (in liters)]]),,Table1[[#This Row],[Distance Travelled (km)]]/Table1[[#This Row],[Fuel Used (in liters)]])</f>
        <v>0</v>
      </c>
    </row>
    <row r="2696" spans="2:13">
      <c r="B2696">
        <f>IF(ISBLANK(Table1[[#This Row],[Date]]), ,MONTH(Table1[[#This Row],[Date]]))</f>
        <v>0</v>
      </c>
      <c r="K2696" s="19">
        <f>Table1[[#This Row],[Final Meter Reading (km) ]]-Table1[[#This Row],[Initial Meter Reading (km) ]]</f>
        <v>0</v>
      </c>
      <c r="M2696" s="174">
        <f>IF(ISBLANK(Table1[[#This Row],[Fuel Used (in liters)]]),,Table1[[#This Row],[Distance Travelled (km)]]/Table1[[#This Row],[Fuel Used (in liters)]])</f>
        <v>0</v>
      </c>
    </row>
    <row r="2697" spans="2:13">
      <c r="B2697">
        <f>IF(ISBLANK(Table1[[#This Row],[Date]]), ,MONTH(Table1[[#This Row],[Date]]))</f>
        <v>0</v>
      </c>
      <c r="K2697" s="19">
        <f>Table1[[#This Row],[Final Meter Reading (km) ]]-Table1[[#This Row],[Initial Meter Reading (km) ]]</f>
        <v>0</v>
      </c>
      <c r="M2697" s="174">
        <f>IF(ISBLANK(Table1[[#This Row],[Fuel Used (in liters)]]),,Table1[[#This Row],[Distance Travelled (km)]]/Table1[[#This Row],[Fuel Used (in liters)]])</f>
        <v>0</v>
      </c>
    </row>
    <row r="2698" spans="2:13">
      <c r="B2698">
        <f>IF(ISBLANK(Table1[[#This Row],[Date]]), ,MONTH(Table1[[#This Row],[Date]]))</f>
        <v>0</v>
      </c>
      <c r="K2698" s="19">
        <f>Table1[[#This Row],[Final Meter Reading (km) ]]-Table1[[#This Row],[Initial Meter Reading (km) ]]</f>
        <v>0</v>
      </c>
      <c r="M2698" s="174">
        <f>IF(ISBLANK(Table1[[#This Row],[Fuel Used (in liters)]]),,Table1[[#This Row],[Distance Travelled (km)]]/Table1[[#This Row],[Fuel Used (in liters)]])</f>
        <v>0</v>
      </c>
    </row>
    <row r="2699" spans="2:13">
      <c r="B2699">
        <f>IF(ISBLANK(Table1[[#This Row],[Date]]), ,MONTH(Table1[[#This Row],[Date]]))</f>
        <v>0</v>
      </c>
      <c r="K2699" s="19">
        <f>Table1[[#This Row],[Final Meter Reading (km) ]]-Table1[[#This Row],[Initial Meter Reading (km) ]]</f>
        <v>0</v>
      </c>
      <c r="M2699" s="174">
        <f>IF(ISBLANK(Table1[[#This Row],[Fuel Used (in liters)]]),,Table1[[#This Row],[Distance Travelled (km)]]/Table1[[#This Row],[Fuel Used (in liters)]])</f>
        <v>0</v>
      </c>
    </row>
    <row r="2700" spans="2:13">
      <c r="B2700">
        <f>IF(ISBLANK(Table1[[#This Row],[Date]]), ,MONTH(Table1[[#This Row],[Date]]))</f>
        <v>0</v>
      </c>
      <c r="K2700" s="19">
        <f>Table1[[#This Row],[Final Meter Reading (km) ]]-Table1[[#This Row],[Initial Meter Reading (km) ]]</f>
        <v>0</v>
      </c>
      <c r="M2700" s="174">
        <f>IF(ISBLANK(Table1[[#This Row],[Fuel Used (in liters)]]),,Table1[[#This Row],[Distance Travelled (km)]]/Table1[[#This Row],[Fuel Used (in liters)]])</f>
        <v>0</v>
      </c>
    </row>
    <row r="2701" spans="2:13">
      <c r="B2701">
        <f>IF(ISBLANK(Table1[[#This Row],[Date]]), ,MONTH(Table1[[#This Row],[Date]]))</f>
        <v>0</v>
      </c>
      <c r="K2701" s="19">
        <f>Table1[[#This Row],[Final Meter Reading (km) ]]-Table1[[#This Row],[Initial Meter Reading (km) ]]</f>
        <v>0</v>
      </c>
      <c r="M2701" s="174">
        <f>IF(ISBLANK(Table1[[#This Row],[Fuel Used (in liters)]]),,Table1[[#This Row],[Distance Travelled (km)]]/Table1[[#This Row],[Fuel Used (in liters)]])</f>
        <v>0</v>
      </c>
    </row>
    <row r="2702" spans="2:13">
      <c r="B2702">
        <f>IF(ISBLANK(Table1[[#This Row],[Date]]), ,MONTH(Table1[[#This Row],[Date]]))</f>
        <v>0</v>
      </c>
      <c r="K2702" s="19">
        <f>Table1[[#This Row],[Final Meter Reading (km) ]]-Table1[[#This Row],[Initial Meter Reading (km) ]]</f>
        <v>0</v>
      </c>
      <c r="M2702" s="174">
        <f>IF(ISBLANK(Table1[[#This Row],[Fuel Used (in liters)]]),,Table1[[#This Row],[Distance Travelled (km)]]/Table1[[#This Row],[Fuel Used (in liters)]])</f>
        <v>0</v>
      </c>
    </row>
    <row r="2703" spans="2:13">
      <c r="B2703">
        <f>IF(ISBLANK(Table1[[#This Row],[Date]]), ,MONTH(Table1[[#This Row],[Date]]))</f>
        <v>0</v>
      </c>
      <c r="K2703" s="19">
        <f>Table1[[#This Row],[Final Meter Reading (km) ]]-Table1[[#This Row],[Initial Meter Reading (km) ]]</f>
        <v>0</v>
      </c>
      <c r="M2703" s="174">
        <f>IF(ISBLANK(Table1[[#This Row],[Fuel Used (in liters)]]),,Table1[[#This Row],[Distance Travelled (km)]]/Table1[[#This Row],[Fuel Used (in liters)]])</f>
        <v>0</v>
      </c>
    </row>
    <row r="2704" spans="2:13">
      <c r="B2704">
        <f>IF(ISBLANK(Table1[[#This Row],[Date]]), ,MONTH(Table1[[#This Row],[Date]]))</f>
        <v>0</v>
      </c>
      <c r="K2704" s="19">
        <f>Table1[[#This Row],[Final Meter Reading (km) ]]-Table1[[#This Row],[Initial Meter Reading (km) ]]</f>
        <v>0</v>
      </c>
      <c r="M2704" s="174">
        <f>IF(ISBLANK(Table1[[#This Row],[Fuel Used (in liters)]]),,Table1[[#This Row],[Distance Travelled (km)]]/Table1[[#This Row],[Fuel Used (in liters)]])</f>
        <v>0</v>
      </c>
    </row>
    <row r="2705" spans="2:13">
      <c r="B2705">
        <f>IF(ISBLANK(Table1[[#This Row],[Date]]), ,MONTH(Table1[[#This Row],[Date]]))</f>
        <v>0</v>
      </c>
      <c r="K2705" s="19">
        <f>Table1[[#This Row],[Final Meter Reading (km) ]]-Table1[[#This Row],[Initial Meter Reading (km) ]]</f>
        <v>0</v>
      </c>
      <c r="M2705" s="174">
        <f>IF(ISBLANK(Table1[[#This Row],[Fuel Used (in liters)]]),,Table1[[#This Row],[Distance Travelled (km)]]/Table1[[#This Row],[Fuel Used (in liters)]])</f>
        <v>0</v>
      </c>
    </row>
    <row r="2706" spans="2:13">
      <c r="B2706">
        <f>IF(ISBLANK(Table1[[#This Row],[Date]]), ,MONTH(Table1[[#This Row],[Date]]))</f>
        <v>0</v>
      </c>
      <c r="K2706" s="19">
        <f>Table1[[#This Row],[Final Meter Reading (km) ]]-Table1[[#This Row],[Initial Meter Reading (km) ]]</f>
        <v>0</v>
      </c>
      <c r="M2706" s="174">
        <f>IF(ISBLANK(Table1[[#This Row],[Fuel Used (in liters)]]),,Table1[[#This Row],[Distance Travelled (km)]]/Table1[[#This Row],[Fuel Used (in liters)]])</f>
        <v>0</v>
      </c>
    </row>
    <row r="2707" spans="2:13">
      <c r="B2707">
        <f>IF(ISBLANK(Table1[[#This Row],[Date]]), ,MONTH(Table1[[#This Row],[Date]]))</f>
        <v>0</v>
      </c>
      <c r="K2707" s="19">
        <f>Table1[[#This Row],[Final Meter Reading (km) ]]-Table1[[#This Row],[Initial Meter Reading (km) ]]</f>
        <v>0</v>
      </c>
      <c r="M2707" s="174">
        <f>IF(ISBLANK(Table1[[#This Row],[Fuel Used (in liters)]]),,Table1[[#This Row],[Distance Travelled (km)]]/Table1[[#This Row],[Fuel Used (in liters)]])</f>
        <v>0</v>
      </c>
    </row>
    <row r="2708" spans="2:13">
      <c r="B2708">
        <f>IF(ISBLANK(Table1[[#This Row],[Date]]), ,MONTH(Table1[[#This Row],[Date]]))</f>
        <v>0</v>
      </c>
      <c r="K2708" s="19">
        <f>Table1[[#This Row],[Final Meter Reading (km) ]]-Table1[[#This Row],[Initial Meter Reading (km) ]]</f>
        <v>0</v>
      </c>
      <c r="M2708" s="174">
        <f>IF(ISBLANK(Table1[[#This Row],[Fuel Used (in liters)]]),,Table1[[#This Row],[Distance Travelled (km)]]/Table1[[#This Row],[Fuel Used (in liters)]])</f>
        <v>0</v>
      </c>
    </row>
    <row r="2709" spans="2:13">
      <c r="B2709">
        <f>IF(ISBLANK(Table1[[#This Row],[Date]]), ,MONTH(Table1[[#This Row],[Date]]))</f>
        <v>0</v>
      </c>
      <c r="K2709" s="19">
        <f>Table1[[#This Row],[Final Meter Reading (km) ]]-Table1[[#This Row],[Initial Meter Reading (km) ]]</f>
        <v>0</v>
      </c>
      <c r="M2709" s="174">
        <f>IF(ISBLANK(Table1[[#This Row],[Fuel Used (in liters)]]),,Table1[[#This Row],[Distance Travelled (km)]]/Table1[[#This Row],[Fuel Used (in liters)]])</f>
        <v>0</v>
      </c>
    </row>
    <row r="2710" spans="2:13">
      <c r="B2710">
        <f>IF(ISBLANK(Table1[[#This Row],[Date]]), ,MONTH(Table1[[#This Row],[Date]]))</f>
        <v>0</v>
      </c>
      <c r="K2710" s="19">
        <f>Table1[[#This Row],[Final Meter Reading (km) ]]-Table1[[#This Row],[Initial Meter Reading (km) ]]</f>
        <v>0</v>
      </c>
      <c r="M2710" s="174">
        <f>IF(ISBLANK(Table1[[#This Row],[Fuel Used (in liters)]]),,Table1[[#This Row],[Distance Travelled (km)]]/Table1[[#This Row],[Fuel Used (in liters)]])</f>
        <v>0</v>
      </c>
    </row>
    <row r="2711" spans="2:13">
      <c r="B2711">
        <f>IF(ISBLANK(Table1[[#This Row],[Date]]), ,MONTH(Table1[[#This Row],[Date]]))</f>
        <v>0</v>
      </c>
      <c r="K2711" s="19">
        <f>Table1[[#This Row],[Final Meter Reading (km) ]]-Table1[[#This Row],[Initial Meter Reading (km) ]]</f>
        <v>0</v>
      </c>
      <c r="M2711" s="174">
        <f>IF(ISBLANK(Table1[[#This Row],[Fuel Used (in liters)]]),,Table1[[#This Row],[Distance Travelled (km)]]/Table1[[#This Row],[Fuel Used (in liters)]])</f>
        <v>0</v>
      </c>
    </row>
    <row r="2712" spans="2:13">
      <c r="B2712">
        <f>IF(ISBLANK(Table1[[#This Row],[Date]]), ,MONTH(Table1[[#This Row],[Date]]))</f>
        <v>0</v>
      </c>
      <c r="K2712" s="19">
        <f>Table1[[#This Row],[Final Meter Reading (km) ]]-Table1[[#This Row],[Initial Meter Reading (km) ]]</f>
        <v>0</v>
      </c>
      <c r="M2712" s="174">
        <f>IF(ISBLANK(Table1[[#This Row],[Fuel Used (in liters)]]),,Table1[[#This Row],[Distance Travelled (km)]]/Table1[[#This Row],[Fuel Used (in liters)]])</f>
        <v>0</v>
      </c>
    </row>
    <row r="2713" spans="2:13">
      <c r="B2713">
        <f>IF(ISBLANK(Table1[[#This Row],[Date]]), ,MONTH(Table1[[#This Row],[Date]]))</f>
        <v>0</v>
      </c>
      <c r="K2713" s="19">
        <f>Table1[[#This Row],[Final Meter Reading (km) ]]-Table1[[#This Row],[Initial Meter Reading (km) ]]</f>
        <v>0</v>
      </c>
      <c r="M2713" s="174">
        <f>IF(ISBLANK(Table1[[#This Row],[Fuel Used (in liters)]]),,Table1[[#This Row],[Distance Travelled (km)]]/Table1[[#This Row],[Fuel Used (in liters)]])</f>
        <v>0</v>
      </c>
    </row>
    <row r="2714" spans="2:13">
      <c r="B2714">
        <f>IF(ISBLANK(Table1[[#This Row],[Date]]), ,MONTH(Table1[[#This Row],[Date]]))</f>
        <v>0</v>
      </c>
      <c r="K2714" s="19">
        <f>Table1[[#This Row],[Final Meter Reading (km) ]]-Table1[[#This Row],[Initial Meter Reading (km) ]]</f>
        <v>0</v>
      </c>
      <c r="M2714" s="174">
        <f>IF(ISBLANK(Table1[[#This Row],[Fuel Used (in liters)]]),,Table1[[#This Row],[Distance Travelled (km)]]/Table1[[#This Row],[Fuel Used (in liters)]])</f>
        <v>0</v>
      </c>
    </row>
    <row r="2715" spans="2:13">
      <c r="B2715">
        <f>IF(ISBLANK(Table1[[#This Row],[Date]]), ,MONTH(Table1[[#This Row],[Date]]))</f>
        <v>0</v>
      </c>
      <c r="K2715" s="19">
        <f>Table1[[#This Row],[Final Meter Reading (km) ]]-Table1[[#This Row],[Initial Meter Reading (km) ]]</f>
        <v>0</v>
      </c>
      <c r="M2715" s="174">
        <f>IF(ISBLANK(Table1[[#This Row],[Fuel Used (in liters)]]),,Table1[[#This Row],[Distance Travelled (km)]]/Table1[[#This Row],[Fuel Used (in liters)]])</f>
        <v>0</v>
      </c>
    </row>
    <row r="2716" spans="2:13">
      <c r="B2716">
        <f>IF(ISBLANK(Table1[[#This Row],[Date]]), ,MONTH(Table1[[#This Row],[Date]]))</f>
        <v>0</v>
      </c>
      <c r="K2716" s="19">
        <f>Table1[[#This Row],[Final Meter Reading (km) ]]-Table1[[#This Row],[Initial Meter Reading (km) ]]</f>
        <v>0</v>
      </c>
      <c r="M2716" s="174">
        <f>IF(ISBLANK(Table1[[#This Row],[Fuel Used (in liters)]]),,Table1[[#This Row],[Distance Travelled (km)]]/Table1[[#This Row],[Fuel Used (in liters)]])</f>
        <v>0</v>
      </c>
    </row>
    <row r="2717" spans="2:13">
      <c r="B2717">
        <f>IF(ISBLANK(Table1[[#This Row],[Date]]), ,MONTH(Table1[[#This Row],[Date]]))</f>
        <v>0</v>
      </c>
      <c r="K2717" s="19">
        <f>Table1[[#This Row],[Final Meter Reading (km) ]]-Table1[[#This Row],[Initial Meter Reading (km) ]]</f>
        <v>0</v>
      </c>
      <c r="M2717" s="174">
        <f>IF(ISBLANK(Table1[[#This Row],[Fuel Used (in liters)]]),,Table1[[#This Row],[Distance Travelled (km)]]/Table1[[#This Row],[Fuel Used (in liters)]])</f>
        <v>0</v>
      </c>
    </row>
    <row r="2718" spans="2:13">
      <c r="B2718">
        <f>IF(ISBLANK(Table1[[#This Row],[Date]]), ,MONTH(Table1[[#This Row],[Date]]))</f>
        <v>0</v>
      </c>
      <c r="K2718" s="19">
        <f>Table1[[#This Row],[Final Meter Reading (km) ]]-Table1[[#This Row],[Initial Meter Reading (km) ]]</f>
        <v>0</v>
      </c>
      <c r="M2718" s="174">
        <f>IF(ISBLANK(Table1[[#This Row],[Fuel Used (in liters)]]),,Table1[[#This Row],[Distance Travelled (km)]]/Table1[[#This Row],[Fuel Used (in liters)]])</f>
        <v>0</v>
      </c>
    </row>
    <row r="2719" spans="2:13">
      <c r="B2719">
        <f>IF(ISBLANK(Table1[[#This Row],[Date]]), ,MONTH(Table1[[#This Row],[Date]]))</f>
        <v>0</v>
      </c>
      <c r="K2719" s="19">
        <f>Table1[[#This Row],[Final Meter Reading (km) ]]-Table1[[#This Row],[Initial Meter Reading (km) ]]</f>
        <v>0</v>
      </c>
      <c r="M2719" s="174">
        <f>IF(ISBLANK(Table1[[#This Row],[Fuel Used (in liters)]]),,Table1[[#This Row],[Distance Travelled (km)]]/Table1[[#This Row],[Fuel Used (in liters)]])</f>
        <v>0</v>
      </c>
    </row>
    <row r="2720" spans="2:13">
      <c r="B2720">
        <f>IF(ISBLANK(Table1[[#This Row],[Date]]), ,MONTH(Table1[[#This Row],[Date]]))</f>
        <v>0</v>
      </c>
      <c r="K2720" s="19">
        <f>Table1[[#This Row],[Final Meter Reading (km) ]]-Table1[[#This Row],[Initial Meter Reading (km) ]]</f>
        <v>0</v>
      </c>
      <c r="M2720" s="174">
        <f>IF(ISBLANK(Table1[[#This Row],[Fuel Used (in liters)]]),,Table1[[#This Row],[Distance Travelled (km)]]/Table1[[#This Row],[Fuel Used (in liters)]])</f>
        <v>0</v>
      </c>
    </row>
    <row r="2721" spans="2:13">
      <c r="B2721">
        <f>IF(ISBLANK(Table1[[#This Row],[Date]]), ,MONTH(Table1[[#This Row],[Date]]))</f>
        <v>0</v>
      </c>
      <c r="K2721" s="19">
        <f>Table1[[#This Row],[Final Meter Reading (km) ]]-Table1[[#This Row],[Initial Meter Reading (km) ]]</f>
        <v>0</v>
      </c>
      <c r="M2721" s="174">
        <f>IF(ISBLANK(Table1[[#This Row],[Fuel Used (in liters)]]),,Table1[[#This Row],[Distance Travelled (km)]]/Table1[[#This Row],[Fuel Used (in liters)]])</f>
        <v>0</v>
      </c>
    </row>
    <row r="2722" spans="2:13">
      <c r="B2722">
        <f>IF(ISBLANK(Table1[[#This Row],[Date]]), ,MONTH(Table1[[#This Row],[Date]]))</f>
        <v>0</v>
      </c>
      <c r="K2722" s="19">
        <f>Table1[[#This Row],[Final Meter Reading (km) ]]-Table1[[#This Row],[Initial Meter Reading (km) ]]</f>
        <v>0</v>
      </c>
      <c r="M2722" s="174">
        <f>IF(ISBLANK(Table1[[#This Row],[Fuel Used (in liters)]]),,Table1[[#This Row],[Distance Travelled (km)]]/Table1[[#This Row],[Fuel Used (in liters)]])</f>
        <v>0</v>
      </c>
    </row>
    <row r="2723" spans="2:13">
      <c r="B2723">
        <f>IF(ISBLANK(Table1[[#This Row],[Date]]), ,MONTH(Table1[[#This Row],[Date]]))</f>
        <v>0</v>
      </c>
      <c r="K2723" s="19">
        <f>Table1[[#This Row],[Final Meter Reading (km) ]]-Table1[[#This Row],[Initial Meter Reading (km) ]]</f>
        <v>0</v>
      </c>
      <c r="M2723" s="174">
        <f>IF(ISBLANK(Table1[[#This Row],[Fuel Used (in liters)]]),,Table1[[#This Row],[Distance Travelled (km)]]/Table1[[#This Row],[Fuel Used (in liters)]])</f>
        <v>0</v>
      </c>
    </row>
    <row r="2724" spans="2:13">
      <c r="B2724">
        <f>IF(ISBLANK(Table1[[#This Row],[Date]]), ,MONTH(Table1[[#This Row],[Date]]))</f>
        <v>0</v>
      </c>
      <c r="K2724" s="19">
        <f>Table1[[#This Row],[Final Meter Reading (km) ]]-Table1[[#This Row],[Initial Meter Reading (km) ]]</f>
        <v>0</v>
      </c>
      <c r="M2724" s="174">
        <f>IF(ISBLANK(Table1[[#This Row],[Fuel Used (in liters)]]),,Table1[[#This Row],[Distance Travelled (km)]]/Table1[[#This Row],[Fuel Used (in liters)]])</f>
        <v>0</v>
      </c>
    </row>
    <row r="2725" spans="2:13">
      <c r="B2725">
        <f>IF(ISBLANK(Table1[[#This Row],[Date]]), ,MONTH(Table1[[#This Row],[Date]]))</f>
        <v>0</v>
      </c>
      <c r="K2725" s="19">
        <f>Table1[[#This Row],[Final Meter Reading (km) ]]-Table1[[#This Row],[Initial Meter Reading (km) ]]</f>
        <v>0</v>
      </c>
      <c r="M2725" s="174">
        <f>IF(ISBLANK(Table1[[#This Row],[Fuel Used (in liters)]]),,Table1[[#This Row],[Distance Travelled (km)]]/Table1[[#This Row],[Fuel Used (in liters)]])</f>
        <v>0</v>
      </c>
    </row>
    <row r="2726" spans="2:13">
      <c r="B2726">
        <f>IF(ISBLANK(Table1[[#This Row],[Date]]), ,MONTH(Table1[[#This Row],[Date]]))</f>
        <v>0</v>
      </c>
      <c r="K2726" s="19">
        <f>Table1[[#This Row],[Final Meter Reading (km) ]]-Table1[[#This Row],[Initial Meter Reading (km) ]]</f>
        <v>0</v>
      </c>
      <c r="M2726" s="174">
        <f>IF(ISBLANK(Table1[[#This Row],[Fuel Used (in liters)]]),,Table1[[#This Row],[Distance Travelled (km)]]/Table1[[#This Row],[Fuel Used (in liters)]])</f>
        <v>0</v>
      </c>
    </row>
    <row r="2727" spans="2:13">
      <c r="B2727">
        <f>IF(ISBLANK(Table1[[#This Row],[Date]]), ,MONTH(Table1[[#This Row],[Date]]))</f>
        <v>0</v>
      </c>
      <c r="K2727" s="19">
        <f>Table1[[#This Row],[Final Meter Reading (km) ]]-Table1[[#This Row],[Initial Meter Reading (km) ]]</f>
        <v>0</v>
      </c>
      <c r="M2727" s="174">
        <f>IF(ISBLANK(Table1[[#This Row],[Fuel Used (in liters)]]),,Table1[[#This Row],[Distance Travelled (km)]]/Table1[[#This Row],[Fuel Used (in liters)]])</f>
        <v>0</v>
      </c>
    </row>
    <row r="2728" spans="2:13">
      <c r="B2728">
        <f>IF(ISBLANK(Table1[[#This Row],[Date]]), ,MONTH(Table1[[#This Row],[Date]]))</f>
        <v>0</v>
      </c>
      <c r="K2728" s="19">
        <f>Table1[[#This Row],[Final Meter Reading (km) ]]-Table1[[#This Row],[Initial Meter Reading (km) ]]</f>
        <v>0</v>
      </c>
      <c r="M2728" s="174">
        <f>IF(ISBLANK(Table1[[#This Row],[Fuel Used (in liters)]]),,Table1[[#This Row],[Distance Travelled (km)]]/Table1[[#This Row],[Fuel Used (in liters)]])</f>
        <v>0</v>
      </c>
    </row>
    <row r="2729" spans="2:13">
      <c r="B2729">
        <f>IF(ISBLANK(Table1[[#This Row],[Date]]), ,MONTH(Table1[[#This Row],[Date]]))</f>
        <v>0</v>
      </c>
      <c r="K2729" s="19">
        <f>Table1[[#This Row],[Final Meter Reading (km) ]]-Table1[[#This Row],[Initial Meter Reading (km) ]]</f>
        <v>0</v>
      </c>
      <c r="M2729" s="174">
        <f>IF(ISBLANK(Table1[[#This Row],[Fuel Used (in liters)]]),,Table1[[#This Row],[Distance Travelled (km)]]/Table1[[#This Row],[Fuel Used (in liters)]])</f>
        <v>0</v>
      </c>
    </row>
    <row r="2730" spans="2:13">
      <c r="B2730">
        <f>IF(ISBLANK(Table1[[#This Row],[Date]]), ,MONTH(Table1[[#This Row],[Date]]))</f>
        <v>0</v>
      </c>
      <c r="K2730" s="19">
        <f>Table1[[#This Row],[Final Meter Reading (km) ]]-Table1[[#This Row],[Initial Meter Reading (km) ]]</f>
        <v>0</v>
      </c>
      <c r="M2730" s="174">
        <f>IF(ISBLANK(Table1[[#This Row],[Fuel Used (in liters)]]),,Table1[[#This Row],[Distance Travelled (km)]]/Table1[[#This Row],[Fuel Used (in liters)]])</f>
        <v>0</v>
      </c>
    </row>
    <row r="2731" spans="2:13">
      <c r="B2731">
        <f>IF(ISBLANK(Table1[[#This Row],[Date]]), ,MONTH(Table1[[#This Row],[Date]]))</f>
        <v>0</v>
      </c>
      <c r="K2731" s="19">
        <f>Table1[[#This Row],[Final Meter Reading (km) ]]-Table1[[#This Row],[Initial Meter Reading (km) ]]</f>
        <v>0</v>
      </c>
      <c r="M2731" s="174">
        <f>IF(ISBLANK(Table1[[#This Row],[Fuel Used (in liters)]]),,Table1[[#This Row],[Distance Travelled (km)]]/Table1[[#This Row],[Fuel Used (in liters)]])</f>
        <v>0</v>
      </c>
    </row>
    <row r="2732" spans="2:13">
      <c r="B2732">
        <f>IF(ISBLANK(Table1[[#This Row],[Date]]), ,MONTH(Table1[[#This Row],[Date]]))</f>
        <v>0</v>
      </c>
      <c r="K2732" s="19">
        <f>Table1[[#This Row],[Final Meter Reading (km) ]]-Table1[[#This Row],[Initial Meter Reading (km) ]]</f>
        <v>0</v>
      </c>
      <c r="M2732" s="174">
        <f>IF(ISBLANK(Table1[[#This Row],[Fuel Used (in liters)]]),,Table1[[#This Row],[Distance Travelled (km)]]/Table1[[#This Row],[Fuel Used (in liters)]])</f>
        <v>0</v>
      </c>
    </row>
    <row r="2733" spans="2:13">
      <c r="B2733">
        <f>IF(ISBLANK(Table1[[#This Row],[Date]]), ,MONTH(Table1[[#This Row],[Date]]))</f>
        <v>0</v>
      </c>
      <c r="K2733" s="19">
        <f>Table1[[#This Row],[Final Meter Reading (km) ]]-Table1[[#This Row],[Initial Meter Reading (km) ]]</f>
        <v>0</v>
      </c>
      <c r="M2733" s="174">
        <f>IF(ISBLANK(Table1[[#This Row],[Fuel Used (in liters)]]),,Table1[[#This Row],[Distance Travelled (km)]]/Table1[[#This Row],[Fuel Used (in liters)]])</f>
        <v>0</v>
      </c>
    </row>
    <row r="2734" spans="2:13">
      <c r="B2734">
        <f>IF(ISBLANK(Table1[[#This Row],[Date]]), ,MONTH(Table1[[#This Row],[Date]]))</f>
        <v>0</v>
      </c>
      <c r="K2734" s="19">
        <f>Table1[[#This Row],[Final Meter Reading (km) ]]-Table1[[#This Row],[Initial Meter Reading (km) ]]</f>
        <v>0</v>
      </c>
      <c r="M2734" s="174">
        <f>IF(ISBLANK(Table1[[#This Row],[Fuel Used (in liters)]]),,Table1[[#This Row],[Distance Travelled (km)]]/Table1[[#This Row],[Fuel Used (in liters)]])</f>
        <v>0</v>
      </c>
    </row>
    <row r="2735" spans="2:13">
      <c r="B2735">
        <f>IF(ISBLANK(Table1[[#This Row],[Date]]), ,MONTH(Table1[[#This Row],[Date]]))</f>
        <v>0</v>
      </c>
      <c r="K2735" s="19">
        <f>Table1[[#This Row],[Final Meter Reading (km) ]]-Table1[[#This Row],[Initial Meter Reading (km) ]]</f>
        <v>0</v>
      </c>
      <c r="M2735" s="174">
        <f>IF(ISBLANK(Table1[[#This Row],[Fuel Used (in liters)]]),,Table1[[#This Row],[Distance Travelled (km)]]/Table1[[#This Row],[Fuel Used (in liters)]])</f>
        <v>0</v>
      </c>
    </row>
    <row r="2736" spans="2:13">
      <c r="B2736">
        <f>IF(ISBLANK(Table1[[#This Row],[Date]]), ,MONTH(Table1[[#This Row],[Date]]))</f>
        <v>0</v>
      </c>
      <c r="K2736" s="19">
        <f>Table1[[#This Row],[Final Meter Reading (km) ]]-Table1[[#This Row],[Initial Meter Reading (km) ]]</f>
        <v>0</v>
      </c>
      <c r="M2736" s="174">
        <f>IF(ISBLANK(Table1[[#This Row],[Fuel Used (in liters)]]),,Table1[[#This Row],[Distance Travelled (km)]]/Table1[[#This Row],[Fuel Used (in liters)]])</f>
        <v>0</v>
      </c>
    </row>
    <row r="2737" spans="2:13">
      <c r="B2737">
        <f>IF(ISBLANK(Table1[[#This Row],[Date]]), ,MONTH(Table1[[#This Row],[Date]]))</f>
        <v>0</v>
      </c>
      <c r="K2737" s="19">
        <f>Table1[[#This Row],[Final Meter Reading (km) ]]-Table1[[#This Row],[Initial Meter Reading (km) ]]</f>
        <v>0</v>
      </c>
      <c r="M2737" s="174">
        <f>IF(ISBLANK(Table1[[#This Row],[Fuel Used (in liters)]]),,Table1[[#This Row],[Distance Travelled (km)]]/Table1[[#This Row],[Fuel Used (in liters)]])</f>
        <v>0</v>
      </c>
    </row>
    <row r="2738" spans="2:13">
      <c r="B2738">
        <f>IF(ISBLANK(Table1[[#This Row],[Date]]), ,MONTH(Table1[[#This Row],[Date]]))</f>
        <v>0</v>
      </c>
      <c r="K2738" s="19">
        <f>Table1[[#This Row],[Final Meter Reading (km) ]]-Table1[[#This Row],[Initial Meter Reading (km) ]]</f>
        <v>0</v>
      </c>
      <c r="M2738" s="174">
        <f>IF(ISBLANK(Table1[[#This Row],[Fuel Used (in liters)]]),,Table1[[#This Row],[Distance Travelled (km)]]/Table1[[#This Row],[Fuel Used (in liters)]])</f>
        <v>0</v>
      </c>
    </row>
    <row r="2739" spans="2:13">
      <c r="B2739">
        <f>IF(ISBLANK(Table1[[#This Row],[Date]]), ,MONTH(Table1[[#This Row],[Date]]))</f>
        <v>0</v>
      </c>
      <c r="K2739" s="19">
        <f>Table1[[#This Row],[Final Meter Reading (km) ]]-Table1[[#This Row],[Initial Meter Reading (km) ]]</f>
        <v>0</v>
      </c>
      <c r="M2739" s="174">
        <f>IF(ISBLANK(Table1[[#This Row],[Fuel Used (in liters)]]),,Table1[[#This Row],[Distance Travelled (km)]]/Table1[[#This Row],[Fuel Used (in liters)]])</f>
        <v>0</v>
      </c>
    </row>
    <row r="2740" spans="2:13">
      <c r="B2740">
        <f>IF(ISBLANK(Table1[[#This Row],[Date]]), ,MONTH(Table1[[#This Row],[Date]]))</f>
        <v>0</v>
      </c>
      <c r="K2740" s="19">
        <f>Table1[[#This Row],[Final Meter Reading (km) ]]-Table1[[#This Row],[Initial Meter Reading (km) ]]</f>
        <v>0</v>
      </c>
      <c r="M2740" s="174">
        <f>IF(ISBLANK(Table1[[#This Row],[Fuel Used (in liters)]]),,Table1[[#This Row],[Distance Travelled (km)]]/Table1[[#This Row],[Fuel Used (in liters)]])</f>
        <v>0</v>
      </c>
    </row>
    <row r="2741" spans="2:13">
      <c r="B2741">
        <f>IF(ISBLANK(Table1[[#This Row],[Date]]), ,MONTH(Table1[[#This Row],[Date]]))</f>
        <v>0</v>
      </c>
      <c r="K2741" s="19">
        <f>Table1[[#This Row],[Final Meter Reading (km) ]]-Table1[[#This Row],[Initial Meter Reading (km) ]]</f>
        <v>0</v>
      </c>
      <c r="M2741" s="174">
        <f>IF(ISBLANK(Table1[[#This Row],[Fuel Used (in liters)]]),,Table1[[#This Row],[Distance Travelled (km)]]/Table1[[#This Row],[Fuel Used (in liters)]])</f>
        <v>0</v>
      </c>
    </row>
    <row r="2742" spans="2:13">
      <c r="B2742">
        <f>IF(ISBLANK(Table1[[#This Row],[Date]]), ,MONTH(Table1[[#This Row],[Date]]))</f>
        <v>0</v>
      </c>
      <c r="K2742" s="19">
        <f>Table1[[#This Row],[Final Meter Reading (km) ]]-Table1[[#This Row],[Initial Meter Reading (km) ]]</f>
        <v>0</v>
      </c>
      <c r="M2742" s="174">
        <f>IF(ISBLANK(Table1[[#This Row],[Fuel Used (in liters)]]),,Table1[[#This Row],[Distance Travelled (km)]]/Table1[[#This Row],[Fuel Used (in liters)]])</f>
        <v>0</v>
      </c>
    </row>
    <row r="2743" spans="2:13">
      <c r="B2743">
        <f>IF(ISBLANK(Table1[[#This Row],[Date]]), ,MONTH(Table1[[#This Row],[Date]]))</f>
        <v>0</v>
      </c>
      <c r="K2743" s="19">
        <f>Table1[[#This Row],[Final Meter Reading (km) ]]-Table1[[#This Row],[Initial Meter Reading (km) ]]</f>
        <v>0</v>
      </c>
      <c r="M2743" s="174">
        <f>IF(ISBLANK(Table1[[#This Row],[Fuel Used (in liters)]]),,Table1[[#This Row],[Distance Travelled (km)]]/Table1[[#This Row],[Fuel Used (in liters)]])</f>
        <v>0</v>
      </c>
    </row>
    <row r="2744" spans="2:13">
      <c r="B2744">
        <f>IF(ISBLANK(Table1[[#This Row],[Date]]), ,MONTH(Table1[[#This Row],[Date]]))</f>
        <v>0</v>
      </c>
      <c r="K2744" s="19">
        <f>Table1[[#This Row],[Final Meter Reading (km) ]]-Table1[[#This Row],[Initial Meter Reading (km) ]]</f>
        <v>0</v>
      </c>
      <c r="M2744" s="174">
        <f>IF(ISBLANK(Table1[[#This Row],[Fuel Used (in liters)]]),,Table1[[#This Row],[Distance Travelled (km)]]/Table1[[#This Row],[Fuel Used (in liters)]])</f>
        <v>0</v>
      </c>
    </row>
    <row r="2745" spans="2:13">
      <c r="B2745">
        <f>IF(ISBLANK(Table1[[#This Row],[Date]]), ,MONTH(Table1[[#This Row],[Date]]))</f>
        <v>0</v>
      </c>
      <c r="K2745" s="19">
        <f>Table1[[#This Row],[Final Meter Reading (km) ]]-Table1[[#This Row],[Initial Meter Reading (km) ]]</f>
        <v>0</v>
      </c>
      <c r="M2745" s="174">
        <f>IF(ISBLANK(Table1[[#This Row],[Fuel Used (in liters)]]),,Table1[[#This Row],[Distance Travelled (km)]]/Table1[[#This Row],[Fuel Used (in liters)]])</f>
        <v>0</v>
      </c>
    </row>
    <row r="2746" spans="2:13">
      <c r="B2746">
        <f>IF(ISBLANK(Table1[[#This Row],[Date]]), ,MONTH(Table1[[#This Row],[Date]]))</f>
        <v>0</v>
      </c>
      <c r="K2746" s="19">
        <f>Table1[[#This Row],[Final Meter Reading (km) ]]-Table1[[#This Row],[Initial Meter Reading (km) ]]</f>
        <v>0</v>
      </c>
      <c r="M2746" s="174">
        <f>IF(ISBLANK(Table1[[#This Row],[Fuel Used (in liters)]]),,Table1[[#This Row],[Distance Travelled (km)]]/Table1[[#This Row],[Fuel Used (in liters)]])</f>
        <v>0</v>
      </c>
    </row>
    <row r="2747" spans="2:13">
      <c r="B2747">
        <f>IF(ISBLANK(Table1[[#This Row],[Date]]), ,MONTH(Table1[[#This Row],[Date]]))</f>
        <v>0</v>
      </c>
      <c r="K2747" s="19">
        <f>Table1[[#This Row],[Final Meter Reading (km) ]]-Table1[[#This Row],[Initial Meter Reading (km) ]]</f>
        <v>0</v>
      </c>
      <c r="M2747" s="174">
        <f>IF(ISBLANK(Table1[[#This Row],[Fuel Used (in liters)]]),,Table1[[#This Row],[Distance Travelled (km)]]/Table1[[#This Row],[Fuel Used (in liters)]])</f>
        <v>0</v>
      </c>
    </row>
    <row r="2748" spans="2:13">
      <c r="B2748">
        <f>IF(ISBLANK(Table1[[#This Row],[Date]]), ,MONTH(Table1[[#This Row],[Date]]))</f>
        <v>0</v>
      </c>
      <c r="K2748" s="19">
        <f>Table1[[#This Row],[Final Meter Reading (km) ]]-Table1[[#This Row],[Initial Meter Reading (km) ]]</f>
        <v>0</v>
      </c>
      <c r="M2748" s="174">
        <f>IF(ISBLANK(Table1[[#This Row],[Fuel Used (in liters)]]),,Table1[[#This Row],[Distance Travelled (km)]]/Table1[[#This Row],[Fuel Used (in liters)]])</f>
        <v>0</v>
      </c>
    </row>
    <row r="2749" spans="2:13">
      <c r="B2749">
        <f>IF(ISBLANK(Table1[[#This Row],[Date]]), ,MONTH(Table1[[#This Row],[Date]]))</f>
        <v>0</v>
      </c>
      <c r="K2749" s="19">
        <f>Table1[[#This Row],[Final Meter Reading (km) ]]-Table1[[#This Row],[Initial Meter Reading (km) ]]</f>
        <v>0</v>
      </c>
      <c r="M2749" s="174">
        <f>IF(ISBLANK(Table1[[#This Row],[Fuel Used (in liters)]]),,Table1[[#This Row],[Distance Travelled (km)]]/Table1[[#This Row],[Fuel Used (in liters)]])</f>
        <v>0</v>
      </c>
    </row>
    <row r="2750" spans="2:13">
      <c r="B2750">
        <f>IF(ISBLANK(Table1[[#This Row],[Date]]), ,MONTH(Table1[[#This Row],[Date]]))</f>
        <v>0</v>
      </c>
      <c r="K2750" s="19">
        <f>Table1[[#This Row],[Final Meter Reading (km) ]]-Table1[[#This Row],[Initial Meter Reading (km) ]]</f>
        <v>0</v>
      </c>
      <c r="M2750" s="174">
        <f>IF(ISBLANK(Table1[[#This Row],[Fuel Used (in liters)]]),,Table1[[#This Row],[Distance Travelled (km)]]/Table1[[#This Row],[Fuel Used (in liters)]])</f>
        <v>0</v>
      </c>
    </row>
    <row r="2751" spans="2:13">
      <c r="B2751">
        <f>IF(ISBLANK(Table1[[#This Row],[Date]]), ,MONTH(Table1[[#This Row],[Date]]))</f>
        <v>0</v>
      </c>
      <c r="K2751" s="19">
        <f>Table1[[#This Row],[Final Meter Reading (km) ]]-Table1[[#This Row],[Initial Meter Reading (km) ]]</f>
        <v>0</v>
      </c>
      <c r="M2751" s="174">
        <f>IF(ISBLANK(Table1[[#This Row],[Fuel Used (in liters)]]),,Table1[[#This Row],[Distance Travelled (km)]]/Table1[[#This Row],[Fuel Used (in liters)]])</f>
        <v>0</v>
      </c>
    </row>
    <row r="2752" spans="2:13">
      <c r="B2752">
        <f>IF(ISBLANK(Table1[[#This Row],[Date]]), ,MONTH(Table1[[#This Row],[Date]]))</f>
        <v>0</v>
      </c>
      <c r="K2752" s="19">
        <f>Table1[[#This Row],[Final Meter Reading (km) ]]-Table1[[#This Row],[Initial Meter Reading (km) ]]</f>
        <v>0</v>
      </c>
      <c r="M2752" s="174">
        <f>IF(ISBLANK(Table1[[#This Row],[Fuel Used (in liters)]]),,Table1[[#This Row],[Distance Travelled (km)]]/Table1[[#This Row],[Fuel Used (in liters)]])</f>
        <v>0</v>
      </c>
    </row>
    <row r="2753" spans="2:13">
      <c r="B2753">
        <f>IF(ISBLANK(Table1[[#This Row],[Date]]), ,MONTH(Table1[[#This Row],[Date]]))</f>
        <v>0</v>
      </c>
      <c r="K2753" s="19">
        <f>Table1[[#This Row],[Final Meter Reading (km) ]]-Table1[[#This Row],[Initial Meter Reading (km) ]]</f>
        <v>0</v>
      </c>
      <c r="M2753" s="174">
        <f>IF(ISBLANK(Table1[[#This Row],[Fuel Used (in liters)]]),,Table1[[#This Row],[Distance Travelled (km)]]/Table1[[#This Row],[Fuel Used (in liters)]])</f>
        <v>0</v>
      </c>
    </row>
    <row r="2754" spans="2:13">
      <c r="B2754">
        <f>IF(ISBLANK(Table1[[#This Row],[Date]]), ,MONTH(Table1[[#This Row],[Date]]))</f>
        <v>0</v>
      </c>
      <c r="K2754" s="19">
        <f>Table1[[#This Row],[Final Meter Reading (km) ]]-Table1[[#This Row],[Initial Meter Reading (km) ]]</f>
        <v>0</v>
      </c>
      <c r="M2754" s="174">
        <f>IF(ISBLANK(Table1[[#This Row],[Fuel Used (in liters)]]),,Table1[[#This Row],[Distance Travelled (km)]]/Table1[[#This Row],[Fuel Used (in liters)]])</f>
        <v>0</v>
      </c>
    </row>
    <row r="2755" spans="2:13">
      <c r="B2755">
        <f>IF(ISBLANK(Table1[[#This Row],[Date]]), ,MONTH(Table1[[#This Row],[Date]]))</f>
        <v>0</v>
      </c>
      <c r="K2755" s="19">
        <f>Table1[[#This Row],[Final Meter Reading (km) ]]-Table1[[#This Row],[Initial Meter Reading (km) ]]</f>
        <v>0</v>
      </c>
      <c r="M2755" s="174">
        <f>IF(ISBLANK(Table1[[#This Row],[Fuel Used (in liters)]]),,Table1[[#This Row],[Distance Travelled (km)]]/Table1[[#This Row],[Fuel Used (in liters)]])</f>
        <v>0</v>
      </c>
    </row>
    <row r="2756" spans="2:13">
      <c r="B2756">
        <f>IF(ISBLANK(Table1[[#This Row],[Date]]), ,MONTH(Table1[[#This Row],[Date]]))</f>
        <v>0</v>
      </c>
      <c r="K2756" s="19">
        <f>Table1[[#This Row],[Final Meter Reading (km) ]]-Table1[[#This Row],[Initial Meter Reading (km) ]]</f>
        <v>0</v>
      </c>
      <c r="M2756" s="174">
        <f>IF(ISBLANK(Table1[[#This Row],[Fuel Used (in liters)]]),,Table1[[#This Row],[Distance Travelled (km)]]/Table1[[#This Row],[Fuel Used (in liters)]])</f>
        <v>0</v>
      </c>
    </row>
    <row r="2757" spans="2:13">
      <c r="B2757">
        <f>IF(ISBLANK(Table1[[#This Row],[Date]]), ,MONTH(Table1[[#This Row],[Date]]))</f>
        <v>0</v>
      </c>
      <c r="K2757" s="19">
        <f>Table1[[#This Row],[Final Meter Reading (km) ]]-Table1[[#This Row],[Initial Meter Reading (km) ]]</f>
        <v>0</v>
      </c>
      <c r="M2757" s="174">
        <f>IF(ISBLANK(Table1[[#This Row],[Fuel Used (in liters)]]),,Table1[[#This Row],[Distance Travelled (km)]]/Table1[[#This Row],[Fuel Used (in liters)]])</f>
        <v>0</v>
      </c>
    </row>
    <row r="2758" spans="2:13">
      <c r="B2758">
        <f>IF(ISBLANK(Table1[[#This Row],[Date]]), ,MONTH(Table1[[#This Row],[Date]]))</f>
        <v>0</v>
      </c>
      <c r="K2758" s="19">
        <f>Table1[[#This Row],[Final Meter Reading (km) ]]-Table1[[#This Row],[Initial Meter Reading (km) ]]</f>
        <v>0</v>
      </c>
      <c r="M2758" s="174">
        <f>IF(ISBLANK(Table1[[#This Row],[Fuel Used (in liters)]]),,Table1[[#This Row],[Distance Travelled (km)]]/Table1[[#This Row],[Fuel Used (in liters)]])</f>
        <v>0</v>
      </c>
    </row>
    <row r="2759" spans="2:13">
      <c r="B2759">
        <f>IF(ISBLANK(Table1[[#This Row],[Date]]), ,MONTH(Table1[[#This Row],[Date]]))</f>
        <v>0</v>
      </c>
      <c r="K2759" s="19">
        <f>Table1[[#This Row],[Final Meter Reading (km) ]]-Table1[[#This Row],[Initial Meter Reading (km) ]]</f>
        <v>0</v>
      </c>
      <c r="M2759" s="174">
        <f>IF(ISBLANK(Table1[[#This Row],[Fuel Used (in liters)]]),,Table1[[#This Row],[Distance Travelled (km)]]/Table1[[#This Row],[Fuel Used (in liters)]])</f>
        <v>0</v>
      </c>
    </row>
    <row r="2760" spans="2:13">
      <c r="B2760">
        <f>IF(ISBLANK(Table1[[#This Row],[Date]]), ,MONTH(Table1[[#This Row],[Date]]))</f>
        <v>0</v>
      </c>
      <c r="K2760" s="19">
        <f>Table1[[#This Row],[Final Meter Reading (km) ]]-Table1[[#This Row],[Initial Meter Reading (km) ]]</f>
        <v>0</v>
      </c>
      <c r="M2760" s="174">
        <f>IF(ISBLANK(Table1[[#This Row],[Fuel Used (in liters)]]),,Table1[[#This Row],[Distance Travelled (km)]]/Table1[[#This Row],[Fuel Used (in liters)]])</f>
        <v>0</v>
      </c>
    </row>
    <row r="2761" spans="2:13">
      <c r="B2761">
        <f>IF(ISBLANK(Table1[[#This Row],[Date]]), ,MONTH(Table1[[#This Row],[Date]]))</f>
        <v>0</v>
      </c>
      <c r="K2761" s="19">
        <f>Table1[[#This Row],[Final Meter Reading (km) ]]-Table1[[#This Row],[Initial Meter Reading (km) ]]</f>
        <v>0</v>
      </c>
      <c r="M2761" s="174">
        <f>IF(ISBLANK(Table1[[#This Row],[Fuel Used (in liters)]]),,Table1[[#This Row],[Distance Travelled (km)]]/Table1[[#This Row],[Fuel Used (in liters)]])</f>
        <v>0</v>
      </c>
    </row>
    <row r="2762" spans="2:13">
      <c r="B2762">
        <f>IF(ISBLANK(Table1[[#This Row],[Date]]), ,MONTH(Table1[[#This Row],[Date]]))</f>
        <v>0</v>
      </c>
      <c r="K2762" s="19">
        <f>Table1[[#This Row],[Final Meter Reading (km) ]]-Table1[[#This Row],[Initial Meter Reading (km) ]]</f>
        <v>0</v>
      </c>
      <c r="M2762" s="174">
        <f>IF(ISBLANK(Table1[[#This Row],[Fuel Used (in liters)]]),,Table1[[#This Row],[Distance Travelled (km)]]/Table1[[#This Row],[Fuel Used (in liters)]])</f>
        <v>0</v>
      </c>
    </row>
    <row r="2763" spans="2:13">
      <c r="B2763">
        <f>IF(ISBLANK(Table1[[#This Row],[Date]]), ,MONTH(Table1[[#This Row],[Date]]))</f>
        <v>0</v>
      </c>
      <c r="K2763" s="19">
        <f>Table1[[#This Row],[Final Meter Reading (km) ]]-Table1[[#This Row],[Initial Meter Reading (km) ]]</f>
        <v>0</v>
      </c>
      <c r="M2763" s="174">
        <f>IF(ISBLANK(Table1[[#This Row],[Fuel Used (in liters)]]),,Table1[[#This Row],[Distance Travelled (km)]]/Table1[[#This Row],[Fuel Used (in liters)]])</f>
        <v>0</v>
      </c>
    </row>
    <row r="2764" spans="2:13">
      <c r="B2764">
        <f>IF(ISBLANK(Table1[[#This Row],[Date]]), ,MONTH(Table1[[#This Row],[Date]]))</f>
        <v>0</v>
      </c>
      <c r="K2764" s="19">
        <f>Table1[[#This Row],[Final Meter Reading (km) ]]-Table1[[#This Row],[Initial Meter Reading (km) ]]</f>
        <v>0</v>
      </c>
      <c r="M2764" s="174">
        <f>IF(ISBLANK(Table1[[#This Row],[Fuel Used (in liters)]]),,Table1[[#This Row],[Distance Travelled (km)]]/Table1[[#This Row],[Fuel Used (in liters)]])</f>
        <v>0</v>
      </c>
    </row>
    <row r="2765" spans="2:13">
      <c r="B2765">
        <f>IF(ISBLANK(Table1[[#This Row],[Date]]), ,MONTH(Table1[[#This Row],[Date]]))</f>
        <v>0</v>
      </c>
      <c r="K2765" s="19">
        <f>Table1[[#This Row],[Final Meter Reading (km) ]]-Table1[[#This Row],[Initial Meter Reading (km) ]]</f>
        <v>0</v>
      </c>
      <c r="M2765" s="174">
        <f>IF(ISBLANK(Table1[[#This Row],[Fuel Used (in liters)]]),,Table1[[#This Row],[Distance Travelled (km)]]/Table1[[#This Row],[Fuel Used (in liters)]])</f>
        <v>0</v>
      </c>
    </row>
    <row r="2766" spans="2:13">
      <c r="B2766">
        <f>IF(ISBLANK(Table1[[#This Row],[Date]]), ,MONTH(Table1[[#This Row],[Date]]))</f>
        <v>0</v>
      </c>
      <c r="K2766" s="19">
        <f>Table1[[#This Row],[Final Meter Reading (km) ]]-Table1[[#This Row],[Initial Meter Reading (km) ]]</f>
        <v>0</v>
      </c>
      <c r="M2766" s="174">
        <f>IF(ISBLANK(Table1[[#This Row],[Fuel Used (in liters)]]),,Table1[[#This Row],[Distance Travelled (km)]]/Table1[[#This Row],[Fuel Used (in liters)]])</f>
        <v>0</v>
      </c>
    </row>
    <row r="2767" spans="2:13">
      <c r="B2767">
        <f>IF(ISBLANK(Table1[[#This Row],[Date]]), ,MONTH(Table1[[#This Row],[Date]]))</f>
        <v>0</v>
      </c>
      <c r="K2767" s="19">
        <f>Table1[[#This Row],[Final Meter Reading (km) ]]-Table1[[#This Row],[Initial Meter Reading (km) ]]</f>
        <v>0</v>
      </c>
      <c r="M2767" s="174">
        <f>IF(ISBLANK(Table1[[#This Row],[Fuel Used (in liters)]]),,Table1[[#This Row],[Distance Travelled (km)]]/Table1[[#This Row],[Fuel Used (in liters)]])</f>
        <v>0</v>
      </c>
    </row>
    <row r="2768" spans="2:13">
      <c r="B2768">
        <f>IF(ISBLANK(Table1[[#This Row],[Date]]), ,MONTH(Table1[[#This Row],[Date]]))</f>
        <v>0</v>
      </c>
      <c r="K2768" s="19">
        <f>Table1[[#This Row],[Final Meter Reading (km) ]]-Table1[[#This Row],[Initial Meter Reading (km) ]]</f>
        <v>0</v>
      </c>
      <c r="M2768" s="174">
        <f>IF(ISBLANK(Table1[[#This Row],[Fuel Used (in liters)]]),,Table1[[#This Row],[Distance Travelled (km)]]/Table1[[#This Row],[Fuel Used (in liters)]])</f>
        <v>0</v>
      </c>
    </row>
    <row r="2769" spans="2:13">
      <c r="B2769">
        <f>IF(ISBLANK(Table1[[#This Row],[Date]]), ,MONTH(Table1[[#This Row],[Date]]))</f>
        <v>0</v>
      </c>
      <c r="K2769" s="19">
        <f>Table1[[#This Row],[Final Meter Reading (km) ]]-Table1[[#This Row],[Initial Meter Reading (km) ]]</f>
        <v>0</v>
      </c>
      <c r="M2769" s="174">
        <f>IF(ISBLANK(Table1[[#This Row],[Fuel Used (in liters)]]),,Table1[[#This Row],[Distance Travelled (km)]]/Table1[[#This Row],[Fuel Used (in liters)]])</f>
        <v>0</v>
      </c>
    </row>
    <row r="2770" spans="2:13">
      <c r="B2770">
        <f>IF(ISBLANK(Table1[[#This Row],[Date]]), ,MONTH(Table1[[#This Row],[Date]]))</f>
        <v>0</v>
      </c>
      <c r="K2770" s="19">
        <f>Table1[[#This Row],[Final Meter Reading (km) ]]-Table1[[#This Row],[Initial Meter Reading (km) ]]</f>
        <v>0</v>
      </c>
      <c r="M2770" s="174">
        <f>IF(ISBLANK(Table1[[#This Row],[Fuel Used (in liters)]]),,Table1[[#This Row],[Distance Travelled (km)]]/Table1[[#This Row],[Fuel Used (in liters)]])</f>
        <v>0</v>
      </c>
    </row>
    <row r="2771" spans="2:13">
      <c r="B2771">
        <f>IF(ISBLANK(Table1[[#This Row],[Date]]), ,MONTH(Table1[[#This Row],[Date]]))</f>
        <v>0</v>
      </c>
      <c r="K2771" s="19">
        <f>Table1[[#This Row],[Final Meter Reading (km) ]]-Table1[[#This Row],[Initial Meter Reading (km) ]]</f>
        <v>0</v>
      </c>
      <c r="M2771" s="174">
        <f>IF(ISBLANK(Table1[[#This Row],[Fuel Used (in liters)]]),,Table1[[#This Row],[Distance Travelled (km)]]/Table1[[#This Row],[Fuel Used (in liters)]])</f>
        <v>0</v>
      </c>
    </row>
    <row r="2772" spans="2:13">
      <c r="B2772">
        <f>IF(ISBLANK(Table1[[#This Row],[Date]]), ,MONTH(Table1[[#This Row],[Date]]))</f>
        <v>0</v>
      </c>
      <c r="K2772" s="19">
        <f>Table1[[#This Row],[Final Meter Reading (km) ]]-Table1[[#This Row],[Initial Meter Reading (km) ]]</f>
        <v>0</v>
      </c>
      <c r="M2772" s="174">
        <f>IF(ISBLANK(Table1[[#This Row],[Fuel Used (in liters)]]),,Table1[[#This Row],[Distance Travelled (km)]]/Table1[[#This Row],[Fuel Used (in liters)]])</f>
        <v>0</v>
      </c>
    </row>
    <row r="2773" spans="2:13">
      <c r="B2773">
        <f>IF(ISBLANK(Table1[[#This Row],[Date]]), ,MONTH(Table1[[#This Row],[Date]]))</f>
        <v>0</v>
      </c>
      <c r="K2773" s="19">
        <f>Table1[[#This Row],[Final Meter Reading (km) ]]-Table1[[#This Row],[Initial Meter Reading (km) ]]</f>
        <v>0</v>
      </c>
      <c r="M2773" s="174">
        <f>IF(ISBLANK(Table1[[#This Row],[Fuel Used (in liters)]]),,Table1[[#This Row],[Distance Travelled (km)]]/Table1[[#This Row],[Fuel Used (in liters)]])</f>
        <v>0</v>
      </c>
    </row>
    <row r="2774" spans="2:13">
      <c r="B2774">
        <f>IF(ISBLANK(Table1[[#This Row],[Date]]), ,MONTH(Table1[[#This Row],[Date]]))</f>
        <v>0</v>
      </c>
      <c r="K2774" s="19">
        <f>Table1[[#This Row],[Final Meter Reading (km) ]]-Table1[[#This Row],[Initial Meter Reading (km) ]]</f>
        <v>0</v>
      </c>
      <c r="M2774" s="174">
        <f>IF(ISBLANK(Table1[[#This Row],[Fuel Used (in liters)]]),,Table1[[#This Row],[Distance Travelled (km)]]/Table1[[#This Row],[Fuel Used (in liters)]])</f>
        <v>0</v>
      </c>
    </row>
    <row r="2775" spans="2:13">
      <c r="B2775">
        <f>IF(ISBLANK(Table1[[#This Row],[Date]]), ,MONTH(Table1[[#This Row],[Date]]))</f>
        <v>0</v>
      </c>
      <c r="K2775" s="19">
        <f>Table1[[#This Row],[Final Meter Reading (km) ]]-Table1[[#This Row],[Initial Meter Reading (km) ]]</f>
        <v>0</v>
      </c>
      <c r="M2775" s="174">
        <f>IF(ISBLANK(Table1[[#This Row],[Fuel Used (in liters)]]),,Table1[[#This Row],[Distance Travelled (km)]]/Table1[[#This Row],[Fuel Used (in liters)]])</f>
        <v>0</v>
      </c>
    </row>
    <row r="2776" spans="2:13">
      <c r="B2776">
        <f>IF(ISBLANK(Table1[[#This Row],[Date]]), ,MONTH(Table1[[#This Row],[Date]]))</f>
        <v>0</v>
      </c>
      <c r="K2776" s="19">
        <f>Table1[[#This Row],[Final Meter Reading (km) ]]-Table1[[#This Row],[Initial Meter Reading (km) ]]</f>
        <v>0</v>
      </c>
      <c r="M2776" s="174">
        <f>IF(ISBLANK(Table1[[#This Row],[Fuel Used (in liters)]]),,Table1[[#This Row],[Distance Travelled (km)]]/Table1[[#This Row],[Fuel Used (in liters)]])</f>
        <v>0</v>
      </c>
    </row>
    <row r="2777" spans="2:13">
      <c r="B2777">
        <f>IF(ISBLANK(Table1[[#This Row],[Date]]), ,MONTH(Table1[[#This Row],[Date]]))</f>
        <v>0</v>
      </c>
      <c r="K2777" s="19">
        <f>Table1[[#This Row],[Final Meter Reading (km) ]]-Table1[[#This Row],[Initial Meter Reading (km) ]]</f>
        <v>0</v>
      </c>
      <c r="M2777" s="174">
        <f>IF(ISBLANK(Table1[[#This Row],[Fuel Used (in liters)]]),,Table1[[#This Row],[Distance Travelled (km)]]/Table1[[#This Row],[Fuel Used (in liters)]])</f>
        <v>0</v>
      </c>
    </row>
    <row r="2778" spans="2:13">
      <c r="B2778">
        <f>IF(ISBLANK(Table1[[#This Row],[Date]]), ,MONTH(Table1[[#This Row],[Date]]))</f>
        <v>0</v>
      </c>
      <c r="K2778" s="19">
        <f>Table1[[#This Row],[Final Meter Reading (km) ]]-Table1[[#This Row],[Initial Meter Reading (km) ]]</f>
        <v>0</v>
      </c>
      <c r="M2778" s="174">
        <f>IF(ISBLANK(Table1[[#This Row],[Fuel Used (in liters)]]),,Table1[[#This Row],[Distance Travelled (km)]]/Table1[[#This Row],[Fuel Used (in liters)]])</f>
        <v>0</v>
      </c>
    </row>
    <row r="2779" spans="2:13">
      <c r="B2779">
        <f>IF(ISBLANK(Table1[[#This Row],[Date]]), ,MONTH(Table1[[#This Row],[Date]]))</f>
        <v>0</v>
      </c>
      <c r="K2779" s="19">
        <f>Table1[[#This Row],[Final Meter Reading (km) ]]-Table1[[#This Row],[Initial Meter Reading (km) ]]</f>
        <v>0</v>
      </c>
      <c r="M2779" s="174">
        <f>IF(ISBLANK(Table1[[#This Row],[Fuel Used (in liters)]]),,Table1[[#This Row],[Distance Travelled (km)]]/Table1[[#This Row],[Fuel Used (in liters)]])</f>
        <v>0</v>
      </c>
    </row>
    <row r="2780" spans="2:13">
      <c r="B2780">
        <f>IF(ISBLANK(Table1[[#This Row],[Date]]), ,MONTH(Table1[[#This Row],[Date]]))</f>
        <v>0</v>
      </c>
      <c r="K2780" s="19">
        <f>Table1[[#This Row],[Final Meter Reading (km) ]]-Table1[[#This Row],[Initial Meter Reading (km) ]]</f>
        <v>0</v>
      </c>
      <c r="M2780" s="174">
        <f>IF(ISBLANK(Table1[[#This Row],[Fuel Used (in liters)]]),,Table1[[#This Row],[Distance Travelled (km)]]/Table1[[#This Row],[Fuel Used (in liters)]])</f>
        <v>0</v>
      </c>
    </row>
    <row r="2781" spans="2:13">
      <c r="B2781">
        <f>IF(ISBLANK(Table1[[#This Row],[Date]]), ,MONTH(Table1[[#This Row],[Date]]))</f>
        <v>0</v>
      </c>
      <c r="K2781" s="19">
        <f>Table1[[#This Row],[Final Meter Reading (km) ]]-Table1[[#This Row],[Initial Meter Reading (km) ]]</f>
        <v>0</v>
      </c>
      <c r="M2781" s="174">
        <f>IF(ISBLANK(Table1[[#This Row],[Fuel Used (in liters)]]),,Table1[[#This Row],[Distance Travelled (km)]]/Table1[[#This Row],[Fuel Used (in liters)]])</f>
        <v>0</v>
      </c>
    </row>
    <row r="2782" spans="2:13">
      <c r="B2782">
        <f>IF(ISBLANK(Table1[[#This Row],[Date]]), ,MONTH(Table1[[#This Row],[Date]]))</f>
        <v>0</v>
      </c>
      <c r="K2782" s="19">
        <f>Table1[[#This Row],[Final Meter Reading (km) ]]-Table1[[#This Row],[Initial Meter Reading (km) ]]</f>
        <v>0</v>
      </c>
      <c r="M2782" s="174">
        <f>IF(ISBLANK(Table1[[#This Row],[Fuel Used (in liters)]]),,Table1[[#This Row],[Distance Travelled (km)]]/Table1[[#This Row],[Fuel Used (in liters)]])</f>
        <v>0</v>
      </c>
    </row>
    <row r="2783" spans="2:13">
      <c r="B2783">
        <f>IF(ISBLANK(Table1[[#This Row],[Date]]), ,MONTH(Table1[[#This Row],[Date]]))</f>
        <v>0</v>
      </c>
      <c r="K2783" s="19">
        <f>Table1[[#This Row],[Final Meter Reading (km) ]]-Table1[[#This Row],[Initial Meter Reading (km) ]]</f>
        <v>0</v>
      </c>
      <c r="M2783" s="174">
        <f>IF(ISBLANK(Table1[[#This Row],[Fuel Used (in liters)]]),,Table1[[#This Row],[Distance Travelled (km)]]/Table1[[#This Row],[Fuel Used (in liters)]])</f>
        <v>0</v>
      </c>
    </row>
    <row r="2784" spans="2:13">
      <c r="B2784">
        <f>IF(ISBLANK(Table1[[#This Row],[Date]]), ,MONTH(Table1[[#This Row],[Date]]))</f>
        <v>0</v>
      </c>
      <c r="K2784" s="19">
        <f>Table1[[#This Row],[Final Meter Reading (km) ]]-Table1[[#This Row],[Initial Meter Reading (km) ]]</f>
        <v>0</v>
      </c>
      <c r="M2784" s="174">
        <f>IF(ISBLANK(Table1[[#This Row],[Fuel Used (in liters)]]),,Table1[[#This Row],[Distance Travelled (km)]]/Table1[[#This Row],[Fuel Used (in liters)]])</f>
        <v>0</v>
      </c>
    </row>
    <row r="2785" spans="2:13">
      <c r="B2785">
        <f>IF(ISBLANK(Table1[[#This Row],[Date]]), ,MONTH(Table1[[#This Row],[Date]]))</f>
        <v>0</v>
      </c>
      <c r="K2785" s="19">
        <f>Table1[[#This Row],[Final Meter Reading (km) ]]-Table1[[#This Row],[Initial Meter Reading (km) ]]</f>
        <v>0</v>
      </c>
      <c r="M2785" s="174">
        <f>IF(ISBLANK(Table1[[#This Row],[Fuel Used (in liters)]]),,Table1[[#This Row],[Distance Travelled (km)]]/Table1[[#This Row],[Fuel Used (in liters)]])</f>
        <v>0</v>
      </c>
    </row>
    <row r="2786" spans="2:13">
      <c r="B2786">
        <f>IF(ISBLANK(Table1[[#This Row],[Date]]), ,MONTH(Table1[[#This Row],[Date]]))</f>
        <v>0</v>
      </c>
      <c r="K2786" s="19">
        <f>Table1[[#This Row],[Final Meter Reading (km) ]]-Table1[[#This Row],[Initial Meter Reading (km) ]]</f>
        <v>0</v>
      </c>
      <c r="M2786" s="174">
        <f>IF(ISBLANK(Table1[[#This Row],[Fuel Used (in liters)]]),,Table1[[#This Row],[Distance Travelled (km)]]/Table1[[#This Row],[Fuel Used (in liters)]])</f>
        <v>0</v>
      </c>
    </row>
    <row r="2787" spans="2:13">
      <c r="B2787">
        <f>IF(ISBLANK(Table1[[#This Row],[Date]]), ,MONTH(Table1[[#This Row],[Date]]))</f>
        <v>0</v>
      </c>
      <c r="K2787" s="19">
        <f>Table1[[#This Row],[Final Meter Reading (km) ]]-Table1[[#This Row],[Initial Meter Reading (km) ]]</f>
        <v>0</v>
      </c>
      <c r="M2787" s="174">
        <f>IF(ISBLANK(Table1[[#This Row],[Fuel Used (in liters)]]),,Table1[[#This Row],[Distance Travelled (km)]]/Table1[[#This Row],[Fuel Used (in liters)]])</f>
        <v>0</v>
      </c>
    </row>
    <row r="2788" spans="2:13">
      <c r="B2788">
        <f>IF(ISBLANK(Table1[[#This Row],[Date]]), ,MONTH(Table1[[#This Row],[Date]]))</f>
        <v>0</v>
      </c>
      <c r="K2788" s="19">
        <f>Table1[[#This Row],[Final Meter Reading (km) ]]-Table1[[#This Row],[Initial Meter Reading (km) ]]</f>
        <v>0</v>
      </c>
      <c r="M2788" s="174">
        <f>IF(ISBLANK(Table1[[#This Row],[Fuel Used (in liters)]]),,Table1[[#This Row],[Distance Travelled (km)]]/Table1[[#This Row],[Fuel Used (in liters)]])</f>
        <v>0</v>
      </c>
    </row>
    <row r="2789" spans="2:13">
      <c r="B2789">
        <f>IF(ISBLANK(Table1[[#This Row],[Date]]), ,MONTH(Table1[[#This Row],[Date]]))</f>
        <v>0</v>
      </c>
      <c r="K2789" s="19">
        <f>Table1[[#This Row],[Final Meter Reading (km) ]]-Table1[[#This Row],[Initial Meter Reading (km) ]]</f>
        <v>0</v>
      </c>
      <c r="M2789" s="174">
        <f>IF(ISBLANK(Table1[[#This Row],[Fuel Used (in liters)]]),,Table1[[#This Row],[Distance Travelled (km)]]/Table1[[#This Row],[Fuel Used (in liters)]])</f>
        <v>0</v>
      </c>
    </row>
    <row r="2790" spans="2:13">
      <c r="B2790">
        <f>IF(ISBLANK(Table1[[#This Row],[Date]]), ,MONTH(Table1[[#This Row],[Date]]))</f>
        <v>0</v>
      </c>
      <c r="K2790" s="19">
        <f>Table1[[#This Row],[Final Meter Reading (km) ]]-Table1[[#This Row],[Initial Meter Reading (km) ]]</f>
        <v>0</v>
      </c>
      <c r="M2790" s="174">
        <f>IF(ISBLANK(Table1[[#This Row],[Fuel Used (in liters)]]),,Table1[[#This Row],[Distance Travelled (km)]]/Table1[[#This Row],[Fuel Used (in liters)]])</f>
        <v>0</v>
      </c>
    </row>
    <row r="2791" spans="2:13">
      <c r="B2791">
        <f>IF(ISBLANK(Table1[[#This Row],[Date]]), ,MONTH(Table1[[#This Row],[Date]]))</f>
        <v>0</v>
      </c>
      <c r="K2791" s="19">
        <f>Table1[[#This Row],[Final Meter Reading (km) ]]-Table1[[#This Row],[Initial Meter Reading (km) ]]</f>
        <v>0</v>
      </c>
      <c r="M2791" s="174">
        <f>IF(ISBLANK(Table1[[#This Row],[Fuel Used (in liters)]]),,Table1[[#This Row],[Distance Travelled (km)]]/Table1[[#This Row],[Fuel Used (in liters)]])</f>
        <v>0</v>
      </c>
    </row>
    <row r="2792" spans="2:13">
      <c r="B2792">
        <f>IF(ISBLANK(Table1[[#This Row],[Date]]), ,MONTH(Table1[[#This Row],[Date]]))</f>
        <v>0</v>
      </c>
      <c r="K2792" s="19">
        <f>Table1[[#This Row],[Final Meter Reading (km) ]]-Table1[[#This Row],[Initial Meter Reading (km) ]]</f>
        <v>0</v>
      </c>
      <c r="M2792" s="174">
        <f>IF(ISBLANK(Table1[[#This Row],[Fuel Used (in liters)]]),,Table1[[#This Row],[Distance Travelled (km)]]/Table1[[#This Row],[Fuel Used (in liters)]])</f>
        <v>0</v>
      </c>
    </row>
    <row r="2793" spans="2:13">
      <c r="B2793">
        <f>IF(ISBLANK(Table1[[#This Row],[Date]]), ,MONTH(Table1[[#This Row],[Date]]))</f>
        <v>0</v>
      </c>
      <c r="K2793" s="19">
        <f>Table1[[#This Row],[Final Meter Reading (km) ]]-Table1[[#This Row],[Initial Meter Reading (km) ]]</f>
        <v>0</v>
      </c>
      <c r="M2793" s="174">
        <f>IF(ISBLANK(Table1[[#This Row],[Fuel Used (in liters)]]),,Table1[[#This Row],[Distance Travelled (km)]]/Table1[[#This Row],[Fuel Used (in liters)]])</f>
        <v>0</v>
      </c>
    </row>
    <row r="2794" spans="2:13">
      <c r="B2794">
        <f>IF(ISBLANK(Table1[[#This Row],[Date]]), ,MONTH(Table1[[#This Row],[Date]]))</f>
        <v>0</v>
      </c>
      <c r="K2794" s="19">
        <f>Table1[[#This Row],[Final Meter Reading (km) ]]-Table1[[#This Row],[Initial Meter Reading (km) ]]</f>
        <v>0</v>
      </c>
      <c r="M2794" s="174">
        <f>IF(ISBLANK(Table1[[#This Row],[Fuel Used (in liters)]]),,Table1[[#This Row],[Distance Travelled (km)]]/Table1[[#This Row],[Fuel Used (in liters)]])</f>
        <v>0</v>
      </c>
    </row>
    <row r="2795" spans="2:13">
      <c r="B2795">
        <f>IF(ISBLANK(Table1[[#This Row],[Date]]), ,MONTH(Table1[[#This Row],[Date]]))</f>
        <v>0</v>
      </c>
      <c r="K2795" s="19">
        <f>Table1[[#This Row],[Final Meter Reading (km) ]]-Table1[[#This Row],[Initial Meter Reading (km) ]]</f>
        <v>0</v>
      </c>
      <c r="M2795" s="174">
        <f>IF(ISBLANK(Table1[[#This Row],[Fuel Used (in liters)]]),,Table1[[#This Row],[Distance Travelled (km)]]/Table1[[#This Row],[Fuel Used (in liters)]])</f>
        <v>0</v>
      </c>
    </row>
    <row r="2796" spans="2:13">
      <c r="B2796">
        <f>IF(ISBLANK(Table1[[#This Row],[Date]]), ,MONTH(Table1[[#This Row],[Date]]))</f>
        <v>0</v>
      </c>
      <c r="K2796" s="19">
        <f>Table1[[#This Row],[Final Meter Reading (km) ]]-Table1[[#This Row],[Initial Meter Reading (km) ]]</f>
        <v>0</v>
      </c>
      <c r="M2796" s="174">
        <f>IF(ISBLANK(Table1[[#This Row],[Fuel Used (in liters)]]),,Table1[[#This Row],[Distance Travelled (km)]]/Table1[[#This Row],[Fuel Used (in liters)]])</f>
        <v>0</v>
      </c>
    </row>
    <row r="2797" spans="2:13">
      <c r="B2797">
        <f>IF(ISBLANK(Table1[[#This Row],[Date]]), ,MONTH(Table1[[#This Row],[Date]]))</f>
        <v>0</v>
      </c>
      <c r="K2797" s="19">
        <f>Table1[[#This Row],[Final Meter Reading (km) ]]-Table1[[#This Row],[Initial Meter Reading (km) ]]</f>
        <v>0</v>
      </c>
      <c r="M2797" s="174">
        <f>IF(ISBLANK(Table1[[#This Row],[Fuel Used (in liters)]]),,Table1[[#This Row],[Distance Travelled (km)]]/Table1[[#This Row],[Fuel Used (in liters)]])</f>
        <v>0</v>
      </c>
    </row>
    <row r="2798" spans="2:13">
      <c r="B2798">
        <f>IF(ISBLANK(Table1[[#This Row],[Date]]), ,MONTH(Table1[[#This Row],[Date]]))</f>
        <v>0</v>
      </c>
      <c r="K2798" s="19">
        <f>Table1[[#This Row],[Final Meter Reading (km) ]]-Table1[[#This Row],[Initial Meter Reading (km) ]]</f>
        <v>0</v>
      </c>
      <c r="M2798" s="174">
        <f>IF(ISBLANK(Table1[[#This Row],[Fuel Used (in liters)]]),,Table1[[#This Row],[Distance Travelled (km)]]/Table1[[#This Row],[Fuel Used (in liters)]])</f>
        <v>0</v>
      </c>
    </row>
    <row r="2799" spans="2:13">
      <c r="B2799">
        <f>IF(ISBLANK(Table1[[#This Row],[Date]]), ,MONTH(Table1[[#This Row],[Date]]))</f>
        <v>0</v>
      </c>
      <c r="K2799" s="19">
        <f>Table1[[#This Row],[Final Meter Reading (km) ]]-Table1[[#This Row],[Initial Meter Reading (km) ]]</f>
        <v>0</v>
      </c>
      <c r="M2799" s="174">
        <f>IF(ISBLANK(Table1[[#This Row],[Fuel Used (in liters)]]),,Table1[[#This Row],[Distance Travelled (km)]]/Table1[[#This Row],[Fuel Used (in liters)]])</f>
        <v>0</v>
      </c>
    </row>
    <row r="2800" spans="2:13">
      <c r="B2800">
        <f>IF(ISBLANK(Table1[[#This Row],[Date]]), ,MONTH(Table1[[#This Row],[Date]]))</f>
        <v>0</v>
      </c>
      <c r="K2800" s="19">
        <f>Table1[[#This Row],[Final Meter Reading (km) ]]-Table1[[#This Row],[Initial Meter Reading (km) ]]</f>
        <v>0</v>
      </c>
      <c r="M2800" s="174">
        <f>IF(ISBLANK(Table1[[#This Row],[Fuel Used (in liters)]]),,Table1[[#This Row],[Distance Travelled (km)]]/Table1[[#This Row],[Fuel Used (in liters)]])</f>
        <v>0</v>
      </c>
    </row>
    <row r="2801" spans="2:13">
      <c r="B2801">
        <f>IF(ISBLANK(Table1[[#This Row],[Date]]), ,MONTH(Table1[[#This Row],[Date]]))</f>
        <v>0</v>
      </c>
      <c r="K2801" s="19">
        <f>Table1[[#This Row],[Final Meter Reading (km) ]]-Table1[[#This Row],[Initial Meter Reading (km) ]]</f>
        <v>0</v>
      </c>
      <c r="M2801" s="174">
        <f>IF(ISBLANK(Table1[[#This Row],[Fuel Used (in liters)]]),,Table1[[#This Row],[Distance Travelled (km)]]/Table1[[#This Row],[Fuel Used (in liters)]])</f>
        <v>0</v>
      </c>
    </row>
    <row r="2802" spans="2:13">
      <c r="B2802">
        <f>IF(ISBLANK(Table1[[#This Row],[Date]]), ,MONTH(Table1[[#This Row],[Date]]))</f>
        <v>0</v>
      </c>
      <c r="K2802" s="19">
        <f>Table1[[#This Row],[Final Meter Reading (km) ]]-Table1[[#This Row],[Initial Meter Reading (km) ]]</f>
        <v>0</v>
      </c>
      <c r="M2802" s="174">
        <f>IF(ISBLANK(Table1[[#This Row],[Fuel Used (in liters)]]),,Table1[[#This Row],[Distance Travelled (km)]]/Table1[[#This Row],[Fuel Used (in liters)]])</f>
        <v>0</v>
      </c>
    </row>
    <row r="2803" spans="2:13">
      <c r="B2803">
        <f>IF(ISBLANK(Table1[[#This Row],[Date]]), ,MONTH(Table1[[#This Row],[Date]]))</f>
        <v>0</v>
      </c>
      <c r="K2803" s="19">
        <f>Table1[[#This Row],[Final Meter Reading (km) ]]-Table1[[#This Row],[Initial Meter Reading (km) ]]</f>
        <v>0</v>
      </c>
      <c r="M2803" s="174">
        <f>IF(ISBLANK(Table1[[#This Row],[Fuel Used (in liters)]]),,Table1[[#This Row],[Distance Travelled (km)]]/Table1[[#This Row],[Fuel Used (in liters)]])</f>
        <v>0</v>
      </c>
    </row>
    <row r="2804" spans="2:13">
      <c r="B2804">
        <f>IF(ISBLANK(Table1[[#This Row],[Date]]), ,MONTH(Table1[[#This Row],[Date]]))</f>
        <v>0</v>
      </c>
      <c r="K2804" s="19">
        <f>Table1[[#This Row],[Final Meter Reading (km) ]]-Table1[[#This Row],[Initial Meter Reading (km) ]]</f>
        <v>0</v>
      </c>
      <c r="M2804" s="174">
        <f>IF(ISBLANK(Table1[[#This Row],[Fuel Used (in liters)]]),,Table1[[#This Row],[Distance Travelled (km)]]/Table1[[#This Row],[Fuel Used (in liters)]])</f>
        <v>0</v>
      </c>
    </row>
    <row r="2805" spans="2:13">
      <c r="B2805">
        <f>IF(ISBLANK(Table1[[#This Row],[Date]]), ,MONTH(Table1[[#This Row],[Date]]))</f>
        <v>0</v>
      </c>
      <c r="K2805" s="19">
        <f>Table1[[#This Row],[Final Meter Reading (km) ]]-Table1[[#This Row],[Initial Meter Reading (km) ]]</f>
        <v>0</v>
      </c>
      <c r="M2805" s="174">
        <f>IF(ISBLANK(Table1[[#This Row],[Fuel Used (in liters)]]),,Table1[[#This Row],[Distance Travelled (km)]]/Table1[[#This Row],[Fuel Used (in liters)]])</f>
        <v>0</v>
      </c>
    </row>
    <row r="2806" spans="2:13">
      <c r="B2806">
        <f>IF(ISBLANK(Table1[[#This Row],[Date]]), ,MONTH(Table1[[#This Row],[Date]]))</f>
        <v>0</v>
      </c>
      <c r="K2806" s="19">
        <f>Table1[[#This Row],[Final Meter Reading (km) ]]-Table1[[#This Row],[Initial Meter Reading (km) ]]</f>
        <v>0</v>
      </c>
      <c r="M2806" s="174">
        <f>IF(ISBLANK(Table1[[#This Row],[Fuel Used (in liters)]]),,Table1[[#This Row],[Distance Travelled (km)]]/Table1[[#This Row],[Fuel Used (in liters)]])</f>
        <v>0</v>
      </c>
    </row>
    <row r="2807" spans="2:13">
      <c r="B2807">
        <f>IF(ISBLANK(Table1[[#This Row],[Date]]), ,MONTH(Table1[[#This Row],[Date]]))</f>
        <v>0</v>
      </c>
      <c r="K2807" s="19">
        <f>Table1[[#This Row],[Final Meter Reading (km) ]]-Table1[[#This Row],[Initial Meter Reading (km) ]]</f>
        <v>0</v>
      </c>
      <c r="M2807" s="174">
        <f>IF(ISBLANK(Table1[[#This Row],[Fuel Used (in liters)]]),,Table1[[#This Row],[Distance Travelled (km)]]/Table1[[#This Row],[Fuel Used (in liters)]])</f>
        <v>0</v>
      </c>
    </row>
    <row r="2808" spans="2:13">
      <c r="B2808">
        <f>IF(ISBLANK(Table1[[#This Row],[Date]]), ,MONTH(Table1[[#This Row],[Date]]))</f>
        <v>0</v>
      </c>
      <c r="K2808" s="19">
        <f>Table1[[#This Row],[Final Meter Reading (km) ]]-Table1[[#This Row],[Initial Meter Reading (km) ]]</f>
        <v>0</v>
      </c>
      <c r="M2808" s="174">
        <f>IF(ISBLANK(Table1[[#This Row],[Fuel Used (in liters)]]),,Table1[[#This Row],[Distance Travelled (km)]]/Table1[[#This Row],[Fuel Used (in liters)]])</f>
        <v>0</v>
      </c>
    </row>
    <row r="2809" spans="2:13">
      <c r="B2809">
        <f>IF(ISBLANK(Table1[[#This Row],[Date]]), ,MONTH(Table1[[#This Row],[Date]]))</f>
        <v>0</v>
      </c>
      <c r="K2809" s="19">
        <f>Table1[[#This Row],[Final Meter Reading (km) ]]-Table1[[#This Row],[Initial Meter Reading (km) ]]</f>
        <v>0</v>
      </c>
      <c r="M2809" s="174">
        <f>IF(ISBLANK(Table1[[#This Row],[Fuel Used (in liters)]]),,Table1[[#This Row],[Distance Travelled (km)]]/Table1[[#This Row],[Fuel Used (in liters)]])</f>
        <v>0</v>
      </c>
    </row>
    <row r="2810" spans="2:13">
      <c r="B2810">
        <f>IF(ISBLANK(Table1[[#This Row],[Date]]), ,MONTH(Table1[[#This Row],[Date]]))</f>
        <v>0</v>
      </c>
      <c r="K2810" s="19">
        <f>Table1[[#This Row],[Final Meter Reading (km) ]]-Table1[[#This Row],[Initial Meter Reading (km) ]]</f>
        <v>0</v>
      </c>
      <c r="M2810" s="174">
        <f>IF(ISBLANK(Table1[[#This Row],[Fuel Used (in liters)]]),,Table1[[#This Row],[Distance Travelled (km)]]/Table1[[#This Row],[Fuel Used (in liters)]])</f>
        <v>0</v>
      </c>
    </row>
    <row r="2811" spans="2:13">
      <c r="B2811">
        <f>IF(ISBLANK(Table1[[#This Row],[Date]]), ,MONTH(Table1[[#This Row],[Date]]))</f>
        <v>0</v>
      </c>
      <c r="K2811" s="19">
        <f>Table1[[#This Row],[Final Meter Reading (km) ]]-Table1[[#This Row],[Initial Meter Reading (km) ]]</f>
        <v>0</v>
      </c>
      <c r="M2811" s="174">
        <f>IF(ISBLANK(Table1[[#This Row],[Fuel Used (in liters)]]),,Table1[[#This Row],[Distance Travelled (km)]]/Table1[[#This Row],[Fuel Used (in liters)]])</f>
        <v>0</v>
      </c>
    </row>
    <row r="2812" spans="2:13">
      <c r="B2812">
        <f>IF(ISBLANK(Table1[[#This Row],[Date]]), ,MONTH(Table1[[#This Row],[Date]]))</f>
        <v>0</v>
      </c>
      <c r="K2812" s="19">
        <f>Table1[[#This Row],[Final Meter Reading (km) ]]-Table1[[#This Row],[Initial Meter Reading (km) ]]</f>
        <v>0</v>
      </c>
      <c r="M2812" s="174">
        <f>IF(ISBLANK(Table1[[#This Row],[Fuel Used (in liters)]]),,Table1[[#This Row],[Distance Travelled (km)]]/Table1[[#This Row],[Fuel Used (in liters)]])</f>
        <v>0</v>
      </c>
    </row>
    <row r="2813" spans="2:13">
      <c r="B2813">
        <f>IF(ISBLANK(Table1[[#This Row],[Date]]), ,MONTH(Table1[[#This Row],[Date]]))</f>
        <v>0</v>
      </c>
      <c r="K2813" s="19">
        <f>Table1[[#This Row],[Final Meter Reading (km) ]]-Table1[[#This Row],[Initial Meter Reading (km) ]]</f>
        <v>0</v>
      </c>
      <c r="M2813" s="174">
        <f>IF(ISBLANK(Table1[[#This Row],[Fuel Used (in liters)]]),,Table1[[#This Row],[Distance Travelled (km)]]/Table1[[#This Row],[Fuel Used (in liters)]])</f>
        <v>0</v>
      </c>
    </row>
    <row r="2814" spans="2:13">
      <c r="B2814">
        <f>IF(ISBLANK(Table1[[#This Row],[Date]]), ,MONTH(Table1[[#This Row],[Date]]))</f>
        <v>0</v>
      </c>
      <c r="K2814" s="19">
        <f>Table1[[#This Row],[Final Meter Reading (km) ]]-Table1[[#This Row],[Initial Meter Reading (km) ]]</f>
        <v>0</v>
      </c>
      <c r="M2814" s="174">
        <f>IF(ISBLANK(Table1[[#This Row],[Fuel Used (in liters)]]),,Table1[[#This Row],[Distance Travelled (km)]]/Table1[[#This Row],[Fuel Used (in liters)]])</f>
        <v>0</v>
      </c>
    </row>
    <row r="2815" spans="2:13">
      <c r="B2815">
        <f>IF(ISBLANK(Table1[[#This Row],[Date]]), ,MONTH(Table1[[#This Row],[Date]]))</f>
        <v>0</v>
      </c>
      <c r="K2815" s="19">
        <f>Table1[[#This Row],[Final Meter Reading (km) ]]-Table1[[#This Row],[Initial Meter Reading (km) ]]</f>
        <v>0</v>
      </c>
      <c r="M2815" s="174">
        <f>IF(ISBLANK(Table1[[#This Row],[Fuel Used (in liters)]]),,Table1[[#This Row],[Distance Travelled (km)]]/Table1[[#This Row],[Fuel Used (in liters)]])</f>
        <v>0</v>
      </c>
    </row>
    <row r="2816" spans="2:13">
      <c r="B2816">
        <f>IF(ISBLANK(Table1[[#This Row],[Date]]), ,MONTH(Table1[[#This Row],[Date]]))</f>
        <v>0</v>
      </c>
      <c r="K2816" s="19">
        <f>Table1[[#This Row],[Final Meter Reading (km) ]]-Table1[[#This Row],[Initial Meter Reading (km) ]]</f>
        <v>0</v>
      </c>
      <c r="M2816" s="174">
        <f>IF(ISBLANK(Table1[[#This Row],[Fuel Used (in liters)]]),,Table1[[#This Row],[Distance Travelled (km)]]/Table1[[#This Row],[Fuel Used (in liters)]])</f>
        <v>0</v>
      </c>
    </row>
    <row r="2817" spans="2:13">
      <c r="B2817">
        <f>IF(ISBLANK(Table1[[#This Row],[Date]]), ,MONTH(Table1[[#This Row],[Date]]))</f>
        <v>0</v>
      </c>
      <c r="K2817" s="19">
        <f>Table1[[#This Row],[Final Meter Reading (km) ]]-Table1[[#This Row],[Initial Meter Reading (km) ]]</f>
        <v>0</v>
      </c>
      <c r="M2817" s="174">
        <f>IF(ISBLANK(Table1[[#This Row],[Fuel Used (in liters)]]),,Table1[[#This Row],[Distance Travelled (km)]]/Table1[[#This Row],[Fuel Used (in liters)]])</f>
        <v>0</v>
      </c>
    </row>
    <row r="2818" spans="2:13">
      <c r="B2818">
        <f>IF(ISBLANK(Table1[[#This Row],[Date]]), ,MONTH(Table1[[#This Row],[Date]]))</f>
        <v>0</v>
      </c>
      <c r="K2818" s="19">
        <f>Table1[[#This Row],[Final Meter Reading (km) ]]-Table1[[#This Row],[Initial Meter Reading (km) ]]</f>
        <v>0</v>
      </c>
      <c r="M2818" s="174">
        <f>IF(ISBLANK(Table1[[#This Row],[Fuel Used (in liters)]]),,Table1[[#This Row],[Distance Travelled (km)]]/Table1[[#This Row],[Fuel Used (in liters)]])</f>
        <v>0</v>
      </c>
    </row>
    <row r="2819" spans="2:13">
      <c r="B2819">
        <f>IF(ISBLANK(Table1[[#This Row],[Date]]), ,MONTH(Table1[[#This Row],[Date]]))</f>
        <v>0</v>
      </c>
      <c r="K2819" s="19">
        <f>Table1[[#This Row],[Final Meter Reading (km) ]]-Table1[[#This Row],[Initial Meter Reading (km) ]]</f>
        <v>0</v>
      </c>
      <c r="M2819" s="174">
        <f>IF(ISBLANK(Table1[[#This Row],[Fuel Used (in liters)]]),,Table1[[#This Row],[Distance Travelled (km)]]/Table1[[#This Row],[Fuel Used (in liters)]])</f>
        <v>0</v>
      </c>
    </row>
    <row r="2820" spans="2:13">
      <c r="B2820">
        <f>IF(ISBLANK(Table1[[#This Row],[Date]]), ,MONTH(Table1[[#This Row],[Date]]))</f>
        <v>0</v>
      </c>
      <c r="K2820" s="19">
        <f>Table1[[#This Row],[Final Meter Reading (km) ]]-Table1[[#This Row],[Initial Meter Reading (km) ]]</f>
        <v>0</v>
      </c>
      <c r="M2820" s="174">
        <f>IF(ISBLANK(Table1[[#This Row],[Fuel Used (in liters)]]),,Table1[[#This Row],[Distance Travelled (km)]]/Table1[[#This Row],[Fuel Used (in liters)]])</f>
        <v>0</v>
      </c>
    </row>
    <row r="2821" spans="2:13">
      <c r="B2821">
        <f>IF(ISBLANK(Table1[[#This Row],[Date]]), ,MONTH(Table1[[#This Row],[Date]]))</f>
        <v>0</v>
      </c>
      <c r="K2821" s="19">
        <f>Table1[[#This Row],[Final Meter Reading (km) ]]-Table1[[#This Row],[Initial Meter Reading (km) ]]</f>
        <v>0</v>
      </c>
      <c r="M2821" s="174">
        <f>IF(ISBLANK(Table1[[#This Row],[Fuel Used (in liters)]]),,Table1[[#This Row],[Distance Travelled (km)]]/Table1[[#This Row],[Fuel Used (in liters)]])</f>
        <v>0</v>
      </c>
    </row>
    <row r="2822" spans="2:13">
      <c r="B2822">
        <f>IF(ISBLANK(Table1[[#This Row],[Date]]), ,MONTH(Table1[[#This Row],[Date]]))</f>
        <v>0</v>
      </c>
      <c r="K2822" s="19">
        <f>Table1[[#This Row],[Final Meter Reading (km) ]]-Table1[[#This Row],[Initial Meter Reading (km) ]]</f>
        <v>0</v>
      </c>
      <c r="M2822" s="174">
        <f>IF(ISBLANK(Table1[[#This Row],[Fuel Used (in liters)]]),,Table1[[#This Row],[Distance Travelled (km)]]/Table1[[#This Row],[Fuel Used (in liters)]])</f>
        <v>0</v>
      </c>
    </row>
    <row r="2823" spans="2:13">
      <c r="B2823">
        <f>IF(ISBLANK(Table1[[#This Row],[Date]]), ,MONTH(Table1[[#This Row],[Date]]))</f>
        <v>0</v>
      </c>
      <c r="K2823" s="19">
        <f>Table1[[#This Row],[Final Meter Reading (km) ]]-Table1[[#This Row],[Initial Meter Reading (km) ]]</f>
        <v>0</v>
      </c>
      <c r="M2823" s="174">
        <f>IF(ISBLANK(Table1[[#This Row],[Fuel Used (in liters)]]),,Table1[[#This Row],[Distance Travelled (km)]]/Table1[[#This Row],[Fuel Used (in liters)]])</f>
        <v>0</v>
      </c>
    </row>
    <row r="2824" spans="2:13">
      <c r="B2824">
        <f>IF(ISBLANK(Table1[[#This Row],[Date]]), ,MONTH(Table1[[#This Row],[Date]]))</f>
        <v>0</v>
      </c>
      <c r="K2824" s="19">
        <f>Table1[[#This Row],[Final Meter Reading (km) ]]-Table1[[#This Row],[Initial Meter Reading (km) ]]</f>
        <v>0</v>
      </c>
      <c r="M2824" s="174">
        <f>IF(ISBLANK(Table1[[#This Row],[Fuel Used (in liters)]]),,Table1[[#This Row],[Distance Travelled (km)]]/Table1[[#This Row],[Fuel Used (in liters)]])</f>
        <v>0</v>
      </c>
    </row>
    <row r="2825" spans="2:13">
      <c r="B2825">
        <f>IF(ISBLANK(Table1[[#This Row],[Date]]), ,MONTH(Table1[[#This Row],[Date]]))</f>
        <v>0</v>
      </c>
      <c r="K2825" s="19">
        <f>Table1[[#This Row],[Final Meter Reading (km) ]]-Table1[[#This Row],[Initial Meter Reading (km) ]]</f>
        <v>0</v>
      </c>
      <c r="M2825" s="174">
        <f>IF(ISBLANK(Table1[[#This Row],[Fuel Used (in liters)]]),,Table1[[#This Row],[Distance Travelled (km)]]/Table1[[#This Row],[Fuel Used (in liters)]])</f>
        <v>0</v>
      </c>
    </row>
    <row r="2826" spans="2:13">
      <c r="B2826">
        <f>IF(ISBLANK(Table1[[#This Row],[Date]]), ,MONTH(Table1[[#This Row],[Date]]))</f>
        <v>0</v>
      </c>
      <c r="K2826" s="19">
        <f>Table1[[#This Row],[Final Meter Reading (km) ]]-Table1[[#This Row],[Initial Meter Reading (km) ]]</f>
        <v>0</v>
      </c>
      <c r="M2826" s="174">
        <f>IF(ISBLANK(Table1[[#This Row],[Fuel Used (in liters)]]),,Table1[[#This Row],[Distance Travelled (km)]]/Table1[[#This Row],[Fuel Used (in liters)]])</f>
        <v>0</v>
      </c>
    </row>
    <row r="2827" spans="2:13">
      <c r="B2827">
        <f>IF(ISBLANK(Table1[[#This Row],[Date]]), ,MONTH(Table1[[#This Row],[Date]]))</f>
        <v>0</v>
      </c>
      <c r="K2827" s="19">
        <f>Table1[[#This Row],[Final Meter Reading (km) ]]-Table1[[#This Row],[Initial Meter Reading (km) ]]</f>
        <v>0</v>
      </c>
      <c r="M2827" s="174">
        <f>IF(ISBLANK(Table1[[#This Row],[Fuel Used (in liters)]]),,Table1[[#This Row],[Distance Travelled (km)]]/Table1[[#This Row],[Fuel Used (in liters)]])</f>
        <v>0</v>
      </c>
    </row>
    <row r="2828" spans="2:13">
      <c r="B2828">
        <f>IF(ISBLANK(Table1[[#This Row],[Date]]), ,MONTH(Table1[[#This Row],[Date]]))</f>
        <v>0</v>
      </c>
      <c r="K2828" s="19">
        <f>Table1[[#This Row],[Final Meter Reading (km) ]]-Table1[[#This Row],[Initial Meter Reading (km) ]]</f>
        <v>0</v>
      </c>
      <c r="M2828" s="174">
        <f>IF(ISBLANK(Table1[[#This Row],[Fuel Used (in liters)]]),,Table1[[#This Row],[Distance Travelled (km)]]/Table1[[#This Row],[Fuel Used (in liters)]])</f>
        <v>0</v>
      </c>
    </row>
    <row r="2829" spans="2:13">
      <c r="B2829">
        <f>IF(ISBLANK(Table1[[#This Row],[Date]]), ,MONTH(Table1[[#This Row],[Date]]))</f>
        <v>0</v>
      </c>
      <c r="K2829" s="19">
        <f>Table1[[#This Row],[Final Meter Reading (km) ]]-Table1[[#This Row],[Initial Meter Reading (km) ]]</f>
        <v>0</v>
      </c>
      <c r="M2829" s="174">
        <f>IF(ISBLANK(Table1[[#This Row],[Fuel Used (in liters)]]),,Table1[[#This Row],[Distance Travelled (km)]]/Table1[[#This Row],[Fuel Used (in liters)]])</f>
        <v>0</v>
      </c>
    </row>
    <row r="2830" spans="2:13">
      <c r="B2830">
        <f>IF(ISBLANK(Table1[[#This Row],[Date]]), ,MONTH(Table1[[#This Row],[Date]]))</f>
        <v>0</v>
      </c>
      <c r="K2830" s="19">
        <f>Table1[[#This Row],[Final Meter Reading (km) ]]-Table1[[#This Row],[Initial Meter Reading (km) ]]</f>
        <v>0</v>
      </c>
      <c r="M2830" s="174">
        <f>IF(ISBLANK(Table1[[#This Row],[Fuel Used (in liters)]]),,Table1[[#This Row],[Distance Travelled (km)]]/Table1[[#This Row],[Fuel Used (in liters)]])</f>
        <v>0</v>
      </c>
    </row>
    <row r="2831" spans="2:13">
      <c r="B2831">
        <f>IF(ISBLANK(Table1[[#This Row],[Date]]), ,MONTH(Table1[[#This Row],[Date]]))</f>
        <v>0</v>
      </c>
      <c r="K2831" s="19">
        <f>Table1[[#This Row],[Final Meter Reading (km) ]]-Table1[[#This Row],[Initial Meter Reading (km) ]]</f>
        <v>0</v>
      </c>
      <c r="M2831" s="174">
        <f>IF(ISBLANK(Table1[[#This Row],[Fuel Used (in liters)]]),,Table1[[#This Row],[Distance Travelled (km)]]/Table1[[#This Row],[Fuel Used (in liters)]])</f>
        <v>0</v>
      </c>
    </row>
    <row r="2832" spans="2:13">
      <c r="B2832">
        <f>IF(ISBLANK(Table1[[#This Row],[Date]]), ,MONTH(Table1[[#This Row],[Date]]))</f>
        <v>0</v>
      </c>
      <c r="K2832" s="19">
        <f>Table1[[#This Row],[Final Meter Reading (km) ]]-Table1[[#This Row],[Initial Meter Reading (km) ]]</f>
        <v>0</v>
      </c>
      <c r="M2832" s="174">
        <f>IF(ISBLANK(Table1[[#This Row],[Fuel Used (in liters)]]),,Table1[[#This Row],[Distance Travelled (km)]]/Table1[[#This Row],[Fuel Used (in liters)]])</f>
        <v>0</v>
      </c>
    </row>
    <row r="2833" spans="2:13">
      <c r="B2833">
        <f>IF(ISBLANK(Table1[[#This Row],[Date]]), ,MONTH(Table1[[#This Row],[Date]]))</f>
        <v>0</v>
      </c>
      <c r="K2833" s="19">
        <f>Table1[[#This Row],[Final Meter Reading (km) ]]-Table1[[#This Row],[Initial Meter Reading (km) ]]</f>
        <v>0</v>
      </c>
      <c r="M2833" s="174">
        <f>IF(ISBLANK(Table1[[#This Row],[Fuel Used (in liters)]]),,Table1[[#This Row],[Distance Travelled (km)]]/Table1[[#This Row],[Fuel Used (in liters)]])</f>
        <v>0</v>
      </c>
    </row>
    <row r="2834" spans="2:13">
      <c r="B2834">
        <f>IF(ISBLANK(Table1[[#This Row],[Date]]), ,MONTH(Table1[[#This Row],[Date]]))</f>
        <v>0</v>
      </c>
      <c r="K2834" s="19">
        <f>Table1[[#This Row],[Final Meter Reading (km) ]]-Table1[[#This Row],[Initial Meter Reading (km) ]]</f>
        <v>0</v>
      </c>
      <c r="M2834" s="174">
        <f>IF(ISBLANK(Table1[[#This Row],[Fuel Used (in liters)]]),,Table1[[#This Row],[Distance Travelled (km)]]/Table1[[#This Row],[Fuel Used (in liters)]])</f>
        <v>0</v>
      </c>
    </row>
    <row r="2835" spans="2:13">
      <c r="B2835">
        <f>IF(ISBLANK(Table1[[#This Row],[Date]]), ,MONTH(Table1[[#This Row],[Date]]))</f>
        <v>0</v>
      </c>
      <c r="K2835" s="19">
        <f>Table1[[#This Row],[Final Meter Reading (km) ]]-Table1[[#This Row],[Initial Meter Reading (km) ]]</f>
        <v>0</v>
      </c>
      <c r="M2835" s="174">
        <f>IF(ISBLANK(Table1[[#This Row],[Fuel Used (in liters)]]),,Table1[[#This Row],[Distance Travelled (km)]]/Table1[[#This Row],[Fuel Used (in liters)]])</f>
        <v>0</v>
      </c>
    </row>
    <row r="2836" spans="2:13">
      <c r="B2836">
        <f>IF(ISBLANK(Table1[[#This Row],[Date]]), ,MONTH(Table1[[#This Row],[Date]]))</f>
        <v>0</v>
      </c>
      <c r="K2836" s="19">
        <f>Table1[[#This Row],[Final Meter Reading (km) ]]-Table1[[#This Row],[Initial Meter Reading (km) ]]</f>
        <v>0</v>
      </c>
      <c r="M2836" s="174">
        <f>IF(ISBLANK(Table1[[#This Row],[Fuel Used (in liters)]]),,Table1[[#This Row],[Distance Travelled (km)]]/Table1[[#This Row],[Fuel Used (in liters)]])</f>
        <v>0</v>
      </c>
    </row>
    <row r="2837" spans="2:13">
      <c r="B2837">
        <f>IF(ISBLANK(Table1[[#This Row],[Date]]), ,MONTH(Table1[[#This Row],[Date]]))</f>
        <v>0</v>
      </c>
      <c r="K2837" s="19">
        <f>Table1[[#This Row],[Final Meter Reading (km) ]]-Table1[[#This Row],[Initial Meter Reading (km) ]]</f>
        <v>0</v>
      </c>
      <c r="M2837" s="174">
        <f>IF(ISBLANK(Table1[[#This Row],[Fuel Used (in liters)]]),,Table1[[#This Row],[Distance Travelled (km)]]/Table1[[#This Row],[Fuel Used (in liters)]])</f>
        <v>0</v>
      </c>
    </row>
    <row r="2838" spans="2:13">
      <c r="B2838">
        <f>IF(ISBLANK(Table1[[#This Row],[Date]]), ,MONTH(Table1[[#This Row],[Date]]))</f>
        <v>0</v>
      </c>
      <c r="K2838" s="19">
        <f>Table1[[#This Row],[Final Meter Reading (km) ]]-Table1[[#This Row],[Initial Meter Reading (km) ]]</f>
        <v>0</v>
      </c>
      <c r="M2838" s="174">
        <f>IF(ISBLANK(Table1[[#This Row],[Fuel Used (in liters)]]),,Table1[[#This Row],[Distance Travelled (km)]]/Table1[[#This Row],[Fuel Used (in liters)]])</f>
        <v>0</v>
      </c>
    </row>
    <row r="2839" spans="2:13">
      <c r="B2839">
        <f>IF(ISBLANK(Table1[[#This Row],[Date]]), ,MONTH(Table1[[#This Row],[Date]]))</f>
        <v>0</v>
      </c>
      <c r="K2839" s="19">
        <f>Table1[[#This Row],[Final Meter Reading (km) ]]-Table1[[#This Row],[Initial Meter Reading (km) ]]</f>
        <v>0</v>
      </c>
      <c r="M2839" s="174">
        <f>IF(ISBLANK(Table1[[#This Row],[Fuel Used (in liters)]]),,Table1[[#This Row],[Distance Travelled (km)]]/Table1[[#This Row],[Fuel Used (in liters)]])</f>
        <v>0</v>
      </c>
    </row>
    <row r="2840" spans="2:13">
      <c r="B2840">
        <f>IF(ISBLANK(Table1[[#This Row],[Date]]), ,MONTH(Table1[[#This Row],[Date]]))</f>
        <v>0</v>
      </c>
      <c r="K2840" s="19">
        <f>Table1[[#This Row],[Final Meter Reading (km) ]]-Table1[[#This Row],[Initial Meter Reading (km) ]]</f>
        <v>0</v>
      </c>
      <c r="M2840" s="174">
        <f>IF(ISBLANK(Table1[[#This Row],[Fuel Used (in liters)]]),,Table1[[#This Row],[Distance Travelled (km)]]/Table1[[#This Row],[Fuel Used (in liters)]])</f>
        <v>0</v>
      </c>
    </row>
    <row r="2841" spans="2:13">
      <c r="B2841">
        <f>IF(ISBLANK(Table1[[#This Row],[Date]]), ,MONTH(Table1[[#This Row],[Date]]))</f>
        <v>0</v>
      </c>
      <c r="K2841" s="19">
        <f>Table1[[#This Row],[Final Meter Reading (km) ]]-Table1[[#This Row],[Initial Meter Reading (km) ]]</f>
        <v>0</v>
      </c>
      <c r="M2841" s="174">
        <f>IF(ISBLANK(Table1[[#This Row],[Fuel Used (in liters)]]),,Table1[[#This Row],[Distance Travelled (km)]]/Table1[[#This Row],[Fuel Used (in liters)]])</f>
        <v>0</v>
      </c>
    </row>
    <row r="2842" spans="2:13">
      <c r="B2842">
        <f>IF(ISBLANK(Table1[[#This Row],[Date]]), ,MONTH(Table1[[#This Row],[Date]]))</f>
        <v>0</v>
      </c>
      <c r="K2842" s="19">
        <f>Table1[[#This Row],[Final Meter Reading (km) ]]-Table1[[#This Row],[Initial Meter Reading (km) ]]</f>
        <v>0</v>
      </c>
      <c r="M2842" s="174">
        <f>IF(ISBLANK(Table1[[#This Row],[Fuel Used (in liters)]]),,Table1[[#This Row],[Distance Travelled (km)]]/Table1[[#This Row],[Fuel Used (in liters)]])</f>
        <v>0</v>
      </c>
    </row>
    <row r="2843" spans="2:13">
      <c r="B2843">
        <f>IF(ISBLANK(Table1[[#This Row],[Date]]), ,MONTH(Table1[[#This Row],[Date]]))</f>
        <v>0</v>
      </c>
      <c r="K2843" s="19">
        <f>Table1[[#This Row],[Final Meter Reading (km) ]]-Table1[[#This Row],[Initial Meter Reading (km) ]]</f>
        <v>0</v>
      </c>
      <c r="M2843" s="174">
        <f>IF(ISBLANK(Table1[[#This Row],[Fuel Used (in liters)]]),,Table1[[#This Row],[Distance Travelled (km)]]/Table1[[#This Row],[Fuel Used (in liters)]])</f>
        <v>0</v>
      </c>
    </row>
    <row r="2844" spans="2:13">
      <c r="B2844">
        <f>IF(ISBLANK(Table1[[#This Row],[Date]]), ,MONTH(Table1[[#This Row],[Date]]))</f>
        <v>0</v>
      </c>
      <c r="K2844" s="19">
        <f>Table1[[#This Row],[Final Meter Reading (km) ]]-Table1[[#This Row],[Initial Meter Reading (km) ]]</f>
        <v>0</v>
      </c>
      <c r="M2844" s="174">
        <f>IF(ISBLANK(Table1[[#This Row],[Fuel Used (in liters)]]),,Table1[[#This Row],[Distance Travelled (km)]]/Table1[[#This Row],[Fuel Used (in liters)]])</f>
        <v>0</v>
      </c>
    </row>
    <row r="2845" spans="2:13">
      <c r="B2845">
        <f>IF(ISBLANK(Table1[[#This Row],[Date]]), ,MONTH(Table1[[#This Row],[Date]]))</f>
        <v>0</v>
      </c>
      <c r="K2845" s="19">
        <f>Table1[[#This Row],[Final Meter Reading (km) ]]-Table1[[#This Row],[Initial Meter Reading (km) ]]</f>
        <v>0</v>
      </c>
      <c r="M2845" s="174">
        <f>IF(ISBLANK(Table1[[#This Row],[Fuel Used (in liters)]]),,Table1[[#This Row],[Distance Travelled (km)]]/Table1[[#This Row],[Fuel Used (in liters)]])</f>
        <v>0</v>
      </c>
    </row>
    <row r="2846" spans="2:13">
      <c r="B2846">
        <f>IF(ISBLANK(Table1[[#This Row],[Date]]), ,MONTH(Table1[[#This Row],[Date]]))</f>
        <v>0</v>
      </c>
      <c r="K2846" s="19">
        <f>Table1[[#This Row],[Final Meter Reading (km) ]]-Table1[[#This Row],[Initial Meter Reading (km) ]]</f>
        <v>0</v>
      </c>
      <c r="M2846" s="174">
        <f>IF(ISBLANK(Table1[[#This Row],[Fuel Used (in liters)]]),,Table1[[#This Row],[Distance Travelled (km)]]/Table1[[#This Row],[Fuel Used (in liters)]])</f>
        <v>0</v>
      </c>
    </row>
    <row r="2847" spans="2:13">
      <c r="B2847">
        <f>IF(ISBLANK(Table1[[#This Row],[Date]]), ,MONTH(Table1[[#This Row],[Date]]))</f>
        <v>0</v>
      </c>
      <c r="K2847" s="19">
        <f>Table1[[#This Row],[Final Meter Reading (km) ]]-Table1[[#This Row],[Initial Meter Reading (km) ]]</f>
        <v>0</v>
      </c>
      <c r="M2847" s="174">
        <f>IF(ISBLANK(Table1[[#This Row],[Fuel Used (in liters)]]),,Table1[[#This Row],[Distance Travelled (km)]]/Table1[[#This Row],[Fuel Used (in liters)]])</f>
        <v>0</v>
      </c>
    </row>
    <row r="2848" spans="2:13">
      <c r="B2848">
        <f>IF(ISBLANK(Table1[[#This Row],[Date]]), ,MONTH(Table1[[#This Row],[Date]]))</f>
        <v>0</v>
      </c>
      <c r="K2848" s="19">
        <f>Table1[[#This Row],[Final Meter Reading (km) ]]-Table1[[#This Row],[Initial Meter Reading (km) ]]</f>
        <v>0</v>
      </c>
      <c r="M2848" s="174">
        <f>IF(ISBLANK(Table1[[#This Row],[Fuel Used (in liters)]]),,Table1[[#This Row],[Distance Travelled (km)]]/Table1[[#This Row],[Fuel Used (in liters)]])</f>
        <v>0</v>
      </c>
    </row>
    <row r="2849" spans="2:13">
      <c r="B2849">
        <f>IF(ISBLANK(Table1[[#This Row],[Date]]), ,MONTH(Table1[[#This Row],[Date]]))</f>
        <v>0</v>
      </c>
      <c r="K2849" s="19">
        <f>Table1[[#This Row],[Final Meter Reading (km) ]]-Table1[[#This Row],[Initial Meter Reading (km) ]]</f>
        <v>0</v>
      </c>
      <c r="M2849" s="174">
        <f>IF(ISBLANK(Table1[[#This Row],[Fuel Used (in liters)]]),,Table1[[#This Row],[Distance Travelled (km)]]/Table1[[#This Row],[Fuel Used (in liters)]])</f>
        <v>0</v>
      </c>
    </row>
    <row r="2850" spans="2:13">
      <c r="B2850">
        <f>IF(ISBLANK(Table1[[#This Row],[Date]]), ,MONTH(Table1[[#This Row],[Date]]))</f>
        <v>0</v>
      </c>
      <c r="K2850" s="19">
        <f>Table1[[#This Row],[Final Meter Reading (km) ]]-Table1[[#This Row],[Initial Meter Reading (km) ]]</f>
        <v>0</v>
      </c>
      <c r="M2850" s="174">
        <f>IF(ISBLANK(Table1[[#This Row],[Fuel Used (in liters)]]),,Table1[[#This Row],[Distance Travelled (km)]]/Table1[[#This Row],[Fuel Used (in liters)]])</f>
        <v>0</v>
      </c>
    </row>
    <row r="2851" spans="2:13">
      <c r="B2851">
        <f>IF(ISBLANK(Table1[[#This Row],[Date]]), ,MONTH(Table1[[#This Row],[Date]]))</f>
        <v>0</v>
      </c>
      <c r="K2851" s="19">
        <f>Table1[[#This Row],[Final Meter Reading (km) ]]-Table1[[#This Row],[Initial Meter Reading (km) ]]</f>
        <v>0</v>
      </c>
      <c r="M2851" s="174">
        <f>IF(ISBLANK(Table1[[#This Row],[Fuel Used (in liters)]]),,Table1[[#This Row],[Distance Travelled (km)]]/Table1[[#This Row],[Fuel Used (in liters)]])</f>
        <v>0</v>
      </c>
    </row>
    <row r="2852" spans="2:13">
      <c r="B2852">
        <f>IF(ISBLANK(Table1[[#This Row],[Date]]), ,MONTH(Table1[[#This Row],[Date]]))</f>
        <v>0</v>
      </c>
      <c r="K2852" s="19">
        <f>Table1[[#This Row],[Final Meter Reading (km) ]]-Table1[[#This Row],[Initial Meter Reading (km) ]]</f>
        <v>0</v>
      </c>
      <c r="M2852" s="174">
        <f>IF(ISBLANK(Table1[[#This Row],[Fuel Used (in liters)]]),,Table1[[#This Row],[Distance Travelled (km)]]/Table1[[#This Row],[Fuel Used (in liters)]])</f>
        <v>0</v>
      </c>
    </row>
    <row r="2853" spans="2:13">
      <c r="B2853">
        <f>IF(ISBLANK(Table1[[#This Row],[Date]]), ,MONTH(Table1[[#This Row],[Date]]))</f>
        <v>0</v>
      </c>
      <c r="K2853" s="19">
        <f>Table1[[#This Row],[Final Meter Reading (km) ]]-Table1[[#This Row],[Initial Meter Reading (km) ]]</f>
        <v>0</v>
      </c>
      <c r="M2853" s="174">
        <f>IF(ISBLANK(Table1[[#This Row],[Fuel Used (in liters)]]),,Table1[[#This Row],[Distance Travelled (km)]]/Table1[[#This Row],[Fuel Used (in liters)]])</f>
        <v>0</v>
      </c>
    </row>
    <row r="2854" spans="2:13">
      <c r="B2854">
        <f>IF(ISBLANK(Table1[[#This Row],[Date]]), ,MONTH(Table1[[#This Row],[Date]]))</f>
        <v>0</v>
      </c>
      <c r="K2854" s="19">
        <f>Table1[[#This Row],[Final Meter Reading (km) ]]-Table1[[#This Row],[Initial Meter Reading (km) ]]</f>
        <v>0</v>
      </c>
      <c r="M2854" s="174">
        <f>IF(ISBLANK(Table1[[#This Row],[Fuel Used (in liters)]]),,Table1[[#This Row],[Distance Travelled (km)]]/Table1[[#This Row],[Fuel Used (in liters)]])</f>
        <v>0</v>
      </c>
    </row>
    <row r="2855" spans="2:13">
      <c r="B2855">
        <f>IF(ISBLANK(Table1[[#This Row],[Date]]), ,MONTH(Table1[[#This Row],[Date]]))</f>
        <v>0</v>
      </c>
      <c r="K2855" s="19">
        <f>Table1[[#This Row],[Final Meter Reading (km) ]]-Table1[[#This Row],[Initial Meter Reading (km) ]]</f>
        <v>0</v>
      </c>
      <c r="M2855" s="174">
        <f>IF(ISBLANK(Table1[[#This Row],[Fuel Used (in liters)]]),,Table1[[#This Row],[Distance Travelled (km)]]/Table1[[#This Row],[Fuel Used (in liters)]])</f>
        <v>0</v>
      </c>
    </row>
    <row r="2856" spans="2:13">
      <c r="B2856">
        <f>IF(ISBLANK(Table1[[#This Row],[Date]]), ,MONTH(Table1[[#This Row],[Date]]))</f>
        <v>0</v>
      </c>
      <c r="K2856" s="19">
        <f>Table1[[#This Row],[Final Meter Reading (km) ]]-Table1[[#This Row],[Initial Meter Reading (km) ]]</f>
        <v>0</v>
      </c>
      <c r="M2856" s="174">
        <f>IF(ISBLANK(Table1[[#This Row],[Fuel Used (in liters)]]),,Table1[[#This Row],[Distance Travelled (km)]]/Table1[[#This Row],[Fuel Used (in liters)]])</f>
        <v>0</v>
      </c>
    </row>
    <row r="2857" spans="2:13">
      <c r="B2857">
        <f>IF(ISBLANK(Table1[[#This Row],[Date]]), ,MONTH(Table1[[#This Row],[Date]]))</f>
        <v>0</v>
      </c>
      <c r="K2857" s="19">
        <f>Table1[[#This Row],[Final Meter Reading (km) ]]-Table1[[#This Row],[Initial Meter Reading (km) ]]</f>
        <v>0</v>
      </c>
      <c r="M2857" s="174">
        <f>IF(ISBLANK(Table1[[#This Row],[Fuel Used (in liters)]]),,Table1[[#This Row],[Distance Travelled (km)]]/Table1[[#This Row],[Fuel Used (in liters)]])</f>
        <v>0</v>
      </c>
    </row>
    <row r="2858" spans="2:13">
      <c r="B2858">
        <f>IF(ISBLANK(Table1[[#This Row],[Date]]), ,MONTH(Table1[[#This Row],[Date]]))</f>
        <v>0</v>
      </c>
      <c r="K2858" s="19">
        <f>Table1[[#This Row],[Final Meter Reading (km) ]]-Table1[[#This Row],[Initial Meter Reading (km) ]]</f>
        <v>0</v>
      </c>
      <c r="M2858" s="174">
        <f>IF(ISBLANK(Table1[[#This Row],[Fuel Used (in liters)]]),,Table1[[#This Row],[Distance Travelled (km)]]/Table1[[#This Row],[Fuel Used (in liters)]])</f>
        <v>0</v>
      </c>
    </row>
    <row r="2859" spans="2:13">
      <c r="B2859">
        <f>IF(ISBLANK(Table1[[#This Row],[Date]]), ,MONTH(Table1[[#This Row],[Date]]))</f>
        <v>0</v>
      </c>
      <c r="K2859" s="19">
        <f>Table1[[#This Row],[Final Meter Reading (km) ]]-Table1[[#This Row],[Initial Meter Reading (km) ]]</f>
        <v>0</v>
      </c>
      <c r="M2859" s="174">
        <f>IF(ISBLANK(Table1[[#This Row],[Fuel Used (in liters)]]),,Table1[[#This Row],[Distance Travelled (km)]]/Table1[[#This Row],[Fuel Used (in liters)]])</f>
        <v>0</v>
      </c>
    </row>
    <row r="2860" spans="2:13">
      <c r="B2860">
        <f>IF(ISBLANK(Table1[[#This Row],[Date]]), ,MONTH(Table1[[#This Row],[Date]]))</f>
        <v>0</v>
      </c>
      <c r="K2860" s="19">
        <f>Table1[[#This Row],[Final Meter Reading (km) ]]-Table1[[#This Row],[Initial Meter Reading (km) ]]</f>
        <v>0</v>
      </c>
      <c r="M2860" s="174">
        <f>IF(ISBLANK(Table1[[#This Row],[Fuel Used (in liters)]]),,Table1[[#This Row],[Distance Travelled (km)]]/Table1[[#This Row],[Fuel Used (in liters)]])</f>
        <v>0</v>
      </c>
    </row>
    <row r="2861" spans="2:13">
      <c r="B2861">
        <f>IF(ISBLANK(Table1[[#This Row],[Date]]), ,MONTH(Table1[[#This Row],[Date]]))</f>
        <v>0</v>
      </c>
      <c r="K2861" s="19">
        <f>Table1[[#This Row],[Final Meter Reading (km) ]]-Table1[[#This Row],[Initial Meter Reading (km) ]]</f>
        <v>0</v>
      </c>
      <c r="M2861" s="174">
        <f>IF(ISBLANK(Table1[[#This Row],[Fuel Used (in liters)]]),,Table1[[#This Row],[Distance Travelled (km)]]/Table1[[#This Row],[Fuel Used (in liters)]])</f>
        <v>0</v>
      </c>
    </row>
    <row r="2862" spans="2:13">
      <c r="B2862">
        <f>IF(ISBLANK(Table1[[#This Row],[Date]]), ,MONTH(Table1[[#This Row],[Date]]))</f>
        <v>0</v>
      </c>
      <c r="K2862" s="19">
        <f>Table1[[#This Row],[Final Meter Reading (km) ]]-Table1[[#This Row],[Initial Meter Reading (km) ]]</f>
        <v>0</v>
      </c>
      <c r="M2862" s="174">
        <f>IF(ISBLANK(Table1[[#This Row],[Fuel Used (in liters)]]),,Table1[[#This Row],[Distance Travelled (km)]]/Table1[[#This Row],[Fuel Used (in liters)]])</f>
        <v>0</v>
      </c>
    </row>
    <row r="2863" spans="2:13">
      <c r="B2863">
        <f>IF(ISBLANK(Table1[[#This Row],[Date]]), ,MONTH(Table1[[#This Row],[Date]]))</f>
        <v>0</v>
      </c>
      <c r="K2863" s="19">
        <f>Table1[[#This Row],[Final Meter Reading (km) ]]-Table1[[#This Row],[Initial Meter Reading (km) ]]</f>
        <v>0</v>
      </c>
      <c r="M2863" s="174">
        <f>IF(ISBLANK(Table1[[#This Row],[Fuel Used (in liters)]]),,Table1[[#This Row],[Distance Travelled (km)]]/Table1[[#This Row],[Fuel Used (in liters)]])</f>
        <v>0</v>
      </c>
    </row>
    <row r="2864" spans="2:13">
      <c r="B2864">
        <f>IF(ISBLANK(Table1[[#This Row],[Date]]), ,MONTH(Table1[[#This Row],[Date]]))</f>
        <v>0</v>
      </c>
      <c r="K2864" s="19">
        <f>Table1[[#This Row],[Final Meter Reading (km) ]]-Table1[[#This Row],[Initial Meter Reading (km) ]]</f>
        <v>0</v>
      </c>
      <c r="M2864" s="174">
        <f>IF(ISBLANK(Table1[[#This Row],[Fuel Used (in liters)]]),,Table1[[#This Row],[Distance Travelled (km)]]/Table1[[#This Row],[Fuel Used (in liters)]])</f>
        <v>0</v>
      </c>
    </row>
    <row r="2865" spans="2:13">
      <c r="B2865">
        <f>IF(ISBLANK(Table1[[#This Row],[Date]]), ,MONTH(Table1[[#This Row],[Date]]))</f>
        <v>0</v>
      </c>
      <c r="K2865" s="19">
        <f>Table1[[#This Row],[Final Meter Reading (km) ]]-Table1[[#This Row],[Initial Meter Reading (km) ]]</f>
        <v>0</v>
      </c>
      <c r="M2865" s="174">
        <f>IF(ISBLANK(Table1[[#This Row],[Fuel Used (in liters)]]),,Table1[[#This Row],[Distance Travelled (km)]]/Table1[[#This Row],[Fuel Used (in liters)]])</f>
        <v>0</v>
      </c>
    </row>
    <row r="2866" spans="2:13">
      <c r="B2866">
        <f>IF(ISBLANK(Table1[[#This Row],[Date]]), ,MONTH(Table1[[#This Row],[Date]]))</f>
        <v>0</v>
      </c>
      <c r="K2866" s="19">
        <f>Table1[[#This Row],[Final Meter Reading (km) ]]-Table1[[#This Row],[Initial Meter Reading (km) ]]</f>
        <v>0</v>
      </c>
      <c r="M2866" s="174">
        <f>IF(ISBLANK(Table1[[#This Row],[Fuel Used (in liters)]]),,Table1[[#This Row],[Distance Travelled (km)]]/Table1[[#This Row],[Fuel Used (in liters)]])</f>
        <v>0</v>
      </c>
    </row>
    <row r="2867" spans="2:13">
      <c r="B2867">
        <f>IF(ISBLANK(Table1[[#This Row],[Date]]), ,MONTH(Table1[[#This Row],[Date]]))</f>
        <v>0</v>
      </c>
      <c r="K2867" s="19">
        <f>Table1[[#This Row],[Final Meter Reading (km) ]]-Table1[[#This Row],[Initial Meter Reading (km) ]]</f>
        <v>0</v>
      </c>
      <c r="M2867" s="174">
        <f>IF(ISBLANK(Table1[[#This Row],[Fuel Used (in liters)]]),,Table1[[#This Row],[Distance Travelled (km)]]/Table1[[#This Row],[Fuel Used (in liters)]])</f>
        <v>0</v>
      </c>
    </row>
    <row r="2868" spans="2:13">
      <c r="B2868">
        <f>IF(ISBLANK(Table1[[#This Row],[Date]]), ,MONTH(Table1[[#This Row],[Date]]))</f>
        <v>0</v>
      </c>
      <c r="K2868" s="19">
        <f>Table1[[#This Row],[Final Meter Reading (km) ]]-Table1[[#This Row],[Initial Meter Reading (km) ]]</f>
        <v>0</v>
      </c>
      <c r="M2868" s="174">
        <f>IF(ISBLANK(Table1[[#This Row],[Fuel Used (in liters)]]),,Table1[[#This Row],[Distance Travelled (km)]]/Table1[[#This Row],[Fuel Used (in liters)]])</f>
        <v>0</v>
      </c>
    </row>
    <row r="2869" spans="2:13">
      <c r="B2869">
        <f>IF(ISBLANK(Table1[[#This Row],[Date]]), ,MONTH(Table1[[#This Row],[Date]]))</f>
        <v>0</v>
      </c>
      <c r="K2869" s="19">
        <f>Table1[[#This Row],[Final Meter Reading (km) ]]-Table1[[#This Row],[Initial Meter Reading (km) ]]</f>
        <v>0</v>
      </c>
      <c r="M2869" s="174">
        <f>IF(ISBLANK(Table1[[#This Row],[Fuel Used (in liters)]]),,Table1[[#This Row],[Distance Travelled (km)]]/Table1[[#This Row],[Fuel Used (in liters)]])</f>
        <v>0</v>
      </c>
    </row>
    <row r="2870" spans="2:13">
      <c r="B2870">
        <f>IF(ISBLANK(Table1[[#This Row],[Date]]), ,MONTH(Table1[[#This Row],[Date]]))</f>
        <v>0</v>
      </c>
      <c r="K2870" s="19">
        <f>Table1[[#This Row],[Final Meter Reading (km) ]]-Table1[[#This Row],[Initial Meter Reading (km) ]]</f>
        <v>0</v>
      </c>
      <c r="M2870" s="174">
        <f>IF(ISBLANK(Table1[[#This Row],[Fuel Used (in liters)]]),,Table1[[#This Row],[Distance Travelled (km)]]/Table1[[#This Row],[Fuel Used (in liters)]])</f>
        <v>0</v>
      </c>
    </row>
    <row r="2871" spans="2:13">
      <c r="B2871">
        <f>IF(ISBLANK(Table1[[#This Row],[Date]]), ,MONTH(Table1[[#This Row],[Date]]))</f>
        <v>0</v>
      </c>
      <c r="K2871" s="19">
        <f>Table1[[#This Row],[Final Meter Reading (km) ]]-Table1[[#This Row],[Initial Meter Reading (km) ]]</f>
        <v>0</v>
      </c>
      <c r="M2871" s="174">
        <f>IF(ISBLANK(Table1[[#This Row],[Fuel Used (in liters)]]),,Table1[[#This Row],[Distance Travelled (km)]]/Table1[[#This Row],[Fuel Used (in liters)]])</f>
        <v>0</v>
      </c>
    </row>
    <row r="2872" spans="2:13">
      <c r="B2872">
        <f>IF(ISBLANK(Table1[[#This Row],[Date]]), ,MONTH(Table1[[#This Row],[Date]]))</f>
        <v>0</v>
      </c>
      <c r="K2872" s="19">
        <f>Table1[[#This Row],[Final Meter Reading (km) ]]-Table1[[#This Row],[Initial Meter Reading (km) ]]</f>
        <v>0</v>
      </c>
      <c r="M2872" s="174">
        <f>IF(ISBLANK(Table1[[#This Row],[Fuel Used (in liters)]]),,Table1[[#This Row],[Distance Travelled (km)]]/Table1[[#This Row],[Fuel Used (in liters)]])</f>
        <v>0</v>
      </c>
    </row>
    <row r="2873" spans="2:13">
      <c r="B2873">
        <f>IF(ISBLANK(Table1[[#This Row],[Date]]), ,MONTH(Table1[[#This Row],[Date]]))</f>
        <v>0</v>
      </c>
      <c r="K2873" s="19">
        <f>Table1[[#This Row],[Final Meter Reading (km) ]]-Table1[[#This Row],[Initial Meter Reading (km) ]]</f>
        <v>0</v>
      </c>
      <c r="M2873" s="174">
        <f>IF(ISBLANK(Table1[[#This Row],[Fuel Used (in liters)]]),,Table1[[#This Row],[Distance Travelled (km)]]/Table1[[#This Row],[Fuel Used (in liters)]])</f>
        <v>0</v>
      </c>
    </row>
    <row r="2874" spans="2:13">
      <c r="B2874">
        <f>IF(ISBLANK(Table1[[#This Row],[Date]]), ,MONTH(Table1[[#This Row],[Date]]))</f>
        <v>0</v>
      </c>
      <c r="K2874" s="19">
        <f>Table1[[#This Row],[Final Meter Reading (km) ]]-Table1[[#This Row],[Initial Meter Reading (km) ]]</f>
        <v>0</v>
      </c>
      <c r="M2874" s="174">
        <f>IF(ISBLANK(Table1[[#This Row],[Fuel Used (in liters)]]),,Table1[[#This Row],[Distance Travelled (km)]]/Table1[[#This Row],[Fuel Used (in liters)]])</f>
        <v>0</v>
      </c>
    </row>
    <row r="2875" spans="2:13">
      <c r="B2875">
        <f>IF(ISBLANK(Table1[[#This Row],[Date]]), ,MONTH(Table1[[#This Row],[Date]]))</f>
        <v>0</v>
      </c>
      <c r="K2875" s="19">
        <f>Table1[[#This Row],[Final Meter Reading (km) ]]-Table1[[#This Row],[Initial Meter Reading (km) ]]</f>
        <v>0</v>
      </c>
      <c r="M2875" s="174">
        <f>IF(ISBLANK(Table1[[#This Row],[Fuel Used (in liters)]]),,Table1[[#This Row],[Distance Travelled (km)]]/Table1[[#This Row],[Fuel Used (in liters)]])</f>
        <v>0</v>
      </c>
    </row>
    <row r="2876" spans="2:13">
      <c r="B2876">
        <f>IF(ISBLANK(Table1[[#This Row],[Date]]), ,MONTH(Table1[[#This Row],[Date]]))</f>
        <v>0</v>
      </c>
      <c r="K2876" s="19">
        <f>Table1[[#This Row],[Final Meter Reading (km) ]]-Table1[[#This Row],[Initial Meter Reading (km) ]]</f>
        <v>0</v>
      </c>
      <c r="M2876" s="174">
        <f>IF(ISBLANK(Table1[[#This Row],[Fuel Used (in liters)]]),,Table1[[#This Row],[Distance Travelled (km)]]/Table1[[#This Row],[Fuel Used (in liters)]])</f>
        <v>0</v>
      </c>
    </row>
    <row r="2877" spans="2:13">
      <c r="B2877">
        <f>IF(ISBLANK(Table1[[#This Row],[Date]]), ,MONTH(Table1[[#This Row],[Date]]))</f>
        <v>0</v>
      </c>
      <c r="K2877" s="19">
        <f>Table1[[#This Row],[Final Meter Reading (km) ]]-Table1[[#This Row],[Initial Meter Reading (km) ]]</f>
        <v>0</v>
      </c>
      <c r="M2877" s="174">
        <f>IF(ISBLANK(Table1[[#This Row],[Fuel Used (in liters)]]),,Table1[[#This Row],[Distance Travelled (km)]]/Table1[[#This Row],[Fuel Used (in liters)]])</f>
        <v>0</v>
      </c>
    </row>
    <row r="2878" spans="2:13">
      <c r="B2878">
        <f>IF(ISBLANK(Table1[[#This Row],[Date]]), ,MONTH(Table1[[#This Row],[Date]]))</f>
        <v>0</v>
      </c>
      <c r="K2878" s="19">
        <f>Table1[[#This Row],[Final Meter Reading (km) ]]-Table1[[#This Row],[Initial Meter Reading (km) ]]</f>
        <v>0</v>
      </c>
      <c r="M2878" s="174">
        <f>IF(ISBLANK(Table1[[#This Row],[Fuel Used (in liters)]]),,Table1[[#This Row],[Distance Travelled (km)]]/Table1[[#This Row],[Fuel Used (in liters)]])</f>
        <v>0</v>
      </c>
    </row>
    <row r="2879" spans="2:13">
      <c r="B2879">
        <f>IF(ISBLANK(Table1[[#This Row],[Date]]), ,MONTH(Table1[[#This Row],[Date]]))</f>
        <v>0</v>
      </c>
      <c r="K2879" s="19">
        <f>Table1[[#This Row],[Final Meter Reading (km) ]]-Table1[[#This Row],[Initial Meter Reading (km) ]]</f>
        <v>0</v>
      </c>
      <c r="M2879" s="174">
        <f>IF(ISBLANK(Table1[[#This Row],[Fuel Used (in liters)]]),,Table1[[#This Row],[Distance Travelled (km)]]/Table1[[#This Row],[Fuel Used (in liters)]])</f>
        <v>0</v>
      </c>
    </row>
    <row r="2880" spans="2:13">
      <c r="B2880">
        <f>IF(ISBLANK(Table1[[#This Row],[Date]]), ,MONTH(Table1[[#This Row],[Date]]))</f>
        <v>0</v>
      </c>
      <c r="K2880" s="19">
        <f>Table1[[#This Row],[Final Meter Reading (km) ]]-Table1[[#This Row],[Initial Meter Reading (km) ]]</f>
        <v>0</v>
      </c>
      <c r="M2880" s="174">
        <f>IF(ISBLANK(Table1[[#This Row],[Fuel Used (in liters)]]),,Table1[[#This Row],[Distance Travelled (km)]]/Table1[[#This Row],[Fuel Used (in liters)]])</f>
        <v>0</v>
      </c>
    </row>
    <row r="2881" spans="2:13">
      <c r="B2881">
        <f>IF(ISBLANK(Table1[[#This Row],[Date]]), ,MONTH(Table1[[#This Row],[Date]]))</f>
        <v>0</v>
      </c>
      <c r="K2881" s="19">
        <f>Table1[[#This Row],[Final Meter Reading (km) ]]-Table1[[#This Row],[Initial Meter Reading (km) ]]</f>
        <v>0</v>
      </c>
      <c r="M2881" s="174">
        <f>IF(ISBLANK(Table1[[#This Row],[Fuel Used (in liters)]]),,Table1[[#This Row],[Distance Travelled (km)]]/Table1[[#This Row],[Fuel Used (in liters)]])</f>
        <v>0</v>
      </c>
    </row>
    <row r="2882" spans="2:13">
      <c r="B2882">
        <f>IF(ISBLANK(Table1[[#This Row],[Date]]), ,MONTH(Table1[[#This Row],[Date]]))</f>
        <v>0</v>
      </c>
      <c r="K2882" s="19">
        <f>Table1[[#This Row],[Final Meter Reading (km) ]]-Table1[[#This Row],[Initial Meter Reading (km) ]]</f>
        <v>0</v>
      </c>
      <c r="M2882" s="174">
        <f>IF(ISBLANK(Table1[[#This Row],[Fuel Used (in liters)]]),,Table1[[#This Row],[Distance Travelled (km)]]/Table1[[#This Row],[Fuel Used (in liters)]])</f>
        <v>0</v>
      </c>
    </row>
    <row r="2883" spans="2:13">
      <c r="B2883">
        <f>IF(ISBLANK(Table1[[#This Row],[Date]]), ,MONTH(Table1[[#This Row],[Date]]))</f>
        <v>0</v>
      </c>
      <c r="K2883" s="19">
        <f>Table1[[#This Row],[Final Meter Reading (km) ]]-Table1[[#This Row],[Initial Meter Reading (km) ]]</f>
        <v>0</v>
      </c>
      <c r="M2883" s="174">
        <f>IF(ISBLANK(Table1[[#This Row],[Fuel Used (in liters)]]),,Table1[[#This Row],[Distance Travelled (km)]]/Table1[[#This Row],[Fuel Used (in liters)]])</f>
        <v>0</v>
      </c>
    </row>
    <row r="2884" spans="2:13">
      <c r="B2884">
        <f>IF(ISBLANK(Table1[[#This Row],[Date]]), ,MONTH(Table1[[#This Row],[Date]]))</f>
        <v>0</v>
      </c>
      <c r="K2884" s="19">
        <f>Table1[[#This Row],[Final Meter Reading (km) ]]-Table1[[#This Row],[Initial Meter Reading (km) ]]</f>
        <v>0</v>
      </c>
      <c r="M2884" s="174">
        <f>IF(ISBLANK(Table1[[#This Row],[Fuel Used (in liters)]]),,Table1[[#This Row],[Distance Travelled (km)]]/Table1[[#This Row],[Fuel Used (in liters)]])</f>
        <v>0</v>
      </c>
    </row>
    <row r="2885" spans="2:13">
      <c r="B2885">
        <f>IF(ISBLANK(Table1[[#This Row],[Date]]), ,MONTH(Table1[[#This Row],[Date]]))</f>
        <v>0</v>
      </c>
      <c r="K2885" s="19">
        <f>Table1[[#This Row],[Final Meter Reading (km) ]]-Table1[[#This Row],[Initial Meter Reading (km) ]]</f>
        <v>0</v>
      </c>
      <c r="M2885" s="174">
        <f>IF(ISBLANK(Table1[[#This Row],[Fuel Used (in liters)]]),,Table1[[#This Row],[Distance Travelled (km)]]/Table1[[#This Row],[Fuel Used (in liters)]])</f>
        <v>0</v>
      </c>
    </row>
    <row r="2886" spans="2:13">
      <c r="B2886">
        <f>IF(ISBLANK(Table1[[#This Row],[Date]]), ,MONTH(Table1[[#This Row],[Date]]))</f>
        <v>0</v>
      </c>
      <c r="K2886" s="19">
        <f>Table1[[#This Row],[Final Meter Reading (km) ]]-Table1[[#This Row],[Initial Meter Reading (km) ]]</f>
        <v>0</v>
      </c>
      <c r="M2886" s="174">
        <f>IF(ISBLANK(Table1[[#This Row],[Fuel Used (in liters)]]),,Table1[[#This Row],[Distance Travelled (km)]]/Table1[[#This Row],[Fuel Used (in liters)]])</f>
        <v>0</v>
      </c>
    </row>
    <row r="2887" spans="2:13">
      <c r="B2887">
        <f>IF(ISBLANK(Table1[[#This Row],[Date]]), ,MONTH(Table1[[#This Row],[Date]]))</f>
        <v>0</v>
      </c>
      <c r="K2887" s="19">
        <f>Table1[[#This Row],[Final Meter Reading (km) ]]-Table1[[#This Row],[Initial Meter Reading (km) ]]</f>
        <v>0</v>
      </c>
      <c r="M2887" s="174">
        <f>IF(ISBLANK(Table1[[#This Row],[Fuel Used (in liters)]]),,Table1[[#This Row],[Distance Travelled (km)]]/Table1[[#This Row],[Fuel Used (in liters)]])</f>
        <v>0</v>
      </c>
    </row>
    <row r="2888" spans="2:13">
      <c r="B2888">
        <f>IF(ISBLANK(Table1[[#This Row],[Date]]), ,MONTH(Table1[[#This Row],[Date]]))</f>
        <v>0</v>
      </c>
      <c r="K2888" s="19">
        <f>Table1[[#This Row],[Final Meter Reading (km) ]]-Table1[[#This Row],[Initial Meter Reading (km) ]]</f>
        <v>0</v>
      </c>
      <c r="M2888" s="174">
        <f>IF(ISBLANK(Table1[[#This Row],[Fuel Used (in liters)]]),,Table1[[#This Row],[Distance Travelled (km)]]/Table1[[#This Row],[Fuel Used (in liters)]])</f>
        <v>0</v>
      </c>
    </row>
    <row r="2889" spans="2:13">
      <c r="B2889">
        <f>IF(ISBLANK(Table1[[#This Row],[Date]]), ,MONTH(Table1[[#This Row],[Date]]))</f>
        <v>0</v>
      </c>
      <c r="K2889" s="19">
        <f>Table1[[#This Row],[Final Meter Reading (km) ]]-Table1[[#This Row],[Initial Meter Reading (km) ]]</f>
        <v>0</v>
      </c>
      <c r="M2889" s="174">
        <f>IF(ISBLANK(Table1[[#This Row],[Fuel Used (in liters)]]),,Table1[[#This Row],[Distance Travelled (km)]]/Table1[[#This Row],[Fuel Used (in liters)]])</f>
        <v>0</v>
      </c>
    </row>
    <row r="2890" spans="2:13">
      <c r="B2890">
        <f>IF(ISBLANK(Table1[[#This Row],[Date]]), ,MONTH(Table1[[#This Row],[Date]]))</f>
        <v>0</v>
      </c>
      <c r="K2890" s="19">
        <f>Table1[[#This Row],[Final Meter Reading (km) ]]-Table1[[#This Row],[Initial Meter Reading (km) ]]</f>
        <v>0</v>
      </c>
      <c r="M2890" s="174">
        <f>IF(ISBLANK(Table1[[#This Row],[Fuel Used (in liters)]]),,Table1[[#This Row],[Distance Travelled (km)]]/Table1[[#This Row],[Fuel Used (in liters)]])</f>
        <v>0</v>
      </c>
    </row>
    <row r="2891" spans="2:13">
      <c r="B2891">
        <f>IF(ISBLANK(Table1[[#This Row],[Date]]), ,MONTH(Table1[[#This Row],[Date]]))</f>
        <v>0</v>
      </c>
      <c r="K2891" s="19">
        <f>Table1[[#This Row],[Final Meter Reading (km) ]]-Table1[[#This Row],[Initial Meter Reading (km) ]]</f>
        <v>0</v>
      </c>
      <c r="M2891" s="174">
        <f>IF(ISBLANK(Table1[[#This Row],[Fuel Used (in liters)]]),,Table1[[#This Row],[Distance Travelled (km)]]/Table1[[#This Row],[Fuel Used (in liters)]])</f>
        <v>0</v>
      </c>
    </row>
    <row r="2892" spans="2:13">
      <c r="B2892">
        <f>IF(ISBLANK(Table1[[#This Row],[Date]]), ,MONTH(Table1[[#This Row],[Date]]))</f>
        <v>0</v>
      </c>
      <c r="K2892" s="19">
        <f>Table1[[#This Row],[Final Meter Reading (km) ]]-Table1[[#This Row],[Initial Meter Reading (km) ]]</f>
        <v>0</v>
      </c>
      <c r="M2892" s="174">
        <f>IF(ISBLANK(Table1[[#This Row],[Fuel Used (in liters)]]),,Table1[[#This Row],[Distance Travelled (km)]]/Table1[[#This Row],[Fuel Used (in liters)]])</f>
        <v>0</v>
      </c>
    </row>
    <row r="2893" spans="2:13">
      <c r="B2893">
        <f>IF(ISBLANK(Table1[[#This Row],[Date]]), ,MONTH(Table1[[#This Row],[Date]]))</f>
        <v>0</v>
      </c>
      <c r="K2893" s="19">
        <f>Table1[[#This Row],[Final Meter Reading (km) ]]-Table1[[#This Row],[Initial Meter Reading (km) ]]</f>
        <v>0</v>
      </c>
      <c r="M2893" s="174">
        <f>IF(ISBLANK(Table1[[#This Row],[Fuel Used (in liters)]]),,Table1[[#This Row],[Distance Travelled (km)]]/Table1[[#This Row],[Fuel Used (in liters)]])</f>
        <v>0</v>
      </c>
    </row>
    <row r="2894" spans="2:13">
      <c r="B2894">
        <f>IF(ISBLANK(Table1[[#This Row],[Date]]), ,MONTH(Table1[[#This Row],[Date]]))</f>
        <v>0</v>
      </c>
      <c r="K2894" s="19">
        <f>Table1[[#This Row],[Final Meter Reading (km) ]]-Table1[[#This Row],[Initial Meter Reading (km) ]]</f>
        <v>0</v>
      </c>
      <c r="M2894" s="174">
        <f>IF(ISBLANK(Table1[[#This Row],[Fuel Used (in liters)]]),,Table1[[#This Row],[Distance Travelled (km)]]/Table1[[#This Row],[Fuel Used (in liters)]])</f>
        <v>0</v>
      </c>
    </row>
    <row r="2895" spans="2:13">
      <c r="B2895">
        <f>IF(ISBLANK(Table1[[#This Row],[Date]]), ,MONTH(Table1[[#This Row],[Date]]))</f>
        <v>0</v>
      </c>
      <c r="K2895" s="19">
        <f>Table1[[#This Row],[Final Meter Reading (km) ]]-Table1[[#This Row],[Initial Meter Reading (km) ]]</f>
        <v>0</v>
      </c>
      <c r="M2895" s="174">
        <f>IF(ISBLANK(Table1[[#This Row],[Fuel Used (in liters)]]),,Table1[[#This Row],[Distance Travelled (km)]]/Table1[[#This Row],[Fuel Used (in liters)]])</f>
        <v>0</v>
      </c>
    </row>
    <row r="2896" spans="2:13">
      <c r="B2896">
        <f>IF(ISBLANK(Table1[[#This Row],[Date]]), ,MONTH(Table1[[#This Row],[Date]]))</f>
        <v>0</v>
      </c>
      <c r="K2896" s="19">
        <f>Table1[[#This Row],[Final Meter Reading (km) ]]-Table1[[#This Row],[Initial Meter Reading (km) ]]</f>
        <v>0</v>
      </c>
      <c r="M2896" s="174">
        <f>IF(ISBLANK(Table1[[#This Row],[Fuel Used (in liters)]]),,Table1[[#This Row],[Distance Travelled (km)]]/Table1[[#This Row],[Fuel Used (in liters)]])</f>
        <v>0</v>
      </c>
    </row>
    <row r="2897" spans="2:13">
      <c r="B2897">
        <f>IF(ISBLANK(Table1[[#This Row],[Date]]), ,MONTH(Table1[[#This Row],[Date]]))</f>
        <v>0</v>
      </c>
      <c r="K2897" s="19">
        <f>Table1[[#This Row],[Final Meter Reading (km) ]]-Table1[[#This Row],[Initial Meter Reading (km) ]]</f>
        <v>0</v>
      </c>
      <c r="M2897" s="174">
        <f>IF(ISBLANK(Table1[[#This Row],[Fuel Used (in liters)]]),,Table1[[#This Row],[Distance Travelled (km)]]/Table1[[#This Row],[Fuel Used (in liters)]])</f>
        <v>0</v>
      </c>
    </row>
    <row r="2898" spans="2:13">
      <c r="B2898">
        <f>IF(ISBLANK(Table1[[#This Row],[Date]]), ,MONTH(Table1[[#This Row],[Date]]))</f>
        <v>0</v>
      </c>
      <c r="K2898" s="19">
        <f>Table1[[#This Row],[Final Meter Reading (km) ]]-Table1[[#This Row],[Initial Meter Reading (km) ]]</f>
        <v>0</v>
      </c>
      <c r="M2898" s="174">
        <f>IF(ISBLANK(Table1[[#This Row],[Fuel Used (in liters)]]),,Table1[[#This Row],[Distance Travelled (km)]]/Table1[[#This Row],[Fuel Used (in liters)]])</f>
        <v>0</v>
      </c>
    </row>
    <row r="2899" spans="2:13">
      <c r="B2899">
        <f>IF(ISBLANK(Table1[[#This Row],[Date]]), ,MONTH(Table1[[#This Row],[Date]]))</f>
        <v>0</v>
      </c>
      <c r="K2899" s="19">
        <f>Table1[[#This Row],[Final Meter Reading (km) ]]-Table1[[#This Row],[Initial Meter Reading (km) ]]</f>
        <v>0</v>
      </c>
      <c r="M2899" s="174">
        <f>IF(ISBLANK(Table1[[#This Row],[Fuel Used (in liters)]]),,Table1[[#This Row],[Distance Travelled (km)]]/Table1[[#This Row],[Fuel Used (in liters)]])</f>
        <v>0</v>
      </c>
    </row>
    <row r="2900" spans="2:13">
      <c r="B2900">
        <f>IF(ISBLANK(Table1[[#This Row],[Date]]), ,MONTH(Table1[[#This Row],[Date]]))</f>
        <v>0</v>
      </c>
      <c r="K2900" s="19">
        <f>Table1[[#This Row],[Final Meter Reading (km) ]]-Table1[[#This Row],[Initial Meter Reading (km) ]]</f>
        <v>0</v>
      </c>
      <c r="M2900" s="174">
        <f>IF(ISBLANK(Table1[[#This Row],[Fuel Used (in liters)]]),,Table1[[#This Row],[Distance Travelled (km)]]/Table1[[#This Row],[Fuel Used (in liters)]])</f>
        <v>0</v>
      </c>
    </row>
    <row r="2901" spans="2:13">
      <c r="B2901">
        <f>IF(ISBLANK(Table1[[#This Row],[Date]]), ,MONTH(Table1[[#This Row],[Date]]))</f>
        <v>0</v>
      </c>
      <c r="K2901" s="19">
        <f>Table1[[#This Row],[Final Meter Reading (km) ]]-Table1[[#This Row],[Initial Meter Reading (km) ]]</f>
        <v>0</v>
      </c>
      <c r="M2901" s="174">
        <f>IF(ISBLANK(Table1[[#This Row],[Fuel Used (in liters)]]),,Table1[[#This Row],[Distance Travelled (km)]]/Table1[[#This Row],[Fuel Used (in liters)]])</f>
        <v>0</v>
      </c>
    </row>
    <row r="2902" spans="2:13">
      <c r="B2902">
        <f>IF(ISBLANK(Table1[[#This Row],[Date]]), ,MONTH(Table1[[#This Row],[Date]]))</f>
        <v>0</v>
      </c>
      <c r="K2902" s="19">
        <f>Table1[[#This Row],[Final Meter Reading (km) ]]-Table1[[#This Row],[Initial Meter Reading (km) ]]</f>
        <v>0</v>
      </c>
      <c r="M2902" s="174">
        <f>IF(ISBLANK(Table1[[#This Row],[Fuel Used (in liters)]]),,Table1[[#This Row],[Distance Travelled (km)]]/Table1[[#This Row],[Fuel Used (in liters)]])</f>
        <v>0</v>
      </c>
    </row>
    <row r="2903" spans="2:13">
      <c r="B2903">
        <f>IF(ISBLANK(Table1[[#This Row],[Date]]), ,MONTH(Table1[[#This Row],[Date]]))</f>
        <v>0</v>
      </c>
      <c r="K2903" s="19">
        <f>Table1[[#This Row],[Final Meter Reading (km) ]]-Table1[[#This Row],[Initial Meter Reading (km) ]]</f>
        <v>0</v>
      </c>
      <c r="M2903" s="174">
        <f>IF(ISBLANK(Table1[[#This Row],[Fuel Used (in liters)]]),,Table1[[#This Row],[Distance Travelled (km)]]/Table1[[#This Row],[Fuel Used (in liters)]])</f>
        <v>0</v>
      </c>
    </row>
    <row r="2904" spans="2:13">
      <c r="B2904">
        <f>IF(ISBLANK(Table1[[#This Row],[Date]]), ,MONTH(Table1[[#This Row],[Date]]))</f>
        <v>0</v>
      </c>
      <c r="K2904" s="19">
        <f>Table1[[#This Row],[Final Meter Reading (km) ]]-Table1[[#This Row],[Initial Meter Reading (km) ]]</f>
        <v>0</v>
      </c>
      <c r="M2904" s="174">
        <f>IF(ISBLANK(Table1[[#This Row],[Fuel Used (in liters)]]),,Table1[[#This Row],[Distance Travelled (km)]]/Table1[[#This Row],[Fuel Used (in liters)]])</f>
        <v>0</v>
      </c>
    </row>
    <row r="2905" spans="2:13">
      <c r="B2905">
        <f>IF(ISBLANK(Table1[[#This Row],[Date]]), ,MONTH(Table1[[#This Row],[Date]]))</f>
        <v>0</v>
      </c>
      <c r="K2905" s="19">
        <f>Table1[[#This Row],[Final Meter Reading (km) ]]-Table1[[#This Row],[Initial Meter Reading (km) ]]</f>
        <v>0</v>
      </c>
      <c r="M2905" s="174">
        <f>IF(ISBLANK(Table1[[#This Row],[Fuel Used (in liters)]]),,Table1[[#This Row],[Distance Travelled (km)]]/Table1[[#This Row],[Fuel Used (in liters)]])</f>
        <v>0</v>
      </c>
    </row>
    <row r="2906" spans="2:13">
      <c r="B2906">
        <f>IF(ISBLANK(Table1[[#This Row],[Date]]), ,MONTH(Table1[[#This Row],[Date]]))</f>
        <v>0</v>
      </c>
      <c r="K2906" s="19">
        <f>Table1[[#This Row],[Final Meter Reading (km) ]]-Table1[[#This Row],[Initial Meter Reading (km) ]]</f>
        <v>0</v>
      </c>
      <c r="M2906" s="174">
        <f>IF(ISBLANK(Table1[[#This Row],[Fuel Used (in liters)]]),,Table1[[#This Row],[Distance Travelled (km)]]/Table1[[#This Row],[Fuel Used (in liters)]])</f>
        <v>0</v>
      </c>
    </row>
    <row r="2907" spans="2:13">
      <c r="B2907">
        <f>IF(ISBLANK(Table1[[#This Row],[Date]]), ,MONTH(Table1[[#This Row],[Date]]))</f>
        <v>0</v>
      </c>
      <c r="K2907" s="19">
        <f>Table1[[#This Row],[Final Meter Reading (km) ]]-Table1[[#This Row],[Initial Meter Reading (km) ]]</f>
        <v>0</v>
      </c>
      <c r="M2907" s="174">
        <f>IF(ISBLANK(Table1[[#This Row],[Fuel Used (in liters)]]),,Table1[[#This Row],[Distance Travelled (km)]]/Table1[[#This Row],[Fuel Used (in liters)]])</f>
        <v>0</v>
      </c>
    </row>
    <row r="2908" spans="2:13">
      <c r="B2908">
        <f>IF(ISBLANK(Table1[[#This Row],[Date]]), ,MONTH(Table1[[#This Row],[Date]]))</f>
        <v>0</v>
      </c>
      <c r="K2908" s="19">
        <f>Table1[[#This Row],[Final Meter Reading (km) ]]-Table1[[#This Row],[Initial Meter Reading (km) ]]</f>
        <v>0</v>
      </c>
      <c r="M2908" s="174">
        <f>IF(ISBLANK(Table1[[#This Row],[Fuel Used (in liters)]]),,Table1[[#This Row],[Distance Travelled (km)]]/Table1[[#This Row],[Fuel Used (in liters)]])</f>
        <v>0</v>
      </c>
    </row>
    <row r="2909" spans="2:13">
      <c r="B2909">
        <f>IF(ISBLANK(Table1[[#This Row],[Date]]), ,MONTH(Table1[[#This Row],[Date]]))</f>
        <v>0</v>
      </c>
      <c r="K2909" s="19">
        <f>Table1[[#This Row],[Final Meter Reading (km) ]]-Table1[[#This Row],[Initial Meter Reading (km) ]]</f>
        <v>0</v>
      </c>
      <c r="M2909" s="174">
        <f>IF(ISBLANK(Table1[[#This Row],[Fuel Used (in liters)]]),,Table1[[#This Row],[Distance Travelled (km)]]/Table1[[#This Row],[Fuel Used (in liters)]])</f>
        <v>0</v>
      </c>
    </row>
    <row r="2910" spans="2:13">
      <c r="B2910">
        <f>IF(ISBLANK(Table1[[#This Row],[Date]]), ,MONTH(Table1[[#This Row],[Date]]))</f>
        <v>0</v>
      </c>
      <c r="K2910" s="19">
        <f>Table1[[#This Row],[Final Meter Reading (km) ]]-Table1[[#This Row],[Initial Meter Reading (km) ]]</f>
        <v>0</v>
      </c>
      <c r="M2910" s="174">
        <f>IF(ISBLANK(Table1[[#This Row],[Fuel Used (in liters)]]),,Table1[[#This Row],[Distance Travelled (km)]]/Table1[[#This Row],[Fuel Used (in liters)]])</f>
        <v>0</v>
      </c>
    </row>
    <row r="2911" spans="2:13">
      <c r="B2911">
        <f>IF(ISBLANK(Table1[[#This Row],[Date]]), ,MONTH(Table1[[#This Row],[Date]]))</f>
        <v>0</v>
      </c>
      <c r="K2911" s="19">
        <f>Table1[[#This Row],[Final Meter Reading (km) ]]-Table1[[#This Row],[Initial Meter Reading (km) ]]</f>
        <v>0</v>
      </c>
      <c r="M2911" s="174">
        <f>IF(ISBLANK(Table1[[#This Row],[Fuel Used (in liters)]]),,Table1[[#This Row],[Distance Travelled (km)]]/Table1[[#This Row],[Fuel Used (in liters)]])</f>
        <v>0</v>
      </c>
    </row>
    <row r="2912" spans="2:13">
      <c r="B2912">
        <f>IF(ISBLANK(Table1[[#This Row],[Date]]), ,MONTH(Table1[[#This Row],[Date]]))</f>
        <v>0</v>
      </c>
      <c r="K2912" s="19">
        <f>Table1[[#This Row],[Final Meter Reading (km) ]]-Table1[[#This Row],[Initial Meter Reading (km) ]]</f>
        <v>0</v>
      </c>
      <c r="M2912" s="174">
        <f>IF(ISBLANK(Table1[[#This Row],[Fuel Used (in liters)]]),,Table1[[#This Row],[Distance Travelled (km)]]/Table1[[#This Row],[Fuel Used (in liters)]])</f>
        <v>0</v>
      </c>
    </row>
    <row r="2913" spans="2:13">
      <c r="B2913">
        <f>IF(ISBLANK(Table1[[#This Row],[Date]]), ,MONTH(Table1[[#This Row],[Date]]))</f>
        <v>0</v>
      </c>
      <c r="K2913" s="19">
        <f>Table1[[#This Row],[Final Meter Reading (km) ]]-Table1[[#This Row],[Initial Meter Reading (km) ]]</f>
        <v>0</v>
      </c>
      <c r="M2913" s="174">
        <f>IF(ISBLANK(Table1[[#This Row],[Fuel Used (in liters)]]),,Table1[[#This Row],[Distance Travelled (km)]]/Table1[[#This Row],[Fuel Used (in liters)]])</f>
        <v>0</v>
      </c>
    </row>
    <row r="2914" spans="2:13">
      <c r="B2914">
        <f>IF(ISBLANK(Table1[[#This Row],[Date]]), ,MONTH(Table1[[#This Row],[Date]]))</f>
        <v>0</v>
      </c>
      <c r="K2914" s="19">
        <f>Table1[[#This Row],[Final Meter Reading (km) ]]-Table1[[#This Row],[Initial Meter Reading (km) ]]</f>
        <v>0</v>
      </c>
      <c r="M2914" s="174">
        <f>IF(ISBLANK(Table1[[#This Row],[Fuel Used (in liters)]]),,Table1[[#This Row],[Distance Travelled (km)]]/Table1[[#This Row],[Fuel Used (in liters)]])</f>
        <v>0</v>
      </c>
    </row>
    <row r="2915" spans="2:13">
      <c r="B2915">
        <f>IF(ISBLANK(Table1[[#This Row],[Date]]), ,MONTH(Table1[[#This Row],[Date]]))</f>
        <v>0</v>
      </c>
      <c r="K2915" s="19">
        <f>Table1[[#This Row],[Final Meter Reading (km) ]]-Table1[[#This Row],[Initial Meter Reading (km) ]]</f>
        <v>0</v>
      </c>
      <c r="M2915" s="174">
        <f>IF(ISBLANK(Table1[[#This Row],[Fuel Used (in liters)]]),,Table1[[#This Row],[Distance Travelled (km)]]/Table1[[#This Row],[Fuel Used (in liters)]])</f>
        <v>0</v>
      </c>
    </row>
    <row r="2916" spans="2:13">
      <c r="B2916">
        <f>IF(ISBLANK(Table1[[#This Row],[Date]]), ,MONTH(Table1[[#This Row],[Date]]))</f>
        <v>0</v>
      </c>
      <c r="K2916" s="19">
        <f>Table1[[#This Row],[Final Meter Reading (km) ]]-Table1[[#This Row],[Initial Meter Reading (km) ]]</f>
        <v>0</v>
      </c>
      <c r="M2916" s="174">
        <f>IF(ISBLANK(Table1[[#This Row],[Fuel Used (in liters)]]),,Table1[[#This Row],[Distance Travelled (km)]]/Table1[[#This Row],[Fuel Used (in liters)]])</f>
        <v>0</v>
      </c>
    </row>
    <row r="2917" spans="2:13">
      <c r="B2917">
        <f>IF(ISBLANK(Table1[[#This Row],[Date]]), ,MONTH(Table1[[#This Row],[Date]]))</f>
        <v>0</v>
      </c>
      <c r="K2917" s="19">
        <f>Table1[[#This Row],[Final Meter Reading (km) ]]-Table1[[#This Row],[Initial Meter Reading (km) ]]</f>
        <v>0</v>
      </c>
      <c r="M2917" s="174">
        <f>IF(ISBLANK(Table1[[#This Row],[Fuel Used (in liters)]]),,Table1[[#This Row],[Distance Travelled (km)]]/Table1[[#This Row],[Fuel Used (in liters)]])</f>
        <v>0</v>
      </c>
    </row>
    <row r="2918" spans="2:13">
      <c r="B2918">
        <f>IF(ISBLANK(Table1[[#This Row],[Date]]), ,MONTH(Table1[[#This Row],[Date]]))</f>
        <v>0</v>
      </c>
      <c r="K2918" s="19">
        <f>Table1[[#This Row],[Final Meter Reading (km) ]]-Table1[[#This Row],[Initial Meter Reading (km) ]]</f>
        <v>0</v>
      </c>
      <c r="M2918" s="174">
        <f>IF(ISBLANK(Table1[[#This Row],[Fuel Used (in liters)]]),,Table1[[#This Row],[Distance Travelled (km)]]/Table1[[#This Row],[Fuel Used (in liters)]])</f>
        <v>0</v>
      </c>
    </row>
    <row r="2919" spans="2:13">
      <c r="B2919">
        <f>IF(ISBLANK(Table1[[#This Row],[Date]]), ,MONTH(Table1[[#This Row],[Date]]))</f>
        <v>0</v>
      </c>
      <c r="K2919" s="19">
        <f>Table1[[#This Row],[Final Meter Reading (km) ]]-Table1[[#This Row],[Initial Meter Reading (km) ]]</f>
        <v>0</v>
      </c>
      <c r="M2919" s="174">
        <f>IF(ISBLANK(Table1[[#This Row],[Fuel Used (in liters)]]),,Table1[[#This Row],[Distance Travelled (km)]]/Table1[[#This Row],[Fuel Used (in liters)]])</f>
        <v>0</v>
      </c>
    </row>
    <row r="2920" spans="2:13">
      <c r="B2920">
        <f>IF(ISBLANK(Table1[[#This Row],[Date]]), ,MONTH(Table1[[#This Row],[Date]]))</f>
        <v>0</v>
      </c>
      <c r="K2920" s="19">
        <f>Table1[[#This Row],[Final Meter Reading (km) ]]-Table1[[#This Row],[Initial Meter Reading (km) ]]</f>
        <v>0</v>
      </c>
      <c r="M2920" s="174">
        <f>IF(ISBLANK(Table1[[#This Row],[Fuel Used (in liters)]]),,Table1[[#This Row],[Distance Travelled (km)]]/Table1[[#This Row],[Fuel Used (in liters)]])</f>
        <v>0</v>
      </c>
    </row>
    <row r="2921" spans="2:13">
      <c r="B2921">
        <f>IF(ISBLANK(Table1[[#This Row],[Date]]), ,MONTH(Table1[[#This Row],[Date]]))</f>
        <v>0</v>
      </c>
      <c r="K2921" s="19">
        <f>Table1[[#This Row],[Final Meter Reading (km) ]]-Table1[[#This Row],[Initial Meter Reading (km) ]]</f>
        <v>0</v>
      </c>
      <c r="M2921" s="174">
        <f>IF(ISBLANK(Table1[[#This Row],[Fuel Used (in liters)]]),,Table1[[#This Row],[Distance Travelled (km)]]/Table1[[#This Row],[Fuel Used (in liters)]])</f>
        <v>0</v>
      </c>
    </row>
    <row r="2922" spans="2:13">
      <c r="B2922">
        <f>IF(ISBLANK(Table1[[#This Row],[Date]]), ,MONTH(Table1[[#This Row],[Date]]))</f>
        <v>0</v>
      </c>
      <c r="K2922" s="19">
        <f>Table1[[#This Row],[Final Meter Reading (km) ]]-Table1[[#This Row],[Initial Meter Reading (km) ]]</f>
        <v>0</v>
      </c>
      <c r="M2922" s="174">
        <f>IF(ISBLANK(Table1[[#This Row],[Fuel Used (in liters)]]),,Table1[[#This Row],[Distance Travelled (km)]]/Table1[[#This Row],[Fuel Used (in liters)]])</f>
        <v>0</v>
      </c>
    </row>
    <row r="2923" spans="2:13">
      <c r="B2923">
        <f>IF(ISBLANK(Table1[[#This Row],[Date]]), ,MONTH(Table1[[#This Row],[Date]]))</f>
        <v>0</v>
      </c>
      <c r="K2923" s="19">
        <f>Table1[[#This Row],[Final Meter Reading (km) ]]-Table1[[#This Row],[Initial Meter Reading (km) ]]</f>
        <v>0</v>
      </c>
      <c r="M2923" s="174">
        <f>IF(ISBLANK(Table1[[#This Row],[Fuel Used (in liters)]]),,Table1[[#This Row],[Distance Travelled (km)]]/Table1[[#This Row],[Fuel Used (in liters)]])</f>
        <v>0</v>
      </c>
    </row>
    <row r="2924" spans="2:13">
      <c r="B2924">
        <f>IF(ISBLANK(Table1[[#This Row],[Date]]), ,MONTH(Table1[[#This Row],[Date]]))</f>
        <v>0</v>
      </c>
      <c r="K2924" s="19">
        <f>Table1[[#This Row],[Final Meter Reading (km) ]]-Table1[[#This Row],[Initial Meter Reading (km) ]]</f>
        <v>0</v>
      </c>
      <c r="M2924" s="174">
        <f>IF(ISBLANK(Table1[[#This Row],[Fuel Used (in liters)]]),,Table1[[#This Row],[Distance Travelled (km)]]/Table1[[#This Row],[Fuel Used (in liters)]])</f>
        <v>0</v>
      </c>
    </row>
    <row r="2925" spans="2:13">
      <c r="B2925">
        <f>IF(ISBLANK(Table1[[#This Row],[Date]]), ,MONTH(Table1[[#This Row],[Date]]))</f>
        <v>0</v>
      </c>
      <c r="K2925" s="19">
        <f>Table1[[#This Row],[Final Meter Reading (km) ]]-Table1[[#This Row],[Initial Meter Reading (km) ]]</f>
        <v>0</v>
      </c>
      <c r="M2925" s="174">
        <f>IF(ISBLANK(Table1[[#This Row],[Fuel Used (in liters)]]),,Table1[[#This Row],[Distance Travelled (km)]]/Table1[[#This Row],[Fuel Used (in liters)]])</f>
        <v>0</v>
      </c>
    </row>
    <row r="2926" spans="2:13">
      <c r="B2926">
        <f>IF(ISBLANK(Table1[[#This Row],[Date]]), ,MONTH(Table1[[#This Row],[Date]]))</f>
        <v>0</v>
      </c>
      <c r="K2926" s="19">
        <f>Table1[[#This Row],[Final Meter Reading (km) ]]-Table1[[#This Row],[Initial Meter Reading (km) ]]</f>
        <v>0</v>
      </c>
      <c r="M2926" s="174">
        <f>IF(ISBLANK(Table1[[#This Row],[Fuel Used (in liters)]]),,Table1[[#This Row],[Distance Travelled (km)]]/Table1[[#This Row],[Fuel Used (in liters)]])</f>
        <v>0</v>
      </c>
    </row>
    <row r="2927" spans="2:13">
      <c r="B2927">
        <f>IF(ISBLANK(Table1[[#This Row],[Date]]), ,MONTH(Table1[[#This Row],[Date]]))</f>
        <v>0</v>
      </c>
      <c r="K2927" s="19">
        <f>Table1[[#This Row],[Final Meter Reading (km) ]]-Table1[[#This Row],[Initial Meter Reading (km) ]]</f>
        <v>0</v>
      </c>
      <c r="M2927" s="174">
        <f>IF(ISBLANK(Table1[[#This Row],[Fuel Used (in liters)]]),,Table1[[#This Row],[Distance Travelled (km)]]/Table1[[#This Row],[Fuel Used (in liters)]])</f>
        <v>0</v>
      </c>
    </row>
    <row r="2928" spans="2:13">
      <c r="B2928">
        <f>IF(ISBLANK(Table1[[#This Row],[Date]]), ,MONTH(Table1[[#This Row],[Date]]))</f>
        <v>0</v>
      </c>
      <c r="K2928" s="19">
        <f>Table1[[#This Row],[Final Meter Reading (km) ]]-Table1[[#This Row],[Initial Meter Reading (km) ]]</f>
        <v>0</v>
      </c>
      <c r="M2928" s="174">
        <f>IF(ISBLANK(Table1[[#This Row],[Fuel Used (in liters)]]),,Table1[[#This Row],[Distance Travelled (km)]]/Table1[[#This Row],[Fuel Used (in liters)]])</f>
        <v>0</v>
      </c>
    </row>
    <row r="2929" spans="2:13">
      <c r="B2929">
        <f>IF(ISBLANK(Table1[[#This Row],[Date]]), ,MONTH(Table1[[#This Row],[Date]]))</f>
        <v>0</v>
      </c>
      <c r="K2929" s="19">
        <f>Table1[[#This Row],[Final Meter Reading (km) ]]-Table1[[#This Row],[Initial Meter Reading (km) ]]</f>
        <v>0</v>
      </c>
      <c r="M2929" s="174">
        <f>IF(ISBLANK(Table1[[#This Row],[Fuel Used (in liters)]]),,Table1[[#This Row],[Distance Travelled (km)]]/Table1[[#This Row],[Fuel Used (in liters)]])</f>
        <v>0</v>
      </c>
    </row>
    <row r="2930" spans="2:13">
      <c r="B2930">
        <f>IF(ISBLANK(Table1[[#This Row],[Date]]), ,MONTH(Table1[[#This Row],[Date]]))</f>
        <v>0</v>
      </c>
      <c r="K2930" s="19">
        <f>Table1[[#This Row],[Final Meter Reading (km) ]]-Table1[[#This Row],[Initial Meter Reading (km) ]]</f>
        <v>0</v>
      </c>
      <c r="M2930" s="174">
        <f>IF(ISBLANK(Table1[[#This Row],[Fuel Used (in liters)]]),,Table1[[#This Row],[Distance Travelled (km)]]/Table1[[#This Row],[Fuel Used (in liters)]])</f>
        <v>0</v>
      </c>
    </row>
    <row r="2931" spans="2:13">
      <c r="B2931">
        <f>IF(ISBLANK(Table1[[#This Row],[Date]]), ,MONTH(Table1[[#This Row],[Date]]))</f>
        <v>0</v>
      </c>
      <c r="K2931" s="19">
        <f>Table1[[#This Row],[Final Meter Reading (km) ]]-Table1[[#This Row],[Initial Meter Reading (km) ]]</f>
        <v>0</v>
      </c>
      <c r="M2931" s="174">
        <f>IF(ISBLANK(Table1[[#This Row],[Fuel Used (in liters)]]),,Table1[[#This Row],[Distance Travelled (km)]]/Table1[[#This Row],[Fuel Used (in liters)]])</f>
        <v>0</v>
      </c>
    </row>
    <row r="2932" spans="2:13">
      <c r="B2932">
        <f>IF(ISBLANK(Table1[[#This Row],[Date]]), ,MONTH(Table1[[#This Row],[Date]]))</f>
        <v>0</v>
      </c>
      <c r="K2932" s="19">
        <f>Table1[[#This Row],[Final Meter Reading (km) ]]-Table1[[#This Row],[Initial Meter Reading (km) ]]</f>
        <v>0</v>
      </c>
      <c r="M2932" s="174">
        <f>IF(ISBLANK(Table1[[#This Row],[Fuel Used (in liters)]]),,Table1[[#This Row],[Distance Travelled (km)]]/Table1[[#This Row],[Fuel Used (in liters)]])</f>
        <v>0</v>
      </c>
    </row>
    <row r="2933" spans="2:13">
      <c r="B2933">
        <f>IF(ISBLANK(Table1[[#This Row],[Date]]), ,MONTH(Table1[[#This Row],[Date]]))</f>
        <v>0</v>
      </c>
      <c r="K2933" s="19">
        <f>Table1[[#This Row],[Final Meter Reading (km) ]]-Table1[[#This Row],[Initial Meter Reading (km) ]]</f>
        <v>0</v>
      </c>
      <c r="M2933" s="174">
        <f>IF(ISBLANK(Table1[[#This Row],[Fuel Used (in liters)]]),,Table1[[#This Row],[Distance Travelled (km)]]/Table1[[#This Row],[Fuel Used (in liters)]])</f>
        <v>0</v>
      </c>
    </row>
    <row r="2934" spans="2:13">
      <c r="B2934">
        <f>IF(ISBLANK(Table1[[#This Row],[Date]]), ,MONTH(Table1[[#This Row],[Date]]))</f>
        <v>0</v>
      </c>
      <c r="K2934" s="19">
        <f>Table1[[#This Row],[Final Meter Reading (km) ]]-Table1[[#This Row],[Initial Meter Reading (km) ]]</f>
        <v>0</v>
      </c>
      <c r="M2934" s="174">
        <f>IF(ISBLANK(Table1[[#This Row],[Fuel Used (in liters)]]),,Table1[[#This Row],[Distance Travelled (km)]]/Table1[[#This Row],[Fuel Used (in liters)]])</f>
        <v>0</v>
      </c>
    </row>
    <row r="2935" spans="2:13">
      <c r="B2935">
        <f>IF(ISBLANK(Table1[[#This Row],[Date]]), ,MONTH(Table1[[#This Row],[Date]]))</f>
        <v>0</v>
      </c>
      <c r="K2935" s="19">
        <f>Table1[[#This Row],[Final Meter Reading (km) ]]-Table1[[#This Row],[Initial Meter Reading (km) ]]</f>
        <v>0</v>
      </c>
      <c r="M2935" s="174">
        <f>IF(ISBLANK(Table1[[#This Row],[Fuel Used (in liters)]]),,Table1[[#This Row],[Distance Travelled (km)]]/Table1[[#This Row],[Fuel Used (in liters)]])</f>
        <v>0</v>
      </c>
    </row>
    <row r="2936" spans="2:13">
      <c r="B2936">
        <f>IF(ISBLANK(Table1[[#This Row],[Date]]), ,MONTH(Table1[[#This Row],[Date]]))</f>
        <v>0</v>
      </c>
      <c r="K2936" s="19">
        <f>Table1[[#This Row],[Final Meter Reading (km) ]]-Table1[[#This Row],[Initial Meter Reading (km) ]]</f>
        <v>0</v>
      </c>
      <c r="M2936" s="174">
        <f>IF(ISBLANK(Table1[[#This Row],[Fuel Used (in liters)]]),,Table1[[#This Row],[Distance Travelled (km)]]/Table1[[#This Row],[Fuel Used (in liters)]])</f>
        <v>0</v>
      </c>
    </row>
    <row r="2937" spans="2:13">
      <c r="B2937">
        <f>IF(ISBLANK(Table1[[#This Row],[Date]]), ,MONTH(Table1[[#This Row],[Date]]))</f>
        <v>0</v>
      </c>
      <c r="K2937" s="19">
        <f>Table1[[#This Row],[Final Meter Reading (km) ]]-Table1[[#This Row],[Initial Meter Reading (km) ]]</f>
        <v>0</v>
      </c>
      <c r="M2937" s="174">
        <f>IF(ISBLANK(Table1[[#This Row],[Fuel Used (in liters)]]),,Table1[[#This Row],[Distance Travelled (km)]]/Table1[[#This Row],[Fuel Used (in liters)]])</f>
        <v>0</v>
      </c>
    </row>
    <row r="2938" spans="2:13">
      <c r="B2938">
        <f>IF(ISBLANK(Table1[[#This Row],[Date]]), ,MONTH(Table1[[#This Row],[Date]]))</f>
        <v>0</v>
      </c>
      <c r="K2938" s="19">
        <f>Table1[[#This Row],[Final Meter Reading (km) ]]-Table1[[#This Row],[Initial Meter Reading (km) ]]</f>
        <v>0</v>
      </c>
      <c r="M2938" s="174">
        <f>IF(ISBLANK(Table1[[#This Row],[Fuel Used (in liters)]]),,Table1[[#This Row],[Distance Travelled (km)]]/Table1[[#This Row],[Fuel Used (in liters)]])</f>
        <v>0</v>
      </c>
    </row>
    <row r="2939" spans="2:13">
      <c r="B2939">
        <f>IF(ISBLANK(Table1[[#This Row],[Date]]), ,MONTH(Table1[[#This Row],[Date]]))</f>
        <v>0</v>
      </c>
      <c r="K2939" s="19">
        <f>Table1[[#This Row],[Final Meter Reading (km) ]]-Table1[[#This Row],[Initial Meter Reading (km) ]]</f>
        <v>0</v>
      </c>
      <c r="M2939" s="174">
        <f>IF(ISBLANK(Table1[[#This Row],[Fuel Used (in liters)]]),,Table1[[#This Row],[Distance Travelled (km)]]/Table1[[#This Row],[Fuel Used (in liters)]])</f>
        <v>0</v>
      </c>
    </row>
    <row r="2940" spans="2:13">
      <c r="B2940">
        <f>IF(ISBLANK(Table1[[#This Row],[Date]]), ,MONTH(Table1[[#This Row],[Date]]))</f>
        <v>0</v>
      </c>
      <c r="K2940" s="19">
        <f>Table1[[#This Row],[Final Meter Reading (km) ]]-Table1[[#This Row],[Initial Meter Reading (km) ]]</f>
        <v>0</v>
      </c>
      <c r="M2940" s="174">
        <f>IF(ISBLANK(Table1[[#This Row],[Fuel Used (in liters)]]),,Table1[[#This Row],[Distance Travelled (km)]]/Table1[[#This Row],[Fuel Used (in liters)]])</f>
        <v>0</v>
      </c>
    </row>
    <row r="2941" spans="2:13">
      <c r="B2941">
        <f>IF(ISBLANK(Table1[[#This Row],[Date]]), ,MONTH(Table1[[#This Row],[Date]]))</f>
        <v>0</v>
      </c>
      <c r="K2941" s="19">
        <f>Table1[[#This Row],[Final Meter Reading (km) ]]-Table1[[#This Row],[Initial Meter Reading (km) ]]</f>
        <v>0</v>
      </c>
      <c r="M2941" s="174">
        <f>IF(ISBLANK(Table1[[#This Row],[Fuel Used (in liters)]]),,Table1[[#This Row],[Distance Travelled (km)]]/Table1[[#This Row],[Fuel Used (in liters)]])</f>
        <v>0</v>
      </c>
    </row>
    <row r="2942" spans="2:13">
      <c r="B2942">
        <f>IF(ISBLANK(Table1[[#This Row],[Date]]), ,MONTH(Table1[[#This Row],[Date]]))</f>
        <v>0</v>
      </c>
      <c r="K2942" s="19">
        <f>Table1[[#This Row],[Final Meter Reading (km) ]]-Table1[[#This Row],[Initial Meter Reading (km) ]]</f>
        <v>0</v>
      </c>
      <c r="M2942" s="174">
        <f>IF(ISBLANK(Table1[[#This Row],[Fuel Used (in liters)]]),,Table1[[#This Row],[Distance Travelled (km)]]/Table1[[#This Row],[Fuel Used (in liters)]])</f>
        <v>0</v>
      </c>
    </row>
    <row r="2943" spans="2:13">
      <c r="B2943">
        <f>IF(ISBLANK(Table1[[#This Row],[Date]]), ,MONTH(Table1[[#This Row],[Date]]))</f>
        <v>0</v>
      </c>
      <c r="K2943" s="19">
        <f>Table1[[#This Row],[Final Meter Reading (km) ]]-Table1[[#This Row],[Initial Meter Reading (km) ]]</f>
        <v>0</v>
      </c>
      <c r="M2943" s="174">
        <f>IF(ISBLANK(Table1[[#This Row],[Fuel Used (in liters)]]),,Table1[[#This Row],[Distance Travelled (km)]]/Table1[[#This Row],[Fuel Used (in liters)]])</f>
        <v>0</v>
      </c>
    </row>
    <row r="2944" spans="2:13">
      <c r="B2944">
        <f>IF(ISBLANK(Table1[[#This Row],[Date]]), ,MONTH(Table1[[#This Row],[Date]]))</f>
        <v>0</v>
      </c>
      <c r="K2944" s="19">
        <f>Table1[[#This Row],[Final Meter Reading (km) ]]-Table1[[#This Row],[Initial Meter Reading (km) ]]</f>
        <v>0</v>
      </c>
      <c r="M2944" s="174">
        <f>IF(ISBLANK(Table1[[#This Row],[Fuel Used (in liters)]]),,Table1[[#This Row],[Distance Travelled (km)]]/Table1[[#This Row],[Fuel Used (in liters)]])</f>
        <v>0</v>
      </c>
    </row>
    <row r="2945" spans="2:13">
      <c r="B2945">
        <f>IF(ISBLANK(Table1[[#This Row],[Date]]), ,MONTH(Table1[[#This Row],[Date]]))</f>
        <v>0</v>
      </c>
      <c r="K2945" s="19">
        <f>Table1[[#This Row],[Final Meter Reading (km) ]]-Table1[[#This Row],[Initial Meter Reading (km) ]]</f>
        <v>0</v>
      </c>
      <c r="M2945" s="174">
        <f>IF(ISBLANK(Table1[[#This Row],[Fuel Used (in liters)]]),,Table1[[#This Row],[Distance Travelled (km)]]/Table1[[#This Row],[Fuel Used (in liters)]])</f>
        <v>0</v>
      </c>
    </row>
    <row r="2946" spans="2:13">
      <c r="B2946">
        <f>IF(ISBLANK(Table1[[#This Row],[Date]]), ,MONTH(Table1[[#This Row],[Date]]))</f>
        <v>0</v>
      </c>
      <c r="K2946" s="19">
        <f>Table1[[#This Row],[Final Meter Reading (km) ]]-Table1[[#This Row],[Initial Meter Reading (km) ]]</f>
        <v>0</v>
      </c>
      <c r="M2946" s="174">
        <f>IF(ISBLANK(Table1[[#This Row],[Fuel Used (in liters)]]),,Table1[[#This Row],[Distance Travelled (km)]]/Table1[[#This Row],[Fuel Used (in liters)]])</f>
        <v>0</v>
      </c>
    </row>
    <row r="2947" spans="2:13">
      <c r="B2947">
        <f>IF(ISBLANK(Table1[[#This Row],[Date]]), ,MONTH(Table1[[#This Row],[Date]]))</f>
        <v>0</v>
      </c>
      <c r="K2947" s="19">
        <f>Table1[[#This Row],[Final Meter Reading (km) ]]-Table1[[#This Row],[Initial Meter Reading (km) ]]</f>
        <v>0</v>
      </c>
      <c r="M2947" s="174">
        <f>IF(ISBLANK(Table1[[#This Row],[Fuel Used (in liters)]]),,Table1[[#This Row],[Distance Travelled (km)]]/Table1[[#This Row],[Fuel Used (in liters)]])</f>
        <v>0</v>
      </c>
    </row>
    <row r="2948" spans="2:13">
      <c r="B2948">
        <f>IF(ISBLANK(Table1[[#This Row],[Date]]), ,MONTH(Table1[[#This Row],[Date]]))</f>
        <v>0</v>
      </c>
      <c r="K2948" s="19">
        <f>Table1[[#This Row],[Final Meter Reading (km) ]]-Table1[[#This Row],[Initial Meter Reading (km) ]]</f>
        <v>0</v>
      </c>
      <c r="M2948" s="174">
        <f>IF(ISBLANK(Table1[[#This Row],[Fuel Used (in liters)]]),,Table1[[#This Row],[Distance Travelled (km)]]/Table1[[#This Row],[Fuel Used (in liters)]])</f>
        <v>0</v>
      </c>
    </row>
    <row r="2949" spans="2:13">
      <c r="B2949">
        <f>IF(ISBLANK(Table1[[#This Row],[Date]]), ,MONTH(Table1[[#This Row],[Date]]))</f>
        <v>0</v>
      </c>
      <c r="K2949" s="19">
        <f>Table1[[#This Row],[Final Meter Reading (km) ]]-Table1[[#This Row],[Initial Meter Reading (km) ]]</f>
        <v>0</v>
      </c>
      <c r="M2949" s="174">
        <f>IF(ISBLANK(Table1[[#This Row],[Fuel Used (in liters)]]),,Table1[[#This Row],[Distance Travelled (km)]]/Table1[[#This Row],[Fuel Used (in liters)]])</f>
        <v>0</v>
      </c>
    </row>
    <row r="2950" spans="2:13">
      <c r="B2950">
        <f>IF(ISBLANK(Table1[[#This Row],[Date]]), ,MONTH(Table1[[#This Row],[Date]]))</f>
        <v>0</v>
      </c>
      <c r="K2950" s="19">
        <f>Table1[[#This Row],[Final Meter Reading (km) ]]-Table1[[#This Row],[Initial Meter Reading (km) ]]</f>
        <v>0</v>
      </c>
      <c r="M2950" s="174">
        <f>IF(ISBLANK(Table1[[#This Row],[Fuel Used (in liters)]]),,Table1[[#This Row],[Distance Travelled (km)]]/Table1[[#This Row],[Fuel Used (in liters)]])</f>
        <v>0</v>
      </c>
    </row>
    <row r="2951" spans="2:13">
      <c r="B2951">
        <f>IF(ISBLANK(Table1[[#This Row],[Date]]), ,MONTH(Table1[[#This Row],[Date]]))</f>
        <v>0</v>
      </c>
      <c r="K2951" s="19">
        <f>Table1[[#This Row],[Final Meter Reading (km) ]]-Table1[[#This Row],[Initial Meter Reading (km) ]]</f>
        <v>0</v>
      </c>
      <c r="M2951" s="174">
        <f>IF(ISBLANK(Table1[[#This Row],[Fuel Used (in liters)]]),,Table1[[#This Row],[Distance Travelled (km)]]/Table1[[#This Row],[Fuel Used (in liters)]])</f>
        <v>0</v>
      </c>
    </row>
    <row r="2952" spans="2:13">
      <c r="B2952">
        <f>IF(ISBLANK(Table1[[#This Row],[Date]]), ,MONTH(Table1[[#This Row],[Date]]))</f>
        <v>0</v>
      </c>
      <c r="K2952" s="19">
        <f>Table1[[#This Row],[Final Meter Reading (km) ]]-Table1[[#This Row],[Initial Meter Reading (km) ]]</f>
        <v>0</v>
      </c>
      <c r="M2952" s="174">
        <f>IF(ISBLANK(Table1[[#This Row],[Fuel Used (in liters)]]),,Table1[[#This Row],[Distance Travelled (km)]]/Table1[[#This Row],[Fuel Used (in liters)]])</f>
        <v>0</v>
      </c>
    </row>
    <row r="2953" spans="2:13">
      <c r="B2953">
        <f>IF(ISBLANK(Table1[[#This Row],[Date]]), ,MONTH(Table1[[#This Row],[Date]]))</f>
        <v>0</v>
      </c>
      <c r="K2953" s="19">
        <f>Table1[[#This Row],[Final Meter Reading (km) ]]-Table1[[#This Row],[Initial Meter Reading (km) ]]</f>
        <v>0</v>
      </c>
      <c r="M2953" s="174">
        <f>IF(ISBLANK(Table1[[#This Row],[Fuel Used (in liters)]]),,Table1[[#This Row],[Distance Travelled (km)]]/Table1[[#This Row],[Fuel Used (in liters)]])</f>
        <v>0</v>
      </c>
    </row>
    <row r="2954" spans="2:13">
      <c r="B2954">
        <f>IF(ISBLANK(Table1[[#This Row],[Date]]), ,MONTH(Table1[[#This Row],[Date]]))</f>
        <v>0</v>
      </c>
      <c r="K2954" s="19">
        <f>Table1[[#This Row],[Final Meter Reading (km) ]]-Table1[[#This Row],[Initial Meter Reading (km) ]]</f>
        <v>0</v>
      </c>
      <c r="M2954" s="174">
        <f>IF(ISBLANK(Table1[[#This Row],[Fuel Used (in liters)]]),,Table1[[#This Row],[Distance Travelled (km)]]/Table1[[#This Row],[Fuel Used (in liters)]])</f>
        <v>0</v>
      </c>
    </row>
    <row r="2955" spans="2:13">
      <c r="B2955">
        <f>IF(ISBLANK(Table1[[#This Row],[Date]]), ,MONTH(Table1[[#This Row],[Date]]))</f>
        <v>0</v>
      </c>
      <c r="K2955" s="19">
        <f>Table1[[#This Row],[Final Meter Reading (km) ]]-Table1[[#This Row],[Initial Meter Reading (km) ]]</f>
        <v>0</v>
      </c>
      <c r="M2955" s="174">
        <f>IF(ISBLANK(Table1[[#This Row],[Fuel Used (in liters)]]),,Table1[[#This Row],[Distance Travelled (km)]]/Table1[[#This Row],[Fuel Used (in liters)]])</f>
        <v>0</v>
      </c>
    </row>
    <row r="2956" spans="2:13">
      <c r="B2956">
        <f>IF(ISBLANK(Table1[[#This Row],[Date]]), ,MONTH(Table1[[#This Row],[Date]]))</f>
        <v>0</v>
      </c>
      <c r="K2956" s="19">
        <f>Table1[[#This Row],[Final Meter Reading (km) ]]-Table1[[#This Row],[Initial Meter Reading (km) ]]</f>
        <v>0</v>
      </c>
      <c r="M2956" s="174">
        <f>IF(ISBLANK(Table1[[#This Row],[Fuel Used (in liters)]]),,Table1[[#This Row],[Distance Travelled (km)]]/Table1[[#This Row],[Fuel Used (in liters)]])</f>
        <v>0</v>
      </c>
    </row>
    <row r="2957" spans="2:13">
      <c r="B2957">
        <f>IF(ISBLANK(Table1[[#This Row],[Date]]), ,MONTH(Table1[[#This Row],[Date]]))</f>
        <v>0</v>
      </c>
      <c r="K2957" s="19">
        <f>Table1[[#This Row],[Final Meter Reading (km) ]]-Table1[[#This Row],[Initial Meter Reading (km) ]]</f>
        <v>0</v>
      </c>
      <c r="M2957" s="174">
        <f>IF(ISBLANK(Table1[[#This Row],[Fuel Used (in liters)]]),,Table1[[#This Row],[Distance Travelled (km)]]/Table1[[#This Row],[Fuel Used (in liters)]])</f>
        <v>0</v>
      </c>
    </row>
    <row r="2958" spans="2:13">
      <c r="B2958">
        <f>IF(ISBLANK(Table1[[#This Row],[Date]]), ,MONTH(Table1[[#This Row],[Date]]))</f>
        <v>0</v>
      </c>
      <c r="K2958" s="19">
        <f>Table1[[#This Row],[Final Meter Reading (km) ]]-Table1[[#This Row],[Initial Meter Reading (km) ]]</f>
        <v>0</v>
      </c>
      <c r="M2958" s="174">
        <f>IF(ISBLANK(Table1[[#This Row],[Fuel Used (in liters)]]),,Table1[[#This Row],[Distance Travelled (km)]]/Table1[[#This Row],[Fuel Used (in liters)]])</f>
        <v>0</v>
      </c>
    </row>
    <row r="2959" spans="2:13">
      <c r="B2959">
        <f>IF(ISBLANK(Table1[[#This Row],[Date]]), ,MONTH(Table1[[#This Row],[Date]]))</f>
        <v>0</v>
      </c>
      <c r="K2959" s="19">
        <f>Table1[[#This Row],[Final Meter Reading (km) ]]-Table1[[#This Row],[Initial Meter Reading (km) ]]</f>
        <v>0</v>
      </c>
      <c r="M2959" s="174">
        <f>IF(ISBLANK(Table1[[#This Row],[Fuel Used (in liters)]]),,Table1[[#This Row],[Distance Travelled (km)]]/Table1[[#This Row],[Fuel Used (in liters)]])</f>
        <v>0</v>
      </c>
    </row>
    <row r="2960" spans="2:13">
      <c r="B2960">
        <f>IF(ISBLANK(Table1[[#This Row],[Date]]), ,MONTH(Table1[[#This Row],[Date]]))</f>
        <v>0</v>
      </c>
      <c r="K2960" s="19">
        <f>Table1[[#This Row],[Final Meter Reading (km) ]]-Table1[[#This Row],[Initial Meter Reading (km) ]]</f>
        <v>0</v>
      </c>
      <c r="M2960" s="174">
        <f>IF(ISBLANK(Table1[[#This Row],[Fuel Used (in liters)]]),,Table1[[#This Row],[Distance Travelled (km)]]/Table1[[#This Row],[Fuel Used (in liters)]])</f>
        <v>0</v>
      </c>
    </row>
    <row r="2961" spans="2:13">
      <c r="B2961">
        <f>IF(ISBLANK(Table1[[#This Row],[Date]]), ,MONTH(Table1[[#This Row],[Date]]))</f>
        <v>0</v>
      </c>
      <c r="K2961" s="19">
        <f>Table1[[#This Row],[Final Meter Reading (km) ]]-Table1[[#This Row],[Initial Meter Reading (km) ]]</f>
        <v>0</v>
      </c>
      <c r="M2961" s="174">
        <f>IF(ISBLANK(Table1[[#This Row],[Fuel Used (in liters)]]),,Table1[[#This Row],[Distance Travelled (km)]]/Table1[[#This Row],[Fuel Used (in liters)]])</f>
        <v>0</v>
      </c>
    </row>
    <row r="2962" spans="2:13">
      <c r="B2962">
        <f>IF(ISBLANK(Table1[[#This Row],[Date]]), ,MONTH(Table1[[#This Row],[Date]]))</f>
        <v>0</v>
      </c>
      <c r="K2962" s="19">
        <f>Table1[[#This Row],[Final Meter Reading (km) ]]-Table1[[#This Row],[Initial Meter Reading (km) ]]</f>
        <v>0</v>
      </c>
      <c r="M2962" s="174">
        <f>IF(ISBLANK(Table1[[#This Row],[Fuel Used (in liters)]]),,Table1[[#This Row],[Distance Travelled (km)]]/Table1[[#This Row],[Fuel Used (in liters)]])</f>
        <v>0</v>
      </c>
    </row>
    <row r="2963" spans="2:13">
      <c r="B2963">
        <f>IF(ISBLANK(Table1[[#This Row],[Date]]), ,MONTH(Table1[[#This Row],[Date]]))</f>
        <v>0</v>
      </c>
      <c r="K2963" s="19">
        <f>Table1[[#This Row],[Final Meter Reading (km) ]]-Table1[[#This Row],[Initial Meter Reading (km) ]]</f>
        <v>0</v>
      </c>
      <c r="M2963" s="174">
        <f>IF(ISBLANK(Table1[[#This Row],[Fuel Used (in liters)]]),,Table1[[#This Row],[Distance Travelled (km)]]/Table1[[#This Row],[Fuel Used (in liters)]])</f>
        <v>0</v>
      </c>
    </row>
    <row r="2964" spans="2:13">
      <c r="B2964">
        <f>IF(ISBLANK(Table1[[#This Row],[Date]]), ,MONTH(Table1[[#This Row],[Date]]))</f>
        <v>0</v>
      </c>
      <c r="K2964" s="19">
        <f>Table1[[#This Row],[Final Meter Reading (km) ]]-Table1[[#This Row],[Initial Meter Reading (km) ]]</f>
        <v>0</v>
      </c>
      <c r="M2964" s="174">
        <f>IF(ISBLANK(Table1[[#This Row],[Fuel Used (in liters)]]),,Table1[[#This Row],[Distance Travelled (km)]]/Table1[[#This Row],[Fuel Used (in liters)]])</f>
        <v>0</v>
      </c>
    </row>
    <row r="2965" spans="2:13">
      <c r="B2965">
        <f>IF(ISBLANK(Table1[[#This Row],[Date]]), ,MONTH(Table1[[#This Row],[Date]]))</f>
        <v>0</v>
      </c>
      <c r="K2965" s="19">
        <f>Table1[[#This Row],[Final Meter Reading (km) ]]-Table1[[#This Row],[Initial Meter Reading (km) ]]</f>
        <v>0</v>
      </c>
      <c r="M2965" s="174">
        <f>IF(ISBLANK(Table1[[#This Row],[Fuel Used (in liters)]]),,Table1[[#This Row],[Distance Travelled (km)]]/Table1[[#This Row],[Fuel Used (in liters)]])</f>
        <v>0</v>
      </c>
    </row>
    <row r="2966" spans="2:13">
      <c r="B2966">
        <f>IF(ISBLANK(Table1[[#This Row],[Date]]), ,MONTH(Table1[[#This Row],[Date]]))</f>
        <v>0</v>
      </c>
      <c r="K2966" s="19">
        <f>Table1[[#This Row],[Final Meter Reading (km) ]]-Table1[[#This Row],[Initial Meter Reading (km) ]]</f>
        <v>0</v>
      </c>
      <c r="M2966" s="174">
        <f>IF(ISBLANK(Table1[[#This Row],[Fuel Used (in liters)]]),,Table1[[#This Row],[Distance Travelled (km)]]/Table1[[#This Row],[Fuel Used (in liters)]])</f>
        <v>0</v>
      </c>
    </row>
    <row r="2967" spans="2:13">
      <c r="B2967">
        <f>IF(ISBLANK(Table1[[#This Row],[Date]]), ,MONTH(Table1[[#This Row],[Date]]))</f>
        <v>0</v>
      </c>
      <c r="K2967" s="19">
        <f>Table1[[#This Row],[Final Meter Reading (km) ]]-Table1[[#This Row],[Initial Meter Reading (km) ]]</f>
        <v>0</v>
      </c>
      <c r="M2967" s="174">
        <f>IF(ISBLANK(Table1[[#This Row],[Fuel Used (in liters)]]),,Table1[[#This Row],[Distance Travelled (km)]]/Table1[[#This Row],[Fuel Used (in liters)]])</f>
        <v>0</v>
      </c>
    </row>
    <row r="2968" spans="2:13">
      <c r="B2968">
        <f>IF(ISBLANK(Table1[[#This Row],[Date]]), ,MONTH(Table1[[#This Row],[Date]]))</f>
        <v>0</v>
      </c>
      <c r="K2968" s="19">
        <f>Table1[[#This Row],[Final Meter Reading (km) ]]-Table1[[#This Row],[Initial Meter Reading (km) ]]</f>
        <v>0</v>
      </c>
      <c r="M2968" s="174">
        <f>IF(ISBLANK(Table1[[#This Row],[Fuel Used (in liters)]]),,Table1[[#This Row],[Distance Travelled (km)]]/Table1[[#This Row],[Fuel Used (in liters)]])</f>
        <v>0</v>
      </c>
    </row>
    <row r="2969" spans="2:13">
      <c r="B2969">
        <f>IF(ISBLANK(Table1[[#This Row],[Date]]), ,MONTH(Table1[[#This Row],[Date]]))</f>
        <v>0</v>
      </c>
      <c r="K2969" s="19">
        <f>Table1[[#This Row],[Final Meter Reading (km) ]]-Table1[[#This Row],[Initial Meter Reading (km) ]]</f>
        <v>0</v>
      </c>
      <c r="M2969" s="174">
        <f>IF(ISBLANK(Table1[[#This Row],[Fuel Used (in liters)]]),,Table1[[#This Row],[Distance Travelled (km)]]/Table1[[#This Row],[Fuel Used (in liters)]])</f>
        <v>0</v>
      </c>
    </row>
    <row r="2970" spans="2:13">
      <c r="B2970">
        <f>IF(ISBLANK(Table1[[#This Row],[Date]]), ,MONTH(Table1[[#This Row],[Date]]))</f>
        <v>0</v>
      </c>
      <c r="K2970" s="19">
        <f>Table1[[#This Row],[Final Meter Reading (km) ]]-Table1[[#This Row],[Initial Meter Reading (km) ]]</f>
        <v>0</v>
      </c>
      <c r="M2970" s="174">
        <f>IF(ISBLANK(Table1[[#This Row],[Fuel Used (in liters)]]),,Table1[[#This Row],[Distance Travelled (km)]]/Table1[[#This Row],[Fuel Used (in liters)]])</f>
        <v>0</v>
      </c>
    </row>
    <row r="2971" spans="2:13">
      <c r="B2971">
        <f>IF(ISBLANK(Table1[[#This Row],[Date]]), ,MONTH(Table1[[#This Row],[Date]]))</f>
        <v>0</v>
      </c>
      <c r="K2971" s="19">
        <f>Table1[[#This Row],[Final Meter Reading (km) ]]-Table1[[#This Row],[Initial Meter Reading (km) ]]</f>
        <v>0</v>
      </c>
      <c r="M2971" s="174">
        <f>IF(ISBLANK(Table1[[#This Row],[Fuel Used (in liters)]]),,Table1[[#This Row],[Distance Travelled (km)]]/Table1[[#This Row],[Fuel Used (in liters)]])</f>
        <v>0</v>
      </c>
    </row>
    <row r="2972" spans="2:13">
      <c r="B2972">
        <f>IF(ISBLANK(Table1[[#This Row],[Date]]), ,MONTH(Table1[[#This Row],[Date]]))</f>
        <v>0</v>
      </c>
      <c r="K2972" s="19">
        <f>Table1[[#This Row],[Final Meter Reading (km) ]]-Table1[[#This Row],[Initial Meter Reading (km) ]]</f>
        <v>0</v>
      </c>
      <c r="M2972" s="174">
        <f>IF(ISBLANK(Table1[[#This Row],[Fuel Used (in liters)]]),,Table1[[#This Row],[Distance Travelled (km)]]/Table1[[#This Row],[Fuel Used (in liters)]])</f>
        <v>0</v>
      </c>
    </row>
    <row r="2973" spans="2:13">
      <c r="B2973">
        <f>IF(ISBLANK(Table1[[#This Row],[Date]]), ,MONTH(Table1[[#This Row],[Date]]))</f>
        <v>0</v>
      </c>
      <c r="K2973" s="19">
        <f>Table1[[#This Row],[Final Meter Reading (km) ]]-Table1[[#This Row],[Initial Meter Reading (km) ]]</f>
        <v>0</v>
      </c>
      <c r="M2973" s="174">
        <f>IF(ISBLANK(Table1[[#This Row],[Fuel Used (in liters)]]),,Table1[[#This Row],[Distance Travelled (km)]]/Table1[[#This Row],[Fuel Used (in liters)]])</f>
        <v>0</v>
      </c>
    </row>
    <row r="2974" spans="2:13">
      <c r="B2974">
        <f>IF(ISBLANK(Table1[[#This Row],[Date]]), ,MONTH(Table1[[#This Row],[Date]]))</f>
        <v>0</v>
      </c>
      <c r="K2974" s="19">
        <f>Table1[[#This Row],[Final Meter Reading (km) ]]-Table1[[#This Row],[Initial Meter Reading (km) ]]</f>
        <v>0</v>
      </c>
      <c r="M2974" s="174">
        <f>IF(ISBLANK(Table1[[#This Row],[Fuel Used (in liters)]]),,Table1[[#This Row],[Distance Travelled (km)]]/Table1[[#This Row],[Fuel Used (in liters)]])</f>
        <v>0</v>
      </c>
    </row>
    <row r="2975" spans="2:13">
      <c r="B2975">
        <f>IF(ISBLANK(Table1[[#This Row],[Date]]), ,MONTH(Table1[[#This Row],[Date]]))</f>
        <v>0</v>
      </c>
      <c r="K2975" s="19">
        <f>Table1[[#This Row],[Final Meter Reading (km) ]]-Table1[[#This Row],[Initial Meter Reading (km) ]]</f>
        <v>0</v>
      </c>
      <c r="M2975" s="174">
        <f>IF(ISBLANK(Table1[[#This Row],[Fuel Used (in liters)]]),,Table1[[#This Row],[Distance Travelled (km)]]/Table1[[#This Row],[Fuel Used (in liters)]])</f>
        <v>0</v>
      </c>
    </row>
    <row r="2976" spans="2:13">
      <c r="B2976">
        <f>IF(ISBLANK(Table1[[#This Row],[Date]]), ,MONTH(Table1[[#This Row],[Date]]))</f>
        <v>0</v>
      </c>
      <c r="K2976" s="19">
        <f>Table1[[#This Row],[Final Meter Reading (km) ]]-Table1[[#This Row],[Initial Meter Reading (km) ]]</f>
        <v>0</v>
      </c>
      <c r="M2976" s="174">
        <f>IF(ISBLANK(Table1[[#This Row],[Fuel Used (in liters)]]),,Table1[[#This Row],[Distance Travelled (km)]]/Table1[[#This Row],[Fuel Used (in liters)]])</f>
        <v>0</v>
      </c>
    </row>
    <row r="2977" spans="2:13">
      <c r="B2977">
        <f>IF(ISBLANK(Table1[[#This Row],[Date]]), ,MONTH(Table1[[#This Row],[Date]]))</f>
        <v>0</v>
      </c>
      <c r="K2977" s="19">
        <f>Table1[[#This Row],[Final Meter Reading (km) ]]-Table1[[#This Row],[Initial Meter Reading (km) ]]</f>
        <v>0</v>
      </c>
      <c r="M2977" s="174">
        <f>IF(ISBLANK(Table1[[#This Row],[Fuel Used (in liters)]]),,Table1[[#This Row],[Distance Travelled (km)]]/Table1[[#This Row],[Fuel Used (in liters)]])</f>
        <v>0</v>
      </c>
    </row>
    <row r="2978" spans="2:13">
      <c r="B2978">
        <f>IF(ISBLANK(Table1[[#This Row],[Date]]), ,MONTH(Table1[[#This Row],[Date]]))</f>
        <v>0</v>
      </c>
      <c r="K2978" s="19">
        <f>Table1[[#This Row],[Final Meter Reading (km) ]]-Table1[[#This Row],[Initial Meter Reading (km) ]]</f>
        <v>0</v>
      </c>
      <c r="M2978" s="174">
        <f>IF(ISBLANK(Table1[[#This Row],[Fuel Used (in liters)]]),,Table1[[#This Row],[Distance Travelled (km)]]/Table1[[#This Row],[Fuel Used (in liters)]])</f>
        <v>0</v>
      </c>
    </row>
    <row r="2979" spans="2:13">
      <c r="B2979">
        <f>IF(ISBLANK(Table1[[#This Row],[Date]]), ,MONTH(Table1[[#This Row],[Date]]))</f>
        <v>0</v>
      </c>
      <c r="K2979" s="19">
        <f>Table1[[#This Row],[Final Meter Reading (km) ]]-Table1[[#This Row],[Initial Meter Reading (km) ]]</f>
        <v>0</v>
      </c>
      <c r="M2979" s="174">
        <f>IF(ISBLANK(Table1[[#This Row],[Fuel Used (in liters)]]),,Table1[[#This Row],[Distance Travelled (km)]]/Table1[[#This Row],[Fuel Used (in liters)]])</f>
        <v>0</v>
      </c>
    </row>
    <row r="2980" spans="2:13">
      <c r="B2980">
        <f>IF(ISBLANK(Table1[[#This Row],[Date]]), ,MONTH(Table1[[#This Row],[Date]]))</f>
        <v>0</v>
      </c>
      <c r="K2980" s="19">
        <f>Table1[[#This Row],[Final Meter Reading (km) ]]-Table1[[#This Row],[Initial Meter Reading (km) ]]</f>
        <v>0</v>
      </c>
      <c r="M2980" s="174">
        <f>IF(ISBLANK(Table1[[#This Row],[Fuel Used (in liters)]]),,Table1[[#This Row],[Distance Travelled (km)]]/Table1[[#This Row],[Fuel Used (in liters)]])</f>
        <v>0</v>
      </c>
    </row>
    <row r="2981" spans="2:13">
      <c r="B2981">
        <f>IF(ISBLANK(Table1[[#This Row],[Date]]), ,MONTH(Table1[[#This Row],[Date]]))</f>
        <v>0</v>
      </c>
      <c r="K2981" s="19">
        <f>Table1[[#This Row],[Final Meter Reading (km) ]]-Table1[[#This Row],[Initial Meter Reading (km) ]]</f>
        <v>0</v>
      </c>
      <c r="M2981" s="174">
        <f>IF(ISBLANK(Table1[[#This Row],[Fuel Used (in liters)]]),,Table1[[#This Row],[Distance Travelled (km)]]/Table1[[#This Row],[Fuel Used (in liters)]])</f>
        <v>0</v>
      </c>
    </row>
    <row r="2982" spans="2:13">
      <c r="B2982">
        <f>IF(ISBLANK(Table1[[#This Row],[Date]]), ,MONTH(Table1[[#This Row],[Date]]))</f>
        <v>0</v>
      </c>
      <c r="K2982" s="19">
        <f>Table1[[#This Row],[Final Meter Reading (km) ]]-Table1[[#This Row],[Initial Meter Reading (km) ]]</f>
        <v>0</v>
      </c>
      <c r="M2982" s="174">
        <f>IF(ISBLANK(Table1[[#This Row],[Fuel Used (in liters)]]),,Table1[[#This Row],[Distance Travelled (km)]]/Table1[[#This Row],[Fuel Used (in liters)]])</f>
        <v>0</v>
      </c>
    </row>
    <row r="2983" spans="2:13">
      <c r="B2983">
        <f>IF(ISBLANK(Table1[[#This Row],[Date]]), ,MONTH(Table1[[#This Row],[Date]]))</f>
        <v>0</v>
      </c>
      <c r="K2983" s="19">
        <f>Table1[[#This Row],[Final Meter Reading (km) ]]-Table1[[#This Row],[Initial Meter Reading (km) ]]</f>
        <v>0</v>
      </c>
      <c r="M2983" s="174">
        <f>IF(ISBLANK(Table1[[#This Row],[Fuel Used (in liters)]]),,Table1[[#This Row],[Distance Travelled (km)]]/Table1[[#This Row],[Fuel Used (in liters)]])</f>
        <v>0</v>
      </c>
    </row>
    <row r="2984" spans="2:13">
      <c r="B2984">
        <f>IF(ISBLANK(Table1[[#This Row],[Date]]), ,MONTH(Table1[[#This Row],[Date]]))</f>
        <v>0</v>
      </c>
      <c r="K2984" s="19">
        <f>Table1[[#This Row],[Final Meter Reading (km) ]]-Table1[[#This Row],[Initial Meter Reading (km) ]]</f>
        <v>0</v>
      </c>
      <c r="M2984" s="174">
        <f>IF(ISBLANK(Table1[[#This Row],[Fuel Used (in liters)]]),,Table1[[#This Row],[Distance Travelled (km)]]/Table1[[#This Row],[Fuel Used (in liters)]])</f>
        <v>0</v>
      </c>
    </row>
    <row r="2985" spans="2:13">
      <c r="B2985">
        <f>IF(ISBLANK(Table1[[#This Row],[Date]]), ,MONTH(Table1[[#This Row],[Date]]))</f>
        <v>0</v>
      </c>
      <c r="K2985" s="19">
        <f>Table1[[#This Row],[Final Meter Reading (km) ]]-Table1[[#This Row],[Initial Meter Reading (km) ]]</f>
        <v>0</v>
      </c>
      <c r="M2985" s="174">
        <f>IF(ISBLANK(Table1[[#This Row],[Fuel Used (in liters)]]),,Table1[[#This Row],[Distance Travelled (km)]]/Table1[[#This Row],[Fuel Used (in liters)]])</f>
        <v>0</v>
      </c>
    </row>
    <row r="2986" spans="2:13">
      <c r="B2986">
        <f>IF(ISBLANK(Table1[[#This Row],[Date]]), ,MONTH(Table1[[#This Row],[Date]]))</f>
        <v>0</v>
      </c>
      <c r="K2986" s="19">
        <f>Table1[[#This Row],[Final Meter Reading (km) ]]-Table1[[#This Row],[Initial Meter Reading (km) ]]</f>
        <v>0</v>
      </c>
      <c r="M2986" s="174">
        <f>IF(ISBLANK(Table1[[#This Row],[Fuel Used (in liters)]]),,Table1[[#This Row],[Distance Travelled (km)]]/Table1[[#This Row],[Fuel Used (in liters)]])</f>
        <v>0</v>
      </c>
    </row>
    <row r="2987" spans="2:13">
      <c r="B2987">
        <f>IF(ISBLANK(Table1[[#This Row],[Date]]), ,MONTH(Table1[[#This Row],[Date]]))</f>
        <v>0</v>
      </c>
      <c r="K2987" s="19">
        <f>Table1[[#This Row],[Final Meter Reading (km) ]]-Table1[[#This Row],[Initial Meter Reading (km) ]]</f>
        <v>0</v>
      </c>
      <c r="M2987" s="174">
        <f>IF(ISBLANK(Table1[[#This Row],[Fuel Used (in liters)]]),,Table1[[#This Row],[Distance Travelled (km)]]/Table1[[#This Row],[Fuel Used (in liters)]])</f>
        <v>0</v>
      </c>
    </row>
    <row r="2988" spans="2:13">
      <c r="B2988">
        <f>IF(ISBLANK(Table1[[#This Row],[Date]]), ,MONTH(Table1[[#This Row],[Date]]))</f>
        <v>0</v>
      </c>
      <c r="K2988" s="19">
        <f>Table1[[#This Row],[Final Meter Reading (km) ]]-Table1[[#This Row],[Initial Meter Reading (km) ]]</f>
        <v>0</v>
      </c>
      <c r="M2988" s="174">
        <f>IF(ISBLANK(Table1[[#This Row],[Fuel Used (in liters)]]),,Table1[[#This Row],[Distance Travelled (km)]]/Table1[[#This Row],[Fuel Used (in liters)]])</f>
        <v>0</v>
      </c>
    </row>
    <row r="2989" spans="2:13">
      <c r="B2989">
        <f>IF(ISBLANK(Table1[[#This Row],[Date]]), ,MONTH(Table1[[#This Row],[Date]]))</f>
        <v>0</v>
      </c>
      <c r="K2989" s="19">
        <f>Table1[[#This Row],[Final Meter Reading (km) ]]-Table1[[#This Row],[Initial Meter Reading (km) ]]</f>
        <v>0</v>
      </c>
      <c r="M2989" s="174">
        <f>IF(ISBLANK(Table1[[#This Row],[Fuel Used (in liters)]]),,Table1[[#This Row],[Distance Travelled (km)]]/Table1[[#This Row],[Fuel Used (in liters)]])</f>
        <v>0</v>
      </c>
    </row>
    <row r="2990" spans="2:13">
      <c r="B2990">
        <f>IF(ISBLANK(Table1[[#This Row],[Date]]), ,MONTH(Table1[[#This Row],[Date]]))</f>
        <v>0</v>
      </c>
      <c r="K2990" s="19">
        <f>Table1[[#This Row],[Final Meter Reading (km) ]]-Table1[[#This Row],[Initial Meter Reading (km) ]]</f>
        <v>0</v>
      </c>
      <c r="M2990" s="174">
        <f>IF(ISBLANK(Table1[[#This Row],[Fuel Used (in liters)]]),,Table1[[#This Row],[Distance Travelled (km)]]/Table1[[#This Row],[Fuel Used (in liters)]])</f>
        <v>0</v>
      </c>
    </row>
    <row r="2991" spans="2:13">
      <c r="B2991">
        <f>IF(ISBLANK(Table1[[#This Row],[Date]]), ,MONTH(Table1[[#This Row],[Date]]))</f>
        <v>0</v>
      </c>
      <c r="K2991" s="19">
        <f>Table1[[#This Row],[Final Meter Reading (km) ]]-Table1[[#This Row],[Initial Meter Reading (km) ]]</f>
        <v>0</v>
      </c>
      <c r="M2991" s="174">
        <f>IF(ISBLANK(Table1[[#This Row],[Fuel Used (in liters)]]),,Table1[[#This Row],[Distance Travelled (km)]]/Table1[[#This Row],[Fuel Used (in liters)]])</f>
        <v>0</v>
      </c>
    </row>
    <row r="2992" spans="2:13">
      <c r="B2992">
        <f>IF(ISBLANK(Table1[[#This Row],[Date]]), ,MONTH(Table1[[#This Row],[Date]]))</f>
        <v>0</v>
      </c>
      <c r="K2992" s="19">
        <f>Table1[[#This Row],[Final Meter Reading (km) ]]-Table1[[#This Row],[Initial Meter Reading (km) ]]</f>
        <v>0</v>
      </c>
      <c r="M2992" s="174">
        <f>IF(ISBLANK(Table1[[#This Row],[Fuel Used (in liters)]]),,Table1[[#This Row],[Distance Travelled (km)]]/Table1[[#This Row],[Fuel Used (in liters)]])</f>
        <v>0</v>
      </c>
    </row>
    <row r="2993" spans="2:13">
      <c r="B2993">
        <f>IF(ISBLANK(Table1[[#This Row],[Date]]), ,MONTH(Table1[[#This Row],[Date]]))</f>
        <v>0</v>
      </c>
      <c r="K2993" s="19">
        <f>Table1[[#This Row],[Final Meter Reading (km) ]]-Table1[[#This Row],[Initial Meter Reading (km) ]]</f>
        <v>0</v>
      </c>
      <c r="M2993" s="174">
        <f>IF(ISBLANK(Table1[[#This Row],[Fuel Used (in liters)]]),,Table1[[#This Row],[Distance Travelled (km)]]/Table1[[#This Row],[Fuel Used (in liters)]])</f>
        <v>0</v>
      </c>
    </row>
    <row r="2994" spans="2:13">
      <c r="B2994">
        <f>IF(ISBLANK(Table1[[#This Row],[Date]]), ,MONTH(Table1[[#This Row],[Date]]))</f>
        <v>0</v>
      </c>
      <c r="K2994" s="19">
        <f>Table1[[#This Row],[Final Meter Reading (km) ]]-Table1[[#This Row],[Initial Meter Reading (km) ]]</f>
        <v>0</v>
      </c>
      <c r="M2994" s="174">
        <f>IF(ISBLANK(Table1[[#This Row],[Fuel Used (in liters)]]),,Table1[[#This Row],[Distance Travelled (km)]]/Table1[[#This Row],[Fuel Used (in liters)]])</f>
        <v>0</v>
      </c>
    </row>
    <row r="2995" spans="2:13">
      <c r="B2995">
        <f>IF(ISBLANK(Table1[[#This Row],[Date]]), ,MONTH(Table1[[#This Row],[Date]]))</f>
        <v>0</v>
      </c>
      <c r="K2995" s="19">
        <f>Table1[[#This Row],[Final Meter Reading (km) ]]-Table1[[#This Row],[Initial Meter Reading (km) ]]</f>
        <v>0</v>
      </c>
      <c r="M2995" s="174">
        <f>IF(ISBLANK(Table1[[#This Row],[Fuel Used (in liters)]]),,Table1[[#This Row],[Distance Travelled (km)]]/Table1[[#This Row],[Fuel Used (in liters)]])</f>
        <v>0</v>
      </c>
    </row>
    <row r="2996" spans="2:13">
      <c r="B2996">
        <f>IF(ISBLANK(Table1[[#This Row],[Date]]), ,MONTH(Table1[[#This Row],[Date]]))</f>
        <v>0</v>
      </c>
      <c r="K2996" s="19">
        <f>Table1[[#This Row],[Final Meter Reading (km) ]]-Table1[[#This Row],[Initial Meter Reading (km) ]]</f>
        <v>0</v>
      </c>
      <c r="M2996" s="174">
        <f>IF(ISBLANK(Table1[[#This Row],[Fuel Used (in liters)]]),,Table1[[#This Row],[Distance Travelled (km)]]/Table1[[#This Row],[Fuel Used (in liters)]])</f>
        <v>0</v>
      </c>
    </row>
    <row r="2997" spans="2:13">
      <c r="B2997">
        <f>IF(ISBLANK(Table1[[#This Row],[Date]]), ,MONTH(Table1[[#This Row],[Date]]))</f>
        <v>0</v>
      </c>
      <c r="K2997" s="19">
        <f>Table1[[#This Row],[Final Meter Reading (km) ]]-Table1[[#This Row],[Initial Meter Reading (km) ]]</f>
        <v>0</v>
      </c>
      <c r="M2997" s="174">
        <f>IF(ISBLANK(Table1[[#This Row],[Fuel Used (in liters)]]),,Table1[[#This Row],[Distance Travelled (km)]]/Table1[[#This Row],[Fuel Used (in liters)]])</f>
        <v>0</v>
      </c>
    </row>
    <row r="2998" spans="2:13">
      <c r="B2998">
        <f>IF(ISBLANK(Table1[[#This Row],[Date]]), ,MONTH(Table1[[#This Row],[Date]]))</f>
        <v>0</v>
      </c>
      <c r="K2998" s="19">
        <f>Table1[[#This Row],[Final Meter Reading (km) ]]-Table1[[#This Row],[Initial Meter Reading (km) ]]</f>
        <v>0</v>
      </c>
      <c r="M2998" s="174">
        <f>IF(ISBLANK(Table1[[#This Row],[Fuel Used (in liters)]]),,Table1[[#This Row],[Distance Travelled (km)]]/Table1[[#This Row],[Fuel Used (in liters)]])</f>
        <v>0</v>
      </c>
    </row>
    <row r="2999" spans="2:13">
      <c r="B2999">
        <f>IF(ISBLANK(Table1[[#This Row],[Date]]), ,MONTH(Table1[[#This Row],[Date]]))</f>
        <v>0</v>
      </c>
      <c r="K2999" s="19">
        <f>Table1[[#This Row],[Final Meter Reading (km) ]]-Table1[[#This Row],[Initial Meter Reading (km) ]]</f>
        <v>0</v>
      </c>
      <c r="M2999" s="174">
        <f>IF(ISBLANK(Table1[[#This Row],[Fuel Used (in liters)]]),,Table1[[#This Row],[Distance Travelled (km)]]/Table1[[#This Row],[Fuel Used (in liters)]])</f>
        <v>0</v>
      </c>
    </row>
    <row r="3000" spans="2:13">
      <c r="B3000">
        <f>IF(ISBLANK(Table1[[#This Row],[Date]]), ,MONTH(Table1[[#This Row],[Date]]))</f>
        <v>0</v>
      </c>
      <c r="K3000" s="19">
        <f>Table1[[#This Row],[Final Meter Reading (km) ]]-Table1[[#This Row],[Initial Meter Reading (km) ]]</f>
        <v>0</v>
      </c>
      <c r="M3000" s="174">
        <f>IF(ISBLANK(Table1[[#This Row],[Fuel Used (in liters)]]),,Table1[[#This Row],[Distance Travelled (km)]]/Table1[[#This Row],[Fuel Used (in liters)]])</f>
        <v>0</v>
      </c>
    </row>
    <row r="3001" spans="2:13">
      <c r="B3001">
        <f>IF(ISBLANK(Table1[[#This Row],[Date]]), ,MONTH(Table1[[#This Row],[Date]]))</f>
        <v>0</v>
      </c>
      <c r="K3001" s="19">
        <f>Table1[[#This Row],[Final Meter Reading (km) ]]-Table1[[#This Row],[Initial Meter Reading (km) ]]</f>
        <v>0</v>
      </c>
      <c r="M3001" s="174">
        <f>IF(ISBLANK(Table1[[#This Row],[Fuel Used (in liters)]]),,Table1[[#This Row],[Distance Travelled (km)]]/Table1[[#This Row],[Fuel Used (in liters)]])</f>
        <v>0</v>
      </c>
    </row>
    <row r="3002" spans="2:13">
      <c r="B3002">
        <f>IF(ISBLANK(Table1[[#This Row],[Date]]), ,MONTH(Table1[[#This Row],[Date]]))</f>
        <v>0</v>
      </c>
      <c r="K3002" s="19">
        <f>Table1[[#This Row],[Final Meter Reading (km) ]]-Table1[[#This Row],[Initial Meter Reading (km) ]]</f>
        <v>0</v>
      </c>
      <c r="M3002" s="174">
        <f>IF(ISBLANK(Table1[[#This Row],[Fuel Used (in liters)]]),,Table1[[#This Row],[Distance Travelled (km)]]/Table1[[#This Row],[Fuel Used (in liters)]])</f>
        <v>0</v>
      </c>
    </row>
    <row r="3003" spans="2:13">
      <c r="B3003">
        <f>IF(ISBLANK(Table1[[#This Row],[Date]]), ,MONTH(Table1[[#This Row],[Date]]))</f>
        <v>0</v>
      </c>
      <c r="K3003" s="19">
        <f>Table1[[#This Row],[Final Meter Reading (km) ]]-Table1[[#This Row],[Initial Meter Reading (km) ]]</f>
        <v>0</v>
      </c>
      <c r="M3003" s="174">
        <f>IF(ISBLANK(Table1[[#This Row],[Fuel Used (in liters)]]),,Table1[[#This Row],[Distance Travelled (km)]]/Table1[[#This Row],[Fuel Used (in liters)]])</f>
        <v>0</v>
      </c>
    </row>
    <row r="3004" spans="2:13">
      <c r="B3004">
        <f>IF(ISBLANK(Table1[[#This Row],[Date]]), ,MONTH(Table1[[#This Row],[Date]]))</f>
        <v>0</v>
      </c>
      <c r="K3004" s="19">
        <f>Table1[[#This Row],[Final Meter Reading (km) ]]-Table1[[#This Row],[Initial Meter Reading (km) ]]</f>
        <v>0</v>
      </c>
      <c r="M3004" s="174">
        <f>IF(ISBLANK(Table1[[#This Row],[Fuel Used (in liters)]]),,Table1[[#This Row],[Distance Travelled (km)]]/Table1[[#This Row],[Fuel Used (in liters)]])</f>
        <v>0</v>
      </c>
    </row>
    <row r="3005" spans="2:13">
      <c r="B3005">
        <f>IF(ISBLANK(Table1[[#This Row],[Date]]), ,MONTH(Table1[[#This Row],[Date]]))</f>
        <v>0</v>
      </c>
      <c r="K3005" s="19">
        <f>Table1[[#This Row],[Final Meter Reading (km) ]]-Table1[[#This Row],[Initial Meter Reading (km) ]]</f>
        <v>0</v>
      </c>
      <c r="M3005" s="174">
        <f>IF(ISBLANK(Table1[[#This Row],[Fuel Used (in liters)]]),,Table1[[#This Row],[Distance Travelled (km)]]/Table1[[#This Row],[Fuel Used (in liters)]])</f>
        <v>0</v>
      </c>
    </row>
    <row r="3006" spans="2:13">
      <c r="B3006">
        <f>IF(ISBLANK(Table1[[#This Row],[Date]]), ,MONTH(Table1[[#This Row],[Date]]))</f>
        <v>0</v>
      </c>
      <c r="K3006" s="19">
        <f>Table1[[#This Row],[Final Meter Reading (km) ]]-Table1[[#This Row],[Initial Meter Reading (km) ]]</f>
        <v>0</v>
      </c>
      <c r="M3006" s="174">
        <f>IF(ISBLANK(Table1[[#This Row],[Fuel Used (in liters)]]),,Table1[[#This Row],[Distance Travelled (km)]]/Table1[[#This Row],[Fuel Used (in liters)]])</f>
        <v>0</v>
      </c>
    </row>
    <row r="3007" spans="2:13">
      <c r="B3007">
        <f>IF(ISBLANK(Table1[[#This Row],[Date]]), ,MONTH(Table1[[#This Row],[Date]]))</f>
        <v>0</v>
      </c>
      <c r="K3007" s="19">
        <f>Table1[[#This Row],[Final Meter Reading (km) ]]-Table1[[#This Row],[Initial Meter Reading (km) ]]</f>
        <v>0</v>
      </c>
      <c r="M3007" s="174">
        <f>IF(ISBLANK(Table1[[#This Row],[Fuel Used (in liters)]]),,Table1[[#This Row],[Distance Travelled (km)]]/Table1[[#This Row],[Fuel Used (in liters)]])</f>
        <v>0</v>
      </c>
    </row>
    <row r="3008" spans="2:13">
      <c r="B3008">
        <f>IF(ISBLANK(Table1[[#This Row],[Date]]), ,MONTH(Table1[[#This Row],[Date]]))</f>
        <v>0</v>
      </c>
      <c r="K3008" s="19">
        <f>Table1[[#This Row],[Final Meter Reading (km) ]]-Table1[[#This Row],[Initial Meter Reading (km) ]]</f>
        <v>0</v>
      </c>
      <c r="M3008" s="174">
        <f>IF(ISBLANK(Table1[[#This Row],[Fuel Used (in liters)]]),,Table1[[#This Row],[Distance Travelled (km)]]/Table1[[#This Row],[Fuel Used (in liters)]])</f>
        <v>0</v>
      </c>
    </row>
    <row r="3009" spans="2:13">
      <c r="B3009">
        <f>IF(ISBLANK(Table1[[#This Row],[Date]]), ,MONTH(Table1[[#This Row],[Date]]))</f>
        <v>0</v>
      </c>
      <c r="K3009" s="19">
        <f>Table1[[#This Row],[Final Meter Reading (km) ]]-Table1[[#This Row],[Initial Meter Reading (km) ]]</f>
        <v>0</v>
      </c>
      <c r="M3009" s="174">
        <f>IF(ISBLANK(Table1[[#This Row],[Fuel Used (in liters)]]),,Table1[[#This Row],[Distance Travelled (km)]]/Table1[[#This Row],[Fuel Used (in liters)]])</f>
        <v>0</v>
      </c>
    </row>
    <row r="3010" spans="2:13">
      <c r="B3010">
        <f>IF(ISBLANK(Table1[[#This Row],[Date]]), ,MONTH(Table1[[#This Row],[Date]]))</f>
        <v>0</v>
      </c>
      <c r="K3010" s="19">
        <f>Table1[[#This Row],[Final Meter Reading (km) ]]-Table1[[#This Row],[Initial Meter Reading (km) ]]</f>
        <v>0</v>
      </c>
      <c r="M3010" s="174">
        <f>IF(ISBLANK(Table1[[#This Row],[Fuel Used (in liters)]]),,Table1[[#This Row],[Distance Travelled (km)]]/Table1[[#This Row],[Fuel Used (in liters)]])</f>
        <v>0</v>
      </c>
    </row>
    <row r="3011" spans="2:13">
      <c r="B3011">
        <f>IF(ISBLANK(Table1[[#This Row],[Date]]), ,MONTH(Table1[[#This Row],[Date]]))</f>
        <v>0</v>
      </c>
      <c r="K3011" s="19">
        <f>Table1[[#This Row],[Final Meter Reading (km) ]]-Table1[[#This Row],[Initial Meter Reading (km) ]]</f>
        <v>0</v>
      </c>
      <c r="M3011" s="174">
        <f>IF(ISBLANK(Table1[[#This Row],[Fuel Used (in liters)]]),,Table1[[#This Row],[Distance Travelled (km)]]/Table1[[#This Row],[Fuel Used (in liters)]])</f>
        <v>0</v>
      </c>
    </row>
    <row r="3012" spans="2:13">
      <c r="B3012">
        <f>IF(ISBLANK(Table1[[#This Row],[Date]]), ,MONTH(Table1[[#This Row],[Date]]))</f>
        <v>0</v>
      </c>
      <c r="K3012" s="19">
        <f>Table1[[#This Row],[Final Meter Reading (km) ]]-Table1[[#This Row],[Initial Meter Reading (km) ]]</f>
        <v>0</v>
      </c>
      <c r="M3012" s="174">
        <f>IF(ISBLANK(Table1[[#This Row],[Fuel Used (in liters)]]),,Table1[[#This Row],[Distance Travelled (km)]]/Table1[[#This Row],[Fuel Used (in liters)]])</f>
        <v>0</v>
      </c>
    </row>
    <row r="3013" spans="2:13">
      <c r="B3013">
        <f>IF(ISBLANK(Table1[[#This Row],[Date]]), ,MONTH(Table1[[#This Row],[Date]]))</f>
        <v>0</v>
      </c>
      <c r="K3013" s="19">
        <f>Table1[[#This Row],[Final Meter Reading (km) ]]-Table1[[#This Row],[Initial Meter Reading (km) ]]</f>
        <v>0</v>
      </c>
      <c r="M3013" s="174">
        <f>IF(ISBLANK(Table1[[#This Row],[Fuel Used (in liters)]]),,Table1[[#This Row],[Distance Travelled (km)]]/Table1[[#This Row],[Fuel Used (in liters)]])</f>
        <v>0</v>
      </c>
    </row>
    <row r="3014" spans="2:13">
      <c r="B3014">
        <f>IF(ISBLANK(Table1[[#This Row],[Date]]), ,MONTH(Table1[[#This Row],[Date]]))</f>
        <v>0</v>
      </c>
      <c r="K3014" s="19">
        <f>Table1[[#This Row],[Final Meter Reading (km) ]]-Table1[[#This Row],[Initial Meter Reading (km) ]]</f>
        <v>0</v>
      </c>
      <c r="M3014" s="174">
        <f>IF(ISBLANK(Table1[[#This Row],[Fuel Used (in liters)]]),,Table1[[#This Row],[Distance Travelled (km)]]/Table1[[#This Row],[Fuel Used (in liters)]])</f>
        <v>0</v>
      </c>
    </row>
    <row r="3015" spans="2:13">
      <c r="B3015">
        <f>IF(ISBLANK(Table1[[#This Row],[Date]]), ,MONTH(Table1[[#This Row],[Date]]))</f>
        <v>0</v>
      </c>
      <c r="K3015" s="19">
        <f>Table1[[#This Row],[Final Meter Reading (km) ]]-Table1[[#This Row],[Initial Meter Reading (km) ]]</f>
        <v>0</v>
      </c>
      <c r="M3015" s="174">
        <f>IF(ISBLANK(Table1[[#This Row],[Fuel Used (in liters)]]),,Table1[[#This Row],[Distance Travelled (km)]]/Table1[[#This Row],[Fuel Used (in liters)]])</f>
        <v>0</v>
      </c>
    </row>
    <row r="3016" spans="2:13">
      <c r="B3016">
        <f>IF(ISBLANK(Table1[[#This Row],[Date]]), ,MONTH(Table1[[#This Row],[Date]]))</f>
        <v>0</v>
      </c>
      <c r="K3016" s="19">
        <f>Table1[[#This Row],[Final Meter Reading (km) ]]-Table1[[#This Row],[Initial Meter Reading (km) ]]</f>
        <v>0</v>
      </c>
      <c r="M3016" s="174">
        <f>IF(ISBLANK(Table1[[#This Row],[Fuel Used (in liters)]]),,Table1[[#This Row],[Distance Travelled (km)]]/Table1[[#This Row],[Fuel Used (in liters)]])</f>
        <v>0</v>
      </c>
    </row>
    <row r="3017" spans="2:13">
      <c r="B3017">
        <f>IF(ISBLANK(Table1[[#This Row],[Date]]), ,MONTH(Table1[[#This Row],[Date]]))</f>
        <v>0</v>
      </c>
      <c r="K3017" s="19">
        <f>Table1[[#This Row],[Final Meter Reading (km) ]]-Table1[[#This Row],[Initial Meter Reading (km) ]]</f>
        <v>0</v>
      </c>
      <c r="M3017" s="174">
        <f>IF(ISBLANK(Table1[[#This Row],[Fuel Used (in liters)]]),,Table1[[#This Row],[Distance Travelled (km)]]/Table1[[#This Row],[Fuel Used (in liters)]])</f>
        <v>0</v>
      </c>
    </row>
    <row r="3018" spans="2:13">
      <c r="B3018">
        <f>IF(ISBLANK(Table1[[#This Row],[Date]]), ,MONTH(Table1[[#This Row],[Date]]))</f>
        <v>0</v>
      </c>
      <c r="K3018" s="19">
        <f>Table1[[#This Row],[Final Meter Reading (km) ]]-Table1[[#This Row],[Initial Meter Reading (km) ]]</f>
        <v>0</v>
      </c>
      <c r="M3018" s="174">
        <f>IF(ISBLANK(Table1[[#This Row],[Fuel Used (in liters)]]),,Table1[[#This Row],[Distance Travelled (km)]]/Table1[[#This Row],[Fuel Used (in liters)]])</f>
        <v>0</v>
      </c>
    </row>
    <row r="3019" spans="2:13">
      <c r="B3019">
        <f>IF(ISBLANK(Table1[[#This Row],[Date]]), ,MONTH(Table1[[#This Row],[Date]]))</f>
        <v>0</v>
      </c>
      <c r="K3019" s="19">
        <f>Table1[[#This Row],[Final Meter Reading (km) ]]-Table1[[#This Row],[Initial Meter Reading (km) ]]</f>
        <v>0</v>
      </c>
      <c r="M3019" s="174">
        <f>IF(ISBLANK(Table1[[#This Row],[Fuel Used (in liters)]]),,Table1[[#This Row],[Distance Travelled (km)]]/Table1[[#This Row],[Fuel Used (in liters)]])</f>
        <v>0</v>
      </c>
    </row>
    <row r="3020" spans="2:13">
      <c r="B3020">
        <f>IF(ISBLANK(Table1[[#This Row],[Date]]), ,MONTH(Table1[[#This Row],[Date]]))</f>
        <v>0</v>
      </c>
      <c r="K3020" s="19">
        <f>Table1[[#This Row],[Final Meter Reading (km) ]]-Table1[[#This Row],[Initial Meter Reading (km) ]]</f>
        <v>0</v>
      </c>
      <c r="M3020" s="174">
        <f>IF(ISBLANK(Table1[[#This Row],[Fuel Used (in liters)]]),,Table1[[#This Row],[Distance Travelled (km)]]/Table1[[#This Row],[Fuel Used (in liters)]])</f>
        <v>0</v>
      </c>
    </row>
    <row r="3021" spans="2:13">
      <c r="B3021">
        <f>IF(ISBLANK(Table1[[#This Row],[Date]]), ,MONTH(Table1[[#This Row],[Date]]))</f>
        <v>0</v>
      </c>
      <c r="K3021" s="19">
        <f>Table1[[#This Row],[Final Meter Reading (km) ]]-Table1[[#This Row],[Initial Meter Reading (km) ]]</f>
        <v>0</v>
      </c>
      <c r="M3021" s="174">
        <f>IF(ISBLANK(Table1[[#This Row],[Fuel Used (in liters)]]),,Table1[[#This Row],[Distance Travelled (km)]]/Table1[[#This Row],[Fuel Used (in liters)]])</f>
        <v>0</v>
      </c>
    </row>
    <row r="3022" spans="2:13">
      <c r="B3022">
        <f>IF(ISBLANK(Table1[[#This Row],[Date]]), ,MONTH(Table1[[#This Row],[Date]]))</f>
        <v>0</v>
      </c>
      <c r="K3022" s="19">
        <f>Table1[[#This Row],[Final Meter Reading (km) ]]-Table1[[#This Row],[Initial Meter Reading (km) ]]</f>
        <v>0</v>
      </c>
      <c r="M3022" s="174">
        <f>IF(ISBLANK(Table1[[#This Row],[Fuel Used (in liters)]]),,Table1[[#This Row],[Distance Travelled (km)]]/Table1[[#This Row],[Fuel Used (in liters)]])</f>
        <v>0</v>
      </c>
    </row>
    <row r="3023" spans="2:13">
      <c r="B3023">
        <f>IF(ISBLANK(Table1[[#This Row],[Date]]), ,MONTH(Table1[[#This Row],[Date]]))</f>
        <v>0</v>
      </c>
      <c r="K3023" s="19">
        <f>Table1[[#This Row],[Final Meter Reading (km) ]]-Table1[[#This Row],[Initial Meter Reading (km) ]]</f>
        <v>0</v>
      </c>
      <c r="M3023" s="174">
        <f>IF(ISBLANK(Table1[[#This Row],[Fuel Used (in liters)]]),,Table1[[#This Row],[Distance Travelled (km)]]/Table1[[#This Row],[Fuel Used (in liters)]])</f>
        <v>0</v>
      </c>
    </row>
    <row r="3024" spans="2:13">
      <c r="B3024">
        <f>IF(ISBLANK(Table1[[#This Row],[Date]]), ,MONTH(Table1[[#This Row],[Date]]))</f>
        <v>0</v>
      </c>
      <c r="K3024" s="19">
        <f>Table1[[#This Row],[Final Meter Reading (km) ]]-Table1[[#This Row],[Initial Meter Reading (km) ]]</f>
        <v>0</v>
      </c>
      <c r="M3024" s="174">
        <f>IF(ISBLANK(Table1[[#This Row],[Fuel Used (in liters)]]),,Table1[[#This Row],[Distance Travelled (km)]]/Table1[[#This Row],[Fuel Used (in liters)]])</f>
        <v>0</v>
      </c>
    </row>
    <row r="3025" spans="2:13">
      <c r="B3025">
        <f>IF(ISBLANK(Table1[[#This Row],[Date]]), ,MONTH(Table1[[#This Row],[Date]]))</f>
        <v>0</v>
      </c>
      <c r="K3025" s="19">
        <f>Table1[[#This Row],[Final Meter Reading (km) ]]-Table1[[#This Row],[Initial Meter Reading (km) ]]</f>
        <v>0</v>
      </c>
      <c r="M3025" s="174">
        <f>IF(ISBLANK(Table1[[#This Row],[Fuel Used (in liters)]]),,Table1[[#This Row],[Distance Travelled (km)]]/Table1[[#This Row],[Fuel Used (in liters)]])</f>
        <v>0</v>
      </c>
    </row>
    <row r="3026" spans="2:13">
      <c r="B3026">
        <f>IF(ISBLANK(Table1[[#This Row],[Date]]), ,MONTH(Table1[[#This Row],[Date]]))</f>
        <v>0</v>
      </c>
      <c r="K3026" s="19">
        <f>Table1[[#This Row],[Final Meter Reading (km) ]]-Table1[[#This Row],[Initial Meter Reading (km) ]]</f>
        <v>0</v>
      </c>
      <c r="M3026" s="174">
        <f>IF(ISBLANK(Table1[[#This Row],[Fuel Used (in liters)]]),,Table1[[#This Row],[Distance Travelled (km)]]/Table1[[#This Row],[Fuel Used (in liters)]])</f>
        <v>0</v>
      </c>
    </row>
    <row r="3027" spans="2:13">
      <c r="B3027">
        <f>IF(ISBLANK(Table1[[#This Row],[Date]]), ,MONTH(Table1[[#This Row],[Date]]))</f>
        <v>0</v>
      </c>
      <c r="K3027" s="19">
        <f>Table1[[#This Row],[Final Meter Reading (km) ]]-Table1[[#This Row],[Initial Meter Reading (km) ]]</f>
        <v>0</v>
      </c>
      <c r="M3027" s="174">
        <f>IF(ISBLANK(Table1[[#This Row],[Fuel Used (in liters)]]),,Table1[[#This Row],[Distance Travelled (km)]]/Table1[[#This Row],[Fuel Used (in liters)]])</f>
        <v>0</v>
      </c>
    </row>
    <row r="3028" spans="2:13">
      <c r="B3028">
        <f>IF(ISBLANK(Table1[[#This Row],[Date]]), ,MONTH(Table1[[#This Row],[Date]]))</f>
        <v>0</v>
      </c>
      <c r="K3028" s="19">
        <f>Table1[[#This Row],[Final Meter Reading (km) ]]-Table1[[#This Row],[Initial Meter Reading (km) ]]</f>
        <v>0</v>
      </c>
      <c r="M3028" s="174">
        <f>IF(ISBLANK(Table1[[#This Row],[Fuel Used (in liters)]]),,Table1[[#This Row],[Distance Travelled (km)]]/Table1[[#This Row],[Fuel Used (in liters)]])</f>
        <v>0</v>
      </c>
    </row>
    <row r="3029" spans="2:13">
      <c r="B3029">
        <f>IF(ISBLANK(Table1[[#This Row],[Date]]), ,MONTH(Table1[[#This Row],[Date]]))</f>
        <v>0</v>
      </c>
      <c r="K3029" s="19">
        <f>Table1[[#This Row],[Final Meter Reading (km) ]]-Table1[[#This Row],[Initial Meter Reading (km) ]]</f>
        <v>0</v>
      </c>
      <c r="M3029" s="174">
        <f>IF(ISBLANK(Table1[[#This Row],[Fuel Used (in liters)]]),,Table1[[#This Row],[Distance Travelled (km)]]/Table1[[#This Row],[Fuel Used (in liters)]])</f>
        <v>0</v>
      </c>
    </row>
    <row r="3030" spans="2:13">
      <c r="B3030">
        <f>IF(ISBLANK(Table1[[#This Row],[Date]]), ,MONTH(Table1[[#This Row],[Date]]))</f>
        <v>0</v>
      </c>
      <c r="K3030" s="19">
        <f>Table1[[#This Row],[Final Meter Reading (km) ]]-Table1[[#This Row],[Initial Meter Reading (km) ]]</f>
        <v>0</v>
      </c>
      <c r="M3030" s="174">
        <f>IF(ISBLANK(Table1[[#This Row],[Fuel Used (in liters)]]),,Table1[[#This Row],[Distance Travelled (km)]]/Table1[[#This Row],[Fuel Used (in liters)]])</f>
        <v>0</v>
      </c>
    </row>
    <row r="3031" spans="2:13">
      <c r="B3031">
        <f>IF(ISBLANK(Table1[[#This Row],[Date]]), ,MONTH(Table1[[#This Row],[Date]]))</f>
        <v>0</v>
      </c>
      <c r="K3031" s="19">
        <f>Table1[[#This Row],[Final Meter Reading (km) ]]-Table1[[#This Row],[Initial Meter Reading (km) ]]</f>
        <v>0</v>
      </c>
      <c r="M3031" s="174">
        <f>IF(ISBLANK(Table1[[#This Row],[Fuel Used (in liters)]]),,Table1[[#This Row],[Distance Travelled (km)]]/Table1[[#This Row],[Fuel Used (in liters)]])</f>
        <v>0</v>
      </c>
    </row>
    <row r="3032" spans="2:13">
      <c r="B3032">
        <f>IF(ISBLANK(Table1[[#This Row],[Date]]), ,MONTH(Table1[[#This Row],[Date]]))</f>
        <v>0</v>
      </c>
      <c r="K3032" s="19">
        <f>Table1[[#This Row],[Final Meter Reading (km) ]]-Table1[[#This Row],[Initial Meter Reading (km) ]]</f>
        <v>0</v>
      </c>
      <c r="M3032" s="174">
        <f>IF(ISBLANK(Table1[[#This Row],[Fuel Used (in liters)]]),,Table1[[#This Row],[Distance Travelled (km)]]/Table1[[#This Row],[Fuel Used (in liters)]])</f>
        <v>0</v>
      </c>
    </row>
    <row r="3033" spans="2:13">
      <c r="B3033">
        <f>IF(ISBLANK(Table1[[#This Row],[Date]]), ,MONTH(Table1[[#This Row],[Date]]))</f>
        <v>0</v>
      </c>
      <c r="K3033" s="19">
        <f>Table1[[#This Row],[Final Meter Reading (km) ]]-Table1[[#This Row],[Initial Meter Reading (km) ]]</f>
        <v>0</v>
      </c>
      <c r="M3033" s="174">
        <f>IF(ISBLANK(Table1[[#This Row],[Fuel Used (in liters)]]),,Table1[[#This Row],[Distance Travelled (km)]]/Table1[[#This Row],[Fuel Used (in liters)]])</f>
        <v>0</v>
      </c>
    </row>
    <row r="3034" spans="2:13">
      <c r="B3034">
        <f>IF(ISBLANK(Table1[[#This Row],[Date]]), ,MONTH(Table1[[#This Row],[Date]]))</f>
        <v>0</v>
      </c>
      <c r="K3034" s="19">
        <f>Table1[[#This Row],[Final Meter Reading (km) ]]-Table1[[#This Row],[Initial Meter Reading (km) ]]</f>
        <v>0</v>
      </c>
      <c r="M3034" s="174">
        <f>IF(ISBLANK(Table1[[#This Row],[Fuel Used (in liters)]]),,Table1[[#This Row],[Distance Travelled (km)]]/Table1[[#This Row],[Fuel Used (in liters)]])</f>
        <v>0</v>
      </c>
    </row>
    <row r="3035" spans="2:13">
      <c r="B3035">
        <f>IF(ISBLANK(Table1[[#This Row],[Date]]), ,MONTH(Table1[[#This Row],[Date]]))</f>
        <v>0</v>
      </c>
      <c r="K3035" s="19">
        <f>Table1[[#This Row],[Final Meter Reading (km) ]]-Table1[[#This Row],[Initial Meter Reading (km) ]]</f>
        <v>0</v>
      </c>
      <c r="M3035" s="174">
        <f>IF(ISBLANK(Table1[[#This Row],[Fuel Used (in liters)]]),,Table1[[#This Row],[Distance Travelled (km)]]/Table1[[#This Row],[Fuel Used (in liters)]])</f>
        <v>0</v>
      </c>
    </row>
    <row r="3036" spans="2:13">
      <c r="B3036">
        <f>IF(ISBLANK(Table1[[#This Row],[Date]]), ,MONTH(Table1[[#This Row],[Date]]))</f>
        <v>0</v>
      </c>
      <c r="K3036" s="19">
        <f>Table1[[#This Row],[Final Meter Reading (km) ]]-Table1[[#This Row],[Initial Meter Reading (km) ]]</f>
        <v>0</v>
      </c>
      <c r="M3036" s="174">
        <f>IF(ISBLANK(Table1[[#This Row],[Fuel Used (in liters)]]),,Table1[[#This Row],[Distance Travelled (km)]]/Table1[[#This Row],[Fuel Used (in liters)]])</f>
        <v>0</v>
      </c>
    </row>
    <row r="3037" spans="2:13">
      <c r="B3037">
        <f>IF(ISBLANK(Table1[[#This Row],[Date]]), ,MONTH(Table1[[#This Row],[Date]]))</f>
        <v>0</v>
      </c>
      <c r="K3037" s="19">
        <f>Table1[[#This Row],[Final Meter Reading (km) ]]-Table1[[#This Row],[Initial Meter Reading (km) ]]</f>
        <v>0</v>
      </c>
      <c r="M3037" s="174">
        <f>IF(ISBLANK(Table1[[#This Row],[Fuel Used (in liters)]]),,Table1[[#This Row],[Distance Travelled (km)]]/Table1[[#This Row],[Fuel Used (in liters)]])</f>
        <v>0</v>
      </c>
    </row>
    <row r="3038" spans="2:13">
      <c r="B3038">
        <f>IF(ISBLANK(Table1[[#This Row],[Date]]), ,MONTH(Table1[[#This Row],[Date]]))</f>
        <v>0</v>
      </c>
      <c r="K3038" s="19">
        <f>Table1[[#This Row],[Final Meter Reading (km) ]]-Table1[[#This Row],[Initial Meter Reading (km) ]]</f>
        <v>0</v>
      </c>
      <c r="M3038" s="174">
        <f>IF(ISBLANK(Table1[[#This Row],[Fuel Used (in liters)]]),,Table1[[#This Row],[Distance Travelled (km)]]/Table1[[#This Row],[Fuel Used (in liters)]])</f>
        <v>0</v>
      </c>
    </row>
    <row r="3039" spans="2:13">
      <c r="B3039">
        <f>IF(ISBLANK(Table1[[#This Row],[Date]]), ,MONTH(Table1[[#This Row],[Date]]))</f>
        <v>0</v>
      </c>
      <c r="K3039" s="19">
        <f>Table1[[#This Row],[Final Meter Reading (km) ]]-Table1[[#This Row],[Initial Meter Reading (km) ]]</f>
        <v>0</v>
      </c>
      <c r="M3039" s="174">
        <f>IF(ISBLANK(Table1[[#This Row],[Fuel Used (in liters)]]),,Table1[[#This Row],[Distance Travelled (km)]]/Table1[[#This Row],[Fuel Used (in liters)]])</f>
        <v>0</v>
      </c>
    </row>
    <row r="3040" spans="2:13">
      <c r="B3040">
        <f>IF(ISBLANK(Table1[[#This Row],[Date]]), ,MONTH(Table1[[#This Row],[Date]]))</f>
        <v>0</v>
      </c>
      <c r="K3040" s="19">
        <f>Table1[[#This Row],[Final Meter Reading (km) ]]-Table1[[#This Row],[Initial Meter Reading (km) ]]</f>
        <v>0</v>
      </c>
      <c r="M3040" s="174">
        <f>IF(ISBLANK(Table1[[#This Row],[Fuel Used (in liters)]]),,Table1[[#This Row],[Distance Travelled (km)]]/Table1[[#This Row],[Fuel Used (in liters)]])</f>
        <v>0</v>
      </c>
    </row>
    <row r="3041" spans="2:13">
      <c r="B3041">
        <f>IF(ISBLANK(Table1[[#This Row],[Date]]), ,MONTH(Table1[[#This Row],[Date]]))</f>
        <v>0</v>
      </c>
      <c r="K3041" s="19">
        <f>Table1[[#This Row],[Final Meter Reading (km) ]]-Table1[[#This Row],[Initial Meter Reading (km) ]]</f>
        <v>0</v>
      </c>
      <c r="M3041" s="174">
        <f>IF(ISBLANK(Table1[[#This Row],[Fuel Used (in liters)]]),,Table1[[#This Row],[Distance Travelled (km)]]/Table1[[#This Row],[Fuel Used (in liters)]])</f>
        <v>0</v>
      </c>
    </row>
    <row r="3042" spans="2:13">
      <c r="B3042">
        <f>IF(ISBLANK(Table1[[#This Row],[Date]]), ,MONTH(Table1[[#This Row],[Date]]))</f>
        <v>0</v>
      </c>
      <c r="K3042" s="19">
        <f>Table1[[#This Row],[Final Meter Reading (km) ]]-Table1[[#This Row],[Initial Meter Reading (km) ]]</f>
        <v>0</v>
      </c>
      <c r="M3042" s="174">
        <f>IF(ISBLANK(Table1[[#This Row],[Fuel Used (in liters)]]),,Table1[[#This Row],[Distance Travelled (km)]]/Table1[[#This Row],[Fuel Used (in liters)]])</f>
        <v>0</v>
      </c>
    </row>
    <row r="3043" spans="2:13">
      <c r="B3043">
        <f>IF(ISBLANK(Table1[[#This Row],[Date]]), ,MONTH(Table1[[#This Row],[Date]]))</f>
        <v>0</v>
      </c>
      <c r="K3043" s="19">
        <f>Table1[[#This Row],[Final Meter Reading (km) ]]-Table1[[#This Row],[Initial Meter Reading (km) ]]</f>
        <v>0</v>
      </c>
      <c r="M3043" s="174">
        <f>IF(ISBLANK(Table1[[#This Row],[Fuel Used (in liters)]]),,Table1[[#This Row],[Distance Travelled (km)]]/Table1[[#This Row],[Fuel Used (in liters)]])</f>
        <v>0</v>
      </c>
    </row>
    <row r="3044" spans="2:13">
      <c r="B3044">
        <f>IF(ISBLANK(Table1[[#This Row],[Date]]), ,MONTH(Table1[[#This Row],[Date]]))</f>
        <v>0</v>
      </c>
      <c r="K3044" s="19">
        <f>Table1[[#This Row],[Final Meter Reading (km) ]]-Table1[[#This Row],[Initial Meter Reading (km) ]]</f>
        <v>0</v>
      </c>
      <c r="M3044" s="174">
        <f>IF(ISBLANK(Table1[[#This Row],[Fuel Used (in liters)]]),,Table1[[#This Row],[Distance Travelled (km)]]/Table1[[#This Row],[Fuel Used (in liters)]])</f>
        <v>0</v>
      </c>
    </row>
    <row r="3045" spans="2:13">
      <c r="B3045">
        <f>IF(ISBLANK(Table1[[#This Row],[Date]]), ,MONTH(Table1[[#This Row],[Date]]))</f>
        <v>0</v>
      </c>
      <c r="K3045" s="19">
        <f>Table1[[#This Row],[Final Meter Reading (km) ]]-Table1[[#This Row],[Initial Meter Reading (km) ]]</f>
        <v>0</v>
      </c>
      <c r="M3045" s="174">
        <f>IF(ISBLANK(Table1[[#This Row],[Fuel Used (in liters)]]),,Table1[[#This Row],[Distance Travelled (km)]]/Table1[[#This Row],[Fuel Used (in liters)]])</f>
        <v>0</v>
      </c>
    </row>
    <row r="3046" spans="2:13">
      <c r="B3046">
        <f>IF(ISBLANK(Table1[[#This Row],[Date]]), ,MONTH(Table1[[#This Row],[Date]]))</f>
        <v>0</v>
      </c>
      <c r="K3046" s="19">
        <f>Table1[[#This Row],[Final Meter Reading (km) ]]-Table1[[#This Row],[Initial Meter Reading (km) ]]</f>
        <v>0</v>
      </c>
      <c r="M3046" s="174">
        <f>IF(ISBLANK(Table1[[#This Row],[Fuel Used (in liters)]]),,Table1[[#This Row],[Distance Travelled (km)]]/Table1[[#This Row],[Fuel Used (in liters)]])</f>
        <v>0</v>
      </c>
    </row>
    <row r="3047" spans="2:13">
      <c r="B3047">
        <f>IF(ISBLANK(Table1[[#This Row],[Date]]), ,MONTH(Table1[[#This Row],[Date]]))</f>
        <v>0</v>
      </c>
      <c r="K3047" s="19">
        <f>Table1[[#This Row],[Final Meter Reading (km) ]]-Table1[[#This Row],[Initial Meter Reading (km) ]]</f>
        <v>0</v>
      </c>
      <c r="M3047" s="174">
        <f>IF(ISBLANK(Table1[[#This Row],[Fuel Used (in liters)]]),,Table1[[#This Row],[Distance Travelled (km)]]/Table1[[#This Row],[Fuel Used (in liters)]])</f>
        <v>0</v>
      </c>
    </row>
    <row r="3048" spans="2:13">
      <c r="B3048">
        <f>IF(ISBLANK(Table1[[#This Row],[Date]]), ,MONTH(Table1[[#This Row],[Date]]))</f>
        <v>0</v>
      </c>
      <c r="K3048" s="19">
        <f>Table1[[#This Row],[Final Meter Reading (km) ]]-Table1[[#This Row],[Initial Meter Reading (km) ]]</f>
        <v>0</v>
      </c>
      <c r="M3048" s="174">
        <f>IF(ISBLANK(Table1[[#This Row],[Fuel Used (in liters)]]),,Table1[[#This Row],[Distance Travelled (km)]]/Table1[[#This Row],[Fuel Used (in liters)]])</f>
        <v>0</v>
      </c>
    </row>
    <row r="3049" spans="2:13">
      <c r="B3049">
        <f>IF(ISBLANK(Table1[[#This Row],[Date]]), ,MONTH(Table1[[#This Row],[Date]]))</f>
        <v>0</v>
      </c>
      <c r="K3049" s="19">
        <f>Table1[[#This Row],[Final Meter Reading (km) ]]-Table1[[#This Row],[Initial Meter Reading (km) ]]</f>
        <v>0</v>
      </c>
      <c r="M3049" s="174">
        <f>IF(ISBLANK(Table1[[#This Row],[Fuel Used (in liters)]]),,Table1[[#This Row],[Distance Travelled (km)]]/Table1[[#This Row],[Fuel Used (in liters)]])</f>
        <v>0</v>
      </c>
    </row>
    <row r="3050" spans="2:13">
      <c r="B3050">
        <f>IF(ISBLANK(Table1[[#This Row],[Date]]), ,MONTH(Table1[[#This Row],[Date]]))</f>
        <v>0</v>
      </c>
      <c r="K3050" s="19">
        <f>Table1[[#This Row],[Final Meter Reading (km) ]]-Table1[[#This Row],[Initial Meter Reading (km) ]]</f>
        <v>0</v>
      </c>
      <c r="M3050" s="174">
        <f>IF(ISBLANK(Table1[[#This Row],[Fuel Used (in liters)]]),,Table1[[#This Row],[Distance Travelled (km)]]/Table1[[#This Row],[Fuel Used (in liters)]])</f>
        <v>0</v>
      </c>
    </row>
    <row r="3051" spans="2:13">
      <c r="B3051">
        <f>IF(ISBLANK(Table1[[#This Row],[Date]]), ,MONTH(Table1[[#This Row],[Date]]))</f>
        <v>0</v>
      </c>
      <c r="K3051" s="19">
        <f>Table1[[#This Row],[Final Meter Reading (km) ]]-Table1[[#This Row],[Initial Meter Reading (km) ]]</f>
        <v>0</v>
      </c>
      <c r="M3051" s="174">
        <f>IF(ISBLANK(Table1[[#This Row],[Fuel Used (in liters)]]),,Table1[[#This Row],[Distance Travelled (km)]]/Table1[[#This Row],[Fuel Used (in liters)]])</f>
        <v>0</v>
      </c>
    </row>
    <row r="3052" spans="2:13">
      <c r="B3052">
        <f>IF(ISBLANK(Table1[[#This Row],[Date]]), ,MONTH(Table1[[#This Row],[Date]]))</f>
        <v>0</v>
      </c>
      <c r="K3052" s="19">
        <f>Table1[[#This Row],[Final Meter Reading (km) ]]-Table1[[#This Row],[Initial Meter Reading (km) ]]</f>
        <v>0</v>
      </c>
      <c r="M3052" s="174">
        <f>IF(ISBLANK(Table1[[#This Row],[Fuel Used (in liters)]]),,Table1[[#This Row],[Distance Travelled (km)]]/Table1[[#This Row],[Fuel Used (in liters)]])</f>
        <v>0</v>
      </c>
    </row>
    <row r="3053" spans="2:13">
      <c r="B3053">
        <f>IF(ISBLANK(Table1[[#This Row],[Date]]), ,MONTH(Table1[[#This Row],[Date]]))</f>
        <v>0</v>
      </c>
      <c r="K3053" s="19">
        <f>Table1[[#This Row],[Final Meter Reading (km) ]]-Table1[[#This Row],[Initial Meter Reading (km) ]]</f>
        <v>0</v>
      </c>
      <c r="M3053" s="174">
        <f>IF(ISBLANK(Table1[[#This Row],[Fuel Used (in liters)]]),,Table1[[#This Row],[Distance Travelled (km)]]/Table1[[#This Row],[Fuel Used (in liters)]])</f>
        <v>0</v>
      </c>
    </row>
    <row r="3054" spans="2:13">
      <c r="B3054">
        <f>IF(ISBLANK(Table1[[#This Row],[Date]]), ,MONTH(Table1[[#This Row],[Date]]))</f>
        <v>0</v>
      </c>
      <c r="K3054" s="19">
        <f>Table1[[#This Row],[Final Meter Reading (km) ]]-Table1[[#This Row],[Initial Meter Reading (km) ]]</f>
        <v>0</v>
      </c>
      <c r="M3054" s="174">
        <f>IF(ISBLANK(Table1[[#This Row],[Fuel Used (in liters)]]),,Table1[[#This Row],[Distance Travelled (km)]]/Table1[[#This Row],[Fuel Used (in liters)]])</f>
        <v>0</v>
      </c>
    </row>
    <row r="3055" spans="2:13">
      <c r="B3055">
        <f>IF(ISBLANK(Table1[[#This Row],[Date]]), ,MONTH(Table1[[#This Row],[Date]]))</f>
        <v>0</v>
      </c>
      <c r="K3055" s="19">
        <f>Table1[[#This Row],[Final Meter Reading (km) ]]-Table1[[#This Row],[Initial Meter Reading (km) ]]</f>
        <v>0</v>
      </c>
      <c r="M3055" s="174">
        <f>IF(ISBLANK(Table1[[#This Row],[Fuel Used (in liters)]]),,Table1[[#This Row],[Distance Travelled (km)]]/Table1[[#This Row],[Fuel Used (in liters)]])</f>
        <v>0</v>
      </c>
    </row>
    <row r="3056" spans="2:13">
      <c r="B3056">
        <f>IF(ISBLANK(Table1[[#This Row],[Date]]), ,MONTH(Table1[[#This Row],[Date]]))</f>
        <v>0</v>
      </c>
      <c r="K3056" s="19">
        <f>Table1[[#This Row],[Final Meter Reading (km) ]]-Table1[[#This Row],[Initial Meter Reading (km) ]]</f>
        <v>0</v>
      </c>
      <c r="M3056" s="174">
        <f>IF(ISBLANK(Table1[[#This Row],[Fuel Used (in liters)]]),,Table1[[#This Row],[Distance Travelled (km)]]/Table1[[#This Row],[Fuel Used (in liters)]])</f>
        <v>0</v>
      </c>
    </row>
    <row r="3057" spans="2:13">
      <c r="B3057">
        <f>IF(ISBLANK(Table1[[#This Row],[Date]]), ,MONTH(Table1[[#This Row],[Date]]))</f>
        <v>0</v>
      </c>
      <c r="K3057" s="19">
        <f>Table1[[#This Row],[Final Meter Reading (km) ]]-Table1[[#This Row],[Initial Meter Reading (km) ]]</f>
        <v>0</v>
      </c>
      <c r="M3057" s="174">
        <f>IF(ISBLANK(Table1[[#This Row],[Fuel Used (in liters)]]),,Table1[[#This Row],[Distance Travelled (km)]]/Table1[[#This Row],[Fuel Used (in liters)]])</f>
        <v>0</v>
      </c>
    </row>
    <row r="3058" spans="2:13">
      <c r="B3058">
        <f>IF(ISBLANK(Table1[[#This Row],[Date]]), ,MONTH(Table1[[#This Row],[Date]]))</f>
        <v>0</v>
      </c>
      <c r="K3058" s="19">
        <f>Table1[[#This Row],[Final Meter Reading (km) ]]-Table1[[#This Row],[Initial Meter Reading (km) ]]</f>
        <v>0</v>
      </c>
      <c r="M3058" s="174">
        <f>IF(ISBLANK(Table1[[#This Row],[Fuel Used (in liters)]]),,Table1[[#This Row],[Distance Travelled (km)]]/Table1[[#This Row],[Fuel Used (in liters)]])</f>
        <v>0</v>
      </c>
    </row>
    <row r="3059" spans="2:13">
      <c r="B3059">
        <f>IF(ISBLANK(Table1[[#This Row],[Date]]), ,MONTH(Table1[[#This Row],[Date]]))</f>
        <v>0</v>
      </c>
      <c r="K3059" s="19">
        <f>Table1[[#This Row],[Final Meter Reading (km) ]]-Table1[[#This Row],[Initial Meter Reading (km) ]]</f>
        <v>0</v>
      </c>
      <c r="M3059" s="174">
        <f>IF(ISBLANK(Table1[[#This Row],[Fuel Used (in liters)]]),,Table1[[#This Row],[Distance Travelled (km)]]/Table1[[#This Row],[Fuel Used (in liters)]])</f>
        <v>0</v>
      </c>
    </row>
    <row r="3060" spans="2:13">
      <c r="B3060">
        <f>IF(ISBLANK(Table1[[#This Row],[Date]]), ,MONTH(Table1[[#This Row],[Date]]))</f>
        <v>0</v>
      </c>
      <c r="K3060" s="19">
        <f>Table1[[#This Row],[Final Meter Reading (km) ]]-Table1[[#This Row],[Initial Meter Reading (km) ]]</f>
        <v>0</v>
      </c>
      <c r="M3060" s="174">
        <f>IF(ISBLANK(Table1[[#This Row],[Fuel Used (in liters)]]),,Table1[[#This Row],[Distance Travelled (km)]]/Table1[[#This Row],[Fuel Used (in liters)]])</f>
        <v>0</v>
      </c>
    </row>
    <row r="3061" spans="2:13">
      <c r="B3061">
        <f>IF(ISBLANK(Table1[[#This Row],[Date]]), ,MONTH(Table1[[#This Row],[Date]]))</f>
        <v>0</v>
      </c>
      <c r="K3061" s="19">
        <f>Table1[[#This Row],[Final Meter Reading (km) ]]-Table1[[#This Row],[Initial Meter Reading (km) ]]</f>
        <v>0</v>
      </c>
      <c r="M3061" s="174">
        <f>IF(ISBLANK(Table1[[#This Row],[Fuel Used (in liters)]]),,Table1[[#This Row],[Distance Travelled (km)]]/Table1[[#This Row],[Fuel Used (in liters)]])</f>
        <v>0</v>
      </c>
    </row>
    <row r="3062" spans="2:13">
      <c r="B3062">
        <f>IF(ISBLANK(Table1[[#This Row],[Date]]), ,MONTH(Table1[[#This Row],[Date]]))</f>
        <v>0</v>
      </c>
      <c r="K3062" s="19">
        <f>Table1[[#This Row],[Final Meter Reading (km) ]]-Table1[[#This Row],[Initial Meter Reading (km) ]]</f>
        <v>0</v>
      </c>
      <c r="M3062" s="174">
        <f>IF(ISBLANK(Table1[[#This Row],[Fuel Used (in liters)]]),,Table1[[#This Row],[Distance Travelled (km)]]/Table1[[#This Row],[Fuel Used (in liters)]])</f>
        <v>0</v>
      </c>
    </row>
    <row r="3063" spans="2:13">
      <c r="B3063">
        <f>IF(ISBLANK(Table1[[#This Row],[Date]]), ,MONTH(Table1[[#This Row],[Date]]))</f>
        <v>0</v>
      </c>
      <c r="K3063" s="19">
        <f>Table1[[#This Row],[Final Meter Reading (km) ]]-Table1[[#This Row],[Initial Meter Reading (km) ]]</f>
        <v>0</v>
      </c>
      <c r="M3063" s="174">
        <f>IF(ISBLANK(Table1[[#This Row],[Fuel Used (in liters)]]),,Table1[[#This Row],[Distance Travelled (km)]]/Table1[[#This Row],[Fuel Used (in liters)]])</f>
        <v>0</v>
      </c>
    </row>
    <row r="3064" spans="2:13">
      <c r="B3064">
        <f>IF(ISBLANK(Table1[[#This Row],[Date]]), ,MONTH(Table1[[#This Row],[Date]]))</f>
        <v>0</v>
      </c>
      <c r="K3064" s="19">
        <f>Table1[[#This Row],[Final Meter Reading (km) ]]-Table1[[#This Row],[Initial Meter Reading (km) ]]</f>
        <v>0</v>
      </c>
      <c r="M3064" s="174">
        <f>IF(ISBLANK(Table1[[#This Row],[Fuel Used (in liters)]]),,Table1[[#This Row],[Distance Travelled (km)]]/Table1[[#This Row],[Fuel Used (in liters)]])</f>
        <v>0</v>
      </c>
    </row>
    <row r="3065" spans="2:13">
      <c r="B3065">
        <f>IF(ISBLANK(Table1[[#This Row],[Date]]), ,MONTH(Table1[[#This Row],[Date]]))</f>
        <v>0</v>
      </c>
      <c r="K3065" s="19">
        <f>Table1[[#This Row],[Final Meter Reading (km) ]]-Table1[[#This Row],[Initial Meter Reading (km) ]]</f>
        <v>0</v>
      </c>
      <c r="M3065" s="174">
        <f>IF(ISBLANK(Table1[[#This Row],[Fuel Used (in liters)]]),,Table1[[#This Row],[Distance Travelled (km)]]/Table1[[#This Row],[Fuel Used (in liters)]])</f>
        <v>0</v>
      </c>
    </row>
    <row r="3066" spans="2:13">
      <c r="B3066">
        <f>IF(ISBLANK(Table1[[#This Row],[Date]]), ,MONTH(Table1[[#This Row],[Date]]))</f>
        <v>0</v>
      </c>
      <c r="K3066" s="19">
        <f>Table1[[#This Row],[Final Meter Reading (km) ]]-Table1[[#This Row],[Initial Meter Reading (km) ]]</f>
        <v>0</v>
      </c>
      <c r="M3066" s="174">
        <f>IF(ISBLANK(Table1[[#This Row],[Fuel Used (in liters)]]),,Table1[[#This Row],[Distance Travelled (km)]]/Table1[[#This Row],[Fuel Used (in liters)]])</f>
        <v>0</v>
      </c>
    </row>
    <row r="3067" spans="2:13">
      <c r="B3067">
        <f>IF(ISBLANK(Table1[[#This Row],[Date]]), ,MONTH(Table1[[#This Row],[Date]]))</f>
        <v>0</v>
      </c>
      <c r="K3067" s="19">
        <f>Table1[[#This Row],[Final Meter Reading (km) ]]-Table1[[#This Row],[Initial Meter Reading (km) ]]</f>
        <v>0</v>
      </c>
      <c r="M3067" s="174">
        <f>IF(ISBLANK(Table1[[#This Row],[Fuel Used (in liters)]]),,Table1[[#This Row],[Distance Travelled (km)]]/Table1[[#This Row],[Fuel Used (in liters)]])</f>
        <v>0</v>
      </c>
    </row>
    <row r="3068" spans="2:13">
      <c r="B3068">
        <f>IF(ISBLANK(Table1[[#This Row],[Date]]), ,MONTH(Table1[[#This Row],[Date]]))</f>
        <v>0</v>
      </c>
      <c r="K3068" s="19">
        <f>Table1[[#This Row],[Final Meter Reading (km) ]]-Table1[[#This Row],[Initial Meter Reading (km) ]]</f>
        <v>0</v>
      </c>
      <c r="M3068" s="174">
        <f>IF(ISBLANK(Table1[[#This Row],[Fuel Used (in liters)]]),,Table1[[#This Row],[Distance Travelled (km)]]/Table1[[#This Row],[Fuel Used (in liters)]])</f>
        <v>0</v>
      </c>
    </row>
    <row r="3069" spans="2:13">
      <c r="B3069">
        <f>IF(ISBLANK(Table1[[#This Row],[Date]]), ,MONTH(Table1[[#This Row],[Date]]))</f>
        <v>0</v>
      </c>
      <c r="K3069" s="19">
        <f>Table1[[#This Row],[Final Meter Reading (km) ]]-Table1[[#This Row],[Initial Meter Reading (km) ]]</f>
        <v>0</v>
      </c>
      <c r="M3069" s="174">
        <f>IF(ISBLANK(Table1[[#This Row],[Fuel Used (in liters)]]),,Table1[[#This Row],[Distance Travelled (km)]]/Table1[[#This Row],[Fuel Used (in liters)]])</f>
        <v>0</v>
      </c>
    </row>
    <row r="3070" spans="2:13">
      <c r="B3070">
        <f>IF(ISBLANK(Table1[[#This Row],[Date]]), ,MONTH(Table1[[#This Row],[Date]]))</f>
        <v>0</v>
      </c>
      <c r="K3070" s="19">
        <f>Table1[[#This Row],[Final Meter Reading (km) ]]-Table1[[#This Row],[Initial Meter Reading (km) ]]</f>
        <v>0</v>
      </c>
      <c r="M3070" s="174">
        <f>IF(ISBLANK(Table1[[#This Row],[Fuel Used (in liters)]]),,Table1[[#This Row],[Distance Travelled (km)]]/Table1[[#This Row],[Fuel Used (in liters)]])</f>
        <v>0</v>
      </c>
    </row>
    <row r="3071" spans="2:13">
      <c r="B3071">
        <f>IF(ISBLANK(Table1[[#This Row],[Date]]), ,MONTH(Table1[[#This Row],[Date]]))</f>
        <v>0</v>
      </c>
      <c r="K3071" s="19">
        <f>Table1[[#This Row],[Final Meter Reading (km) ]]-Table1[[#This Row],[Initial Meter Reading (km) ]]</f>
        <v>0</v>
      </c>
      <c r="M3071" s="174">
        <f>IF(ISBLANK(Table1[[#This Row],[Fuel Used (in liters)]]),,Table1[[#This Row],[Distance Travelled (km)]]/Table1[[#This Row],[Fuel Used (in liters)]])</f>
        <v>0</v>
      </c>
    </row>
    <row r="3072" spans="2:13">
      <c r="B3072">
        <f>IF(ISBLANK(Table1[[#This Row],[Date]]), ,MONTH(Table1[[#This Row],[Date]]))</f>
        <v>0</v>
      </c>
      <c r="K3072" s="19">
        <f>Table1[[#This Row],[Final Meter Reading (km) ]]-Table1[[#This Row],[Initial Meter Reading (km) ]]</f>
        <v>0</v>
      </c>
      <c r="M3072" s="174">
        <f>IF(ISBLANK(Table1[[#This Row],[Fuel Used (in liters)]]),,Table1[[#This Row],[Distance Travelled (km)]]/Table1[[#This Row],[Fuel Used (in liters)]])</f>
        <v>0</v>
      </c>
    </row>
    <row r="3073" spans="2:13">
      <c r="B3073">
        <f>IF(ISBLANK(Table1[[#This Row],[Date]]), ,MONTH(Table1[[#This Row],[Date]]))</f>
        <v>0</v>
      </c>
      <c r="K3073" s="19">
        <f>Table1[[#This Row],[Final Meter Reading (km) ]]-Table1[[#This Row],[Initial Meter Reading (km) ]]</f>
        <v>0</v>
      </c>
      <c r="M3073" s="174">
        <f>IF(ISBLANK(Table1[[#This Row],[Fuel Used (in liters)]]),,Table1[[#This Row],[Distance Travelled (km)]]/Table1[[#This Row],[Fuel Used (in liters)]])</f>
        <v>0</v>
      </c>
    </row>
    <row r="3074" spans="2:13">
      <c r="B3074">
        <f>IF(ISBLANK(Table1[[#This Row],[Date]]), ,MONTH(Table1[[#This Row],[Date]]))</f>
        <v>0</v>
      </c>
      <c r="K3074" s="19">
        <f>Table1[[#This Row],[Final Meter Reading (km) ]]-Table1[[#This Row],[Initial Meter Reading (km) ]]</f>
        <v>0</v>
      </c>
      <c r="M3074" s="174">
        <f>IF(ISBLANK(Table1[[#This Row],[Fuel Used (in liters)]]),,Table1[[#This Row],[Distance Travelled (km)]]/Table1[[#This Row],[Fuel Used (in liters)]])</f>
        <v>0</v>
      </c>
    </row>
    <row r="3075" spans="2:13">
      <c r="B3075">
        <f>IF(ISBLANK(Table1[[#This Row],[Date]]), ,MONTH(Table1[[#This Row],[Date]]))</f>
        <v>0</v>
      </c>
      <c r="K3075" s="19">
        <f>Table1[[#This Row],[Final Meter Reading (km) ]]-Table1[[#This Row],[Initial Meter Reading (km) ]]</f>
        <v>0</v>
      </c>
      <c r="M3075" s="174">
        <f>IF(ISBLANK(Table1[[#This Row],[Fuel Used (in liters)]]),,Table1[[#This Row],[Distance Travelled (km)]]/Table1[[#This Row],[Fuel Used (in liters)]])</f>
        <v>0</v>
      </c>
    </row>
    <row r="3076" spans="2:13">
      <c r="B3076">
        <f>IF(ISBLANK(Table1[[#This Row],[Date]]), ,MONTH(Table1[[#This Row],[Date]]))</f>
        <v>0</v>
      </c>
      <c r="K3076" s="19">
        <f>Table1[[#This Row],[Final Meter Reading (km) ]]-Table1[[#This Row],[Initial Meter Reading (km) ]]</f>
        <v>0</v>
      </c>
      <c r="M3076" s="174">
        <f>IF(ISBLANK(Table1[[#This Row],[Fuel Used (in liters)]]),,Table1[[#This Row],[Distance Travelled (km)]]/Table1[[#This Row],[Fuel Used (in liters)]])</f>
        <v>0</v>
      </c>
    </row>
    <row r="3077" spans="2:13">
      <c r="B3077">
        <f>IF(ISBLANK(Table1[[#This Row],[Date]]), ,MONTH(Table1[[#This Row],[Date]]))</f>
        <v>0</v>
      </c>
      <c r="K3077" s="19">
        <f>Table1[[#This Row],[Final Meter Reading (km) ]]-Table1[[#This Row],[Initial Meter Reading (km) ]]</f>
        <v>0</v>
      </c>
      <c r="M3077" s="174">
        <f>IF(ISBLANK(Table1[[#This Row],[Fuel Used (in liters)]]),,Table1[[#This Row],[Distance Travelled (km)]]/Table1[[#This Row],[Fuel Used (in liters)]])</f>
        <v>0</v>
      </c>
    </row>
    <row r="3078" spans="2:13">
      <c r="B3078">
        <f>IF(ISBLANK(Table1[[#This Row],[Date]]), ,MONTH(Table1[[#This Row],[Date]]))</f>
        <v>0</v>
      </c>
      <c r="K3078" s="19">
        <f>Table1[[#This Row],[Final Meter Reading (km) ]]-Table1[[#This Row],[Initial Meter Reading (km) ]]</f>
        <v>0</v>
      </c>
      <c r="M3078" s="174">
        <f>IF(ISBLANK(Table1[[#This Row],[Fuel Used (in liters)]]),,Table1[[#This Row],[Distance Travelled (km)]]/Table1[[#This Row],[Fuel Used (in liters)]])</f>
        <v>0</v>
      </c>
    </row>
    <row r="3079" spans="2:13">
      <c r="B3079">
        <f>IF(ISBLANK(Table1[[#This Row],[Date]]), ,MONTH(Table1[[#This Row],[Date]]))</f>
        <v>0</v>
      </c>
      <c r="K3079" s="19">
        <f>Table1[[#This Row],[Final Meter Reading (km) ]]-Table1[[#This Row],[Initial Meter Reading (km) ]]</f>
        <v>0</v>
      </c>
      <c r="M3079" s="174">
        <f>IF(ISBLANK(Table1[[#This Row],[Fuel Used (in liters)]]),,Table1[[#This Row],[Distance Travelled (km)]]/Table1[[#This Row],[Fuel Used (in liters)]])</f>
        <v>0</v>
      </c>
    </row>
    <row r="3080" spans="2:13">
      <c r="B3080">
        <f>IF(ISBLANK(Table1[[#This Row],[Date]]), ,MONTH(Table1[[#This Row],[Date]]))</f>
        <v>0</v>
      </c>
      <c r="K3080" s="19">
        <f>Table1[[#This Row],[Final Meter Reading (km) ]]-Table1[[#This Row],[Initial Meter Reading (km) ]]</f>
        <v>0</v>
      </c>
      <c r="M3080" s="174">
        <f>IF(ISBLANK(Table1[[#This Row],[Fuel Used (in liters)]]),,Table1[[#This Row],[Distance Travelled (km)]]/Table1[[#This Row],[Fuel Used (in liters)]])</f>
        <v>0</v>
      </c>
    </row>
    <row r="3081" spans="2:13">
      <c r="B3081">
        <f>IF(ISBLANK(Table1[[#This Row],[Date]]), ,MONTH(Table1[[#This Row],[Date]]))</f>
        <v>0</v>
      </c>
      <c r="K3081" s="19">
        <f>Table1[[#This Row],[Final Meter Reading (km) ]]-Table1[[#This Row],[Initial Meter Reading (km) ]]</f>
        <v>0</v>
      </c>
      <c r="M3081" s="174">
        <f>IF(ISBLANK(Table1[[#This Row],[Fuel Used (in liters)]]),,Table1[[#This Row],[Distance Travelled (km)]]/Table1[[#This Row],[Fuel Used (in liters)]])</f>
        <v>0</v>
      </c>
    </row>
    <row r="3082" spans="2:13">
      <c r="B3082">
        <f>IF(ISBLANK(Table1[[#This Row],[Date]]), ,MONTH(Table1[[#This Row],[Date]]))</f>
        <v>0</v>
      </c>
      <c r="K3082" s="19">
        <f>Table1[[#This Row],[Final Meter Reading (km) ]]-Table1[[#This Row],[Initial Meter Reading (km) ]]</f>
        <v>0</v>
      </c>
      <c r="M3082" s="174">
        <f>IF(ISBLANK(Table1[[#This Row],[Fuel Used (in liters)]]),,Table1[[#This Row],[Distance Travelled (km)]]/Table1[[#This Row],[Fuel Used (in liters)]])</f>
        <v>0</v>
      </c>
    </row>
    <row r="3083" spans="2:13">
      <c r="B3083">
        <f>IF(ISBLANK(Table1[[#This Row],[Date]]), ,MONTH(Table1[[#This Row],[Date]]))</f>
        <v>0</v>
      </c>
      <c r="K3083" s="19">
        <f>Table1[[#This Row],[Final Meter Reading (km) ]]-Table1[[#This Row],[Initial Meter Reading (km) ]]</f>
        <v>0</v>
      </c>
      <c r="M3083" s="174">
        <f>IF(ISBLANK(Table1[[#This Row],[Fuel Used (in liters)]]),,Table1[[#This Row],[Distance Travelled (km)]]/Table1[[#This Row],[Fuel Used (in liters)]])</f>
        <v>0</v>
      </c>
    </row>
    <row r="3084" spans="2:13">
      <c r="B3084">
        <f>IF(ISBLANK(Table1[[#This Row],[Date]]), ,MONTH(Table1[[#This Row],[Date]]))</f>
        <v>0</v>
      </c>
      <c r="K3084" s="19">
        <f>Table1[[#This Row],[Final Meter Reading (km) ]]-Table1[[#This Row],[Initial Meter Reading (km) ]]</f>
        <v>0</v>
      </c>
      <c r="M3084" s="174">
        <f>IF(ISBLANK(Table1[[#This Row],[Fuel Used (in liters)]]),,Table1[[#This Row],[Distance Travelled (km)]]/Table1[[#This Row],[Fuel Used (in liters)]])</f>
        <v>0</v>
      </c>
    </row>
    <row r="3085" spans="2:13">
      <c r="B3085">
        <f>IF(ISBLANK(Table1[[#This Row],[Date]]), ,MONTH(Table1[[#This Row],[Date]]))</f>
        <v>0</v>
      </c>
      <c r="K3085" s="19">
        <f>Table1[[#This Row],[Final Meter Reading (km) ]]-Table1[[#This Row],[Initial Meter Reading (km) ]]</f>
        <v>0</v>
      </c>
      <c r="M3085" s="174">
        <f>IF(ISBLANK(Table1[[#This Row],[Fuel Used (in liters)]]),,Table1[[#This Row],[Distance Travelled (km)]]/Table1[[#This Row],[Fuel Used (in liters)]])</f>
        <v>0</v>
      </c>
    </row>
    <row r="3086" spans="2:13">
      <c r="B3086">
        <f>IF(ISBLANK(Table1[[#This Row],[Date]]), ,MONTH(Table1[[#This Row],[Date]]))</f>
        <v>0</v>
      </c>
      <c r="K3086" s="19">
        <f>Table1[[#This Row],[Final Meter Reading (km) ]]-Table1[[#This Row],[Initial Meter Reading (km) ]]</f>
        <v>0</v>
      </c>
      <c r="M3086" s="174">
        <f>IF(ISBLANK(Table1[[#This Row],[Fuel Used (in liters)]]),,Table1[[#This Row],[Distance Travelled (km)]]/Table1[[#This Row],[Fuel Used (in liters)]])</f>
        <v>0</v>
      </c>
    </row>
    <row r="3087" spans="2:13">
      <c r="B3087">
        <f>IF(ISBLANK(Table1[[#This Row],[Date]]), ,MONTH(Table1[[#This Row],[Date]]))</f>
        <v>0</v>
      </c>
      <c r="K3087" s="19">
        <f>Table1[[#This Row],[Final Meter Reading (km) ]]-Table1[[#This Row],[Initial Meter Reading (km) ]]</f>
        <v>0</v>
      </c>
      <c r="M3087" s="174">
        <f>IF(ISBLANK(Table1[[#This Row],[Fuel Used (in liters)]]),,Table1[[#This Row],[Distance Travelled (km)]]/Table1[[#This Row],[Fuel Used (in liters)]])</f>
        <v>0</v>
      </c>
    </row>
    <row r="3088" spans="2:13">
      <c r="B3088">
        <f>IF(ISBLANK(Table1[[#This Row],[Date]]), ,MONTH(Table1[[#This Row],[Date]]))</f>
        <v>0</v>
      </c>
      <c r="K3088" s="19">
        <f>Table1[[#This Row],[Final Meter Reading (km) ]]-Table1[[#This Row],[Initial Meter Reading (km) ]]</f>
        <v>0</v>
      </c>
      <c r="M3088" s="174">
        <f>IF(ISBLANK(Table1[[#This Row],[Fuel Used (in liters)]]),,Table1[[#This Row],[Distance Travelled (km)]]/Table1[[#This Row],[Fuel Used (in liters)]])</f>
        <v>0</v>
      </c>
    </row>
    <row r="3089" spans="2:13">
      <c r="B3089">
        <f>IF(ISBLANK(Table1[[#This Row],[Date]]), ,MONTH(Table1[[#This Row],[Date]]))</f>
        <v>0</v>
      </c>
      <c r="K3089" s="19">
        <f>Table1[[#This Row],[Final Meter Reading (km) ]]-Table1[[#This Row],[Initial Meter Reading (km) ]]</f>
        <v>0</v>
      </c>
      <c r="M3089" s="174">
        <f>IF(ISBLANK(Table1[[#This Row],[Fuel Used (in liters)]]),,Table1[[#This Row],[Distance Travelled (km)]]/Table1[[#This Row],[Fuel Used (in liters)]])</f>
        <v>0</v>
      </c>
    </row>
    <row r="3090" spans="2:13">
      <c r="B3090">
        <f>IF(ISBLANK(Table1[[#This Row],[Date]]), ,MONTH(Table1[[#This Row],[Date]]))</f>
        <v>0</v>
      </c>
      <c r="K3090" s="19">
        <f>Table1[[#This Row],[Final Meter Reading (km) ]]-Table1[[#This Row],[Initial Meter Reading (km) ]]</f>
        <v>0</v>
      </c>
      <c r="M3090" s="174">
        <f>IF(ISBLANK(Table1[[#This Row],[Fuel Used (in liters)]]),,Table1[[#This Row],[Distance Travelled (km)]]/Table1[[#This Row],[Fuel Used (in liters)]])</f>
        <v>0</v>
      </c>
    </row>
    <row r="3091" spans="2:13">
      <c r="B3091">
        <f>IF(ISBLANK(Table1[[#This Row],[Date]]), ,MONTH(Table1[[#This Row],[Date]]))</f>
        <v>0</v>
      </c>
      <c r="K3091" s="19">
        <f>Table1[[#This Row],[Final Meter Reading (km) ]]-Table1[[#This Row],[Initial Meter Reading (km) ]]</f>
        <v>0</v>
      </c>
      <c r="M3091" s="174">
        <f>IF(ISBLANK(Table1[[#This Row],[Fuel Used (in liters)]]),,Table1[[#This Row],[Distance Travelled (km)]]/Table1[[#This Row],[Fuel Used (in liters)]])</f>
        <v>0</v>
      </c>
    </row>
    <row r="3092" spans="2:13">
      <c r="B3092">
        <f>IF(ISBLANK(Table1[[#This Row],[Date]]), ,MONTH(Table1[[#This Row],[Date]]))</f>
        <v>0</v>
      </c>
      <c r="K3092" s="19">
        <f>Table1[[#This Row],[Final Meter Reading (km) ]]-Table1[[#This Row],[Initial Meter Reading (km) ]]</f>
        <v>0</v>
      </c>
      <c r="M3092" s="174">
        <f>IF(ISBLANK(Table1[[#This Row],[Fuel Used (in liters)]]),,Table1[[#This Row],[Distance Travelled (km)]]/Table1[[#This Row],[Fuel Used (in liters)]])</f>
        <v>0</v>
      </c>
    </row>
    <row r="3093" spans="2:13">
      <c r="B3093">
        <f>IF(ISBLANK(Table1[[#This Row],[Date]]), ,MONTH(Table1[[#This Row],[Date]]))</f>
        <v>0</v>
      </c>
      <c r="K3093" s="19">
        <f>Table1[[#This Row],[Final Meter Reading (km) ]]-Table1[[#This Row],[Initial Meter Reading (km) ]]</f>
        <v>0</v>
      </c>
      <c r="M3093" s="174">
        <f>IF(ISBLANK(Table1[[#This Row],[Fuel Used (in liters)]]),,Table1[[#This Row],[Distance Travelled (km)]]/Table1[[#This Row],[Fuel Used (in liters)]])</f>
        <v>0</v>
      </c>
    </row>
    <row r="3094" spans="2:13">
      <c r="B3094">
        <f>IF(ISBLANK(Table1[[#This Row],[Date]]), ,MONTH(Table1[[#This Row],[Date]]))</f>
        <v>0</v>
      </c>
      <c r="K3094" s="19">
        <f>Table1[[#This Row],[Final Meter Reading (km) ]]-Table1[[#This Row],[Initial Meter Reading (km) ]]</f>
        <v>0</v>
      </c>
      <c r="M3094" s="174">
        <f>IF(ISBLANK(Table1[[#This Row],[Fuel Used (in liters)]]),,Table1[[#This Row],[Distance Travelled (km)]]/Table1[[#This Row],[Fuel Used (in liters)]])</f>
        <v>0</v>
      </c>
    </row>
    <row r="3095" spans="2:13">
      <c r="B3095">
        <f>IF(ISBLANK(Table1[[#This Row],[Date]]), ,MONTH(Table1[[#This Row],[Date]]))</f>
        <v>0</v>
      </c>
      <c r="K3095" s="19">
        <f>Table1[[#This Row],[Final Meter Reading (km) ]]-Table1[[#This Row],[Initial Meter Reading (km) ]]</f>
        <v>0</v>
      </c>
      <c r="M3095" s="174">
        <f>IF(ISBLANK(Table1[[#This Row],[Fuel Used (in liters)]]),,Table1[[#This Row],[Distance Travelled (km)]]/Table1[[#This Row],[Fuel Used (in liters)]])</f>
        <v>0</v>
      </c>
    </row>
    <row r="3096" spans="2:13">
      <c r="B3096">
        <f>IF(ISBLANK(Table1[[#This Row],[Date]]), ,MONTH(Table1[[#This Row],[Date]]))</f>
        <v>0</v>
      </c>
      <c r="K3096" s="19">
        <f>Table1[[#This Row],[Final Meter Reading (km) ]]-Table1[[#This Row],[Initial Meter Reading (km) ]]</f>
        <v>0</v>
      </c>
      <c r="M3096" s="174">
        <f>IF(ISBLANK(Table1[[#This Row],[Fuel Used (in liters)]]),,Table1[[#This Row],[Distance Travelled (km)]]/Table1[[#This Row],[Fuel Used (in liters)]])</f>
        <v>0</v>
      </c>
    </row>
    <row r="3097" spans="2:13">
      <c r="B3097">
        <f>IF(ISBLANK(Table1[[#This Row],[Date]]), ,MONTH(Table1[[#This Row],[Date]]))</f>
        <v>0</v>
      </c>
      <c r="K3097" s="19">
        <f>Table1[[#This Row],[Final Meter Reading (km) ]]-Table1[[#This Row],[Initial Meter Reading (km) ]]</f>
        <v>0</v>
      </c>
      <c r="M3097" s="174">
        <f>IF(ISBLANK(Table1[[#This Row],[Fuel Used (in liters)]]),,Table1[[#This Row],[Distance Travelled (km)]]/Table1[[#This Row],[Fuel Used (in liters)]])</f>
        <v>0</v>
      </c>
    </row>
    <row r="3098" spans="2:13">
      <c r="B3098">
        <f>IF(ISBLANK(Table1[[#This Row],[Date]]), ,MONTH(Table1[[#This Row],[Date]]))</f>
        <v>0</v>
      </c>
      <c r="K3098" s="19">
        <f>Table1[[#This Row],[Final Meter Reading (km) ]]-Table1[[#This Row],[Initial Meter Reading (km) ]]</f>
        <v>0</v>
      </c>
      <c r="M3098" s="174">
        <f>IF(ISBLANK(Table1[[#This Row],[Fuel Used (in liters)]]),,Table1[[#This Row],[Distance Travelled (km)]]/Table1[[#This Row],[Fuel Used (in liters)]])</f>
        <v>0</v>
      </c>
    </row>
    <row r="3099" spans="2:13">
      <c r="B3099">
        <f>IF(ISBLANK(Table1[[#This Row],[Date]]), ,MONTH(Table1[[#This Row],[Date]]))</f>
        <v>0</v>
      </c>
      <c r="K3099" s="19">
        <f>Table1[[#This Row],[Final Meter Reading (km) ]]-Table1[[#This Row],[Initial Meter Reading (km) ]]</f>
        <v>0</v>
      </c>
      <c r="M3099" s="174">
        <f>IF(ISBLANK(Table1[[#This Row],[Fuel Used (in liters)]]),,Table1[[#This Row],[Distance Travelled (km)]]/Table1[[#This Row],[Fuel Used (in liters)]])</f>
        <v>0</v>
      </c>
    </row>
    <row r="3100" spans="2:13">
      <c r="B3100">
        <f>IF(ISBLANK(Table1[[#This Row],[Date]]), ,MONTH(Table1[[#This Row],[Date]]))</f>
        <v>0</v>
      </c>
      <c r="K3100" s="19">
        <f>Table1[[#This Row],[Final Meter Reading (km) ]]-Table1[[#This Row],[Initial Meter Reading (km) ]]</f>
        <v>0</v>
      </c>
      <c r="M3100" s="174">
        <f>IF(ISBLANK(Table1[[#This Row],[Fuel Used (in liters)]]),,Table1[[#This Row],[Distance Travelled (km)]]/Table1[[#This Row],[Fuel Used (in liters)]])</f>
        <v>0</v>
      </c>
    </row>
    <row r="3101" spans="2:13">
      <c r="B3101">
        <f>IF(ISBLANK(Table1[[#This Row],[Date]]), ,MONTH(Table1[[#This Row],[Date]]))</f>
        <v>0</v>
      </c>
      <c r="K3101" s="19">
        <f>Table1[[#This Row],[Final Meter Reading (km) ]]-Table1[[#This Row],[Initial Meter Reading (km) ]]</f>
        <v>0</v>
      </c>
      <c r="M3101" s="174">
        <f>IF(ISBLANK(Table1[[#This Row],[Fuel Used (in liters)]]),,Table1[[#This Row],[Distance Travelled (km)]]/Table1[[#This Row],[Fuel Used (in liters)]])</f>
        <v>0</v>
      </c>
    </row>
    <row r="3102" spans="2:13">
      <c r="B3102">
        <f>IF(ISBLANK(Table1[[#This Row],[Date]]), ,MONTH(Table1[[#This Row],[Date]]))</f>
        <v>0</v>
      </c>
      <c r="K3102" s="19">
        <f>Table1[[#This Row],[Final Meter Reading (km) ]]-Table1[[#This Row],[Initial Meter Reading (km) ]]</f>
        <v>0</v>
      </c>
      <c r="M3102" s="174">
        <f>IF(ISBLANK(Table1[[#This Row],[Fuel Used (in liters)]]),,Table1[[#This Row],[Distance Travelled (km)]]/Table1[[#This Row],[Fuel Used (in liters)]])</f>
        <v>0</v>
      </c>
    </row>
    <row r="3103" spans="2:13">
      <c r="B3103">
        <f>IF(ISBLANK(Table1[[#This Row],[Date]]), ,MONTH(Table1[[#This Row],[Date]]))</f>
        <v>0</v>
      </c>
      <c r="K3103" s="19">
        <f>Table1[[#This Row],[Final Meter Reading (km) ]]-Table1[[#This Row],[Initial Meter Reading (km) ]]</f>
        <v>0</v>
      </c>
      <c r="M3103" s="174">
        <f>IF(ISBLANK(Table1[[#This Row],[Fuel Used (in liters)]]),,Table1[[#This Row],[Distance Travelled (km)]]/Table1[[#This Row],[Fuel Used (in liters)]])</f>
        <v>0</v>
      </c>
    </row>
    <row r="3104" spans="2:13">
      <c r="B3104">
        <f>IF(ISBLANK(Table1[[#This Row],[Date]]), ,MONTH(Table1[[#This Row],[Date]]))</f>
        <v>0</v>
      </c>
      <c r="K3104" s="19">
        <f>Table1[[#This Row],[Final Meter Reading (km) ]]-Table1[[#This Row],[Initial Meter Reading (km) ]]</f>
        <v>0</v>
      </c>
      <c r="M3104" s="174">
        <f>IF(ISBLANK(Table1[[#This Row],[Fuel Used (in liters)]]),,Table1[[#This Row],[Distance Travelled (km)]]/Table1[[#This Row],[Fuel Used (in liters)]])</f>
        <v>0</v>
      </c>
    </row>
    <row r="3105" spans="2:13">
      <c r="B3105">
        <f>IF(ISBLANK(Table1[[#This Row],[Date]]), ,MONTH(Table1[[#This Row],[Date]]))</f>
        <v>0</v>
      </c>
      <c r="K3105" s="19">
        <f>Table1[[#This Row],[Final Meter Reading (km) ]]-Table1[[#This Row],[Initial Meter Reading (km) ]]</f>
        <v>0</v>
      </c>
      <c r="M3105" s="174">
        <f>IF(ISBLANK(Table1[[#This Row],[Fuel Used (in liters)]]),,Table1[[#This Row],[Distance Travelled (km)]]/Table1[[#This Row],[Fuel Used (in liters)]])</f>
        <v>0</v>
      </c>
    </row>
    <row r="3106" spans="2:13">
      <c r="B3106">
        <f>IF(ISBLANK(Table1[[#This Row],[Date]]), ,MONTH(Table1[[#This Row],[Date]]))</f>
        <v>0</v>
      </c>
      <c r="K3106" s="19">
        <f>Table1[[#This Row],[Final Meter Reading (km) ]]-Table1[[#This Row],[Initial Meter Reading (km) ]]</f>
        <v>0</v>
      </c>
      <c r="M3106" s="174">
        <f>IF(ISBLANK(Table1[[#This Row],[Fuel Used (in liters)]]),,Table1[[#This Row],[Distance Travelled (km)]]/Table1[[#This Row],[Fuel Used (in liters)]])</f>
        <v>0</v>
      </c>
    </row>
    <row r="3107" spans="2:13">
      <c r="B3107">
        <f>IF(ISBLANK(Table1[[#This Row],[Date]]), ,MONTH(Table1[[#This Row],[Date]]))</f>
        <v>0</v>
      </c>
      <c r="K3107" s="19">
        <f>Table1[[#This Row],[Final Meter Reading (km) ]]-Table1[[#This Row],[Initial Meter Reading (km) ]]</f>
        <v>0</v>
      </c>
      <c r="M3107" s="174">
        <f>IF(ISBLANK(Table1[[#This Row],[Fuel Used (in liters)]]),,Table1[[#This Row],[Distance Travelled (km)]]/Table1[[#This Row],[Fuel Used (in liters)]])</f>
        <v>0</v>
      </c>
    </row>
    <row r="3108" spans="2:13">
      <c r="B3108">
        <f>IF(ISBLANK(Table1[[#This Row],[Date]]), ,MONTH(Table1[[#This Row],[Date]]))</f>
        <v>0</v>
      </c>
      <c r="K3108" s="19">
        <f>Table1[[#This Row],[Final Meter Reading (km) ]]-Table1[[#This Row],[Initial Meter Reading (km) ]]</f>
        <v>0</v>
      </c>
      <c r="M3108" s="174">
        <f>IF(ISBLANK(Table1[[#This Row],[Fuel Used (in liters)]]),,Table1[[#This Row],[Distance Travelled (km)]]/Table1[[#This Row],[Fuel Used (in liters)]])</f>
        <v>0</v>
      </c>
    </row>
    <row r="3109" spans="2:13">
      <c r="B3109">
        <f>IF(ISBLANK(Table1[[#This Row],[Date]]), ,MONTH(Table1[[#This Row],[Date]]))</f>
        <v>0</v>
      </c>
      <c r="K3109" s="19">
        <f>Table1[[#This Row],[Final Meter Reading (km) ]]-Table1[[#This Row],[Initial Meter Reading (km) ]]</f>
        <v>0</v>
      </c>
      <c r="M3109" s="174">
        <f>IF(ISBLANK(Table1[[#This Row],[Fuel Used (in liters)]]),,Table1[[#This Row],[Distance Travelled (km)]]/Table1[[#This Row],[Fuel Used (in liters)]])</f>
        <v>0</v>
      </c>
    </row>
    <row r="3110" spans="2:13">
      <c r="B3110">
        <f>IF(ISBLANK(Table1[[#This Row],[Date]]), ,MONTH(Table1[[#This Row],[Date]]))</f>
        <v>0</v>
      </c>
      <c r="K3110" s="19">
        <f>Table1[[#This Row],[Final Meter Reading (km) ]]-Table1[[#This Row],[Initial Meter Reading (km) ]]</f>
        <v>0</v>
      </c>
      <c r="M3110" s="174">
        <f>IF(ISBLANK(Table1[[#This Row],[Fuel Used (in liters)]]),,Table1[[#This Row],[Distance Travelled (km)]]/Table1[[#This Row],[Fuel Used (in liters)]])</f>
        <v>0</v>
      </c>
    </row>
    <row r="3111" spans="2:13">
      <c r="B3111">
        <f>IF(ISBLANK(Table1[[#This Row],[Date]]), ,MONTH(Table1[[#This Row],[Date]]))</f>
        <v>0</v>
      </c>
      <c r="K3111" s="19">
        <f>Table1[[#This Row],[Final Meter Reading (km) ]]-Table1[[#This Row],[Initial Meter Reading (km) ]]</f>
        <v>0</v>
      </c>
      <c r="M3111" s="174">
        <f>IF(ISBLANK(Table1[[#This Row],[Fuel Used (in liters)]]),,Table1[[#This Row],[Distance Travelled (km)]]/Table1[[#This Row],[Fuel Used (in liters)]])</f>
        <v>0</v>
      </c>
    </row>
    <row r="3112" spans="2:13">
      <c r="B3112">
        <f>IF(ISBLANK(Table1[[#This Row],[Date]]), ,MONTH(Table1[[#This Row],[Date]]))</f>
        <v>0</v>
      </c>
      <c r="K3112" s="19">
        <f>Table1[[#This Row],[Final Meter Reading (km) ]]-Table1[[#This Row],[Initial Meter Reading (km) ]]</f>
        <v>0</v>
      </c>
      <c r="M3112" s="174">
        <f>IF(ISBLANK(Table1[[#This Row],[Fuel Used (in liters)]]),,Table1[[#This Row],[Distance Travelled (km)]]/Table1[[#This Row],[Fuel Used (in liters)]])</f>
        <v>0</v>
      </c>
    </row>
    <row r="3113" spans="2:13">
      <c r="B3113">
        <f>IF(ISBLANK(Table1[[#This Row],[Date]]), ,MONTH(Table1[[#This Row],[Date]]))</f>
        <v>0</v>
      </c>
      <c r="K3113" s="19">
        <f>Table1[[#This Row],[Final Meter Reading (km) ]]-Table1[[#This Row],[Initial Meter Reading (km) ]]</f>
        <v>0</v>
      </c>
      <c r="M3113" s="174">
        <f>IF(ISBLANK(Table1[[#This Row],[Fuel Used (in liters)]]),,Table1[[#This Row],[Distance Travelled (km)]]/Table1[[#This Row],[Fuel Used (in liters)]])</f>
        <v>0</v>
      </c>
    </row>
    <row r="3114" spans="2:13">
      <c r="B3114">
        <f>IF(ISBLANK(Table1[[#This Row],[Date]]), ,MONTH(Table1[[#This Row],[Date]]))</f>
        <v>0</v>
      </c>
      <c r="K3114" s="19">
        <f>Table1[[#This Row],[Final Meter Reading (km) ]]-Table1[[#This Row],[Initial Meter Reading (km) ]]</f>
        <v>0</v>
      </c>
      <c r="M3114" s="174">
        <f>IF(ISBLANK(Table1[[#This Row],[Fuel Used (in liters)]]),,Table1[[#This Row],[Distance Travelled (km)]]/Table1[[#This Row],[Fuel Used (in liters)]])</f>
        <v>0</v>
      </c>
    </row>
    <row r="3115" spans="2:13">
      <c r="B3115">
        <f>IF(ISBLANK(Table1[[#This Row],[Date]]), ,MONTH(Table1[[#This Row],[Date]]))</f>
        <v>0</v>
      </c>
      <c r="K3115" s="19">
        <f>Table1[[#This Row],[Final Meter Reading (km) ]]-Table1[[#This Row],[Initial Meter Reading (km) ]]</f>
        <v>0</v>
      </c>
      <c r="M3115" s="174">
        <f>IF(ISBLANK(Table1[[#This Row],[Fuel Used (in liters)]]),,Table1[[#This Row],[Distance Travelled (km)]]/Table1[[#This Row],[Fuel Used (in liters)]])</f>
        <v>0</v>
      </c>
    </row>
    <row r="3116" spans="2:13">
      <c r="B3116">
        <f>IF(ISBLANK(Table1[[#This Row],[Date]]), ,MONTH(Table1[[#This Row],[Date]]))</f>
        <v>0</v>
      </c>
      <c r="K3116" s="19">
        <f>Table1[[#This Row],[Final Meter Reading (km) ]]-Table1[[#This Row],[Initial Meter Reading (km) ]]</f>
        <v>0</v>
      </c>
      <c r="M3116" s="174">
        <f>IF(ISBLANK(Table1[[#This Row],[Fuel Used (in liters)]]),,Table1[[#This Row],[Distance Travelled (km)]]/Table1[[#This Row],[Fuel Used (in liters)]])</f>
        <v>0</v>
      </c>
    </row>
    <row r="3117" spans="2:13">
      <c r="B3117">
        <f>IF(ISBLANK(Table1[[#This Row],[Date]]), ,MONTH(Table1[[#This Row],[Date]]))</f>
        <v>0</v>
      </c>
      <c r="K3117" s="19">
        <f>Table1[[#This Row],[Final Meter Reading (km) ]]-Table1[[#This Row],[Initial Meter Reading (km) ]]</f>
        <v>0</v>
      </c>
      <c r="M3117" s="174">
        <f>IF(ISBLANK(Table1[[#This Row],[Fuel Used (in liters)]]),,Table1[[#This Row],[Distance Travelled (km)]]/Table1[[#This Row],[Fuel Used (in liters)]])</f>
        <v>0</v>
      </c>
    </row>
    <row r="3118" spans="2:13">
      <c r="B3118">
        <f>IF(ISBLANK(Table1[[#This Row],[Date]]), ,MONTH(Table1[[#This Row],[Date]]))</f>
        <v>0</v>
      </c>
      <c r="K3118" s="19">
        <f>Table1[[#This Row],[Final Meter Reading (km) ]]-Table1[[#This Row],[Initial Meter Reading (km) ]]</f>
        <v>0</v>
      </c>
      <c r="M3118" s="174">
        <f>IF(ISBLANK(Table1[[#This Row],[Fuel Used (in liters)]]),,Table1[[#This Row],[Distance Travelled (km)]]/Table1[[#This Row],[Fuel Used (in liters)]])</f>
        <v>0</v>
      </c>
    </row>
    <row r="3119" spans="2:13">
      <c r="B3119">
        <f>IF(ISBLANK(Table1[[#This Row],[Date]]), ,MONTH(Table1[[#This Row],[Date]]))</f>
        <v>0</v>
      </c>
      <c r="K3119" s="19">
        <f>Table1[[#This Row],[Final Meter Reading (km) ]]-Table1[[#This Row],[Initial Meter Reading (km) ]]</f>
        <v>0</v>
      </c>
      <c r="M3119" s="174">
        <f>IF(ISBLANK(Table1[[#This Row],[Fuel Used (in liters)]]),,Table1[[#This Row],[Distance Travelled (km)]]/Table1[[#This Row],[Fuel Used (in liters)]])</f>
        <v>0</v>
      </c>
    </row>
    <row r="3120" spans="2:13">
      <c r="B3120">
        <f>IF(ISBLANK(Table1[[#This Row],[Date]]), ,MONTH(Table1[[#This Row],[Date]]))</f>
        <v>0</v>
      </c>
      <c r="K3120" s="19">
        <f>Table1[[#This Row],[Final Meter Reading (km) ]]-Table1[[#This Row],[Initial Meter Reading (km) ]]</f>
        <v>0</v>
      </c>
      <c r="M3120" s="174">
        <f>IF(ISBLANK(Table1[[#This Row],[Fuel Used (in liters)]]),,Table1[[#This Row],[Distance Travelled (km)]]/Table1[[#This Row],[Fuel Used (in liters)]])</f>
        <v>0</v>
      </c>
    </row>
    <row r="3121" spans="2:13">
      <c r="B3121">
        <f>IF(ISBLANK(Table1[[#This Row],[Date]]), ,MONTH(Table1[[#This Row],[Date]]))</f>
        <v>0</v>
      </c>
      <c r="K3121" s="19">
        <f>Table1[[#This Row],[Final Meter Reading (km) ]]-Table1[[#This Row],[Initial Meter Reading (km) ]]</f>
        <v>0</v>
      </c>
      <c r="M3121" s="174">
        <f>IF(ISBLANK(Table1[[#This Row],[Fuel Used (in liters)]]),,Table1[[#This Row],[Distance Travelled (km)]]/Table1[[#This Row],[Fuel Used (in liters)]])</f>
        <v>0</v>
      </c>
    </row>
    <row r="3122" spans="2:13">
      <c r="B3122">
        <f>IF(ISBLANK(Table1[[#This Row],[Date]]), ,MONTH(Table1[[#This Row],[Date]]))</f>
        <v>0</v>
      </c>
      <c r="K3122" s="19">
        <f>Table1[[#This Row],[Final Meter Reading (km) ]]-Table1[[#This Row],[Initial Meter Reading (km) ]]</f>
        <v>0</v>
      </c>
      <c r="M3122" s="174">
        <f>IF(ISBLANK(Table1[[#This Row],[Fuel Used (in liters)]]),,Table1[[#This Row],[Distance Travelled (km)]]/Table1[[#This Row],[Fuel Used (in liters)]])</f>
        <v>0</v>
      </c>
    </row>
    <row r="3123" spans="2:13">
      <c r="B3123">
        <f>IF(ISBLANK(Table1[[#This Row],[Date]]), ,MONTH(Table1[[#This Row],[Date]]))</f>
        <v>0</v>
      </c>
      <c r="K3123" s="19">
        <f>Table1[[#This Row],[Final Meter Reading (km) ]]-Table1[[#This Row],[Initial Meter Reading (km) ]]</f>
        <v>0</v>
      </c>
      <c r="M3123" s="174">
        <f>IF(ISBLANK(Table1[[#This Row],[Fuel Used (in liters)]]),,Table1[[#This Row],[Distance Travelled (km)]]/Table1[[#This Row],[Fuel Used (in liters)]])</f>
        <v>0</v>
      </c>
    </row>
    <row r="3124" spans="2:13">
      <c r="B3124">
        <f>IF(ISBLANK(Table1[[#This Row],[Date]]), ,MONTH(Table1[[#This Row],[Date]]))</f>
        <v>0</v>
      </c>
      <c r="K3124" s="19">
        <f>Table1[[#This Row],[Final Meter Reading (km) ]]-Table1[[#This Row],[Initial Meter Reading (km) ]]</f>
        <v>0</v>
      </c>
      <c r="M3124" s="174">
        <f>IF(ISBLANK(Table1[[#This Row],[Fuel Used (in liters)]]),,Table1[[#This Row],[Distance Travelled (km)]]/Table1[[#This Row],[Fuel Used (in liters)]])</f>
        <v>0</v>
      </c>
    </row>
    <row r="3125" spans="2:13">
      <c r="B3125">
        <f>IF(ISBLANK(Table1[[#This Row],[Date]]), ,MONTH(Table1[[#This Row],[Date]]))</f>
        <v>0</v>
      </c>
      <c r="K3125" s="19">
        <f>Table1[[#This Row],[Final Meter Reading (km) ]]-Table1[[#This Row],[Initial Meter Reading (km) ]]</f>
        <v>0</v>
      </c>
      <c r="M3125" s="174">
        <f>IF(ISBLANK(Table1[[#This Row],[Fuel Used (in liters)]]),,Table1[[#This Row],[Distance Travelled (km)]]/Table1[[#This Row],[Fuel Used (in liters)]])</f>
        <v>0</v>
      </c>
    </row>
    <row r="3126" spans="2:13">
      <c r="B3126">
        <f>IF(ISBLANK(Table1[[#This Row],[Date]]), ,MONTH(Table1[[#This Row],[Date]]))</f>
        <v>0</v>
      </c>
      <c r="K3126" s="19">
        <f>Table1[[#This Row],[Final Meter Reading (km) ]]-Table1[[#This Row],[Initial Meter Reading (km) ]]</f>
        <v>0</v>
      </c>
      <c r="M3126" s="174">
        <f>IF(ISBLANK(Table1[[#This Row],[Fuel Used (in liters)]]),,Table1[[#This Row],[Distance Travelled (km)]]/Table1[[#This Row],[Fuel Used (in liters)]])</f>
        <v>0</v>
      </c>
    </row>
    <row r="3127" spans="2:13">
      <c r="B3127">
        <f>IF(ISBLANK(Table1[[#This Row],[Date]]), ,MONTH(Table1[[#This Row],[Date]]))</f>
        <v>0</v>
      </c>
      <c r="K3127" s="19">
        <f>Table1[[#This Row],[Final Meter Reading (km) ]]-Table1[[#This Row],[Initial Meter Reading (km) ]]</f>
        <v>0</v>
      </c>
      <c r="M3127" s="174">
        <f>IF(ISBLANK(Table1[[#This Row],[Fuel Used (in liters)]]),,Table1[[#This Row],[Distance Travelled (km)]]/Table1[[#This Row],[Fuel Used (in liters)]])</f>
        <v>0</v>
      </c>
    </row>
    <row r="3128" spans="2:13">
      <c r="B3128">
        <f>IF(ISBLANK(Table1[[#This Row],[Date]]), ,MONTH(Table1[[#This Row],[Date]]))</f>
        <v>0</v>
      </c>
      <c r="K3128" s="19">
        <f>Table1[[#This Row],[Final Meter Reading (km) ]]-Table1[[#This Row],[Initial Meter Reading (km) ]]</f>
        <v>0</v>
      </c>
      <c r="M3128" s="174">
        <f>IF(ISBLANK(Table1[[#This Row],[Fuel Used (in liters)]]),,Table1[[#This Row],[Distance Travelled (km)]]/Table1[[#This Row],[Fuel Used (in liters)]])</f>
        <v>0</v>
      </c>
    </row>
    <row r="3129" spans="2:13">
      <c r="B3129">
        <f>IF(ISBLANK(Table1[[#This Row],[Date]]), ,MONTH(Table1[[#This Row],[Date]]))</f>
        <v>0</v>
      </c>
      <c r="K3129" s="19">
        <f>Table1[[#This Row],[Final Meter Reading (km) ]]-Table1[[#This Row],[Initial Meter Reading (km) ]]</f>
        <v>0</v>
      </c>
      <c r="M3129" s="174">
        <f>IF(ISBLANK(Table1[[#This Row],[Fuel Used (in liters)]]),,Table1[[#This Row],[Distance Travelled (km)]]/Table1[[#This Row],[Fuel Used (in liters)]])</f>
        <v>0</v>
      </c>
    </row>
    <row r="3130" spans="2:13">
      <c r="B3130">
        <f>IF(ISBLANK(Table1[[#This Row],[Date]]), ,MONTH(Table1[[#This Row],[Date]]))</f>
        <v>0</v>
      </c>
      <c r="K3130" s="19">
        <f>Table1[[#This Row],[Final Meter Reading (km) ]]-Table1[[#This Row],[Initial Meter Reading (km) ]]</f>
        <v>0</v>
      </c>
      <c r="M3130" s="174">
        <f>IF(ISBLANK(Table1[[#This Row],[Fuel Used (in liters)]]),,Table1[[#This Row],[Distance Travelled (km)]]/Table1[[#This Row],[Fuel Used (in liters)]])</f>
        <v>0</v>
      </c>
    </row>
    <row r="3131" spans="2:13">
      <c r="B3131">
        <f>IF(ISBLANK(Table1[[#This Row],[Date]]), ,MONTH(Table1[[#This Row],[Date]]))</f>
        <v>0</v>
      </c>
      <c r="K3131" s="19">
        <f>Table1[[#This Row],[Final Meter Reading (km) ]]-Table1[[#This Row],[Initial Meter Reading (km) ]]</f>
        <v>0</v>
      </c>
      <c r="M3131" s="174">
        <f>IF(ISBLANK(Table1[[#This Row],[Fuel Used (in liters)]]),,Table1[[#This Row],[Distance Travelled (km)]]/Table1[[#This Row],[Fuel Used (in liters)]])</f>
        <v>0</v>
      </c>
    </row>
    <row r="3132" spans="2:13">
      <c r="B3132">
        <f>IF(ISBLANK(Table1[[#This Row],[Date]]), ,MONTH(Table1[[#This Row],[Date]]))</f>
        <v>0</v>
      </c>
      <c r="K3132" s="19">
        <f>Table1[[#This Row],[Final Meter Reading (km) ]]-Table1[[#This Row],[Initial Meter Reading (km) ]]</f>
        <v>0</v>
      </c>
      <c r="M3132" s="174">
        <f>IF(ISBLANK(Table1[[#This Row],[Fuel Used (in liters)]]),,Table1[[#This Row],[Distance Travelled (km)]]/Table1[[#This Row],[Fuel Used (in liters)]])</f>
        <v>0</v>
      </c>
    </row>
    <row r="3133" spans="2:13">
      <c r="B3133">
        <f>IF(ISBLANK(Table1[[#This Row],[Date]]), ,MONTH(Table1[[#This Row],[Date]]))</f>
        <v>0</v>
      </c>
      <c r="K3133" s="19">
        <f>Table1[[#This Row],[Final Meter Reading (km) ]]-Table1[[#This Row],[Initial Meter Reading (km) ]]</f>
        <v>0</v>
      </c>
      <c r="M3133" s="174">
        <f>IF(ISBLANK(Table1[[#This Row],[Fuel Used (in liters)]]),,Table1[[#This Row],[Distance Travelled (km)]]/Table1[[#This Row],[Fuel Used (in liters)]])</f>
        <v>0</v>
      </c>
    </row>
    <row r="3134" spans="2:13">
      <c r="B3134">
        <f>IF(ISBLANK(Table1[[#This Row],[Date]]), ,MONTH(Table1[[#This Row],[Date]]))</f>
        <v>0</v>
      </c>
      <c r="K3134" s="19">
        <f>Table1[[#This Row],[Final Meter Reading (km) ]]-Table1[[#This Row],[Initial Meter Reading (km) ]]</f>
        <v>0</v>
      </c>
      <c r="M3134" s="174">
        <f>IF(ISBLANK(Table1[[#This Row],[Fuel Used (in liters)]]),,Table1[[#This Row],[Distance Travelled (km)]]/Table1[[#This Row],[Fuel Used (in liters)]])</f>
        <v>0</v>
      </c>
    </row>
    <row r="3135" spans="2:13">
      <c r="B3135">
        <f>IF(ISBLANK(Table1[[#This Row],[Date]]), ,MONTH(Table1[[#This Row],[Date]]))</f>
        <v>0</v>
      </c>
      <c r="K3135" s="19">
        <f>Table1[[#This Row],[Final Meter Reading (km) ]]-Table1[[#This Row],[Initial Meter Reading (km) ]]</f>
        <v>0</v>
      </c>
      <c r="M3135" s="174">
        <f>IF(ISBLANK(Table1[[#This Row],[Fuel Used (in liters)]]),,Table1[[#This Row],[Distance Travelled (km)]]/Table1[[#This Row],[Fuel Used (in liters)]])</f>
        <v>0</v>
      </c>
    </row>
    <row r="3136" spans="2:13">
      <c r="B3136">
        <f>IF(ISBLANK(Table1[[#This Row],[Date]]), ,MONTH(Table1[[#This Row],[Date]]))</f>
        <v>0</v>
      </c>
      <c r="K3136" s="19">
        <f>Table1[[#This Row],[Final Meter Reading (km) ]]-Table1[[#This Row],[Initial Meter Reading (km) ]]</f>
        <v>0</v>
      </c>
      <c r="M3136" s="174">
        <f>IF(ISBLANK(Table1[[#This Row],[Fuel Used (in liters)]]),,Table1[[#This Row],[Distance Travelled (km)]]/Table1[[#This Row],[Fuel Used (in liters)]])</f>
        <v>0</v>
      </c>
    </row>
    <row r="3137" spans="2:13">
      <c r="B3137">
        <f>IF(ISBLANK(Table1[[#This Row],[Date]]), ,MONTH(Table1[[#This Row],[Date]]))</f>
        <v>0</v>
      </c>
      <c r="K3137" s="19">
        <f>Table1[[#This Row],[Final Meter Reading (km) ]]-Table1[[#This Row],[Initial Meter Reading (km) ]]</f>
        <v>0</v>
      </c>
      <c r="M3137" s="174">
        <f>IF(ISBLANK(Table1[[#This Row],[Fuel Used (in liters)]]),,Table1[[#This Row],[Distance Travelled (km)]]/Table1[[#This Row],[Fuel Used (in liters)]])</f>
        <v>0</v>
      </c>
    </row>
    <row r="3138" spans="2:13">
      <c r="B3138">
        <f>IF(ISBLANK(Table1[[#This Row],[Date]]), ,MONTH(Table1[[#This Row],[Date]]))</f>
        <v>0</v>
      </c>
      <c r="K3138" s="19">
        <f>Table1[[#This Row],[Final Meter Reading (km) ]]-Table1[[#This Row],[Initial Meter Reading (km) ]]</f>
        <v>0</v>
      </c>
      <c r="M3138" s="174">
        <f>IF(ISBLANK(Table1[[#This Row],[Fuel Used (in liters)]]),,Table1[[#This Row],[Distance Travelled (km)]]/Table1[[#This Row],[Fuel Used (in liters)]])</f>
        <v>0</v>
      </c>
    </row>
    <row r="3139" spans="2:13">
      <c r="B3139">
        <f>IF(ISBLANK(Table1[[#This Row],[Date]]), ,MONTH(Table1[[#This Row],[Date]]))</f>
        <v>0</v>
      </c>
      <c r="K3139" s="19">
        <f>Table1[[#This Row],[Final Meter Reading (km) ]]-Table1[[#This Row],[Initial Meter Reading (km) ]]</f>
        <v>0</v>
      </c>
      <c r="M3139" s="174">
        <f>IF(ISBLANK(Table1[[#This Row],[Fuel Used (in liters)]]),,Table1[[#This Row],[Distance Travelled (km)]]/Table1[[#This Row],[Fuel Used (in liters)]])</f>
        <v>0</v>
      </c>
    </row>
    <row r="3140" spans="2:13">
      <c r="B3140">
        <f>IF(ISBLANK(Table1[[#This Row],[Date]]), ,MONTH(Table1[[#This Row],[Date]]))</f>
        <v>0</v>
      </c>
      <c r="K3140" s="19">
        <f>Table1[[#This Row],[Final Meter Reading (km) ]]-Table1[[#This Row],[Initial Meter Reading (km) ]]</f>
        <v>0</v>
      </c>
      <c r="M3140" s="174">
        <f>IF(ISBLANK(Table1[[#This Row],[Fuel Used (in liters)]]),,Table1[[#This Row],[Distance Travelled (km)]]/Table1[[#This Row],[Fuel Used (in liters)]])</f>
        <v>0</v>
      </c>
    </row>
    <row r="3141" spans="2:13">
      <c r="B3141">
        <f>IF(ISBLANK(Table1[[#This Row],[Date]]), ,MONTH(Table1[[#This Row],[Date]]))</f>
        <v>0</v>
      </c>
      <c r="K3141" s="19">
        <f>Table1[[#This Row],[Final Meter Reading (km) ]]-Table1[[#This Row],[Initial Meter Reading (km) ]]</f>
        <v>0</v>
      </c>
      <c r="M3141" s="174">
        <f>IF(ISBLANK(Table1[[#This Row],[Fuel Used (in liters)]]),,Table1[[#This Row],[Distance Travelled (km)]]/Table1[[#This Row],[Fuel Used (in liters)]])</f>
        <v>0</v>
      </c>
    </row>
    <row r="3142" spans="2:13">
      <c r="B3142">
        <f>IF(ISBLANK(Table1[[#This Row],[Date]]), ,MONTH(Table1[[#This Row],[Date]]))</f>
        <v>0</v>
      </c>
      <c r="K3142" s="19">
        <f>Table1[[#This Row],[Final Meter Reading (km) ]]-Table1[[#This Row],[Initial Meter Reading (km) ]]</f>
        <v>0</v>
      </c>
      <c r="M3142" s="174">
        <f>IF(ISBLANK(Table1[[#This Row],[Fuel Used (in liters)]]),,Table1[[#This Row],[Distance Travelled (km)]]/Table1[[#This Row],[Fuel Used (in liters)]])</f>
        <v>0</v>
      </c>
    </row>
    <row r="3143" spans="2:13">
      <c r="B3143">
        <f>IF(ISBLANK(Table1[[#This Row],[Date]]), ,MONTH(Table1[[#This Row],[Date]]))</f>
        <v>0</v>
      </c>
      <c r="K3143" s="19">
        <f>Table1[[#This Row],[Final Meter Reading (km) ]]-Table1[[#This Row],[Initial Meter Reading (km) ]]</f>
        <v>0</v>
      </c>
      <c r="M3143" s="174">
        <f>IF(ISBLANK(Table1[[#This Row],[Fuel Used (in liters)]]),,Table1[[#This Row],[Distance Travelled (km)]]/Table1[[#This Row],[Fuel Used (in liters)]])</f>
        <v>0</v>
      </c>
    </row>
    <row r="3144" spans="2:13">
      <c r="B3144">
        <f>IF(ISBLANK(Table1[[#This Row],[Date]]), ,MONTH(Table1[[#This Row],[Date]]))</f>
        <v>0</v>
      </c>
      <c r="K3144" s="19">
        <f>Table1[[#This Row],[Final Meter Reading (km) ]]-Table1[[#This Row],[Initial Meter Reading (km) ]]</f>
        <v>0</v>
      </c>
      <c r="M3144" s="174">
        <f>IF(ISBLANK(Table1[[#This Row],[Fuel Used (in liters)]]),,Table1[[#This Row],[Distance Travelled (km)]]/Table1[[#This Row],[Fuel Used (in liters)]])</f>
        <v>0</v>
      </c>
    </row>
    <row r="3145" spans="2:13">
      <c r="B3145">
        <f>IF(ISBLANK(Table1[[#This Row],[Date]]), ,MONTH(Table1[[#This Row],[Date]]))</f>
        <v>0</v>
      </c>
      <c r="K3145" s="19">
        <f>Table1[[#This Row],[Final Meter Reading (km) ]]-Table1[[#This Row],[Initial Meter Reading (km) ]]</f>
        <v>0</v>
      </c>
      <c r="M3145" s="174">
        <f>IF(ISBLANK(Table1[[#This Row],[Fuel Used (in liters)]]),,Table1[[#This Row],[Distance Travelled (km)]]/Table1[[#This Row],[Fuel Used (in liters)]])</f>
        <v>0</v>
      </c>
    </row>
    <row r="3146" spans="2:13">
      <c r="B3146">
        <f>IF(ISBLANK(Table1[[#This Row],[Date]]), ,MONTH(Table1[[#This Row],[Date]]))</f>
        <v>0</v>
      </c>
      <c r="K3146" s="19">
        <f>Table1[[#This Row],[Final Meter Reading (km) ]]-Table1[[#This Row],[Initial Meter Reading (km) ]]</f>
        <v>0</v>
      </c>
      <c r="M3146" s="174">
        <f>IF(ISBLANK(Table1[[#This Row],[Fuel Used (in liters)]]),,Table1[[#This Row],[Distance Travelled (km)]]/Table1[[#This Row],[Fuel Used (in liters)]])</f>
        <v>0</v>
      </c>
    </row>
    <row r="3147" spans="2:13">
      <c r="B3147">
        <f>IF(ISBLANK(Table1[[#This Row],[Date]]), ,MONTH(Table1[[#This Row],[Date]]))</f>
        <v>0</v>
      </c>
      <c r="K3147" s="19">
        <f>Table1[[#This Row],[Final Meter Reading (km) ]]-Table1[[#This Row],[Initial Meter Reading (km) ]]</f>
        <v>0</v>
      </c>
      <c r="M3147" s="174">
        <f>IF(ISBLANK(Table1[[#This Row],[Fuel Used (in liters)]]),,Table1[[#This Row],[Distance Travelled (km)]]/Table1[[#This Row],[Fuel Used (in liters)]])</f>
        <v>0</v>
      </c>
    </row>
    <row r="3148" spans="2:13">
      <c r="B3148">
        <f>IF(ISBLANK(Table1[[#This Row],[Date]]), ,MONTH(Table1[[#This Row],[Date]]))</f>
        <v>0</v>
      </c>
      <c r="K3148" s="19">
        <f>Table1[[#This Row],[Final Meter Reading (km) ]]-Table1[[#This Row],[Initial Meter Reading (km) ]]</f>
        <v>0</v>
      </c>
      <c r="M3148" s="174">
        <f>IF(ISBLANK(Table1[[#This Row],[Fuel Used (in liters)]]),,Table1[[#This Row],[Distance Travelled (km)]]/Table1[[#This Row],[Fuel Used (in liters)]])</f>
        <v>0</v>
      </c>
    </row>
    <row r="3149" spans="2:13">
      <c r="B3149">
        <f>IF(ISBLANK(Table1[[#This Row],[Date]]), ,MONTH(Table1[[#This Row],[Date]]))</f>
        <v>0</v>
      </c>
      <c r="K3149" s="19">
        <f>Table1[[#This Row],[Final Meter Reading (km) ]]-Table1[[#This Row],[Initial Meter Reading (km) ]]</f>
        <v>0</v>
      </c>
      <c r="M3149" s="174">
        <f>IF(ISBLANK(Table1[[#This Row],[Fuel Used (in liters)]]),,Table1[[#This Row],[Distance Travelled (km)]]/Table1[[#This Row],[Fuel Used (in liters)]])</f>
        <v>0</v>
      </c>
    </row>
    <row r="3150" spans="2:13">
      <c r="B3150">
        <f>IF(ISBLANK(Table1[[#This Row],[Date]]), ,MONTH(Table1[[#This Row],[Date]]))</f>
        <v>0</v>
      </c>
      <c r="K3150" s="19">
        <f>Table1[[#This Row],[Final Meter Reading (km) ]]-Table1[[#This Row],[Initial Meter Reading (km) ]]</f>
        <v>0</v>
      </c>
      <c r="M3150" s="174">
        <f>IF(ISBLANK(Table1[[#This Row],[Fuel Used (in liters)]]),,Table1[[#This Row],[Distance Travelled (km)]]/Table1[[#This Row],[Fuel Used (in liters)]])</f>
        <v>0</v>
      </c>
    </row>
    <row r="3151" spans="2:13">
      <c r="B3151">
        <f>IF(ISBLANK(Table1[[#This Row],[Date]]), ,MONTH(Table1[[#This Row],[Date]]))</f>
        <v>0</v>
      </c>
      <c r="K3151" s="19">
        <f>Table1[[#This Row],[Final Meter Reading (km) ]]-Table1[[#This Row],[Initial Meter Reading (km) ]]</f>
        <v>0</v>
      </c>
      <c r="M3151" s="174">
        <f>IF(ISBLANK(Table1[[#This Row],[Fuel Used (in liters)]]),,Table1[[#This Row],[Distance Travelled (km)]]/Table1[[#This Row],[Fuel Used (in liters)]])</f>
        <v>0</v>
      </c>
    </row>
    <row r="3152" spans="2:13">
      <c r="B3152">
        <f>IF(ISBLANK(Table1[[#This Row],[Date]]), ,MONTH(Table1[[#This Row],[Date]]))</f>
        <v>0</v>
      </c>
      <c r="K3152" s="19">
        <f>Table1[[#This Row],[Final Meter Reading (km) ]]-Table1[[#This Row],[Initial Meter Reading (km) ]]</f>
        <v>0</v>
      </c>
      <c r="M3152" s="174">
        <f>IF(ISBLANK(Table1[[#This Row],[Fuel Used (in liters)]]),,Table1[[#This Row],[Distance Travelled (km)]]/Table1[[#This Row],[Fuel Used (in liters)]])</f>
        <v>0</v>
      </c>
    </row>
    <row r="3153" spans="2:13">
      <c r="B3153">
        <f>IF(ISBLANK(Table1[[#This Row],[Date]]), ,MONTH(Table1[[#This Row],[Date]]))</f>
        <v>0</v>
      </c>
      <c r="K3153" s="19">
        <f>Table1[[#This Row],[Final Meter Reading (km) ]]-Table1[[#This Row],[Initial Meter Reading (km) ]]</f>
        <v>0</v>
      </c>
      <c r="M3153" s="174">
        <f>IF(ISBLANK(Table1[[#This Row],[Fuel Used (in liters)]]),,Table1[[#This Row],[Distance Travelled (km)]]/Table1[[#This Row],[Fuel Used (in liters)]])</f>
        <v>0</v>
      </c>
    </row>
    <row r="3154" spans="2:13">
      <c r="B3154">
        <f>IF(ISBLANK(Table1[[#This Row],[Date]]), ,MONTH(Table1[[#This Row],[Date]]))</f>
        <v>0</v>
      </c>
      <c r="K3154" s="19">
        <f>Table1[[#This Row],[Final Meter Reading (km) ]]-Table1[[#This Row],[Initial Meter Reading (km) ]]</f>
        <v>0</v>
      </c>
      <c r="M3154" s="174">
        <f>IF(ISBLANK(Table1[[#This Row],[Fuel Used (in liters)]]),,Table1[[#This Row],[Distance Travelled (km)]]/Table1[[#This Row],[Fuel Used (in liters)]])</f>
        <v>0</v>
      </c>
    </row>
    <row r="3155" spans="2:13">
      <c r="B3155">
        <f>IF(ISBLANK(Table1[[#This Row],[Date]]), ,MONTH(Table1[[#This Row],[Date]]))</f>
        <v>0</v>
      </c>
      <c r="K3155" s="19">
        <f>Table1[[#This Row],[Final Meter Reading (km) ]]-Table1[[#This Row],[Initial Meter Reading (km) ]]</f>
        <v>0</v>
      </c>
      <c r="M3155" s="174">
        <f>IF(ISBLANK(Table1[[#This Row],[Fuel Used (in liters)]]),,Table1[[#This Row],[Distance Travelled (km)]]/Table1[[#This Row],[Fuel Used (in liters)]])</f>
        <v>0</v>
      </c>
    </row>
    <row r="3156" spans="2:13">
      <c r="B3156">
        <f>IF(ISBLANK(Table1[[#This Row],[Date]]), ,MONTH(Table1[[#This Row],[Date]]))</f>
        <v>0</v>
      </c>
      <c r="K3156" s="19">
        <f>Table1[[#This Row],[Final Meter Reading (km) ]]-Table1[[#This Row],[Initial Meter Reading (km) ]]</f>
        <v>0</v>
      </c>
      <c r="M3156" s="174">
        <f>IF(ISBLANK(Table1[[#This Row],[Fuel Used (in liters)]]),,Table1[[#This Row],[Distance Travelled (km)]]/Table1[[#This Row],[Fuel Used (in liters)]])</f>
        <v>0</v>
      </c>
    </row>
    <row r="3157" spans="2:13">
      <c r="B3157">
        <f>IF(ISBLANK(Table1[[#This Row],[Date]]), ,MONTH(Table1[[#This Row],[Date]]))</f>
        <v>0</v>
      </c>
      <c r="K3157" s="19">
        <f>Table1[[#This Row],[Final Meter Reading (km) ]]-Table1[[#This Row],[Initial Meter Reading (km) ]]</f>
        <v>0</v>
      </c>
      <c r="M3157" s="174">
        <f>IF(ISBLANK(Table1[[#This Row],[Fuel Used (in liters)]]),,Table1[[#This Row],[Distance Travelled (km)]]/Table1[[#This Row],[Fuel Used (in liters)]])</f>
        <v>0</v>
      </c>
    </row>
    <row r="3158" spans="2:13">
      <c r="B3158">
        <f>IF(ISBLANK(Table1[[#This Row],[Date]]), ,MONTH(Table1[[#This Row],[Date]]))</f>
        <v>0</v>
      </c>
      <c r="K3158" s="19">
        <f>Table1[[#This Row],[Final Meter Reading (km) ]]-Table1[[#This Row],[Initial Meter Reading (km) ]]</f>
        <v>0</v>
      </c>
      <c r="M3158" s="174">
        <f>IF(ISBLANK(Table1[[#This Row],[Fuel Used (in liters)]]),,Table1[[#This Row],[Distance Travelled (km)]]/Table1[[#This Row],[Fuel Used (in liters)]])</f>
        <v>0</v>
      </c>
    </row>
    <row r="3159" spans="2:13">
      <c r="B3159">
        <f>IF(ISBLANK(Table1[[#This Row],[Date]]), ,MONTH(Table1[[#This Row],[Date]]))</f>
        <v>0</v>
      </c>
      <c r="K3159" s="19">
        <f>Table1[[#This Row],[Final Meter Reading (km) ]]-Table1[[#This Row],[Initial Meter Reading (km) ]]</f>
        <v>0</v>
      </c>
      <c r="M3159" s="174">
        <f>IF(ISBLANK(Table1[[#This Row],[Fuel Used (in liters)]]),,Table1[[#This Row],[Distance Travelled (km)]]/Table1[[#This Row],[Fuel Used (in liters)]])</f>
        <v>0</v>
      </c>
    </row>
    <row r="3160" spans="2:13">
      <c r="B3160">
        <f>IF(ISBLANK(Table1[[#This Row],[Date]]), ,MONTH(Table1[[#This Row],[Date]]))</f>
        <v>0</v>
      </c>
      <c r="K3160" s="19">
        <f>Table1[[#This Row],[Final Meter Reading (km) ]]-Table1[[#This Row],[Initial Meter Reading (km) ]]</f>
        <v>0</v>
      </c>
      <c r="M3160" s="174">
        <f>IF(ISBLANK(Table1[[#This Row],[Fuel Used (in liters)]]),,Table1[[#This Row],[Distance Travelled (km)]]/Table1[[#This Row],[Fuel Used (in liters)]])</f>
        <v>0</v>
      </c>
    </row>
    <row r="3161" spans="2:13">
      <c r="B3161">
        <f>IF(ISBLANK(Table1[[#This Row],[Date]]), ,MONTH(Table1[[#This Row],[Date]]))</f>
        <v>0</v>
      </c>
      <c r="K3161" s="19">
        <f>Table1[[#This Row],[Final Meter Reading (km) ]]-Table1[[#This Row],[Initial Meter Reading (km) ]]</f>
        <v>0</v>
      </c>
      <c r="M3161" s="174">
        <f>IF(ISBLANK(Table1[[#This Row],[Fuel Used (in liters)]]),,Table1[[#This Row],[Distance Travelled (km)]]/Table1[[#This Row],[Fuel Used (in liters)]])</f>
        <v>0</v>
      </c>
    </row>
    <row r="3162" spans="2:13">
      <c r="B3162">
        <f>IF(ISBLANK(Table1[[#This Row],[Date]]), ,MONTH(Table1[[#This Row],[Date]]))</f>
        <v>0</v>
      </c>
      <c r="K3162" s="19">
        <f>Table1[[#This Row],[Final Meter Reading (km) ]]-Table1[[#This Row],[Initial Meter Reading (km) ]]</f>
        <v>0</v>
      </c>
      <c r="M3162" s="174">
        <f>IF(ISBLANK(Table1[[#This Row],[Fuel Used (in liters)]]),,Table1[[#This Row],[Distance Travelled (km)]]/Table1[[#This Row],[Fuel Used (in liters)]])</f>
        <v>0</v>
      </c>
    </row>
    <row r="3163" spans="2:13">
      <c r="B3163">
        <f>IF(ISBLANK(Table1[[#This Row],[Date]]), ,MONTH(Table1[[#This Row],[Date]]))</f>
        <v>0</v>
      </c>
      <c r="K3163" s="19">
        <f>Table1[[#This Row],[Final Meter Reading (km) ]]-Table1[[#This Row],[Initial Meter Reading (km) ]]</f>
        <v>0</v>
      </c>
      <c r="M3163" s="174">
        <f>IF(ISBLANK(Table1[[#This Row],[Fuel Used (in liters)]]),,Table1[[#This Row],[Distance Travelled (km)]]/Table1[[#This Row],[Fuel Used (in liters)]])</f>
        <v>0</v>
      </c>
    </row>
    <row r="3164" spans="2:13">
      <c r="B3164">
        <f>IF(ISBLANK(Table1[[#This Row],[Date]]), ,MONTH(Table1[[#This Row],[Date]]))</f>
        <v>0</v>
      </c>
      <c r="K3164" s="19">
        <f>Table1[[#This Row],[Final Meter Reading (km) ]]-Table1[[#This Row],[Initial Meter Reading (km) ]]</f>
        <v>0</v>
      </c>
      <c r="M3164" s="174">
        <f>IF(ISBLANK(Table1[[#This Row],[Fuel Used (in liters)]]),,Table1[[#This Row],[Distance Travelled (km)]]/Table1[[#This Row],[Fuel Used (in liters)]])</f>
        <v>0</v>
      </c>
    </row>
    <row r="3165" spans="2:13">
      <c r="B3165">
        <f>IF(ISBLANK(Table1[[#This Row],[Date]]), ,MONTH(Table1[[#This Row],[Date]]))</f>
        <v>0</v>
      </c>
      <c r="K3165" s="19">
        <f>Table1[[#This Row],[Final Meter Reading (km) ]]-Table1[[#This Row],[Initial Meter Reading (km) ]]</f>
        <v>0</v>
      </c>
      <c r="M3165" s="174">
        <f>IF(ISBLANK(Table1[[#This Row],[Fuel Used (in liters)]]),,Table1[[#This Row],[Distance Travelled (km)]]/Table1[[#This Row],[Fuel Used (in liters)]])</f>
        <v>0</v>
      </c>
    </row>
    <row r="3166" spans="2:13">
      <c r="B3166">
        <f>IF(ISBLANK(Table1[[#This Row],[Date]]), ,MONTH(Table1[[#This Row],[Date]]))</f>
        <v>0</v>
      </c>
      <c r="K3166" s="19">
        <f>Table1[[#This Row],[Final Meter Reading (km) ]]-Table1[[#This Row],[Initial Meter Reading (km) ]]</f>
        <v>0</v>
      </c>
      <c r="M3166" s="174">
        <f>IF(ISBLANK(Table1[[#This Row],[Fuel Used (in liters)]]),,Table1[[#This Row],[Distance Travelled (km)]]/Table1[[#This Row],[Fuel Used (in liters)]])</f>
        <v>0</v>
      </c>
    </row>
    <row r="3167" spans="2:13">
      <c r="B3167">
        <f>IF(ISBLANK(Table1[[#This Row],[Date]]), ,MONTH(Table1[[#This Row],[Date]]))</f>
        <v>0</v>
      </c>
      <c r="K3167" s="19">
        <f>Table1[[#This Row],[Final Meter Reading (km) ]]-Table1[[#This Row],[Initial Meter Reading (km) ]]</f>
        <v>0</v>
      </c>
      <c r="M3167" s="174">
        <f>IF(ISBLANK(Table1[[#This Row],[Fuel Used (in liters)]]),,Table1[[#This Row],[Distance Travelled (km)]]/Table1[[#This Row],[Fuel Used (in liters)]])</f>
        <v>0</v>
      </c>
    </row>
    <row r="3168" spans="2:13">
      <c r="B3168">
        <f>IF(ISBLANK(Table1[[#This Row],[Date]]), ,MONTH(Table1[[#This Row],[Date]]))</f>
        <v>0</v>
      </c>
      <c r="K3168" s="19">
        <f>Table1[[#This Row],[Final Meter Reading (km) ]]-Table1[[#This Row],[Initial Meter Reading (km) ]]</f>
        <v>0</v>
      </c>
      <c r="M3168" s="174">
        <f>IF(ISBLANK(Table1[[#This Row],[Fuel Used (in liters)]]),,Table1[[#This Row],[Distance Travelled (km)]]/Table1[[#This Row],[Fuel Used (in liters)]])</f>
        <v>0</v>
      </c>
    </row>
    <row r="3169" spans="2:13">
      <c r="B3169">
        <f>IF(ISBLANK(Table1[[#This Row],[Date]]), ,MONTH(Table1[[#This Row],[Date]]))</f>
        <v>0</v>
      </c>
      <c r="K3169" s="19">
        <f>Table1[[#This Row],[Final Meter Reading (km) ]]-Table1[[#This Row],[Initial Meter Reading (km) ]]</f>
        <v>0</v>
      </c>
      <c r="M3169" s="174">
        <f>IF(ISBLANK(Table1[[#This Row],[Fuel Used (in liters)]]),,Table1[[#This Row],[Distance Travelled (km)]]/Table1[[#This Row],[Fuel Used (in liters)]])</f>
        <v>0</v>
      </c>
    </row>
    <row r="3170" spans="2:13">
      <c r="B3170">
        <f>IF(ISBLANK(Table1[[#This Row],[Date]]), ,MONTH(Table1[[#This Row],[Date]]))</f>
        <v>0</v>
      </c>
      <c r="K3170" s="19">
        <f>Table1[[#This Row],[Final Meter Reading (km) ]]-Table1[[#This Row],[Initial Meter Reading (km) ]]</f>
        <v>0</v>
      </c>
      <c r="M3170" s="174">
        <f>IF(ISBLANK(Table1[[#This Row],[Fuel Used (in liters)]]),,Table1[[#This Row],[Distance Travelled (km)]]/Table1[[#This Row],[Fuel Used (in liters)]])</f>
        <v>0</v>
      </c>
    </row>
    <row r="3171" spans="2:13">
      <c r="B3171">
        <f>IF(ISBLANK(Table1[[#This Row],[Date]]), ,MONTH(Table1[[#This Row],[Date]]))</f>
        <v>0</v>
      </c>
      <c r="K3171" s="19">
        <f>Table1[[#This Row],[Final Meter Reading (km) ]]-Table1[[#This Row],[Initial Meter Reading (km) ]]</f>
        <v>0</v>
      </c>
      <c r="M3171" s="174">
        <f>IF(ISBLANK(Table1[[#This Row],[Fuel Used (in liters)]]),,Table1[[#This Row],[Distance Travelled (km)]]/Table1[[#This Row],[Fuel Used (in liters)]])</f>
        <v>0</v>
      </c>
    </row>
    <row r="3172" spans="2:13">
      <c r="B3172">
        <f>IF(ISBLANK(Table1[[#This Row],[Date]]), ,MONTH(Table1[[#This Row],[Date]]))</f>
        <v>0</v>
      </c>
      <c r="K3172" s="19">
        <f>Table1[[#This Row],[Final Meter Reading (km) ]]-Table1[[#This Row],[Initial Meter Reading (km) ]]</f>
        <v>0</v>
      </c>
      <c r="M3172" s="174">
        <f>IF(ISBLANK(Table1[[#This Row],[Fuel Used (in liters)]]),,Table1[[#This Row],[Distance Travelled (km)]]/Table1[[#This Row],[Fuel Used (in liters)]])</f>
        <v>0</v>
      </c>
    </row>
    <row r="3173" spans="2:13">
      <c r="B3173">
        <f>IF(ISBLANK(Table1[[#This Row],[Date]]), ,MONTH(Table1[[#This Row],[Date]]))</f>
        <v>0</v>
      </c>
      <c r="K3173" s="19">
        <f>Table1[[#This Row],[Final Meter Reading (km) ]]-Table1[[#This Row],[Initial Meter Reading (km) ]]</f>
        <v>0</v>
      </c>
      <c r="M3173" s="174">
        <f>IF(ISBLANK(Table1[[#This Row],[Fuel Used (in liters)]]),,Table1[[#This Row],[Distance Travelled (km)]]/Table1[[#This Row],[Fuel Used (in liters)]])</f>
        <v>0</v>
      </c>
    </row>
    <row r="3174" spans="2:13">
      <c r="B3174">
        <f>IF(ISBLANK(Table1[[#This Row],[Date]]), ,MONTH(Table1[[#This Row],[Date]]))</f>
        <v>0</v>
      </c>
      <c r="K3174" s="19">
        <f>Table1[[#This Row],[Final Meter Reading (km) ]]-Table1[[#This Row],[Initial Meter Reading (km) ]]</f>
        <v>0</v>
      </c>
      <c r="M3174" s="174">
        <f>IF(ISBLANK(Table1[[#This Row],[Fuel Used (in liters)]]),,Table1[[#This Row],[Distance Travelled (km)]]/Table1[[#This Row],[Fuel Used (in liters)]])</f>
        <v>0</v>
      </c>
    </row>
    <row r="3175" spans="2:13">
      <c r="B3175">
        <f>IF(ISBLANK(Table1[[#This Row],[Date]]), ,MONTH(Table1[[#This Row],[Date]]))</f>
        <v>0</v>
      </c>
      <c r="K3175" s="19">
        <f>Table1[[#This Row],[Final Meter Reading (km) ]]-Table1[[#This Row],[Initial Meter Reading (km) ]]</f>
        <v>0</v>
      </c>
      <c r="M3175" s="174">
        <f>IF(ISBLANK(Table1[[#This Row],[Fuel Used (in liters)]]),,Table1[[#This Row],[Distance Travelled (km)]]/Table1[[#This Row],[Fuel Used (in liters)]])</f>
        <v>0</v>
      </c>
    </row>
    <row r="3176" spans="2:13">
      <c r="B3176">
        <f>IF(ISBLANK(Table1[[#This Row],[Date]]), ,MONTH(Table1[[#This Row],[Date]]))</f>
        <v>0</v>
      </c>
      <c r="K3176" s="19">
        <f>Table1[[#This Row],[Final Meter Reading (km) ]]-Table1[[#This Row],[Initial Meter Reading (km) ]]</f>
        <v>0</v>
      </c>
      <c r="M3176" s="174">
        <f>IF(ISBLANK(Table1[[#This Row],[Fuel Used (in liters)]]),,Table1[[#This Row],[Distance Travelled (km)]]/Table1[[#This Row],[Fuel Used (in liters)]])</f>
        <v>0</v>
      </c>
    </row>
    <row r="3177" spans="2:13">
      <c r="B3177">
        <f>IF(ISBLANK(Table1[[#This Row],[Date]]), ,MONTH(Table1[[#This Row],[Date]]))</f>
        <v>0</v>
      </c>
      <c r="K3177" s="19">
        <f>Table1[[#This Row],[Final Meter Reading (km) ]]-Table1[[#This Row],[Initial Meter Reading (km) ]]</f>
        <v>0</v>
      </c>
      <c r="M3177" s="174">
        <f>IF(ISBLANK(Table1[[#This Row],[Fuel Used (in liters)]]),,Table1[[#This Row],[Distance Travelled (km)]]/Table1[[#This Row],[Fuel Used (in liters)]])</f>
        <v>0</v>
      </c>
    </row>
    <row r="3178" spans="2:13">
      <c r="B3178">
        <f>IF(ISBLANK(Table1[[#This Row],[Date]]), ,MONTH(Table1[[#This Row],[Date]]))</f>
        <v>0</v>
      </c>
      <c r="K3178" s="19">
        <f>Table1[[#This Row],[Final Meter Reading (km) ]]-Table1[[#This Row],[Initial Meter Reading (km) ]]</f>
        <v>0</v>
      </c>
      <c r="M3178" s="174">
        <f>IF(ISBLANK(Table1[[#This Row],[Fuel Used (in liters)]]),,Table1[[#This Row],[Distance Travelled (km)]]/Table1[[#This Row],[Fuel Used (in liters)]])</f>
        <v>0</v>
      </c>
    </row>
    <row r="3179" spans="2:13">
      <c r="B3179">
        <f>IF(ISBLANK(Table1[[#This Row],[Date]]), ,MONTH(Table1[[#This Row],[Date]]))</f>
        <v>0</v>
      </c>
      <c r="K3179" s="19">
        <f>Table1[[#This Row],[Final Meter Reading (km) ]]-Table1[[#This Row],[Initial Meter Reading (km) ]]</f>
        <v>0</v>
      </c>
      <c r="M3179" s="174">
        <f>IF(ISBLANK(Table1[[#This Row],[Fuel Used (in liters)]]),,Table1[[#This Row],[Distance Travelled (km)]]/Table1[[#This Row],[Fuel Used (in liters)]])</f>
        <v>0</v>
      </c>
    </row>
    <row r="3180" spans="2:13">
      <c r="B3180">
        <f>IF(ISBLANK(Table1[[#This Row],[Date]]), ,MONTH(Table1[[#This Row],[Date]]))</f>
        <v>0</v>
      </c>
      <c r="K3180" s="19">
        <f>Table1[[#This Row],[Final Meter Reading (km) ]]-Table1[[#This Row],[Initial Meter Reading (km) ]]</f>
        <v>0</v>
      </c>
      <c r="M3180" s="174">
        <f>IF(ISBLANK(Table1[[#This Row],[Fuel Used (in liters)]]),,Table1[[#This Row],[Distance Travelled (km)]]/Table1[[#This Row],[Fuel Used (in liters)]])</f>
        <v>0</v>
      </c>
    </row>
    <row r="3181" spans="2:13">
      <c r="B3181">
        <f>IF(ISBLANK(Table1[[#This Row],[Date]]), ,MONTH(Table1[[#This Row],[Date]]))</f>
        <v>0</v>
      </c>
      <c r="K3181" s="19">
        <f>Table1[[#This Row],[Final Meter Reading (km) ]]-Table1[[#This Row],[Initial Meter Reading (km) ]]</f>
        <v>0</v>
      </c>
      <c r="M3181" s="174">
        <f>IF(ISBLANK(Table1[[#This Row],[Fuel Used (in liters)]]),,Table1[[#This Row],[Distance Travelled (km)]]/Table1[[#This Row],[Fuel Used (in liters)]])</f>
        <v>0</v>
      </c>
    </row>
    <row r="3182" spans="2:13">
      <c r="B3182">
        <f>IF(ISBLANK(Table1[[#This Row],[Date]]), ,MONTH(Table1[[#This Row],[Date]]))</f>
        <v>0</v>
      </c>
      <c r="K3182" s="19">
        <f>Table1[[#This Row],[Final Meter Reading (km) ]]-Table1[[#This Row],[Initial Meter Reading (km) ]]</f>
        <v>0</v>
      </c>
      <c r="M3182" s="174">
        <f>IF(ISBLANK(Table1[[#This Row],[Fuel Used (in liters)]]),,Table1[[#This Row],[Distance Travelled (km)]]/Table1[[#This Row],[Fuel Used (in liters)]])</f>
        <v>0</v>
      </c>
    </row>
    <row r="3183" spans="2:13">
      <c r="B3183">
        <f>IF(ISBLANK(Table1[[#This Row],[Date]]), ,MONTH(Table1[[#This Row],[Date]]))</f>
        <v>0</v>
      </c>
      <c r="K3183" s="19">
        <f>Table1[[#This Row],[Final Meter Reading (km) ]]-Table1[[#This Row],[Initial Meter Reading (km) ]]</f>
        <v>0</v>
      </c>
      <c r="M3183" s="174">
        <f>IF(ISBLANK(Table1[[#This Row],[Fuel Used (in liters)]]),,Table1[[#This Row],[Distance Travelled (km)]]/Table1[[#This Row],[Fuel Used (in liters)]])</f>
        <v>0</v>
      </c>
    </row>
    <row r="3184" spans="2:13">
      <c r="B3184">
        <f>IF(ISBLANK(Table1[[#This Row],[Date]]), ,MONTH(Table1[[#This Row],[Date]]))</f>
        <v>0</v>
      </c>
      <c r="K3184" s="19">
        <f>Table1[[#This Row],[Final Meter Reading (km) ]]-Table1[[#This Row],[Initial Meter Reading (km) ]]</f>
        <v>0</v>
      </c>
      <c r="M3184" s="174">
        <f>IF(ISBLANK(Table1[[#This Row],[Fuel Used (in liters)]]),,Table1[[#This Row],[Distance Travelled (km)]]/Table1[[#This Row],[Fuel Used (in liters)]])</f>
        <v>0</v>
      </c>
    </row>
    <row r="3185" spans="2:13">
      <c r="B3185">
        <f>IF(ISBLANK(Table1[[#This Row],[Date]]), ,MONTH(Table1[[#This Row],[Date]]))</f>
        <v>0</v>
      </c>
      <c r="K3185" s="19">
        <f>Table1[[#This Row],[Final Meter Reading (km) ]]-Table1[[#This Row],[Initial Meter Reading (km) ]]</f>
        <v>0</v>
      </c>
      <c r="M3185" s="174">
        <f>IF(ISBLANK(Table1[[#This Row],[Fuel Used (in liters)]]),,Table1[[#This Row],[Distance Travelled (km)]]/Table1[[#This Row],[Fuel Used (in liters)]])</f>
        <v>0</v>
      </c>
    </row>
    <row r="3186" spans="2:13">
      <c r="B3186">
        <f>IF(ISBLANK(Table1[[#This Row],[Date]]), ,MONTH(Table1[[#This Row],[Date]]))</f>
        <v>0</v>
      </c>
      <c r="K3186" s="19">
        <f>Table1[[#This Row],[Final Meter Reading (km) ]]-Table1[[#This Row],[Initial Meter Reading (km) ]]</f>
        <v>0</v>
      </c>
      <c r="M3186" s="174">
        <f>IF(ISBLANK(Table1[[#This Row],[Fuel Used (in liters)]]),,Table1[[#This Row],[Distance Travelled (km)]]/Table1[[#This Row],[Fuel Used (in liters)]])</f>
        <v>0</v>
      </c>
    </row>
    <row r="3187" spans="2:13">
      <c r="B3187">
        <f>IF(ISBLANK(Table1[[#This Row],[Date]]), ,MONTH(Table1[[#This Row],[Date]]))</f>
        <v>0</v>
      </c>
      <c r="K3187" s="19">
        <f>Table1[[#This Row],[Final Meter Reading (km) ]]-Table1[[#This Row],[Initial Meter Reading (km) ]]</f>
        <v>0</v>
      </c>
      <c r="M3187" s="174">
        <f>IF(ISBLANK(Table1[[#This Row],[Fuel Used (in liters)]]),,Table1[[#This Row],[Distance Travelled (km)]]/Table1[[#This Row],[Fuel Used (in liters)]])</f>
        <v>0</v>
      </c>
    </row>
    <row r="3188" spans="2:13">
      <c r="B3188">
        <f>IF(ISBLANK(Table1[[#This Row],[Date]]), ,MONTH(Table1[[#This Row],[Date]]))</f>
        <v>0</v>
      </c>
      <c r="K3188" s="19">
        <f>Table1[[#This Row],[Final Meter Reading (km) ]]-Table1[[#This Row],[Initial Meter Reading (km) ]]</f>
        <v>0</v>
      </c>
      <c r="M3188" s="174">
        <f>IF(ISBLANK(Table1[[#This Row],[Fuel Used (in liters)]]),,Table1[[#This Row],[Distance Travelled (km)]]/Table1[[#This Row],[Fuel Used (in liters)]])</f>
        <v>0</v>
      </c>
    </row>
    <row r="3189" spans="2:13">
      <c r="B3189">
        <f>IF(ISBLANK(Table1[[#This Row],[Date]]), ,MONTH(Table1[[#This Row],[Date]]))</f>
        <v>0</v>
      </c>
      <c r="K3189" s="19">
        <f>Table1[[#This Row],[Final Meter Reading (km) ]]-Table1[[#This Row],[Initial Meter Reading (km) ]]</f>
        <v>0</v>
      </c>
      <c r="M3189" s="174">
        <f>IF(ISBLANK(Table1[[#This Row],[Fuel Used (in liters)]]),,Table1[[#This Row],[Distance Travelled (km)]]/Table1[[#This Row],[Fuel Used (in liters)]])</f>
        <v>0</v>
      </c>
    </row>
    <row r="3190" spans="2:13">
      <c r="B3190">
        <f>IF(ISBLANK(Table1[[#This Row],[Date]]), ,MONTH(Table1[[#This Row],[Date]]))</f>
        <v>0</v>
      </c>
      <c r="K3190" s="19">
        <f>Table1[[#This Row],[Final Meter Reading (km) ]]-Table1[[#This Row],[Initial Meter Reading (km) ]]</f>
        <v>0</v>
      </c>
      <c r="M3190" s="174">
        <f>IF(ISBLANK(Table1[[#This Row],[Fuel Used (in liters)]]),,Table1[[#This Row],[Distance Travelled (km)]]/Table1[[#This Row],[Fuel Used (in liters)]])</f>
        <v>0</v>
      </c>
    </row>
    <row r="3191" spans="2:13">
      <c r="B3191">
        <f>IF(ISBLANK(Table1[[#This Row],[Date]]), ,MONTH(Table1[[#This Row],[Date]]))</f>
        <v>0</v>
      </c>
      <c r="K3191" s="19">
        <f>Table1[[#This Row],[Final Meter Reading (km) ]]-Table1[[#This Row],[Initial Meter Reading (km) ]]</f>
        <v>0</v>
      </c>
      <c r="M3191" s="174">
        <f>IF(ISBLANK(Table1[[#This Row],[Fuel Used (in liters)]]),,Table1[[#This Row],[Distance Travelled (km)]]/Table1[[#This Row],[Fuel Used (in liters)]])</f>
        <v>0</v>
      </c>
    </row>
    <row r="3192" spans="2:13">
      <c r="B3192">
        <f>IF(ISBLANK(Table1[[#This Row],[Date]]), ,MONTH(Table1[[#This Row],[Date]]))</f>
        <v>0</v>
      </c>
      <c r="K3192" s="19">
        <f>Table1[[#This Row],[Final Meter Reading (km) ]]-Table1[[#This Row],[Initial Meter Reading (km) ]]</f>
        <v>0</v>
      </c>
      <c r="M3192" s="174">
        <f>IF(ISBLANK(Table1[[#This Row],[Fuel Used (in liters)]]),,Table1[[#This Row],[Distance Travelled (km)]]/Table1[[#This Row],[Fuel Used (in liters)]])</f>
        <v>0</v>
      </c>
    </row>
    <row r="3193" spans="2:13">
      <c r="B3193">
        <f>IF(ISBLANK(Table1[[#This Row],[Date]]), ,MONTH(Table1[[#This Row],[Date]]))</f>
        <v>0</v>
      </c>
      <c r="K3193" s="19">
        <f>Table1[[#This Row],[Final Meter Reading (km) ]]-Table1[[#This Row],[Initial Meter Reading (km) ]]</f>
        <v>0</v>
      </c>
      <c r="M3193" s="174">
        <f>IF(ISBLANK(Table1[[#This Row],[Fuel Used (in liters)]]),,Table1[[#This Row],[Distance Travelled (km)]]/Table1[[#This Row],[Fuel Used (in liters)]])</f>
        <v>0</v>
      </c>
    </row>
    <row r="3194" spans="2:13">
      <c r="B3194">
        <f>IF(ISBLANK(Table1[[#This Row],[Date]]), ,MONTH(Table1[[#This Row],[Date]]))</f>
        <v>0</v>
      </c>
      <c r="K3194" s="19">
        <f>Table1[[#This Row],[Final Meter Reading (km) ]]-Table1[[#This Row],[Initial Meter Reading (km) ]]</f>
        <v>0</v>
      </c>
      <c r="M3194" s="174">
        <f>IF(ISBLANK(Table1[[#This Row],[Fuel Used (in liters)]]),,Table1[[#This Row],[Distance Travelled (km)]]/Table1[[#This Row],[Fuel Used (in liters)]])</f>
        <v>0</v>
      </c>
    </row>
    <row r="3195" spans="2:13">
      <c r="B3195">
        <f>IF(ISBLANK(Table1[[#This Row],[Date]]), ,MONTH(Table1[[#This Row],[Date]]))</f>
        <v>0</v>
      </c>
      <c r="K3195" s="19">
        <f>Table1[[#This Row],[Final Meter Reading (km) ]]-Table1[[#This Row],[Initial Meter Reading (km) ]]</f>
        <v>0</v>
      </c>
      <c r="M3195" s="174">
        <f>IF(ISBLANK(Table1[[#This Row],[Fuel Used (in liters)]]),,Table1[[#This Row],[Distance Travelled (km)]]/Table1[[#This Row],[Fuel Used (in liters)]])</f>
        <v>0</v>
      </c>
    </row>
    <row r="3196" spans="2:13">
      <c r="B3196">
        <f>IF(ISBLANK(Table1[[#This Row],[Date]]), ,MONTH(Table1[[#This Row],[Date]]))</f>
        <v>0</v>
      </c>
      <c r="K3196" s="19">
        <f>Table1[[#This Row],[Final Meter Reading (km) ]]-Table1[[#This Row],[Initial Meter Reading (km) ]]</f>
        <v>0</v>
      </c>
      <c r="M3196" s="174">
        <f>IF(ISBLANK(Table1[[#This Row],[Fuel Used (in liters)]]),,Table1[[#This Row],[Distance Travelled (km)]]/Table1[[#This Row],[Fuel Used (in liters)]])</f>
        <v>0</v>
      </c>
    </row>
    <row r="3197" spans="2:13">
      <c r="B3197">
        <f>IF(ISBLANK(Table1[[#This Row],[Date]]), ,MONTH(Table1[[#This Row],[Date]]))</f>
        <v>0</v>
      </c>
      <c r="K3197" s="19">
        <f>Table1[[#This Row],[Final Meter Reading (km) ]]-Table1[[#This Row],[Initial Meter Reading (km) ]]</f>
        <v>0</v>
      </c>
      <c r="M3197" s="174">
        <f>IF(ISBLANK(Table1[[#This Row],[Fuel Used (in liters)]]),,Table1[[#This Row],[Distance Travelled (km)]]/Table1[[#This Row],[Fuel Used (in liters)]])</f>
        <v>0</v>
      </c>
    </row>
    <row r="3198" spans="2:13">
      <c r="B3198">
        <f>IF(ISBLANK(Table1[[#This Row],[Date]]), ,MONTH(Table1[[#This Row],[Date]]))</f>
        <v>0</v>
      </c>
      <c r="K3198" s="19">
        <f>Table1[[#This Row],[Final Meter Reading (km) ]]-Table1[[#This Row],[Initial Meter Reading (km) ]]</f>
        <v>0</v>
      </c>
      <c r="M3198" s="174">
        <f>IF(ISBLANK(Table1[[#This Row],[Fuel Used (in liters)]]),,Table1[[#This Row],[Distance Travelled (km)]]/Table1[[#This Row],[Fuel Used (in liters)]])</f>
        <v>0</v>
      </c>
    </row>
    <row r="3199" spans="2:13">
      <c r="B3199">
        <f>IF(ISBLANK(Table1[[#This Row],[Date]]), ,MONTH(Table1[[#This Row],[Date]]))</f>
        <v>0</v>
      </c>
      <c r="K3199" s="19">
        <f>Table1[[#This Row],[Final Meter Reading (km) ]]-Table1[[#This Row],[Initial Meter Reading (km) ]]</f>
        <v>0</v>
      </c>
      <c r="M3199" s="174">
        <f>IF(ISBLANK(Table1[[#This Row],[Fuel Used (in liters)]]),,Table1[[#This Row],[Distance Travelled (km)]]/Table1[[#This Row],[Fuel Used (in liters)]])</f>
        <v>0</v>
      </c>
    </row>
    <row r="3200" spans="2:13">
      <c r="B3200">
        <f>IF(ISBLANK(Table1[[#This Row],[Date]]), ,MONTH(Table1[[#This Row],[Date]]))</f>
        <v>0</v>
      </c>
      <c r="K3200" s="19">
        <f>Table1[[#This Row],[Final Meter Reading (km) ]]-Table1[[#This Row],[Initial Meter Reading (km) ]]</f>
        <v>0</v>
      </c>
      <c r="M3200" s="174">
        <f>IF(ISBLANK(Table1[[#This Row],[Fuel Used (in liters)]]),,Table1[[#This Row],[Distance Travelled (km)]]/Table1[[#This Row],[Fuel Used (in liters)]])</f>
        <v>0</v>
      </c>
    </row>
    <row r="3201" spans="2:13">
      <c r="B3201">
        <f>IF(ISBLANK(Table1[[#This Row],[Date]]), ,MONTH(Table1[[#This Row],[Date]]))</f>
        <v>0</v>
      </c>
      <c r="K3201" s="19">
        <f>Table1[[#This Row],[Final Meter Reading (km) ]]-Table1[[#This Row],[Initial Meter Reading (km) ]]</f>
        <v>0</v>
      </c>
      <c r="M3201" s="174">
        <f>IF(ISBLANK(Table1[[#This Row],[Fuel Used (in liters)]]),,Table1[[#This Row],[Distance Travelled (km)]]/Table1[[#This Row],[Fuel Used (in liters)]])</f>
        <v>0</v>
      </c>
    </row>
    <row r="3202" spans="2:13">
      <c r="B3202">
        <f>IF(ISBLANK(Table1[[#This Row],[Date]]), ,MONTH(Table1[[#This Row],[Date]]))</f>
        <v>0</v>
      </c>
      <c r="K3202" s="19">
        <f>Table1[[#This Row],[Final Meter Reading (km) ]]-Table1[[#This Row],[Initial Meter Reading (km) ]]</f>
        <v>0</v>
      </c>
      <c r="M3202" s="174">
        <f>IF(ISBLANK(Table1[[#This Row],[Fuel Used (in liters)]]),,Table1[[#This Row],[Distance Travelled (km)]]/Table1[[#This Row],[Fuel Used (in liters)]])</f>
        <v>0</v>
      </c>
    </row>
    <row r="3203" spans="2:13">
      <c r="B3203">
        <f>IF(ISBLANK(Table1[[#This Row],[Date]]), ,MONTH(Table1[[#This Row],[Date]]))</f>
        <v>0</v>
      </c>
      <c r="K3203" s="19">
        <f>Table1[[#This Row],[Final Meter Reading (km) ]]-Table1[[#This Row],[Initial Meter Reading (km) ]]</f>
        <v>0</v>
      </c>
      <c r="M3203" s="174">
        <f>IF(ISBLANK(Table1[[#This Row],[Fuel Used (in liters)]]),,Table1[[#This Row],[Distance Travelled (km)]]/Table1[[#This Row],[Fuel Used (in liters)]])</f>
        <v>0</v>
      </c>
    </row>
    <row r="3204" spans="2:13">
      <c r="B3204">
        <f>IF(ISBLANK(Table1[[#This Row],[Date]]), ,MONTH(Table1[[#This Row],[Date]]))</f>
        <v>0</v>
      </c>
      <c r="K3204" s="19">
        <f>Table1[[#This Row],[Final Meter Reading (km) ]]-Table1[[#This Row],[Initial Meter Reading (km) ]]</f>
        <v>0</v>
      </c>
      <c r="M3204" s="174">
        <f>IF(ISBLANK(Table1[[#This Row],[Fuel Used (in liters)]]),,Table1[[#This Row],[Distance Travelled (km)]]/Table1[[#This Row],[Fuel Used (in liters)]])</f>
        <v>0</v>
      </c>
    </row>
    <row r="3205" spans="2:13">
      <c r="B3205">
        <f>IF(ISBLANK(Table1[[#This Row],[Date]]), ,MONTH(Table1[[#This Row],[Date]]))</f>
        <v>0</v>
      </c>
      <c r="K3205" s="19">
        <f>Table1[[#This Row],[Final Meter Reading (km) ]]-Table1[[#This Row],[Initial Meter Reading (km) ]]</f>
        <v>0</v>
      </c>
      <c r="M3205" s="174">
        <f>IF(ISBLANK(Table1[[#This Row],[Fuel Used (in liters)]]),,Table1[[#This Row],[Distance Travelled (km)]]/Table1[[#This Row],[Fuel Used (in liters)]])</f>
        <v>0</v>
      </c>
    </row>
    <row r="3206" spans="2:13">
      <c r="B3206">
        <f>IF(ISBLANK(Table1[[#This Row],[Date]]), ,MONTH(Table1[[#This Row],[Date]]))</f>
        <v>0</v>
      </c>
      <c r="K3206" s="19">
        <f>Table1[[#This Row],[Final Meter Reading (km) ]]-Table1[[#This Row],[Initial Meter Reading (km) ]]</f>
        <v>0</v>
      </c>
      <c r="M3206" s="174">
        <f>IF(ISBLANK(Table1[[#This Row],[Fuel Used (in liters)]]),,Table1[[#This Row],[Distance Travelled (km)]]/Table1[[#This Row],[Fuel Used (in liters)]])</f>
        <v>0</v>
      </c>
    </row>
    <row r="3207" spans="2:13">
      <c r="B3207">
        <f>IF(ISBLANK(Table1[[#This Row],[Date]]), ,MONTH(Table1[[#This Row],[Date]]))</f>
        <v>0</v>
      </c>
      <c r="K3207" s="19">
        <f>Table1[[#This Row],[Final Meter Reading (km) ]]-Table1[[#This Row],[Initial Meter Reading (km) ]]</f>
        <v>0</v>
      </c>
      <c r="M3207" s="174">
        <f>IF(ISBLANK(Table1[[#This Row],[Fuel Used (in liters)]]),,Table1[[#This Row],[Distance Travelled (km)]]/Table1[[#This Row],[Fuel Used (in liters)]])</f>
        <v>0</v>
      </c>
    </row>
    <row r="3208" spans="2:13">
      <c r="B3208">
        <f>IF(ISBLANK(Table1[[#This Row],[Date]]), ,MONTH(Table1[[#This Row],[Date]]))</f>
        <v>0</v>
      </c>
      <c r="K3208" s="19">
        <f>Table1[[#This Row],[Final Meter Reading (km) ]]-Table1[[#This Row],[Initial Meter Reading (km) ]]</f>
        <v>0</v>
      </c>
      <c r="M3208" s="174">
        <f>IF(ISBLANK(Table1[[#This Row],[Fuel Used (in liters)]]),,Table1[[#This Row],[Distance Travelled (km)]]/Table1[[#This Row],[Fuel Used (in liters)]])</f>
        <v>0</v>
      </c>
    </row>
    <row r="3209" spans="2:13">
      <c r="B3209">
        <f>IF(ISBLANK(Table1[[#This Row],[Date]]), ,MONTH(Table1[[#This Row],[Date]]))</f>
        <v>0</v>
      </c>
      <c r="K3209" s="19">
        <f>Table1[[#This Row],[Final Meter Reading (km) ]]-Table1[[#This Row],[Initial Meter Reading (km) ]]</f>
        <v>0</v>
      </c>
      <c r="M3209" s="174">
        <f>IF(ISBLANK(Table1[[#This Row],[Fuel Used (in liters)]]),,Table1[[#This Row],[Distance Travelled (km)]]/Table1[[#This Row],[Fuel Used (in liters)]])</f>
        <v>0</v>
      </c>
    </row>
    <row r="3210" spans="2:13">
      <c r="B3210">
        <f>IF(ISBLANK(Table1[[#This Row],[Date]]), ,MONTH(Table1[[#This Row],[Date]]))</f>
        <v>0</v>
      </c>
      <c r="K3210" s="19">
        <f>Table1[[#This Row],[Final Meter Reading (km) ]]-Table1[[#This Row],[Initial Meter Reading (km) ]]</f>
        <v>0</v>
      </c>
      <c r="M3210" s="174">
        <f>IF(ISBLANK(Table1[[#This Row],[Fuel Used (in liters)]]),,Table1[[#This Row],[Distance Travelled (km)]]/Table1[[#This Row],[Fuel Used (in liters)]])</f>
        <v>0</v>
      </c>
    </row>
    <row r="3211" spans="2:13">
      <c r="B3211">
        <f>IF(ISBLANK(Table1[[#This Row],[Date]]), ,MONTH(Table1[[#This Row],[Date]]))</f>
        <v>0</v>
      </c>
      <c r="K3211" s="19">
        <f>Table1[[#This Row],[Final Meter Reading (km) ]]-Table1[[#This Row],[Initial Meter Reading (km) ]]</f>
        <v>0</v>
      </c>
      <c r="M3211" s="174">
        <f>IF(ISBLANK(Table1[[#This Row],[Fuel Used (in liters)]]),,Table1[[#This Row],[Distance Travelled (km)]]/Table1[[#This Row],[Fuel Used (in liters)]])</f>
        <v>0</v>
      </c>
    </row>
    <row r="3212" spans="2:13">
      <c r="B3212">
        <f>IF(ISBLANK(Table1[[#This Row],[Date]]), ,MONTH(Table1[[#This Row],[Date]]))</f>
        <v>0</v>
      </c>
      <c r="K3212" s="19">
        <f>Table1[[#This Row],[Final Meter Reading (km) ]]-Table1[[#This Row],[Initial Meter Reading (km) ]]</f>
        <v>0</v>
      </c>
      <c r="M3212" s="174">
        <f>IF(ISBLANK(Table1[[#This Row],[Fuel Used (in liters)]]),,Table1[[#This Row],[Distance Travelled (km)]]/Table1[[#This Row],[Fuel Used (in liters)]])</f>
        <v>0</v>
      </c>
    </row>
    <row r="3213" spans="2:13">
      <c r="B3213">
        <f>IF(ISBLANK(Table1[[#This Row],[Date]]), ,MONTH(Table1[[#This Row],[Date]]))</f>
        <v>0</v>
      </c>
      <c r="K3213" s="19">
        <f>Table1[[#This Row],[Final Meter Reading (km) ]]-Table1[[#This Row],[Initial Meter Reading (km) ]]</f>
        <v>0</v>
      </c>
      <c r="M3213" s="174">
        <f>IF(ISBLANK(Table1[[#This Row],[Fuel Used (in liters)]]),,Table1[[#This Row],[Distance Travelled (km)]]/Table1[[#This Row],[Fuel Used (in liters)]])</f>
        <v>0</v>
      </c>
    </row>
    <row r="3214" spans="2:13">
      <c r="B3214">
        <f>IF(ISBLANK(Table1[[#This Row],[Date]]), ,MONTH(Table1[[#This Row],[Date]]))</f>
        <v>0</v>
      </c>
      <c r="K3214" s="19">
        <f>Table1[[#This Row],[Final Meter Reading (km) ]]-Table1[[#This Row],[Initial Meter Reading (km) ]]</f>
        <v>0</v>
      </c>
      <c r="M3214" s="174">
        <f>IF(ISBLANK(Table1[[#This Row],[Fuel Used (in liters)]]),,Table1[[#This Row],[Distance Travelled (km)]]/Table1[[#This Row],[Fuel Used (in liters)]])</f>
        <v>0</v>
      </c>
    </row>
    <row r="3215" spans="2:13">
      <c r="B3215">
        <f>IF(ISBLANK(Table1[[#This Row],[Date]]), ,MONTH(Table1[[#This Row],[Date]]))</f>
        <v>0</v>
      </c>
      <c r="K3215" s="19">
        <f>Table1[[#This Row],[Final Meter Reading (km) ]]-Table1[[#This Row],[Initial Meter Reading (km) ]]</f>
        <v>0</v>
      </c>
      <c r="M3215" s="174">
        <f>IF(ISBLANK(Table1[[#This Row],[Fuel Used (in liters)]]),,Table1[[#This Row],[Distance Travelled (km)]]/Table1[[#This Row],[Fuel Used (in liters)]])</f>
        <v>0</v>
      </c>
    </row>
    <row r="3216" spans="2:13">
      <c r="B3216">
        <f>IF(ISBLANK(Table1[[#This Row],[Date]]), ,MONTH(Table1[[#This Row],[Date]]))</f>
        <v>0</v>
      </c>
      <c r="K3216" s="19">
        <f>Table1[[#This Row],[Final Meter Reading (km) ]]-Table1[[#This Row],[Initial Meter Reading (km) ]]</f>
        <v>0</v>
      </c>
      <c r="M3216" s="174">
        <f>IF(ISBLANK(Table1[[#This Row],[Fuel Used (in liters)]]),,Table1[[#This Row],[Distance Travelled (km)]]/Table1[[#This Row],[Fuel Used (in liters)]])</f>
        <v>0</v>
      </c>
    </row>
    <row r="3217" spans="2:13">
      <c r="B3217">
        <f>IF(ISBLANK(Table1[[#This Row],[Date]]), ,MONTH(Table1[[#This Row],[Date]]))</f>
        <v>0</v>
      </c>
      <c r="K3217" s="19">
        <f>Table1[[#This Row],[Final Meter Reading (km) ]]-Table1[[#This Row],[Initial Meter Reading (km) ]]</f>
        <v>0</v>
      </c>
      <c r="M3217" s="174">
        <f>IF(ISBLANK(Table1[[#This Row],[Fuel Used (in liters)]]),,Table1[[#This Row],[Distance Travelled (km)]]/Table1[[#This Row],[Fuel Used (in liters)]])</f>
        <v>0</v>
      </c>
    </row>
    <row r="3218" spans="2:13">
      <c r="B3218">
        <f>IF(ISBLANK(Table1[[#This Row],[Date]]), ,MONTH(Table1[[#This Row],[Date]]))</f>
        <v>0</v>
      </c>
      <c r="K3218" s="19">
        <f>Table1[[#This Row],[Final Meter Reading (km) ]]-Table1[[#This Row],[Initial Meter Reading (km) ]]</f>
        <v>0</v>
      </c>
      <c r="M3218" s="174">
        <f>IF(ISBLANK(Table1[[#This Row],[Fuel Used (in liters)]]),,Table1[[#This Row],[Distance Travelled (km)]]/Table1[[#This Row],[Fuel Used (in liters)]])</f>
        <v>0</v>
      </c>
    </row>
    <row r="3219" spans="2:13">
      <c r="B3219">
        <f>IF(ISBLANK(Table1[[#This Row],[Date]]), ,MONTH(Table1[[#This Row],[Date]]))</f>
        <v>0</v>
      </c>
      <c r="K3219" s="19">
        <f>Table1[[#This Row],[Final Meter Reading (km) ]]-Table1[[#This Row],[Initial Meter Reading (km) ]]</f>
        <v>0</v>
      </c>
      <c r="M3219" s="174">
        <f>IF(ISBLANK(Table1[[#This Row],[Fuel Used (in liters)]]),,Table1[[#This Row],[Distance Travelled (km)]]/Table1[[#This Row],[Fuel Used (in liters)]])</f>
        <v>0</v>
      </c>
    </row>
    <row r="3220" spans="2:13">
      <c r="B3220">
        <f>IF(ISBLANK(Table1[[#This Row],[Date]]), ,MONTH(Table1[[#This Row],[Date]]))</f>
        <v>0</v>
      </c>
      <c r="K3220" s="19">
        <f>Table1[[#This Row],[Final Meter Reading (km) ]]-Table1[[#This Row],[Initial Meter Reading (km) ]]</f>
        <v>0</v>
      </c>
      <c r="M3220" s="174">
        <f>IF(ISBLANK(Table1[[#This Row],[Fuel Used (in liters)]]),,Table1[[#This Row],[Distance Travelled (km)]]/Table1[[#This Row],[Fuel Used (in liters)]])</f>
        <v>0</v>
      </c>
    </row>
    <row r="3221" spans="2:13">
      <c r="B3221">
        <f>IF(ISBLANK(Table1[[#This Row],[Date]]), ,MONTH(Table1[[#This Row],[Date]]))</f>
        <v>0</v>
      </c>
      <c r="K3221" s="19">
        <f>Table1[[#This Row],[Final Meter Reading (km) ]]-Table1[[#This Row],[Initial Meter Reading (km) ]]</f>
        <v>0</v>
      </c>
      <c r="M3221" s="174">
        <f>IF(ISBLANK(Table1[[#This Row],[Fuel Used (in liters)]]),,Table1[[#This Row],[Distance Travelled (km)]]/Table1[[#This Row],[Fuel Used (in liters)]])</f>
        <v>0</v>
      </c>
    </row>
    <row r="3222" spans="2:13">
      <c r="B3222">
        <f>IF(ISBLANK(Table1[[#This Row],[Date]]), ,MONTH(Table1[[#This Row],[Date]]))</f>
        <v>0</v>
      </c>
      <c r="K3222" s="19">
        <f>Table1[[#This Row],[Final Meter Reading (km) ]]-Table1[[#This Row],[Initial Meter Reading (km) ]]</f>
        <v>0</v>
      </c>
      <c r="M3222" s="174">
        <f>IF(ISBLANK(Table1[[#This Row],[Fuel Used (in liters)]]),,Table1[[#This Row],[Distance Travelled (km)]]/Table1[[#This Row],[Fuel Used (in liters)]])</f>
        <v>0</v>
      </c>
    </row>
    <row r="3223" spans="2:13">
      <c r="B3223">
        <f>IF(ISBLANK(Table1[[#This Row],[Date]]), ,MONTH(Table1[[#This Row],[Date]]))</f>
        <v>0</v>
      </c>
      <c r="K3223" s="19">
        <f>Table1[[#This Row],[Final Meter Reading (km) ]]-Table1[[#This Row],[Initial Meter Reading (km) ]]</f>
        <v>0</v>
      </c>
      <c r="M3223" s="174">
        <f>IF(ISBLANK(Table1[[#This Row],[Fuel Used (in liters)]]),,Table1[[#This Row],[Distance Travelled (km)]]/Table1[[#This Row],[Fuel Used (in liters)]])</f>
        <v>0</v>
      </c>
    </row>
    <row r="3224" spans="2:13">
      <c r="B3224">
        <f>IF(ISBLANK(Table1[[#This Row],[Date]]), ,MONTH(Table1[[#This Row],[Date]]))</f>
        <v>0</v>
      </c>
      <c r="K3224" s="19">
        <f>Table1[[#This Row],[Final Meter Reading (km) ]]-Table1[[#This Row],[Initial Meter Reading (km) ]]</f>
        <v>0</v>
      </c>
      <c r="M3224" s="174">
        <f>IF(ISBLANK(Table1[[#This Row],[Fuel Used (in liters)]]),,Table1[[#This Row],[Distance Travelled (km)]]/Table1[[#This Row],[Fuel Used (in liters)]])</f>
        <v>0</v>
      </c>
    </row>
    <row r="3225" spans="2:13">
      <c r="B3225">
        <f>IF(ISBLANK(Table1[[#This Row],[Date]]), ,MONTH(Table1[[#This Row],[Date]]))</f>
        <v>0</v>
      </c>
      <c r="K3225" s="19">
        <f>Table1[[#This Row],[Final Meter Reading (km) ]]-Table1[[#This Row],[Initial Meter Reading (km) ]]</f>
        <v>0</v>
      </c>
      <c r="M3225" s="174">
        <f>IF(ISBLANK(Table1[[#This Row],[Fuel Used (in liters)]]),,Table1[[#This Row],[Distance Travelled (km)]]/Table1[[#This Row],[Fuel Used (in liters)]])</f>
        <v>0</v>
      </c>
    </row>
    <row r="3226" spans="2:13">
      <c r="B3226">
        <f>IF(ISBLANK(Table1[[#This Row],[Date]]), ,MONTH(Table1[[#This Row],[Date]]))</f>
        <v>0</v>
      </c>
      <c r="K3226" s="19">
        <f>Table1[[#This Row],[Final Meter Reading (km) ]]-Table1[[#This Row],[Initial Meter Reading (km) ]]</f>
        <v>0</v>
      </c>
      <c r="M3226" s="174">
        <f>IF(ISBLANK(Table1[[#This Row],[Fuel Used (in liters)]]),,Table1[[#This Row],[Distance Travelled (km)]]/Table1[[#This Row],[Fuel Used (in liters)]])</f>
        <v>0</v>
      </c>
    </row>
    <row r="3227" spans="2:13">
      <c r="B3227">
        <f>IF(ISBLANK(Table1[[#This Row],[Date]]), ,MONTH(Table1[[#This Row],[Date]]))</f>
        <v>0</v>
      </c>
      <c r="K3227" s="19">
        <f>Table1[[#This Row],[Final Meter Reading (km) ]]-Table1[[#This Row],[Initial Meter Reading (km) ]]</f>
        <v>0</v>
      </c>
      <c r="M3227" s="174">
        <f>IF(ISBLANK(Table1[[#This Row],[Fuel Used (in liters)]]),,Table1[[#This Row],[Distance Travelled (km)]]/Table1[[#This Row],[Fuel Used (in liters)]])</f>
        <v>0</v>
      </c>
    </row>
    <row r="3228" spans="2:13">
      <c r="B3228">
        <f>IF(ISBLANK(Table1[[#This Row],[Date]]), ,MONTH(Table1[[#This Row],[Date]]))</f>
        <v>0</v>
      </c>
      <c r="K3228" s="19">
        <f>Table1[[#This Row],[Final Meter Reading (km) ]]-Table1[[#This Row],[Initial Meter Reading (km) ]]</f>
        <v>0</v>
      </c>
      <c r="M3228" s="174">
        <f>IF(ISBLANK(Table1[[#This Row],[Fuel Used (in liters)]]),,Table1[[#This Row],[Distance Travelled (km)]]/Table1[[#This Row],[Fuel Used (in liters)]])</f>
        <v>0</v>
      </c>
    </row>
    <row r="3229" spans="2:13">
      <c r="B3229">
        <f>IF(ISBLANK(Table1[[#This Row],[Date]]), ,MONTH(Table1[[#This Row],[Date]]))</f>
        <v>0</v>
      </c>
      <c r="K3229" s="19">
        <f>Table1[[#This Row],[Final Meter Reading (km) ]]-Table1[[#This Row],[Initial Meter Reading (km) ]]</f>
        <v>0</v>
      </c>
      <c r="M3229" s="174">
        <f>IF(ISBLANK(Table1[[#This Row],[Fuel Used (in liters)]]),,Table1[[#This Row],[Distance Travelled (km)]]/Table1[[#This Row],[Fuel Used (in liters)]])</f>
        <v>0</v>
      </c>
    </row>
    <row r="3230" spans="2:13">
      <c r="B3230">
        <f>IF(ISBLANK(Table1[[#This Row],[Date]]), ,MONTH(Table1[[#This Row],[Date]]))</f>
        <v>0</v>
      </c>
      <c r="K3230" s="19">
        <f>Table1[[#This Row],[Final Meter Reading (km) ]]-Table1[[#This Row],[Initial Meter Reading (km) ]]</f>
        <v>0</v>
      </c>
      <c r="M3230" s="174">
        <f>IF(ISBLANK(Table1[[#This Row],[Fuel Used (in liters)]]),,Table1[[#This Row],[Distance Travelled (km)]]/Table1[[#This Row],[Fuel Used (in liters)]])</f>
        <v>0</v>
      </c>
    </row>
    <row r="3231" spans="2:13">
      <c r="B3231">
        <f>IF(ISBLANK(Table1[[#This Row],[Date]]), ,MONTH(Table1[[#This Row],[Date]]))</f>
        <v>0</v>
      </c>
      <c r="K3231" s="19">
        <f>Table1[[#This Row],[Final Meter Reading (km) ]]-Table1[[#This Row],[Initial Meter Reading (km) ]]</f>
        <v>0</v>
      </c>
      <c r="M3231" s="174">
        <f>IF(ISBLANK(Table1[[#This Row],[Fuel Used (in liters)]]),,Table1[[#This Row],[Distance Travelled (km)]]/Table1[[#This Row],[Fuel Used (in liters)]])</f>
        <v>0</v>
      </c>
    </row>
    <row r="3232" spans="2:13">
      <c r="B3232">
        <f>IF(ISBLANK(Table1[[#This Row],[Date]]), ,MONTH(Table1[[#This Row],[Date]]))</f>
        <v>0</v>
      </c>
      <c r="K3232" s="19">
        <f>Table1[[#This Row],[Final Meter Reading (km) ]]-Table1[[#This Row],[Initial Meter Reading (km) ]]</f>
        <v>0</v>
      </c>
      <c r="M3232" s="174">
        <f>IF(ISBLANK(Table1[[#This Row],[Fuel Used (in liters)]]),,Table1[[#This Row],[Distance Travelled (km)]]/Table1[[#This Row],[Fuel Used (in liters)]])</f>
        <v>0</v>
      </c>
    </row>
    <row r="3233" spans="2:13">
      <c r="B3233">
        <f>IF(ISBLANK(Table1[[#This Row],[Date]]), ,MONTH(Table1[[#This Row],[Date]]))</f>
        <v>0</v>
      </c>
      <c r="K3233" s="19">
        <f>Table1[[#This Row],[Final Meter Reading (km) ]]-Table1[[#This Row],[Initial Meter Reading (km) ]]</f>
        <v>0</v>
      </c>
      <c r="M3233" s="174">
        <f>IF(ISBLANK(Table1[[#This Row],[Fuel Used (in liters)]]),,Table1[[#This Row],[Distance Travelled (km)]]/Table1[[#This Row],[Fuel Used (in liters)]])</f>
        <v>0</v>
      </c>
    </row>
    <row r="3234" spans="2:13">
      <c r="B3234">
        <f>IF(ISBLANK(Table1[[#This Row],[Date]]), ,MONTH(Table1[[#This Row],[Date]]))</f>
        <v>0</v>
      </c>
      <c r="K3234" s="19">
        <f>Table1[[#This Row],[Final Meter Reading (km) ]]-Table1[[#This Row],[Initial Meter Reading (km) ]]</f>
        <v>0</v>
      </c>
      <c r="M3234" s="174">
        <f>IF(ISBLANK(Table1[[#This Row],[Fuel Used (in liters)]]),,Table1[[#This Row],[Distance Travelled (km)]]/Table1[[#This Row],[Fuel Used (in liters)]])</f>
        <v>0</v>
      </c>
    </row>
    <row r="3235" spans="2:13">
      <c r="B3235">
        <f>IF(ISBLANK(Table1[[#This Row],[Date]]), ,MONTH(Table1[[#This Row],[Date]]))</f>
        <v>0</v>
      </c>
      <c r="K3235" s="19">
        <f>Table1[[#This Row],[Final Meter Reading (km) ]]-Table1[[#This Row],[Initial Meter Reading (km) ]]</f>
        <v>0</v>
      </c>
      <c r="M3235" s="174">
        <f>IF(ISBLANK(Table1[[#This Row],[Fuel Used (in liters)]]),,Table1[[#This Row],[Distance Travelled (km)]]/Table1[[#This Row],[Fuel Used (in liters)]])</f>
        <v>0</v>
      </c>
    </row>
    <row r="3236" spans="2:13">
      <c r="B3236">
        <f>IF(ISBLANK(Table1[[#This Row],[Date]]), ,MONTH(Table1[[#This Row],[Date]]))</f>
        <v>0</v>
      </c>
      <c r="K3236" s="19">
        <f>Table1[[#This Row],[Final Meter Reading (km) ]]-Table1[[#This Row],[Initial Meter Reading (km) ]]</f>
        <v>0</v>
      </c>
      <c r="M3236" s="174">
        <f>IF(ISBLANK(Table1[[#This Row],[Fuel Used (in liters)]]),,Table1[[#This Row],[Distance Travelled (km)]]/Table1[[#This Row],[Fuel Used (in liters)]])</f>
        <v>0</v>
      </c>
    </row>
    <row r="3237" spans="2:13">
      <c r="B3237">
        <f>IF(ISBLANK(Table1[[#This Row],[Date]]), ,MONTH(Table1[[#This Row],[Date]]))</f>
        <v>0</v>
      </c>
      <c r="K3237" s="19">
        <f>Table1[[#This Row],[Final Meter Reading (km) ]]-Table1[[#This Row],[Initial Meter Reading (km) ]]</f>
        <v>0</v>
      </c>
      <c r="M3237" s="174">
        <f>IF(ISBLANK(Table1[[#This Row],[Fuel Used (in liters)]]),,Table1[[#This Row],[Distance Travelled (km)]]/Table1[[#This Row],[Fuel Used (in liters)]])</f>
        <v>0</v>
      </c>
    </row>
    <row r="3238" spans="2:13">
      <c r="B3238">
        <f>IF(ISBLANK(Table1[[#This Row],[Date]]), ,MONTH(Table1[[#This Row],[Date]]))</f>
        <v>0</v>
      </c>
      <c r="K3238" s="19">
        <f>Table1[[#This Row],[Final Meter Reading (km) ]]-Table1[[#This Row],[Initial Meter Reading (km) ]]</f>
        <v>0</v>
      </c>
      <c r="M3238" s="174">
        <f>IF(ISBLANK(Table1[[#This Row],[Fuel Used (in liters)]]),,Table1[[#This Row],[Distance Travelled (km)]]/Table1[[#This Row],[Fuel Used (in liters)]])</f>
        <v>0</v>
      </c>
    </row>
    <row r="3239" spans="2:13">
      <c r="B3239">
        <f>IF(ISBLANK(Table1[[#This Row],[Date]]), ,MONTH(Table1[[#This Row],[Date]]))</f>
        <v>0</v>
      </c>
      <c r="K3239" s="19">
        <f>Table1[[#This Row],[Final Meter Reading (km) ]]-Table1[[#This Row],[Initial Meter Reading (km) ]]</f>
        <v>0</v>
      </c>
      <c r="M3239" s="174">
        <f>IF(ISBLANK(Table1[[#This Row],[Fuel Used (in liters)]]),,Table1[[#This Row],[Distance Travelled (km)]]/Table1[[#This Row],[Fuel Used (in liters)]])</f>
        <v>0</v>
      </c>
    </row>
    <row r="3240" spans="2:13">
      <c r="B3240">
        <f>IF(ISBLANK(Table1[[#This Row],[Date]]), ,MONTH(Table1[[#This Row],[Date]]))</f>
        <v>0</v>
      </c>
      <c r="K3240" s="19">
        <f>Table1[[#This Row],[Final Meter Reading (km) ]]-Table1[[#This Row],[Initial Meter Reading (km) ]]</f>
        <v>0</v>
      </c>
      <c r="M3240" s="174">
        <f>IF(ISBLANK(Table1[[#This Row],[Fuel Used (in liters)]]),,Table1[[#This Row],[Distance Travelled (km)]]/Table1[[#This Row],[Fuel Used (in liters)]])</f>
        <v>0</v>
      </c>
    </row>
    <row r="3241" spans="2:13">
      <c r="B3241">
        <f>IF(ISBLANK(Table1[[#This Row],[Date]]), ,MONTH(Table1[[#This Row],[Date]]))</f>
        <v>0</v>
      </c>
      <c r="K3241" s="19">
        <f>Table1[[#This Row],[Final Meter Reading (km) ]]-Table1[[#This Row],[Initial Meter Reading (km) ]]</f>
        <v>0</v>
      </c>
      <c r="M3241" s="174">
        <f>IF(ISBLANK(Table1[[#This Row],[Fuel Used (in liters)]]),,Table1[[#This Row],[Distance Travelled (km)]]/Table1[[#This Row],[Fuel Used (in liters)]])</f>
        <v>0</v>
      </c>
    </row>
    <row r="3242" spans="2:13">
      <c r="B3242">
        <f>IF(ISBLANK(Table1[[#This Row],[Date]]), ,MONTH(Table1[[#This Row],[Date]]))</f>
        <v>0</v>
      </c>
      <c r="K3242" s="19">
        <f>Table1[[#This Row],[Final Meter Reading (km) ]]-Table1[[#This Row],[Initial Meter Reading (km) ]]</f>
        <v>0</v>
      </c>
      <c r="M3242" s="174">
        <f>IF(ISBLANK(Table1[[#This Row],[Fuel Used (in liters)]]),,Table1[[#This Row],[Distance Travelled (km)]]/Table1[[#This Row],[Fuel Used (in liters)]])</f>
        <v>0</v>
      </c>
    </row>
    <row r="3243" spans="2:13">
      <c r="B3243">
        <f>IF(ISBLANK(Table1[[#This Row],[Date]]), ,MONTH(Table1[[#This Row],[Date]]))</f>
        <v>0</v>
      </c>
      <c r="K3243" s="19">
        <f>Table1[[#This Row],[Final Meter Reading (km) ]]-Table1[[#This Row],[Initial Meter Reading (km) ]]</f>
        <v>0</v>
      </c>
      <c r="M3243" s="174">
        <f>IF(ISBLANK(Table1[[#This Row],[Fuel Used (in liters)]]),,Table1[[#This Row],[Distance Travelled (km)]]/Table1[[#This Row],[Fuel Used (in liters)]])</f>
        <v>0</v>
      </c>
    </row>
    <row r="3244" spans="2:13">
      <c r="B3244">
        <f>IF(ISBLANK(Table1[[#This Row],[Date]]), ,MONTH(Table1[[#This Row],[Date]]))</f>
        <v>0</v>
      </c>
      <c r="K3244" s="19">
        <f>Table1[[#This Row],[Final Meter Reading (km) ]]-Table1[[#This Row],[Initial Meter Reading (km) ]]</f>
        <v>0</v>
      </c>
      <c r="M3244" s="174">
        <f>IF(ISBLANK(Table1[[#This Row],[Fuel Used (in liters)]]),,Table1[[#This Row],[Distance Travelled (km)]]/Table1[[#This Row],[Fuel Used (in liters)]])</f>
        <v>0</v>
      </c>
    </row>
    <row r="3245" spans="2:13">
      <c r="B3245">
        <f>IF(ISBLANK(Table1[[#This Row],[Date]]), ,MONTH(Table1[[#This Row],[Date]]))</f>
        <v>0</v>
      </c>
      <c r="K3245" s="19">
        <f>Table1[[#This Row],[Final Meter Reading (km) ]]-Table1[[#This Row],[Initial Meter Reading (km) ]]</f>
        <v>0</v>
      </c>
      <c r="M3245" s="174">
        <f>IF(ISBLANK(Table1[[#This Row],[Fuel Used (in liters)]]),,Table1[[#This Row],[Distance Travelled (km)]]/Table1[[#This Row],[Fuel Used (in liters)]])</f>
        <v>0</v>
      </c>
    </row>
    <row r="3246" spans="2:13">
      <c r="B3246">
        <f>IF(ISBLANK(Table1[[#This Row],[Date]]), ,MONTH(Table1[[#This Row],[Date]]))</f>
        <v>0</v>
      </c>
      <c r="K3246" s="19">
        <f>Table1[[#This Row],[Final Meter Reading (km) ]]-Table1[[#This Row],[Initial Meter Reading (km) ]]</f>
        <v>0</v>
      </c>
      <c r="M3246" s="174">
        <f>IF(ISBLANK(Table1[[#This Row],[Fuel Used (in liters)]]),,Table1[[#This Row],[Distance Travelled (km)]]/Table1[[#This Row],[Fuel Used (in liters)]])</f>
        <v>0</v>
      </c>
    </row>
    <row r="3247" spans="2:13">
      <c r="B3247">
        <f>IF(ISBLANK(Table1[[#This Row],[Date]]), ,MONTH(Table1[[#This Row],[Date]]))</f>
        <v>0</v>
      </c>
      <c r="K3247" s="19">
        <f>Table1[[#This Row],[Final Meter Reading (km) ]]-Table1[[#This Row],[Initial Meter Reading (km) ]]</f>
        <v>0</v>
      </c>
      <c r="M3247" s="174">
        <f>IF(ISBLANK(Table1[[#This Row],[Fuel Used (in liters)]]),,Table1[[#This Row],[Distance Travelled (km)]]/Table1[[#This Row],[Fuel Used (in liters)]])</f>
        <v>0</v>
      </c>
    </row>
    <row r="3248" spans="2:13">
      <c r="B3248">
        <f>IF(ISBLANK(Table1[[#This Row],[Date]]), ,MONTH(Table1[[#This Row],[Date]]))</f>
        <v>0</v>
      </c>
      <c r="K3248" s="19">
        <f>Table1[[#This Row],[Final Meter Reading (km) ]]-Table1[[#This Row],[Initial Meter Reading (km) ]]</f>
        <v>0</v>
      </c>
      <c r="M3248" s="174">
        <f>IF(ISBLANK(Table1[[#This Row],[Fuel Used (in liters)]]),,Table1[[#This Row],[Distance Travelled (km)]]/Table1[[#This Row],[Fuel Used (in liters)]])</f>
        <v>0</v>
      </c>
    </row>
    <row r="3249" spans="2:13">
      <c r="B3249">
        <f>IF(ISBLANK(Table1[[#This Row],[Date]]), ,MONTH(Table1[[#This Row],[Date]]))</f>
        <v>0</v>
      </c>
      <c r="K3249" s="19">
        <f>Table1[[#This Row],[Final Meter Reading (km) ]]-Table1[[#This Row],[Initial Meter Reading (km) ]]</f>
        <v>0</v>
      </c>
      <c r="M3249" s="174">
        <f>IF(ISBLANK(Table1[[#This Row],[Fuel Used (in liters)]]),,Table1[[#This Row],[Distance Travelled (km)]]/Table1[[#This Row],[Fuel Used (in liters)]])</f>
        <v>0</v>
      </c>
    </row>
    <row r="3250" spans="2:13">
      <c r="B3250">
        <f>IF(ISBLANK(Table1[[#This Row],[Date]]), ,MONTH(Table1[[#This Row],[Date]]))</f>
        <v>0</v>
      </c>
      <c r="K3250" s="19">
        <f>Table1[[#This Row],[Final Meter Reading (km) ]]-Table1[[#This Row],[Initial Meter Reading (km) ]]</f>
        <v>0</v>
      </c>
      <c r="M3250" s="174">
        <f>IF(ISBLANK(Table1[[#This Row],[Fuel Used (in liters)]]),,Table1[[#This Row],[Distance Travelled (km)]]/Table1[[#This Row],[Fuel Used (in liters)]])</f>
        <v>0</v>
      </c>
    </row>
    <row r="3251" spans="2:13">
      <c r="B3251">
        <f>IF(ISBLANK(Table1[[#This Row],[Date]]), ,MONTH(Table1[[#This Row],[Date]]))</f>
        <v>0</v>
      </c>
      <c r="K3251" s="19">
        <f>Table1[[#This Row],[Final Meter Reading (km) ]]-Table1[[#This Row],[Initial Meter Reading (km) ]]</f>
        <v>0</v>
      </c>
      <c r="M3251" s="174">
        <f>IF(ISBLANK(Table1[[#This Row],[Fuel Used (in liters)]]),,Table1[[#This Row],[Distance Travelled (km)]]/Table1[[#This Row],[Fuel Used (in liters)]])</f>
        <v>0</v>
      </c>
    </row>
    <row r="3252" spans="2:13">
      <c r="B3252">
        <f>IF(ISBLANK(Table1[[#This Row],[Date]]), ,MONTH(Table1[[#This Row],[Date]]))</f>
        <v>0</v>
      </c>
      <c r="K3252" s="19">
        <f>Table1[[#This Row],[Final Meter Reading (km) ]]-Table1[[#This Row],[Initial Meter Reading (km) ]]</f>
        <v>0</v>
      </c>
      <c r="M3252" s="174">
        <f>IF(ISBLANK(Table1[[#This Row],[Fuel Used (in liters)]]),,Table1[[#This Row],[Distance Travelled (km)]]/Table1[[#This Row],[Fuel Used (in liters)]])</f>
        <v>0</v>
      </c>
    </row>
    <row r="3253" spans="2:13">
      <c r="B3253">
        <f>IF(ISBLANK(Table1[[#This Row],[Date]]), ,MONTH(Table1[[#This Row],[Date]]))</f>
        <v>0</v>
      </c>
      <c r="K3253" s="19">
        <f>Table1[[#This Row],[Final Meter Reading (km) ]]-Table1[[#This Row],[Initial Meter Reading (km) ]]</f>
        <v>0</v>
      </c>
      <c r="M3253" s="174">
        <f>IF(ISBLANK(Table1[[#This Row],[Fuel Used (in liters)]]),,Table1[[#This Row],[Distance Travelled (km)]]/Table1[[#This Row],[Fuel Used (in liters)]])</f>
        <v>0</v>
      </c>
    </row>
    <row r="3254" spans="2:13">
      <c r="B3254">
        <f>IF(ISBLANK(Table1[[#This Row],[Date]]), ,MONTH(Table1[[#This Row],[Date]]))</f>
        <v>0</v>
      </c>
      <c r="K3254" s="19">
        <f>Table1[[#This Row],[Final Meter Reading (km) ]]-Table1[[#This Row],[Initial Meter Reading (km) ]]</f>
        <v>0</v>
      </c>
      <c r="M3254" s="174">
        <f>IF(ISBLANK(Table1[[#This Row],[Fuel Used (in liters)]]),,Table1[[#This Row],[Distance Travelled (km)]]/Table1[[#This Row],[Fuel Used (in liters)]])</f>
        <v>0</v>
      </c>
    </row>
    <row r="3255" spans="2:13">
      <c r="B3255">
        <f>IF(ISBLANK(Table1[[#This Row],[Date]]), ,MONTH(Table1[[#This Row],[Date]]))</f>
        <v>0</v>
      </c>
      <c r="K3255" s="19">
        <f>Table1[[#This Row],[Final Meter Reading (km) ]]-Table1[[#This Row],[Initial Meter Reading (km) ]]</f>
        <v>0</v>
      </c>
      <c r="M3255" s="174">
        <f>IF(ISBLANK(Table1[[#This Row],[Fuel Used (in liters)]]),,Table1[[#This Row],[Distance Travelled (km)]]/Table1[[#This Row],[Fuel Used (in liters)]])</f>
        <v>0</v>
      </c>
    </row>
    <row r="3256" spans="2:13">
      <c r="B3256">
        <f>IF(ISBLANK(Table1[[#This Row],[Date]]), ,MONTH(Table1[[#This Row],[Date]]))</f>
        <v>0</v>
      </c>
      <c r="K3256" s="19">
        <f>Table1[[#This Row],[Final Meter Reading (km) ]]-Table1[[#This Row],[Initial Meter Reading (km) ]]</f>
        <v>0</v>
      </c>
      <c r="M3256" s="174">
        <f>IF(ISBLANK(Table1[[#This Row],[Fuel Used (in liters)]]),,Table1[[#This Row],[Distance Travelled (km)]]/Table1[[#This Row],[Fuel Used (in liters)]])</f>
        <v>0</v>
      </c>
    </row>
    <row r="3257" spans="2:13">
      <c r="B3257">
        <f>IF(ISBLANK(Table1[[#This Row],[Date]]), ,MONTH(Table1[[#This Row],[Date]]))</f>
        <v>0</v>
      </c>
      <c r="K3257" s="19">
        <f>Table1[[#This Row],[Final Meter Reading (km) ]]-Table1[[#This Row],[Initial Meter Reading (km) ]]</f>
        <v>0</v>
      </c>
      <c r="M3257" s="174">
        <f>IF(ISBLANK(Table1[[#This Row],[Fuel Used (in liters)]]),,Table1[[#This Row],[Distance Travelled (km)]]/Table1[[#This Row],[Fuel Used (in liters)]])</f>
        <v>0</v>
      </c>
    </row>
    <row r="3258" spans="2:13">
      <c r="B3258">
        <f>IF(ISBLANK(Table1[[#This Row],[Date]]), ,MONTH(Table1[[#This Row],[Date]]))</f>
        <v>0</v>
      </c>
      <c r="K3258" s="19">
        <f>Table1[[#This Row],[Final Meter Reading (km) ]]-Table1[[#This Row],[Initial Meter Reading (km) ]]</f>
        <v>0</v>
      </c>
      <c r="M3258" s="174">
        <f>IF(ISBLANK(Table1[[#This Row],[Fuel Used (in liters)]]),,Table1[[#This Row],[Distance Travelled (km)]]/Table1[[#This Row],[Fuel Used (in liters)]])</f>
        <v>0</v>
      </c>
    </row>
    <row r="3259" spans="2:13">
      <c r="B3259">
        <f>IF(ISBLANK(Table1[[#This Row],[Date]]), ,MONTH(Table1[[#This Row],[Date]]))</f>
        <v>0</v>
      </c>
      <c r="K3259" s="19">
        <f>Table1[[#This Row],[Final Meter Reading (km) ]]-Table1[[#This Row],[Initial Meter Reading (km) ]]</f>
        <v>0</v>
      </c>
      <c r="M3259" s="174">
        <f>IF(ISBLANK(Table1[[#This Row],[Fuel Used (in liters)]]),,Table1[[#This Row],[Distance Travelled (km)]]/Table1[[#This Row],[Fuel Used (in liters)]])</f>
        <v>0</v>
      </c>
    </row>
    <row r="3260" spans="2:13">
      <c r="B3260">
        <f>IF(ISBLANK(Table1[[#This Row],[Date]]), ,MONTH(Table1[[#This Row],[Date]]))</f>
        <v>0</v>
      </c>
      <c r="K3260" s="19">
        <f>Table1[[#This Row],[Final Meter Reading (km) ]]-Table1[[#This Row],[Initial Meter Reading (km) ]]</f>
        <v>0</v>
      </c>
      <c r="M3260" s="174">
        <f>IF(ISBLANK(Table1[[#This Row],[Fuel Used (in liters)]]),,Table1[[#This Row],[Distance Travelled (km)]]/Table1[[#This Row],[Fuel Used (in liters)]])</f>
        <v>0</v>
      </c>
    </row>
    <row r="3261" spans="2:13">
      <c r="B3261">
        <f>IF(ISBLANK(Table1[[#This Row],[Date]]), ,MONTH(Table1[[#This Row],[Date]]))</f>
        <v>0</v>
      </c>
      <c r="K3261" s="19">
        <f>Table1[[#This Row],[Final Meter Reading (km) ]]-Table1[[#This Row],[Initial Meter Reading (km) ]]</f>
        <v>0</v>
      </c>
      <c r="M3261" s="174">
        <f>IF(ISBLANK(Table1[[#This Row],[Fuel Used (in liters)]]),,Table1[[#This Row],[Distance Travelled (km)]]/Table1[[#This Row],[Fuel Used (in liters)]])</f>
        <v>0</v>
      </c>
    </row>
    <row r="3262" spans="2:13">
      <c r="B3262">
        <f>IF(ISBLANK(Table1[[#This Row],[Date]]), ,MONTH(Table1[[#This Row],[Date]]))</f>
        <v>0</v>
      </c>
      <c r="K3262" s="19">
        <f>Table1[[#This Row],[Final Meter Reading (km) ]]-Table1[[#This Row],[Initial Meter Reading (km) ]]</f>
        <v>0</v>
      </c>
      <c r="M3262" s="174">
        <f>IF(ISBLANK(Table1[[#This Row],[Fuel Used (in liters)]]),,Table1[[#This Row],[Distance Travelled (km)]]/Table1[[#This Row],[Fuel Used (in liters)]])</f>
        <v>0</v>
      </c>
    </row>
    <row r="3263" spans="2:13">
      <c r="B3263">
        <f>IF(ISBLANK(Table1[[#This Row],[Date]]), ,MONTH(Table1[[#This Row],[Date]]))</f>
        <v>0</v>
      </c>
      <c r="K3263" s="19">
        <f>Table1[[#This Row],[Final Meter Reading (km) ]]-Table1[[#This Row],[Initial Meter Reading (km) ]]</f>
        <v>0</v>
      </c>
      <c r="M3263" s="174">
        <f>IF(ISBLANK(Table1[[#This Row],[Fuel Used (in liters)]]),,Table1[[#This Row],[Distance Travelled (km)]]/Table1[[#This Row],[Fuel Used (in liters)]])</f>
        <v>0</v>
      </c>
    </row>
    <row r="3264" spans="2:13">
      <c r="B3264">
        <f>IF(ISBLANK(Table1[[#This Row],[Date]]), ,MONTH(Table1[[#This Row],[Date]]))</f>
        <v>0</v>
      </c>
      <c r="K3264" s="19">
        <f>Table1[[#This Row],[Final Meter Reading (km) ]]-Table1[[#This Row],[Initial Meter Reading (km) ]]</f>
        <v>0</v>
      </c>
      <c r="M3264" s="174">
        <f>IF(ISBLANK(Table1[[#This Row],[Fuel Used (in liters)]]),,Table1[[#This Row],[Distance Travelled (km)]]/Table1[[#This Row],[Fuel Used (in liters)]])</f>
        <v>0</v>
      </c>
    </row>
    <row r="3265" spans="2:13">
      <c r="B3265">
        <f>IF(ISBLANK(Table1[[#This Row],[Date]]), ,MONTH(Table1[[#This Row],[Date]]))</f>
        <v>0</v>
      </c>
      <c r="K3265" s="19">
        <f>Table1[[#This Row],[Final Meter Reading (km) ]]-Table1[[#This Row],[Initial Meter Reading (km) ]]</f>
        <v>0</v>
      </c>
      <c r="M3265" s="174">
        <f>IF(ISBLANK(Table1[[#This Row],[Fuel Used (in liters)]]),,Table1[[#This Row],[Distance Travelled (km)]]/Table1[[#This Row],[Fuel Used (in liters)]])</f>
        <v>0</v>
      </c>
    </row>
    <row r="3266" spans="2:13">
      <c r="B3266">
        <f>IF(ISBLANK(Table1[[#This Row],[Date]]), ,MONTH(Table1[[#This Row],[Date]]))</f>
        <v>0</v>
      </c>
      <c r="K3266" s="19">
        <f>Table1[[#This Row],[Final Meter Reading (km) ]]-Table1[[#This Row],[Initial Meter Reading (km) ]]</f>
        <v>0</v>
      </c>
      <c r="M3266" s="174">
        <f>IF(ISBLANK(Table1[[#This Row],[Fuel Used (in liters)]]),,Table1[[#This Row],[Distance Travelled (km)]]/Table1[[#This Row],[Fuel Used (in liters)]])</f>
        <v>0</v>
      </c>
    </row>
    <row r="3267" spans="2:13">
      <c r="B3267">
        <f>IF(ISBLANK(Table1[[#This Row],[Date]]), ,MONTH(Table1[[#This Row],[Date]]))</f>
        <v>0</v>
      </c>
      <c r="K3267" s="19">
        <f>Table1[[#This Row],[Final Meter Reading (km) ]]-Table1[[#This Row],[Initial Meter Reading (km) ]]</f>
        <v>0</v>
      </c>
      <c r="M3267" s="174">
        <f>IF(ISBLANK(Table1[[#This Row],[Fuel Used (in liters)]]),,Table1[[#This Row],[Distance Travelled (km)]]/Table1[[#This Row],[Fuel Used (in liters)]])</f>
        <v>0</v>
      </c>
    </row>
    <row r="3268" spans="2:13">
      <c r="B3268">
        <f>IF(ISBLANK(Table1[[#This Row],[Date]]), ,MONTH(Table1[[#This Row],[Date]]))</f>
        <v>0</v>
      </c>
      <c r="K3268" s="19">
        <f>Table1[[#This Row],[Final Meter Reading (km) ]]-Table1[[#This Row],[Initial Meter Reading (km) ]]</f>
        <v>0</v>
      </c>
      <c r="M3268" s="174">
        <f>IF(ISBLANK(Table1[[#This Row],[Fuel Used (in liters)]]),,Table1[[#This Row],[Distance Travelled (km)]]/Table1[[#This Row],[Fuel Used (in liters)]])</f>
        <v>0</v>
      </c>
    </row>
    <row r="3269" spans="2:13">
      <c r="B3269">
        <f>IF(ISBLANK(Table1[[#This Row],[Date]]), ,MONTH(Table1[[#This Row],[Date]]))</f>
        <v>0</v>
      </c>
      <c r="K3269" s="19">
        <f>Table1[[#This Row],[Final Meter Reading (km) ]]-Table1[[#This Row],[Initial Meter Reading (km) ]]</f>
        <v>0</v>
      </c>
      <c r="M3269" s="174">
        <f>IF(ISBLANK(Table1[[#This Row],[Fuel Used (in liters)]]),,Table1[[#This Row],[Distance Travelled (km)]]/Table1[[#This Row],[Fuel Used (in liters)]])</f>
        <v>0</v>
      </c>
    </row>
    <row r="3270" spans="2:13">
      <c r="B3270">
        <f>IF(ISBLANK(Table1[[#This Row],[Date]]), ,MONTH(Table1[[#This Row],[Date]]))</f>
        <v>0</v>
      </c>
      <c r="K3270" s="19">
        <f>Table1[[#This Row],[Final Meter Reading (km) ]]-Table1[[#This Row],[Initial Meter Reading (km) ]]</f>
        <v>0</v>
      </c>
      <c r="M3270" s="174">
        <f>IF(ISBLANK(Table1[[#This Row],[Fuel Used (in liters)]]),,Table1[[#This Row],[Distance Travelled (km)]]/Table1[[#This Row],[Fuel Used (in liters)]])</f>
        <v>0</v>
      </c>
    </row>
    <row r="3271" spans="2:13">
      <c r="B3271">
        <f>IF(ISBLANK(Table1[[#This Row],[Date]]), ,MONTH(Table1[[#This Row],[Date]]))</f>
        <v>0</v>
      </c>
      <c r="K3271" s="19">
        <f>Table1[[#This Row],[Final Meter Reading (km) ]]-Table1[[#This Row],[Initial Meter Reading (km) ]]</f>
        <v>0</v>
      </c>
      <c r="M3271" s="174">
        <f>IF(ISBLANK(Table1[[#This Row],[Fuel Used (in liters)]]),,Table1[[#This Row],[Distance Travelled (km)]]/Table1[[#This Row],[Fuel Used (in liters)]])</f>
        <v>0</v>
      </c>
    </row>
    <row r="3272" spans="2:13">
      <c r="B3272">
        <f>IF(ISBLANK(Table1[[#This Row],[Date]]), ,MONTH(Table1[[#This Row],[Date]]))</f>
        <v>0</v>
      </c>
      <c r="K3272" s="19">
        <f>Table1[[#This Row],[Final Meter Reading (km) ]]-Table1[[#This Row],[Initial Meter Reading (km) ]]</f>
        <v>0</v>
      </c>
      <c r="M3272" s="174">
        <f>IF(ISBLANK(Table1[[#This Row],[Fuel Used (in liters)]]),,Table1[[#This Row],[Distance Travelled (km)]]/Table1[[#This Row],[Fuel Used (in liters)]])</f>
        <v>0</v>
      </c>
    </row>
    <row r="3273" spans="2:13">
      <c r="B3273">
        <f>IF(ISBLANK(Table1[[#This Row],[Date]]), ,MONTH(Table1[[#This Row],[Date]]))</f>
        <v>0</v>
      </c>
      <c r="K3273" s="19">
        <f>Table1[[#This Row],[Final Meter Reading (km) ]]-Table1[[#This Row],[Initial Meter Reading (km) ]]</f>
        <v>0</v>
      </c>
      <c r="M3273" s="174">
        <f>IF(ISBLANK(Table1[[#This Row],[Fuel Used (in liters)]]),,Table1[[#This Row],[Distance Travelled (km)]]/Table1[[#This Row],[Fuel Used (in liters)]])</f>
        <v>0</v>
      </c>
    </row>
    <row r="3274" spans="2:13">
      <c r="B3274">
        <f>IF(ISBLANK(Table1[[#This Row],[Date]]), ,MONTH(Table1[[#This Row],[Date]]))</f>
        <v>0</v>
      </c>
      <c r="K3274" s="19">
        <f>Table1[[#This Row],[Final Meter Reading (km) ]]-Table1[[#This Row],[Initial Meter Reading (km) ]]</f>
        <v>0</v>
      </c>
      <c r="M3274" s="174">
        <f>IF(ISBLANK(Table1[[#This Row],[Fuel Used (in liters)]]),,Table1[[#This Row],[Distance Travelled (km)]]/Table1[[#This Row],[Fuel Used (in liters)]])</f>
        <v>0</v>
      </c>
    </row>
    <row r="3275" spans="2:13">
      <c r="B3275">
        <f>IF(ISBLANK(Table1[[#This Row],[Date]]), ,MONTH(Table1[[#This Row],[Date]]))</f>
        <v>0</v>
      </c>
      <c r="K3275" s="19">
        <f>Table1[[#This Row],[Final Meter Reading (km) ]]-Table1[[#This Row],[Initial Meter Reading (km) ]]</f>
        <v>0</v>
      </c>
      <c r="M3275" s="174">
        <f>IF(ISBLANK(Table1[[#This Row],[Fuel Used (in liters)]]),,Table1[[#This Row],[Distance Travelled (km)]]/Table1[[#This Row],[Fuel Used (in liters)]])</f>
        <v>0</v>
      </c>
    </row>
    <row r="3276" spans="2:13">
      <c r="B3276">
        <f>IF(ISBLANK(Table1[[#This Row],[Date]]), ,MONTH(Table1[[#This Row],[Date]]))</f>
        <v>0</v>
      </c>
      <c r="K3276" s="19">
        <f>Table1[[#This Row],[Final Meter Reading (km) ]]-Table1[[#This Row],[Initial Meter Reading (km) ]]</f>
        <v>0</v>
      </c>
      <c r="M3276" s="174">
        <f>IF(ISBLANK(Table1[[#This Row],[Fuel Used (in liters)]]),,Table1[[#This Row],[Distance Travelled (km)]]/Table1[[#This Row],[Fuel Used (in liters)]])</f>
        <v>0</v>
      </c>
    </row>
    <row r="3277" spans="2:13">
      <c r="B3277">
        <f>IF(ISBLANK(Table1[[#This Row],[Date]]), ,MONTH(Table1[[#This Row],[Date]]))</f>
        <v>0</v>
      </c>
      <c r="K3277" s="19">
        <f>Table1[[#This Row],[Final Meter Reading (km) ]]-Table1[[#This Row],[Initial Meter Reading (km) ]]</f>
        <v>0</v>
      </c>
      <c r="M3277" s="174">
        <f>IF(ISBLANK(Table1[[#This Row],[Fuel Used (in liters)]]),,Table1[[#This Row],[Distance Travelled (km)]]/Table1[[#This Row],[Fuel Used (in liters)]])</f>
        <v>0</v>
      </c>
    </row>
    <row r="3278" spans="2:13">
      <c r="B3278">
        <f>IF(ISBLANK(Table1[[#This Row],[Date]]), ,MONTH(Table1[[#This Row],[Date]]))</f>
        <v>0</v>
      </c>
      <c r="K3278" s="19">
        <f>Table1[[#This Row],[Final Meter Reading (km) ]]-Table1[[#This Row],[Initial Meter Reading (km) ]]</f>
        <v>0</v>
      </c>
      <c r="M3278" s="174">
        <f>IF(ISBLANK(Table1[[#This Row],[Fuel Used (in liters)]]),,Table1[[#This Row],[Distance Travelled (km)]]/Table1[[#This Row],[Fuel Used (in liters)]])</f>
        <v>0</v>
      </c>
    </row>
    <row r="3279" spans="2:13">
      <c r="B3279">
        <f>IF(ISBLANK(Table1[[#This Row],[Date]]), ,MONTH(Table1[[#This Row],[Date]]))</f>
        <v>0</v>
      </c>
      <c r="K3279" s="19">
        <f>Table1[[#This Row],[Final Meter Reading (km) ]]-Table1[[#This Row],[Initial Meter Reading (km) ]]</f>
        <v>0</v>
      </c>
      <c r="M3279" s="174">
        <f>IF(ISBLANK(Table1[[#This Row],[Fuel Used (in liters)]]),,Table1[[#This Row],[Distance Travelled (km)]]/Table1[[#This Row],[Fuel Used (in liters)]])</f>
        <v>0</v>
      </c>
    </row>
    <row r="3280" spans="2:13">
      <c r="B3280">
        <f>IF(ISBLANK(Table1[[#This Row],[Date]]), ,MONTH(Table1[[#This Row],[Date]]))</f>
        <v>0</v>
      </c>
      <c r="K3280" s="19">
        <f>Table1[[#This Row],[Final Meter Reading (km) ]]-Table1[[#This Row],[Initial Meter Reading (km) ]]</f>
        <v>0</v>
      </c>
      <c r="M3280" s="174">
        <f>IF(ISBLANK(Table1[[#This Row],[Fuel Used (in liters)]]),,Table1[[#This Row],[Distance Travelled (km)]]/Table1[[#This Row],[Fuel Used (in liters)]])</f>
        <v>0</v>
      </c>
    </row>
    <row r="3281" spans="2:13">
      <c r="B3281">
        <f>IF(ISBLANK(Table1[[#This Row],[Date]]), ,MONTH(Table1[[#This Row],[Date]]))</f>
        <v>0</v>
      </c>
      <c r="K3281" s="19">
        <f>Table1[[#This Row],[Final Meter Reading (km) ]]-Table1[[#This Row],[Initial Meter Reading (km) ]]</f>
        <v>0</v>
      </c>
      <c r="M3281" s="174">
        <f>IF(ISBLANK(Table1[[#This Row],[Fuel Used (in liters)]]),,Table1[[#This Row],[Distance Travelled (km)]]/Table1[[#This Row],[Fuel Used (in liters)]])</f>
        <v>0</v>
      </c>
    </row>
    <row r="3282" spans="2:13">
      <c r="B3282">
        <f>IF(ISBLANK(Table1[[#This Row],[Date]]), ,MONTH(Table1[[#This Row],[Date]]))</f>
        <v>0</v>
      </c>
      <c r="K3282" s="19">
        <f>Table1[[#This Row],[Final Meter Reading (km) ]]-Table1[[#This Row],[Initial Meter Reading (km) ]]</f>
        <v>0</v>
      </c>
      <c r="M3282" s="174">
        <f>IF(ISBLANK(Table1[[#This Row],[Fuel Used (in liters)]]),,Table1[[#This Row],[Distance Travelled (km)]]/Table1[[#This Row],[Fuel Used (in liters)]])</f>
        <v>0</v>
      </c>
    </row>
    <row r="3283" spans="2:13">
      <c r="B3283">
        <f>IF(ISBLANK(Table1[[#This Row],[Date]]), ,MONTH(Table1[[#This Row],[Date]]))</f>
        <v>0</v>
      </c>
      <c r="K3283" s="19">
        <f>Table1[[#This Row],[Final Meter Reading (km) ]]-Table1[[#This Row],[Initial Meter Reading (km) ]]</f>
        <v>0</v>
      </c>
      <c r="M3283" s="174">
        <f>IF(ISBLANK(Table1[[#This Row],[Fuel Used (in liters)]]),,Table1[[#This Row],[Distance Travelled (km)]]/Table1[[#This Row],[Fuel Used (in liters)]])</f>
        <v>0</v>
      </c>
    </row>
    <row r="3284" spans="2:13">
      <c r="B3284">
        <f>IF(ISBLANK(Table1[[#This Row],[Date]]), ,MONTH(Table1[[#This Row],[Date]]))</f>
        <v>0</v>
      </c>
      <c r="K3284" s="19">
        <f>Table1[[#This Row],[Final Meter Reading (km) ]]-Table1[[#This Row],[Initial Meter Reading (km) ]]</f>
        <v>0</v>
      </c>
      <c r="M3284" s="174">
        <f>IF(ISBLANK(Table1[[#This Row],[Fuel Used (in liters)]]),,Table1[[#This Row],[Distance Travelled (km)]]/Table1[[#This Row],[Fuel Used (in liters)]])</f>
        <v>0</v>
      </c>
    </row>
    <row r="3285" spans="2:13">
      <c r="B3285">
        <f>IF(ISBLANK(Table1[[#This Row],[Date]]), ,MONTH(Table1[[#This Row],[Date]]))</f>
        <v>0</v>
      </c>
      <c r="K3285" s="19">
        <f>Table1[[#This Row],[Final Meter Reading (km) ]]-Table1[[#This Row],[Initial Meter Reading (km) ]]</f>
        <v>0</v>
      </c>
      <c r="M3285" s="174">
        <f>IF(ISBLANK(Table1[[#This Row],[Fuel Used (in liters)]]),,Table1[[#This Row],[Distance Travelled (km)]]/Table1[[#This Row],[Fuel Used (in liters)]])</f>
        <v>0</v>
      </c>
    </row>
    <row r="3286" spans="2:13">
      <c r="B3286">
        <f>IF(ISBLANK(Table1[[#This Row],[Date]]), ,MONTH(Table1[[#This Row],[Date]]))</f>
        <v>0</v>
      </c>
      <c r="K3286" s="19">
        <f>Table1[[#This Row],[Final Meter Reading (km) ]]-Table1[[#This Row],[Initial Meter Reading (km) ]]</f>
        <v>0</v>
      </c>
      <c r="M3286" s="174">
        <f>IF(ISBLANK(Table1[[#This Row],[Fuel Used (in liters)]]),,Table1[[#This Row],[Distance Travelled (km)]]/Table1[[#This Row],[Fuel Used (in liters)]])</f>
        <v>0</v>
      </c>
    </row>
    <row r="3287" spans="2:13">
      <c r="B3287">
        <f>IF(ISBLANK(Table1[[#This Row],[Date]]), ,MONTH(Table1[[#This Row],[Date]]))</f>
        <v>0</v>
      </c>
      <c r="K3287" s="19">
        <f>Table1[[#This Row],[Final Meter Reading (km) ]]-Table1[[#This Row],[Initial Meter Reading (km) ]]</f>
        <v>0</v>
      </c>
      <c r="M3287" s="174">
        <f>IF(ISBLANK(Table1[[#This Row],[Fuel Used (in liters)]]),,Table1[[#This Row],[Distance Travelled (km)]]/Table1[[#This Row],[Fuel Used (in liters)]])</f>
        <v>0</v>
      </c>
    </row>
    <row r="3288" spans="2:13">
      <c r="B3288">
        <f>IF(ISBLANK(Table1[[#This Row],[Date]]), ,MONTH(Table1[[#This Row],[Date]]))</f>
        <v>0</v>
      </c>
      <c r="K3288" s="19">
        <f>Table1[[#This Row],[Final Meter Reading (km) ]]-Table1[[#This Row],[Initial Meter Reading (km) ]]</f>
        <v>0</v>
      </c>
      <c r="M3288" s="174">
        <f>IF(ISBLANK(Table1[[#This Row],[Fuel Used (in liters)]]),,Table1[[#This Row],[Distance Travelled (km)]]/Table1[[#This Row],[Fuel Used (in liters)]])</f>
        <v>0</v>
      </c>
    </row>
    <row r="3289" spans="2:13">
      <c r="B3289">
        <f>IF(ISBLANK(Table1[[#This Row],[Date]]), ,MONTH(Table1[[#This Row],[Date]]))</f>
        <v>0</v>
      </c>
      <c r="K3289" s="19">
        <f>Table1[[#This Row],[Final Meter Reading (km) ]]-Table1[[#This Row],[Initial Meter Reading (km) ]]</f>
        <v>0</v>
      </c>
      <c r="M3289" s="174">
        <f>IF(ISBLANK(Table1[[#This Row],[Fuel Used (in liters)]]),,Table1[[#This Row],[Distance Travelled (km)]]/Table1[[#This Row],[Fuel Used (in liters)]])</f>
        <v>0</v>
      </c>
    </row>
    <row r="3290" spans="2:13">
      <c r="B3290">
        <f>IF(ISBLANK(Table1[[#This Row],[Date]]), ,MONTH(Table1[[#This Row],[Date]]))</f>
        <v>0</v>
      </c>
      <c r="K3290" s="19">
        <f>Table1[[#This Row],[Final Meter Reading (km) ]]-Table1[[#This Row],[Initial Meter Reading (km) ]]</f>
        <v>0</v>
      </c>
      <c r="M3290" s="174">
        <f>IF(ISBLANK(Table1[[#This Row],[Fuel Used (in liters)]]),,Table1[[#This Row],[Distance Travelled (km)]]/Table1[[#This Row],[Fuel Used (in liters)]])</f>
        <v>0</v>
      </c>
    </row>
    <row r="3291" spans="2:13">
      <c r="B3291">
        <f>IF(ISBLANK(Table1[[#This Row],[Date]]), ,MONTH(Table1[[#This Row],[Date]]))</f>
        <v>0</v>
      </c>
      <c r="K3291" s="19">
        <f>Table1[[#This Row],[Final Meter Reading (km) ]]-Table1[[#This Row],[Initial Meter Reading (km) ]]</f>
        <v>0</v>
      </c>
      <c r="M3291" s="174">
        <f>IF(ISBLANK(Table1[[#This Row],[Fuel Used (in liters)]]),,Table1[[#This Row],[Distance Travelled (km)]]/Table1[[#This Row],[Fuel Used (in liters)]])</f>
        <v>0</v>
      </c>
    </row>
    <row r="3292" spans="2:13">
      <c r="B3292">
        <f>IF(ISBLANK(Table1[[#This Row],[Date]]), ,MONTH(Table1[[#This Row],[Date]]))</f>
        <v>0</v>
      </c>
      <c r="K3292" s="19">
        <f>Table1[[#This Row],[Final Meter Reading (km) ]]-Table1[[#This Row],[Initial Meter Reading (km) ]]</f>
        <v>0</v>
      </c>
      <c r="M3292" s="174">
        <f>IF(ISBLANK(Table1[[#This Row],[Fuel Used (in liters)]]),,Table1[[#This Row],[Distance Travelled (km)]]/Table1[[#This Row],[Fuel Used (in liters)]])</f>
        <v>0</v>
      </c>
    </row>
    <row r="3293" spans="2:13">
      <c r="B3293">
        <f>IF(ISBLANK(Table1[[#This Row],[Date]]), ,MONTH(Table1[[#This Row],[Date]]))</f>
        <v>0</v>
      </c>
      <c r="K3293" s="19">
        <f>Table1[[#This Row],[Final Meter Reading (km) ]]-Table1[[#This Row],[Initial Meter Reading (km) ]]</f>
        <v>0</v>
      </c>
      <c r="M3293" s="174">
        <f>IF(ISBLANK(Table1[[#This Row],[Fuel Used (in liters)]]),,Table1[[#This Row],[Distance Travelled (km)]]/Table1[[#This Row],[Fuel Used (in liters)]])</f>
        <v>0</v>
      </c>
    </row>
    <row r="3294" spans="2:13">
      <c r="B3294">
        <f>IF(ISBLANK(Table1[[#This Row],[Date]]), ,MONTH(Table1[[#This Row],[Date]]))</f>
        <v>0</v>
      </c>
      <c r="K3294" s="19">
        <f>Table1[[#This Row],[Final Meter Reading (km) ]]-Table1[[#This Row],[Initial Meter Reading (km) ]]</f>
        <v>0</v>
      </c>
      <c r="M3294" s="174">
        <f>IF(ISBLANK(Table1[[#This Row],[Fuel Used (in liters)]]),,Table1[[#This Row],[Distance Travelled (km)]]/Table1[[#This Row],[Fuel Used (in liters)]])</f>
        <v>0</v>
      </c>
    </row>
    <row r="3295" spans="2:13">
      <c r="B3295">
        <f>IF(ISBLANK(Table1[[#This Row],[Date]]), ,MONTH(Table1[[#This Row],[Date]]))</f>
        <v>0</v>
      </c>
      <c r="K3295" s="19">
        <f>Table1[[#This Row],[Final Meter Reading (km) ]]-Table1[[#This Row],[Initial Meter Reading (km) ]]</f>
        <v>0</v>
      </c>
      <c r="M3295" s="174">
        <f>IF(ISBLANK(Table1[[#This Row],[Fuel Used (in liters)]]),,Table1[[#This Row],[Distance Travelled (km)]]/Table1[[#This Row],[Fuel Used (in liters)]])</f>
        <v>0</v>
      </c>
    </row>
    <row r="3296" spans="2:13">
      <c r="B3296">
        <f>IF(ISBLANK(Table1[[#This Row],[Date]]), ,MONTH(Table1[[#This Row],[Date]]))</f>
        <v>0</v>
      </c>
      <c r="K3296" s="19">
        <f>Table1[[#This Row],[Final Meter Reading (km) ]]-Table1[[#This Row],[Initial Meter Reading (km) ]]</f>
        <v>0</v>
      </c>
      <c r="M3296" s="174">
        <f>IF(ISBLANK(Table1[[#This Row],[Fuel Used (in liters)]]),,Table1[[#This Row],[Distance Travelled (km)]]/Table1[[#This Row],[Fuel Used (in liters)]])</f>
        <v>0</v>
      </c>
    </row>
    <row r="3297" spans="2:13">
      <c r="B3297">
        <f>IF(ISBLANK(Table1[[#This Row],[Date]]), ,MONTH(Table1[[#This Row],[Date]]))</f>
        <v>0</v>
      </c>
      <c r="K3297" s="19">
        <f>Table1[[#This Row],[Final Meter Reading (km) ]]-Table1[[#This Row],[Initial Meter Reading (km) ]]</f>
        <v>0</v>
      </c>
      <c r="M3297" s="174">
        <f>IF(ISBLANK(Table1[[#This Row],[Fuel Used (in liters)]]),,Table1[[#This Row],[Distance Travelled (km)]]/Table1[[#This Row],[Fuel Used (in liters)]])</f>
        <v>0</v>
      </c>
    </row>
    <row r="3298" spans="2:13">
      <c r="B3298">
        <f>IF(ISBLANK(Table1[[#This Row],[Date]]), ,MONTH(Table1[[#This Row],[Date]]))</f>
        <v>0</v>
      </c>
      <c r="K3298" s="19">
        <f>Table1[[#This Row],[Final Meter Reading (km) ]]-Table1[[#This Row],[Initial Meter Reading (km) ]]</f>
        <v>0</v>
      </c>
      <c r="M3298" s="174">
        <f>IF(ISBLANK(Table1[[#This Row],[Fuel Used (in liters)]]),,Table1[[#This Row],[Distance Travelled (km)]]/Table1[[#This Row],[Fuel Used (in liters)]])</f>
        <v>0</v>
      </c>
    </row>
    <row r="3299" spans="2:13">
      <c r="B3299">
        <f>IF(ISBLANK(Table1[[#This Row],[Date]]), ,MONTH(Table1[[#This Row],[Date]]))</f>
        <v>0</v>
      </c>
      <c r="K3299" s="19">
        <f>Table1[[#This Row],[Final Meter Reading (km) ]]-Table1[[#This Row],[Initial Meter Reading (km) ]]</f>
        <v>0</v>
      </c>
      <c r="M3299" s="174">
        <f>IF(ISBLANK(Table1[[#This Row],[Fuel Used (in liters)]]),,Table1[[#This Row],[Distance Travelled (km)]]/Table1[[#This Row],[Fuel Used (in liters)]])</f>
        <v>0</v>
      </c>
    </row>
    <row r="3300" spans="2:13">
      <c r="B3300">
        <f>IF(ISBLANK(Table1[[#This Row],[Date]]), ,MONTH(Table1[[#This Row],[Date]]))</f>
        <v>0</v>
      </c>
      <c r="K3300" s="19">
        <f>Table1[[#This Row],[Final Meter Reading (km) ]]-Table1[[#This Row],[Initial Meter Reading (km) ]]</f>
        <v>0</v>
      </c>
      <c r="M3300" s="174">
        <f>IF(ISBLANK(Table1[[#This Row],[Fuel Used (in liters)]]),,Table1[[#This Row],[Distance Travelled (km)]]/Table1[[#This Row],[Fuel Used (in liters)]])</f>
        <v>0</v>
      </c>
    </row>
    <row r="3301" spans="2:13">
      <c r="B3301">
        <f>IF(ISBLANK(Table1[[#This Row],[Date]]), ,MONTH(Table1[[#This Row],[Date]]))</f>
        <v>0</v>
      </c>
      <c r="K3301" s="19">
        <f>Table1[[#This Row],[Final Meter Reading (km) ]]-Table1[[#This Row],[Initial Meter Reading (km) ]]</f>
        <v>0</v>
      </c>
      <c r="M3301" s="174">
        <f>IF(ISBLANK(Table1[[#This Row],[Fuel Used (in liters)]]),,Table1[[#This Row],[Distance Travelled (km)]]/Table1[[#This Row],[Fuel Used (in liters)]])</f>
        <v>0</v>
      </c>
    </row>
    <row r="3302" spans="2:13">
      <c r="B3302">
        <f>IF(ISBLANK(Table1[[#This Row],[Date]]), ,MONTH(Table1[[#This Row],[Date]]))</f>
        <v>0</v>
      </c>
      <c r="K3302" s="19">
        <f>Table1[[#This Row],[Final Meter Reading (km) ]]-Table1[[#This Row],[Initial Meter Reading (km) ]]</f>
        <v>0</v>
      </c>
      <c r="M3302" s="174">
        <f>IF(ISBLANK(Table1[[#This Row],[Fuel Used (in liters)]]),,Table1[[#This Row],[Distance Travelled (km)]]/Table1[[#This Row],[Fuel Used (in liters)]])</f>
        <v>0</v>
      </c>
    </row>
    <row r="3303" spans="2:13">
      <c r="B3303">
        <f>IF(ISBLANK(Table1[[#This Row],[Date]]), ,MONTH(Table1[[#This Row],[Date]]))</f>
        <v>0</v>
      </c>
      <c r="K3303" s="19">
        <f>Table1[[#This Row],[Final Meter Reading (km) ]]-Table1[[#This Row],[Initial Meter Reading (km) ]]</f>
        <v>0</v>
      </c>
      <c r="M3303" s="174">
        <f>IF(ISBLANK(Table1[[#This Row],[Fuel Used (in liters)]]),,Table1[[#This Row],[Distance Travelled (km)]]/Table1[[#This Row],[Fuel Used (in liters)]])</f>
        <v>0</v>
      </c>
    </row>
    <row r="3304" spans="2:13">
      <c r="B3304">
        <f>IF(ISBLANK(Table1[[#This Row],[Date]]), ,MONTH(Table1[[#This Row],[Date]]))</f>
        <v>0</v>
      </c>
      <c r="K3304" s="19">
        <f>Table1[[#This Row],[Final Meter Reading (km) ]]-Table1[[#This Row],[Initial Meter Reading (km) ]]</f>
        <v>0</v>
      </c>
      <c r="M3304" s="174">
        <f>IF(ISBLANK(Table1[[#This Row],[Fuel Used (in liters)]]),,Table1[[#This Row],[Distance Travelled (km)]]/Table1[[#This Row],[Fuel Used (in liters)]])</f>
        <v>0</v>
      </c>
    </row>
    <row r="3305" spans="2:13">
      <c r="B3305">
        <f>IF(ISBLANK(Table1[[#This Row],[Date]]), ,MONTH(Table1[[#This Row],[Date]]))</f>
        <v>0</v>
      </c>
      <c r="K3305" s="19">
        <f>Table1[[#This Row],[Final Meter Reading (km) ]]-Table1[[#This Row],[Initial Meter Reading (km) ]]</f>
        <v>0</v>
      </c>
      <c r="M3305" s="174">
        <f>IF(ISBLANK(Table1[[#This Row],[Fuel Used (in liters)]]),,Table1[[#This Row],[Distance Travelled (km)]]/Table1[[#This Row],[Fuel Used (in liters)]])</f>
        <v>0</v>
      </c>
    </row>
    <row r="3306" spans="2:13">
      <c r="B3306">
        <f>IF(ISBLANK(Table1[[#This Row],[Date]]), ,MONTH(Table1[[#This Row],[Date]]))</f>
        <v>0</v>
      </c>
      <c r="K3306" s="19">
        <f>Table1[[#This Row],[Final Meter Reading (km) ]]-Table1[[#This Row],[Initial Meter Reading (km) ]]</f>
        <v>0</v>
      </c>
      <c r="M3306" s="174">
        <f>IF(ISBLANK(Table1[[#This Row],[Fuel Used (in liters)]]),,Table1[[#This Row],[Distance Travelled (km)]]/Table1[[#This Row],[Fuel Used (in liters)]])</f>
        <v>0</v>
      </c>
    </row>
    <row r="3307" spans="2:13">
      <c r="B3307">
        <f>IF(ISBLANK(Table1[[#This Row],[Date]]), ,MONTH(Table1[[#This Row],[Date]]))</f>
        <v>0</v>
      </c>
      <c r="K3307" s="19">
        <f>Table1[[#This Row],[Final Meter Reading (km) ]]-Table1[[#This Row],[Initial Meter Reading (km) ]]</f>
        <v>0</v>
      </c>
      <c r="M3307" s="174">
        <f>IF(ISBLANK(Table1[[#This Row],[Fuel Used (in liters)]]),,Table1[[#This Row],[Distance Travelled (km)]]/Table1[[#This Row],[Fuel Used (in liters)]])</f>
        <v>0</v>
      </c>
    </row>
    <row r="3308" spans="2:13">
      <c r="B3308">
        <f>IF(ISBLANK(Table1[[#This Row],[Date]]), ,MONTH(Table1[[#This Row],[Date]]))</f>
        <v>0</v>
      </c>
      <c r="K3308" s="19">
        <f>Table1[[#This Row],[Final Meter Reading (km) ]]-Table1[[#This Row],[Initial Meter Reading (km) ]]</f>
        <v>0</v>
      </c>
      <c r="M3308" s="174">
        <f>IF(ISBLANK(Table1[[#This Row],[Fuel Used (in liters)]]),,Table1[[#This Row],[Distance Travelled (km)]]/Table1[[#This Row],[Fuel Used (in liters)]])</f>
        <v>0</v>
      </c>
    </row>
    <row r="3309" spans="2:13">
      <c r="B3309">
        <f>IF(ISBLANK(Table1[[#This Row],[Date]]), ,MONTH(Table1[[#This Row],[Date]]))</f>
        <v>0</v>
      </c>
      <c r="K3309" s="19">
        <f>Table1[[#This Row],[Final Meter Reading (km) ]]-Table1[[#This Row],[Initial Meter Reading (km) ]]</f>
        <v>0</v>
      </c>
      <c r="M3309" s="174">
        <f>IF(ISBLANK(Table1[[#This Row],[Fuel Used (in liters)]]),,Table1[[#This Row],[Distance Travelled (km)]]/Table1[[#This Row],[Fuel Used (in liters)]])</f>
        <v>0</v>
      </c>
    </row>
    <row r="3310" spans="2:13">
      <c r="B3310">
        <f>IF(ISBLANK(Table1[[#This Row],[Date]]), ,MONTH(Table1[[#This Row],[Date]]))</f>
        <v>0</v>
      </c>
      <c r="K3310" s="19">
        <f>Table1[[#This Row],[Final Meter Reading (km) ]]-Table1[[#This Row],[Initial Meter Reading (km) ]]</f>
        <v>0</v>
      </c>
      <c r="M3310" s="174">
        <f>IF(ISBLANK(Table1[[#This Row],[Fuel Used (in liters)]]),,Table1[[#This Row],[Distance Travelled (km)]]/Table1[[#This Row],[Fuel Used (in liters)]])</f>
        <v>0</v>
      </c>
    </row>
    <row r="3311" spans="2:13">
      <c r="B3311">
        <f>IF(ISBLANK(Table1[[#This Row],[Date]]), ,MONTH(Table1[[#This Row],[Date]]))</f>
        <v>0</v>
      </c>
      <c r="K3311" s="19">
        <f>Table1[[#This Row],[Final Meter Reading (km) ]]-Table1[[#This Row],[Initial Meter Reading (km) ]]</f>
        <v>0</v>
      </c>
      <c r="M3311" s="174">
        <f>IF(ISBLANK(Table1[[#This Row],[Fuel Used (in liters)]]),,Table1[[#This Row],[Distance Travelled (km)]]/Table1[[#This Row],[Fuel Used (in liters)]])</f>
        <v>0</v>
      </c>
    </row>
    <row r="3312" spans="2:13">
      <c r="B3312">
        <f>IF(ISBLANK(Table1[[#This Row],[Date]]), ,MONTH(Table1[[#This Row],[Date]]))</f>
        <v>0</v>
      </c>
      <c r="K3312" s="19">
        <f>Table1[[#This Row],[Final Meter Reading (km) ]]-Table1[[#This Row],[Initial Meter Reading (km) ]]</f>
        <v>0</v>
      </c>
      <c r="M3312" s="174">
        <f>IF(ISBLANK(Table1[[#This Row],[Fuel Used (in liters)]]),,Table1[[#This Row],[Distance Travelled (km)]]/Table1[[#This Row],[Fuel Used (in liters)]])</f>
        <v>0</v>
      </c>
    </row>
    <row r="3313" spans="2:13">
      <c r="B3313">
        <f>IF(ISBLANK(Table1[[#This Row],[Date]]), ,MONTH(Table1[[#This Row],[Date]]))</f>
        <v>0</v>
      </c>
      <c r="K3313" s="19">
        <f>Table1[[#This Row],[Final Meter Reading (km) ]]-Table1[[#This Row],[Initial Meter Reading (km) ]]</f>
        <v>0</v>
      </c>
      <c r="M3313" s="174">
        <f>IF(ISBLANK(Table1[[#This Row],[Fuel Used (in liters)]]),,Table1[[#This Row],[Distance Travelled (km)]]/Table1[[#This Row],[Fuel Used (in liters)]])</f>
        <v>0</v>
      </c>
    </row>
    <row r="3314" spans="2:13">
      <c r="B3314">
        <f>IF(ISBLANK(Table1[[#This Row],[Date]]), ,MONTH(Table1[[#This Row],[Date]]))</f>
        <v>0</v>
      </c>
      <c r="K3314" s="19">
        <f>Table1[[#This Row],[Final Meter Reading (km) ]]-Table1[[#This Row],[Initial Meter Reading (km) ]]</f>
        <v>0</v>
      </c>
      <c r="M3314" s="174">
        <f>IF(ISBLANK(Table1[[#This Row],[Fuel Used (in liters)]]),,Table1[[#This Row],[Distance Travelled (km)]]/Table1[[#This Row],[Fuel Used (in liters)]])</f>
        <v>0</v>
      </c>
    </row>
    <row r="3315" spans="2:13">
      <c r="B3315">
        <f>IF(ISBLANK(Table1[[#This Row],[Date]]), ,MONTH(Table1[[#This Row],[Date]]))</f>
        <v>0</v>
      </c>
      <c r="K3315" s="19">
        <f>Table1[[#This Row],[Final Meter Reading (km) ]]-Table1[[#This Row],[Initial Meter Reading (km) ]]</f>
        <v>0</v>
      </c>
      <c r="M3315" s="174">
        <f>IF(ISBLANK(Table1[[#This Row],[Fuel Used (in liters)]]),,Table1[[#This Row],[Distance Travelled (km)]]/Table1[[#This Row],[Fuel Used (in liters)]])</f>
        <v>0</v>
      </c>
    </row>
    <row r="3316" spans="2:13">
      <c r="B3316">
        <f>IF(ISBLANK(Table1[[#This Row],[Date]]), ,MONTH(Table1[[#This Row],[Date]]))</f>
        <v>0</v>
      </c>
      <c r="K3316" s="19">
        <f>Table1[[#This Row],[Final Meter Reading (km) ]]-Table1[[#This Row],[Initial Meter Reading (km) ]]</f>
        <v>0</v>
      </c>
      <c r="M3316" s="174">
        <f>IF(ISBLANK(Table1[[#This Row],[Fuel Used (in liters)]]),,Table1[[#This Row],[Distance Travelled (km)]]/Table1[[#This Row],[Fuel Used (in liters)]])</f>
        <v>0</v>
      </c>
    </row>
    <row r="3317" spans="2:13">
      <c r="B3317">
        <f>IF(ISBLANK(Table1[[#This Row],[Date]]), ,MONTH(Table1[[#This Row],[Date]]))</f>
        <v>0</v>
      </c>
      <c r="K3317" s="19">
        <f>Table1[[#This Row],[Final Meter Reading (km) ]]-Table1[[#This Row],[Initial Meter Reading (km) ]]</f>
        <v>0</v>
      </c>
      <c r="M3317" s="174">
        <f>IF(ISBLANK(Table1[[#This Row],[Fuel Used (in liters)]]),,Table1[[#This Row],[Distance Travelled (km)]]/Table1[[#This Row],[Fuel Used (in liters)]])</f>
        <v>0</v>
      </c>
    </row>
    <row r="3318" spans="2:13">
      <c r="B3318">
        <f>IF(ISBLANK(Table1[[#This Row],[Date]]), ,MONTH(Table1[[#This Row],[Date]]))</f>
        <v>0</v>
      </c>
      <c r="K3318" s="19">
        <f>Table1[[#This Row],[Final Meter Reading (km) ]]-Table1[[#This Row],[Initial Meter Reading (km) ]]</f>
        <v>0</v>
      </c>
      <c r="M3318" s="174">
        <f>IF(ISBLANK(Table1[[#This Row],[Fuel Used (in liters)]]),,Table1[[#This Row],[Distance Travelled (km)]]/Table1[[#This Row],[Fuel Used (in liters)]])</f>
        <v>0</v>
      </c>
    </row>
    <row r="3319" spans="2:13">
      <c r="B3319">
        <f>IF(ISBLANK(Table1[[#This Row],[Date]]), ,MONTH(Table1[[#This Row],[Date]]))</f>
        <v>0</v>
      </c>
      <c r="K3319" s="19">
        <f>Table1[[#This Row],[Final Meter Reading (km) ]]-Table1[[#This Row],[Initial Meter Reading (km) ]]</f>
        <v>0</v>
      </c>
      <c r="M3319" s="174">
        <f>IF(ISBLANK(Table1[[#This Row],[Fuel Used (in liters)]]),,Table1[[#This Row],[Distance Travelled (km)]]/Table1[[#This Row],[Fuel Used (in liters)]])</f>
        <v>0</v>
      </c>
    </row>
    <row r="3320" spans="2:13">
      <c r="B3320">
        <f>IF(ISBLANK(Table1[[#This Row],[Date]]), ,MONTH(Table1[[#This Row],[Date]]))</f>
        <v>0</v>
      </c>
      <c r="K3320" s="19">
        <f>Table1[[#This Row],[Final Meter Reading (km) ]]-Table1[[#This Row],[Initial Meter Reading (km) ]]</f>
        <v>0</v>
      </c>
      <c r="M3320" s="174">
        <f>IF(ISBLANK(Table1[[#This Row],[Fuel Used (in liters)]]),,Table1[[#This Row],[Distance Travelled (km)]]/Table1[[#This Row],[Fuel Used (in liters)]])</f>
        <v>0</v>
      </c>
    </row>
    <row r="3321" spans="2:13">
      <c r="B3321">
        <f>IF(ISBLANK(Table1[[#This Row],[Date]]), ,MONTH(Table1[[#This Row],[Date]]))</f>
        <v>0</v>
      </c>
      <c r="K3321" s="19">
        <f>Table1[[#This Row],[Final Meter Reading (km) ]]-Table1[[#This Row],[Initial Meter Reading (km) ]]</f>
        <v>0</v>
      </c>
      <c r="M3321" s="174">
        <f>IF(ISBLANK(Table1[[#This Row],[Fuel Used (in liters)]]),,Table1[[#This Row],[Distance Travelled (km)]]/Table1[[#This Row],[Fuel Used (in liters)]])</f>
        <v>0</v>
      </c>
    </row>
    <row r="3322" spans="2:13">
      <c r="B3322">
        <f>IF(ISBLANK(Table1[[#This Row],[Date]]), ,MONTH(Table1[[#This Row],[Date]]))</f>
        <v>0</v>
      </c>
      <c r="K3322" s="19">
        <f>Table1[[#This Row],[Final Meter Reading (km) ]]-Table1[[#This Row],[Initial Meter Reading (km) ]]</f>
        <v>0</v>
      </c>
      <c r="M3322" s="174">
        <f>IF(ISBLANK(Table1[[#This Row],[Fuel Used (in liters)]]),,Table1[[#This Row],[Distance Travelled (km)]]/Table1[[#This Row],[Fuel Used (in liters)]])</f>
        <v>0</v>
      </c>
    </row>
    <row r="3323" spans="2:13">
      <c r="B3323">
        <f>IF(ISBLANK(Table1[[#This Row],[Date]]), ,MONTH(Table1[[#This Row],[Date]]))</f>
        <v>0</v>
      </c>
      <c r="K3323" s="19">
        <f>Table1[[#This Row],[Final Meter Reading (km) ]]-Table1[[#This Row],[Initial Meter Reading (km) ]]</f>
        <v>0</v>
      </c>
      <c r="M3323" s="174">
        <f>IF(ISBLANK(Table1[[#This Row],[Fuel Used (in liters)]]),,Table1[[#This Row],[Distance Travelled (km)]]/Table1[[#This Row],[Fuel Used (in liters)]])</f>
        <v>0</v>
      </c>
    </row>
    <row r="3324" spans="2:13">
      <c r="B3324">
        <f>IF(ISBLANK(Table1[[#This Row],[Date]]), ,MONTH(Table1[[#This Row],[Date]]))</f>
        <v>0</v>
      </c>
      <c r="K3324" s="19">
        <f>Table1[[#This Row],[Final Meter Reading (km) ]]-Table1[[#This Row],[Initial Meter Reading (km) ]]</f>
        <v>0</v>
      </c>
      <c r="M3324" s="174">
        <f>IF(ISBLANK(Table1[[#This Row],[Fuel Used (in liters)]]),,Table1[[#This Row],[Distance Travelled (km)]]/Table1[[#This Row],[Fuel Used (in liters)]])</f>
        <v>0</v>
      </c>
    </row>
    <row r="3325" spans="2:13">
      <c r="B3325">
        <f>IF(ISBLANK(Table1[[#This Row],[Date]]), ,MONTH(Table1[[#This Row],[Date]]))</f>
        <v>0</v>
      </c>
      <c r="K3325" s="19">
        <f>Table1[[#This Row],[Final Meter Reading (km) ]]-Table1[[#This Row],[Initial Meter Reading (km) ]]</f>
        <v>0</v>
      </c>
      <c r="M3325" s="174">
        <f>IF(ISBLANK(Table1[[#This Row],[Fuel Used (in liters)]]),,Table1[[#This Row],[Distance Travelled (km)]]/Table1[[#This Row],[Fuel Used (in liters)]])</f>
        <v>0</v>
      </c>
    </row>
    <row r="3326" spans="2:13">
      <c r="B3326">
        <f>IF(ISBLANK(Table1[[#This Row],[Date]]), ,MONTH(Table1[[#This Row],[Date]]))</f>
        <v>0</v>
      </c>
      <c r="K3326" s="19">
        <f>Table1[[#This Row],[Final Meter Reading (km) ]]-Table1[[#This Row],[Initial Meter Reading (km) ]]</f>
        <v>0</v>
      </c>
      <c r="M3326" s="174">
        <f>IF(ISBLANK(Table1[[#This Row],[Fuel Used (in liters)]]),,Table1[[#This Row],[Distance Travelled (km)]]/Table1[[#This Row],[Fuel Used (in liters)]])</f>
        <v>0</v>
      </c>
    </row>
    <row r="3327" spans="2:13">
      <c r="B3327">
        <f>IF(ISBLANK(Table1[[#This Row],[Date]]), ,MONTH(Table1[[#This Row],[Date]]))</f>
        <v>0</v>
      </c>
      <c r="K3327" s="19">
        <f>Table1[[#This Row],[Final Meter Reading (km) ]]-Table1[[#This Row],[Initial Meter Reading (km) ]]</f>
        <v>0</v>
      </c>
      <c r="M3327" s="174">
        <f>IF(ISBLANK(Table1[[#This Row],[Fuel Used (in liters)]]),,Table1[[#This Row],[Distance Travelled (km)]]/Table1[[#This Row],[Fuel Used (in liters)]])</f>
        <v>0</v>
      </c>
    </row>
    <row r="3328" spans="2:13">
      <c r="B3328">
        <f>IF(ISBLANK(Table1[[#This Row],[Date]]), ,MONTH(Table1[[#This Row],[Date]]))</f>
        <v>0</v>
      </c>
      <c r="K3328" s="19">
        <f>Table1[[#This Row],[Final Meter Reading (km) ]]-Table1[[#This Row],[Initial Meter Reading (km) ]]</f>
        <v>0</v>
      </c>
      <c r="M3328" s="174">
        <f>IF(ISBLANK(Table1[[#This Row],[Fuel Used (in liters)]]),,Table1[[#This Row],[Distance Travelled (km)]]/Table1[[#This Row],[Fuel Used (in liters)]])</f>
        <v>0</v>
      </c>
    </row>
    <row r="3329" spans="2:13">
      <c r="B3329">
        <f>IF(ISBLANK(Table1[[#This Row],[Date]]), ,MONTH(Table1[[#This Row],[Date]]))</f>
        <v>0</v>
      </c>
      <c r="K3329" s="19">
        <f>Table1[[#This Row],[Final Meter Reading (km) ]]-Table1[[#This Row],[Initial Meter Reading (km) ]]</f>
        <v>0</v>
      </c>
      <c r="M3329" s="174">
        <f>IF(ISBLANK(Table1[[#This Row],[Fuel Used (in liters)]]),,Table1[[#This Row],[Distance Travelled (km)]]/Table1[[#This Row],[Fuel Used (in liters)]])</f>
        <v>0</v>
      </c>
    </row>
    <row r="3330" spans="2:13">
      <c r="B3330">
        <f>IF(ISBLANK(Table1[[#This Row],[Date]]), ,MONTH(Table1[[#This Row],[Date]]))</f>
        <v>0</v>
      </c>
      <c r="K3330" s="19">
        <f>Table1[[#This Row],[Final Meter Reading (km) ]]-Table1[[#This Row],[Initial Meter Reading (km) ]]</f>
        <v>0</v>
      </c>
      <c r="M3330" s="174">
        <f>IF(ISBLANK(Table1[[#This Row],[Fuel Used (in liters)]]),,Table1[[#This Row],[Distance Travelled (km)]]/Table1[[#This Row],[Fuel Used (in liters)]])</f>
        <v>0</v>
      </c>
    </row>
    <row r="3331" spans="2:13">
      <c r="B3331">
        <f>IF(ISBLANK(Table1[[#This Row],[Date]]), ,MONTH(Table1[[#This Row],[Date]]))</f>
        <v>0</v>
      </c>
      <c r="K3331" s="19">
        <f>Table1[[#This Row],[Final Meter Reading (km) ]]-Table1[[#This Row],[Initial Meter Reading (km) ]]</f>
        <v>0</v>
      </c>
      <c r="M3331" s="174">
        <f>IF(ISBLANK(Table1[[#This Row],[Fuel Used (in liters)]]),,Table1[[#This Row],[Distance Travelled (km)]]/Table1[[#This Row],[Fuel Used (in liters)]])</f>
        <v>0</v>
      </c>
    </row>
    <row r="3332" spans="2:13">
      <c r="B3332">
        <f>IF(ISBLANK(Table1[[#This Row],[Date]]), ,MONTH(Table1[[#This Row],[Date]]))</f>
        <v>0</v>
      </c>
      <c r="K3332" s="19">
        <f>Table1[[#This Row],[Final Meter Reading (km) ]]-Table1[[#This Row],[Initial Meter Reading (km) ]]</f>
        <v>0</v>
      </c>
      <c r="M3332" s="174">
        <f>IF(ISBLANK(Table1[[#This Row],[Fuel Used (in liters)]]),,Table1[[#This Row],[Distance Travelled (km)]]/Table1[[#This Row],[Fuel Used (in liters)]])</f>
        <v>0</v>
      </c>
    </row>
    <row r="3333" spans="2:13">
      <c r="B3333">
        <f>IF(ISBLANK(Table1[[#This Row],[Date]]), ,MONTH(Table1[[#This Row],[Date]]))</f>
        <v>0</v>
      </c>
      <c r="K3333" s="19">
        <f>Table1[[#This Row],[Final Meter Reading (km) ]]-Table1[[#This Row],[Initial Meter Reading (km) ]]</f>
        <v>0</v>
      </c>
      <c r="M3333" s="174">
        <f>IF(ISBLANK(Table1[[#This Row],[Fuel Used (in liters)]]),,Table1[[#This Row],[Distance Travelled (km)]]/Table1[[#This Row],[Fuel Used (in liters)]])</f>
        <v>0</v>
      </c>
    </row>
    <row r="3334" spans="2:13">
      <c r="B3334">
        <f>IF(ISBLANK(Table1[[#This Row],[Date]]), ,MONTH(Table1[[#This Row],[Date]]))</f>
        <v>0</v>
      </c>
      <c r="K3334" s="19">
        <f>Table1[[#This Row],[Final Meter Reading (km) ]]-Table1[[#This Row],[Initial Meter Reading (km) ]]</f>
        <v>0</v>
      </c>
      <c r="M3334" s="174">
        <f>IF(ISBLANK(Table1[[#This Row],[Fuel Used (in liters)]]),,Table1[[#This Row],[Distance Travelled (km)]]/Table1[[#This Row],[Fuel Used (in liters)]])</f>
        <v>0</v>
      </c>
    </row>
    <row r="3335" spans="2:13">
      <c r="B3335">
        <f>IF(ISBLANK(Table1[[#This Row],[Date]]), ,MONTH(Table1[[#This Row],[Date]]))</f>
        <v>0</v>
      </c>
      <c r="K3335" s="19">
        <f>Table1[[#This Row],[Final Meter Reading (km) ]]-Table1[[#This Row],[Initial Meter Reading (km) ]]</f>
        <v>0</v>
      </c>
      <c r="M3335" s="174">
        <f>IF(ISBLANK(Table1[[#This Row],[Fuel Used (in liters)]]),,Table1[[#This Row],[Distance Travelled (km)]]/Table1[[#This Row],[Fuel Used (in liters)]])</f>
        <v>0</v>
      </c>
    </row>
    <row r="3336" spans="2:13">
      <c r="B3336">
        <f>IF(ISBLANK(Table1[[#This Row],[Date]]), ,MONTH(Table1[[#This Row],[Date]]))</f>
        <v>0</v>
      </c>
      <c r="K3336" s="19">
        <f>Table1[[#This Row],[Final Meter Reading (km) ]]-Table1[[#This Row],[Initial Meter Reading (km) ]]</f>
        <v>0</v>
      </c>
      <c r="M3336" s="174">
        <f>IF(ISBLANK(Table1[[#This Row],[Fuel Used (in liters)]]),,Table1[[#This Row],[Distance Travelled (km)]]/Table1[[#This Row],[Fuel Used (in liters)]])</f>
        <v>0</v>
      </c>
    </row>
    <row r="3337" spans="2:13">
      <c r="B3337">
        <f>IF(ISBLANK(Table1[[#This Row],[Date]]), ,MONTH(Table1[[#This Row],[Date]]))</f>
        <v>0</v>
      </c>
      <c r="K3337" s="19">
        <f>Table1[[#This Row],[Final Meter Reading (km) ]]-Table1[[#This Row],[Initial Meter Reading (km) ]]</f>
        <v>0</v>
      </c>
      <c r="M3337" s="174">
        <f>IF(ISBLANK(Table1[[#This Row],[Fuel Used (in liters)]]),,Table1[[#This Row],[Distance Travelled (km)]]/Table1[[#This Row],[Fuel Used (in liters)]])</f>
        <v>0</v>
      </c>
    </row>
    <row r="3338" spans="2:13">
      <c r="B3338">
        <f>IF(ISBLANK(Table1[[#This Row],[Date]]), ,MONTH(Table1[[#This Row],[Date]]))</f>
        <v>0</v>
      </c>
      <c r="K3338" s="19">
        <f>Table1[[#This Row],[Final Meter Reading (km) ]]-Table1[[#This Row],[Initial Meter Reading (km) ]]</f>
        <v>0</v>
      </c>
      <c r="M3338" s="174">
        <f>IF(ISBLANK(Table1[[#This Row],[Fuel Used (in liters)]]),,Table1[[#This Row],[Distance Travelled (km)]]/Table1[[#This Row],[Fuel Used (in liters)]])</f>
        <v>0</v>
      </c>
    </row>
    <row r="3339" spans="2:13">
      <c r="B3339">
        <f>IF(ISBLANK(Table1[[#This Row],[Date]]), ,MONTH(Table1[[#This Row],[Date]]))</f>
        <v>0</v>
      </c>
      <c r="K3339" s="19">
        <f>Table1[[#This Row],[Final Meter Reading (km) ]]-Table1[[#This Row],[Initial Meter Reading (km) ]]</f>
        <v>0</v>
      </c>
      <c r="M3339" s="174">
        <f>IF(ISBLANK(Table1[[#This Row],[Fuel Used (in liters)]]),,Table1[[#This Row],[Distance Travelled (km)]]/Table1[[#This Row],[Fuel Used (in liters)]])</f>
        <v>0</v>
      </c>
    </row>
    <row r="3340" spans="2:13">
      <c r="B3340">
        <f>IF(ISBLANK(Table1[[#This Row],[Date]]), ,MONTH(Table1[[#This Row],[Date]]))</f>
        <v>0</v>
      </c>
      <c r="K3340" s="19">
        <f>Table1[[#This Row],[Final Meter Reading (km) ]]-Table1[[#This Row],[Initial Meter Reading (km) ]]</f>
        <v>0</v>
      </c>
      <c r="M3340" s="174">
        <f>IF(ISBLANK(Table1[[#This Row],[Fuel Used (in liters)]]),,Table1[[#This Row],[Distance Travelled (km)]]/Table1[[#This Row],[Fuel Used (in liters)]])</f>
        <v>0</v>
      </c>
    </row>
    <row r="3341" spans="2:13">
      <c r="B3341">
        <f>IF(ISBLANK(Table1[[#This Row],[Date]]), ,MONTH(Table1[[#This Row],[Date]]))</f>
        <v>0</v>
      </c>
      <c r="K3341" s="19">
        <f>Table1[[#This Row],[Final Meter Reading (km) ]]-Table1[[#This Row],[Initial Meter Reading (km) ]]</f>
        <v>0</v>
      </c>
      <c r="M3341" s="174">
        <f>IF(ISBLANK(Table1[[#This Row],[Fuel Used (in liters)]]),,Table1[[#This Row],[Distance Travelled (km)]]/Table1[[#This Row],[Fuel Used (in liters)]])</f>
        <v>0</v>
      </c>
    </row>
    <row r="3342" spans="2:13">
      <c r="B3342">
        <f>IF(ISBLANK(Table1[[#This Row],[Date]]), ,MONTH(Table1[[#This Row],[Date]]))</f>
        <v>0</v>
      </c>
      <c r="K3342" s="19">
        <f>Table1[[#This Row],[Final Meter Reading (km) ]]-Table1[[#This Row],[Initial Meter Reading (km) ]]</f>
        <v>0</v>
      </c>
      <c r="M3342" s="174">
        <f>IF(ISBLANK(Table1[[#This Row],[Fuel Used (in liters)]]),,Table1[[#This Row],[Distance Travelled (km)]]/Table1[[#This Row],[Fuel Used (in liters)]])</f>
        <v>0</v>
      </c>
    </row>
    <row r="3343" spans="2:13">
      <c r="B3343">
        <f>IF(ISBLANK(Table1[[#This Row],[Date]]), ,MONTH(Table1[[#This Row],[Date]]))</f>
        <v>0</v>
      </c>
      <c r="K3343" s="19">
        <f>Table1[[#This Row],[Final Meter Reading (km) ]]-Table1[[#This Row],[Initial Meter Reading (km) ]]</f>
        <v>0</v>
      </c>
      <c r="M3343" s="174">
        <f>IF(ISBLANK(Table1[[#This Row],[Fuel Used (in liters)]]),,Table1[[#This Row],[Distance Travelled (km)]]/Table1[[#This Row],[Fuel Used (in liters)]])</f>
        <v>0</v>
      </c>
    </row>
    <row r="3344" spans="2:13">
      <c r="B3344">
        <f>IF(ISBLANK(Table1[[#This Row],[Date]]), ,MONTH(Table1[[#This Row],[Date]]))</f>
        <v>0</v>
      </c>
      <c r="K3344" s="19">
        <f>Table1[[#This Row],[Final Meter Reading (km) ]]-Table1[[#This Row],[Initial Meter Reading (km) ]]</f>
        <v>0</v>
      </c>
      <c r="M3344" s="174">
        <f>IF(ISBLANK(Table1[[#This Row],[Fuel Used (in liters)]]),,Table1[[#This Row],[Distance Travelled (km)]]/Table1[[#This Row],[Fuel Used (in liters)]])</f>
        <v>0</v>
      </c>
    </row>
    <row r="3345" spans="2:13">
      <c r="B3345">
        <f>IF(ISBLANK(Table1[[#This Row],[Date]]), ,MONTH(Table1[[#This Row],[Date]]))</f>
        <v>0</v>
      </c>
      <c r="K3345" s="19">
        <f>Table1[[#This Row],[Final Meter Reading (km) ]]-Table1[[#This Row],[Initial Meter Reading (km) ]]</f>
        <v>0</v>
      </c>
      <c r="M3345" s="174">
        <f>IF(ISBLANK(Table1[[#This Row],[Fuel Used (in liters)]]),,Table1[[#This Row],[Distance Travelled (km)]]/Table1[[#This Row],[Fuel Used (in liters)]])</f>
        <v>0</v>
      </c>
    </row>
    <row r="3346" spans="2:13">
      <c r="B3346">
        <f>IF(ISBLANK(Table1[[#This Row],[Date]]), ,MONTH(Table1[[#This Row],[Date]]))</f>
        <v>0</v>
      </c>
      <c r="K3346" s="19">
        <f>Table1[[#This Row],[Final Meter Reading (km) ]]-Table1[[#This Row],[Initial Meter Reading (km) ]]</f>
        <v>0</v>
      </c>
      <c r="M3346" s="174">
        <f>IF(ISBLANK(Table1[[#This Row],[Fuel Used (in liters)]]),,Table1[[#This Row],[Distance Travelled (km)]]/Table1[[#This Row],[Fuel Used (in liters)]])</f>
        <v>0</v>
      </c>
    </row>
    <row r="3347" spans="2:13">
      <c r="B3347">
        <f>IF(ISBLANK(Table1[[#This Row],[Date]]), ,MONTH(Table1[[#This Row],[Date]]))</f>
        <v>0</v>
      </c>
      <c r="K3347" s="19">
        <f>Table1[[#This Row],[Final Meter Reading (km) ]]-Table1[[#This Row],[Initial Meter Reading (km) ]]</f>
        <v>0</v>
      </c>
      <c r="M3347" s="174">
        <f>IF(ISBLANK(Table1[[#This Row],[Fuel Used (in liters)]]),,Table1[[#This Row],[Distance Travelled (km)]]/Table1[[#This Row],[Fuel Used (in liters)]])</f>
        <v>0</v>
      </c>
    </row>
    <row r="3348" spans="2:13">
      <c r="B3348">
        <f>IF(ISBLANK(Table1[[#This Row],[Date]]), ,MONTH(Table1[[#This Row],[Date]]))</f>
        <v>0</v>
      </c>
      <c r="K3348" s="19">
        <f>Table1[[#This Row],[Final Meter Reading (km) ]]-Table1[[#This Row],[Initial Meter Reading (km) ]]</f>
        <v>0</v>
      </c>
      <c r="M3348" s="174">
        <f>IF(ISBLANK(Table1[[#This Row],[Fuel Used (in liters)]]),,Table1[[#This Row],[Distance Travelled (km)]]/Table1[[#This Row],[Fuel Used (in liters)]])</f>
        <v>0</v>
      </c>
    </row>
    <row r="3349" spans="2:13">
      <c r="B3349">
        <f>IF(ISBLANK(Table1[[#This Row],[Date]]), ,MONTH(Table1[[#This Row],[Date]]))</f>
        <v>0</v>
      </c>
      <c r="K3349" s="19">
        <f>Table1[[#This Row],[Final Meter Reading (km) ]]-Table1[[#This Row],[Initial Meter Reading (km) ]]</f>
        <v>0</v>
      </c>
      <c r="M3349" s="174">
        <f>IF(ISBLANK(Table1[[#This Row],[Fuel Used (in liters)]]),,Table1[[#This Row],[Distance Travelled (km)]]/Table1[[#This Row],[Fuel Used (in liters)]])</f>
        <v>0</v>
      </c>
    </row>
    <row r="3350" spans="2:13">
      <c r="B3350">
        <f>IF(ISBLANK(Table1[[#This Row],[Date]]), ,MONTH(Table1[[#This Row],[Date]]))</f>
        <v>0</v>
      </c>
      <c r="K3350" s="19">
        <f>Table1[[#This Row],[Final Meter Reading (km) ]]-Table1[[#This Row],[Initial Meter Reading (km) ]]</f>
        <v>0</v>
      </c>
      <c r="M3350" s="174">
        <f>IF(ISBLANK(Table1[[#This Row],[Fuel Used (in liters)]]),,Table1[[#This Row],[Distance Travelled (km)]]/Table1[[#This Row],[Fuel Used (in liters)]])</f>
        <v>0</v>
      </c>
    </row>
    <row r="3351" spans="2:13">
      <c r="B3351">
        <f>IF(ISBLANK(Table1[[#This Row],[Date]]), ,MONTH(Table1[[#This Row],[Date]]))</f>
        <v>0</v>
      </c>
      <c r="K3351" s="19">
        <f>Table1[[#This Row],[Final Meter Reading (km) ]]-Table1[[#This Row],[Initial Meter Reading (km) ]]</f>
        <v>0</v>
      </c>
      <c r="M3351" s="174">
        <f>IF(ISBLANK(Table1[[#This Row],[Fuel Used (in liters)]]),,Table1[[#This Row],[Distance Travelled (km)]]/Table1[[#This Row],[Fuel Used (in liters)]])</f>
        <v>0</v>
      </c>
    </row>
    <row r="3352" spans="2:13">
      <c r="B3352">
        <f>IF(ISBLANK(Table1[[#This Row],[Date]]), ,MONTH(Table1[[#This Row],[Date]]))</f>
        <v>0</v>
      </c>
      <c r="K3352" s="19">
        <f>Table1[[#This Row],[Final Meter Reading (km) ]]-Table1[[#This Row],[Initial Meter Reading (km) ]]</f>
        <v>0</v>
      </c>
      <c r="M3352" s="174">
        <f>IF(ISBLANK(Table1[[#This Row],[Fuel Used (in liters)]]),,Table1[[#This Row],[Distance Travelled (km)]]/Table1[[#This Row],[Fuel Used (in liters)]])</f>
        <v>0</v>
      </c>
    </row>
    <row r="3353" spans="2:13">
      <c r="B3353">
        <f>IF(ISBLANK(Table1[[#This Row],[Date]]), ,MONTH(Table1[[#This Row],[Date]]))</f>
        <v>0</v>
      </c>
      <c r="K3353" s="19">
        <f>Table1[[#This Row],[Final Meter Reading (km) ]]-Table1[[#This Row],[Initial Meter Reading (km) ]]</f>
        <v>0</v>
      </c>
      <c r="M3353" s="174">
        <f>IF(ISBLANK(Table1[[#This Row],[Fuel Used (in liters)]]),,Table1[[#This Row],[Distance Travelled (km)]]/Table1[[#This Row],[Fuel Used (in liters)]])</f>
        <v>0</v>
      </c>
    </row>
    <row r="3354" spans="2:13">
      <c r="B3354">
        <f>IF(ISBLANK(Table1[[#This Row],[Date]]), ,MONTH(Table1[[#This Row],[Date]]))</f>
        <v>0</v>
      </c>
      <c r="K3354" s="19">
        <f>Table1[[#This Row],[Final Meter Reading (km) ]]-Table1[[#This Row],[Initial Meter Reading (km) ]]</f>
        <v>0</v>
      </c>
      <c r="M3354" s="174">
        <f>IF(ISBLANK(Table1[[#This Row],[Fuel Used (in liters)]]),,Table1[[#This Row],[Distance Travelled (km)]]/Table1[[#This Row],[Fuel Used (in liters)]])</f>
        <v>0</v>
      </c>
    </row>
    <row r="3355" spans="2:13">
      <c r="B3355">
        <f>IF(ISBLANK(Table1[[#This Row],[Date]]), ,MONTH(Table1[[#This Row],[Date]]))</f>
        <v>0</v>
      </c>
      <c r="K3355" s="19">
        <f>Table1[[#This Row],[Final Meter Reading (km) ]]-Table1[[#This Row],[Initial Meter Reading (km) ]]</f>
        <v>0</v>
      </c>
      <c r="M3355" s="174">
        <f>IF(ISBLANK(Table1[[#This Row],[Fuel Used (in liters)]]),,Table1[[#This Row],[Distance Travelled (km)]]/Table1[[#This Row],[Fuel Used (in liters)]])</f>
        <v>0</v>
      </c>
    </row>
    <row r="3356" spans="2:13">
      <c r="B3356">
        <f>IF(ISBLANK(Table1[[#This Row],[Date]]), ,MONTH(Table1[[#This Row],[Date]]))</f>
        <v>0</v>
      </c>
      <c r="K3356" s="19">
        <f>Table1[[#This Row],[Final Meter Reading (km) ]]-Table1[[#This Row],[Initial Meter Reading (km) ]]</f>
        <v>0</v>
      </c>
      <c r="M3356" s="174">
        <f>IF(ISBLANK(Table1[[#This Row],[Fuel Used (in liters)]]),,Table1[[#This Row],[Distance Travelled (km)]]/Table1[[#This Row],[Fuel Used (in liters)]])</f>
        <v>0</v>
      </c>
    </row>
    <row r="3357" spans="2:13">
      <c r="B3357">
        <f>IF(ISBLANK(Table1[[#This Row],[Date]]), ,MONTH(Table1[[#This Row],[Date]]))</f>
        <v>0</v>
      </c>
      <c r="K3357" s="19">
        <f>Table1[[#This Row],[Final Meter Reading (km) ]]-Table1[[#This Row],[Initial Meter Reading (km) ]]</f>
        <v>0</v>
      </c>
      <c r="M3357" s="174">
        <f>IF(ISBLANK(Table1[[#This Row],[Fuel Used (in liters)]]),,Table1[[#This Row],[Distance Travelled (km)]]/Table1[[#This Row],[Fuel Used (in liters)]])</f>
        <v>0</v>
      </c>
    </row>
    <row r="3358" spans="2:13">
      <c r="B3358">
        <f>IF(ISBLANK(Table1[[#This Row],[Date]]), ,MONTH(Table1[[#This Row],[Date]]))</f>
        <v>0</v>
      </c>
      <c r="K3358" s="19">
        <f>Table1[[#This Row],[Final Meter Reading (km) ]]-Table1[[#This Row],[Initial Meter Reading (km) ]]</f>
        <v>0</v>
      </c>
      <c r="M3358" s="174">
        <f>IF(ISBLANK(Table1[[#This Row],[Fuel Used (in liters)]]),,Table1[[#This Row],[Distance Travelled (km)]]/Table1[[#This Row],[Fuel Used (in liters)]])</f>
        <v>0</v>
      </c>
    </row>
    <row r="3359" spans="2:13">
      <c r="B3359">
        <f>IF(ISBLANK(Table1[[#This Row],[Date]]), ,MONTH(Table1[[#This Row],[Date]]))</f>
        <v>0</v>
      </c>
      <c r="K3359" s="19">
        <f>Table1[[#This Row],[Final Meter Reading (km) ]]-Table1[[#This Row],[Initial Meter Reading (km) ]]</f>
        <v>0</v>
      </c>
      <c r="M3359" s="174">
        <f>IF(ISBLANK(Table1[[#This Row],[Fuel Used (in liters)]]),,Table1[[#This Row],[Distance Travelled (km)]]/Table1[[#This Row],[Fuel Used (in liters)]])</f>
        <v>0</v>
      </c>
    </row>
    <row r="3360" spans="2:13">
      <c r="B3360">
        <f>IF(ISBLANK(Table1[[#This Row],[Date]]), ,MONTH(Table1[[#This Row],[Date]]))</f>
        <v>0</v>
      </c>
      <c r="K3360" s="19">
        <f>Table1[[#This Row],[Final Meter Reading (km) ]]-Table1[[#This Row],[Initial Meter Reading (km) ]]</f>
        <v>0</v>
      </c>
      <c r="M3360" s="174">
        <f>IF(ISBLANK(Table1[[#This Row],[Fuel Used (in liters)]]),,Table1[[#This Row],[Distance Travelled (km)]]/Table1[[#This Row],[Fuel Used (in liters)]])</f>
        <v>0</v>
      </c>
    </row>
    <row r="3361" spans="2:13">
      <c r="B3361">
        <f>IF(ISBLANK(Table1[[#This Row],[Date]]), ,MONTH(Table1[[#This Row],[Date]]))</f>
        <v>0</v>
      </c>
      <c r="K3361" s="19">
        <f>Table1[[#This Row],[Final Meter Reading (km) ]]-Table1[[#This Row],[Initial Meter Reading (km) ]]</f>
        <v>0</v>
      </c>
      <c r="M3361" s="174">
        <f>IF(ISBLANK(Table1[[#This Row],[Fuel Used (in liters)]]),,Table1[[#This Row],[Distance Travelled (km)]]/Table1[[#This Row],[Fuel Used (in liters)]])</f>
        <v>0</v>
      </c>
    </row>
    <row r="3362" spans="2:13">
      <c r="B3362">
        <f>IF(ISBLANK(Table1[[#This Row],[Date]]), ,MONTH(Table1[[#This Row],[Date]]))</f>
        <v>0</v>
      </c>
      <c r="K3362" s="19">
        <f>Table1[[#This Row],[Final Meter Reading (km) ]]-Table1[[#This Row],[Initial Meter Reading (km) ]]</f>
        <v>0</v>
      </c>
      <c r="M3362" s="174">
        <f>IF(ISBLANK(Table1[[#This Row],[Fuel Used (in liters)]]),,Table1[[#This Row],[Distance Travelled (km)]]/Table1[[#This Row],[Fuel Used (in liters)]])</f>
        <v>0</v>
      </c>
    </row>
    <row r="3363" spans="2:13">
      <c r="B3363">
        <f>IF(ISBLANK(Table1[[#This Row],[Date]]), ,MONTH(Table1[[#This Row],[Date]]))</f>
        <v>0</v>
      </c>
      <c r="K3363" s="19">
        <f>Table1[[#This Row],[Final Meter Reading (km) ]]-Table1[[#This Row],[Initial Meter Reading (km) ]]</f>
        <v>0</v>
      </c>
      <c r="M3363" s="174">
        <f>IF(ISBLANK(Table1[[#This Row],[Fuel Used (in liters)]]),,Table1[[#This Row],[Distance Travelled (km)]]/Table1[[#This Row],[Fuel Used (in liters)]])</f>
        <v>0</v>
      </c>
    </row>
    <row r="3364" spans="2:13">
      <c r="B3364">
        <f>IF(ISBLANK(Table1[[#This Row],[Date]]), ,MONTH(Table1[[#This Row],[Date]]))</f>
        <v>0</v>
      </c>
      <c r="K3364" s="19">
        <f>Table1[[#This Row],[Final Meter Reading (km) ]]-Table1[[#This Row],[Initial Meter Reading (km) ]]</f>
        <v>0</v>
      </c>
      <c r="M3364" s="174">
        <f>IF(ISBLANK(Table1[[#This Row],[Fuel Used (in liters)]]),,Table1[[#This Row],[Distance Travelled (km)]]/Table1[[#This Row],[Fuel Used (in liters)]])</f>
        <v>0</v>
      </c>
    </row>
    <row r="3365" spans="2:13">
      <c r="B3365">
        <f>IF(ISBLANK(Table1[[#This Row],[Date]]), ,MONTH(Table1[[#This Row],[Date]]))</f>
        <v>0</v>
      </c>
      <c r="K3365" s="19">
        <f>Table1[[#This Row],[Final Meter Reading (km) ]]-Table1[[#This Row],[Initial Meter Reading (km) ]]</f>
        <v>0</v>
      </c>
      <c r="M3365" s="174">
        <f>IF(ISBLANK(Table1[[#This Row],[Fuel Used (in liters)]]),,Table1[[#This Row],[Distance Travelled (km)]]/Table1[[#This Row],[Fuel Used (in liters)]])</f>
        <v>0</v>
      </c>
    </row>
    <row r="3366" spans="2:13">
      <c r="B3366">
        <f>IF(ISBLANK(Table1[[#This Row],[Date]]), ,MONTH(Table1[[#This Row],[Date]]))</f>
        <v>0</v>
      </c>
      <c r="K3366" s="19">
        <f>Table1[[#This Row],[Final Meter Reading (km) ]]-Table1[[#This Row],[Initial Meter Reading (km) ]]</f>
        <v>0</v>
      </c>
      <c r="M3366" s="174">
        <f>IF(ISBLANK(Table1[[#This Row],[Fuel Used (in liters)]]),,Table1[[#This Row],[Distance Travelled (km)]]/Table1[[#This Row],[Fuel Used (in liters)]])</f>
        <v>0</v>
      </c>
    </row>
    <row r="3367" spans="2:13">
      <c r="B3367">
        <f>IF(ISBLANK(Table1[[#This Row],[Date]]), ,MONTH(Table1[[#This Row],[Date]]))</f>
        <v>0</v>
      </c>
      <c r="K3367" s="19">
        <f>Table1[[#This Row],[Final Meter Reading (km) ]]-Table1[[#This Row],[Initial Meter Reading (km) ]]</f>
        <v>0</v>
      </c>
      <c r="M3367" s="174">
        <f>IF(ISBLANK(Table1[[#This Row],[Fuel Used (in liters)]]),,Table1[[#This Row],[Distance Travelled (km)]]/Table1[[#This Row],[Fuel Used (in liters)]])</f>
        <v>0</v>
      </c>
    </row>
    <row r="3368" spans="2:13">
      <c r="B3368">
        <f>IF(ISBLANK(Table1[[#This Row],[Date]]), ,MONTH(Table1[[#This Row],[Date]]))</f>
        <v>0</v>
      </c>
      <c r="K3368" s="19">
        <f>Table1[[#This Row],[Final Meter Reading (km) ]]-Table1[[#This Row],[Initial Meter Reading (km) ]]</f>
        <v>0</v>
      </c>
      <c r="M3368" s="174">
        <f>IF(ISBLANK(Table1[[#This Row],[Fuel Used (in liters)]]),,Table1[[#This Row],[Distance Travelled (km)]]/Table1[[#This Row],[Fuel Used (in liters)]])</f>
        <v>0</v>
      </c>
    </row>
    <row r="3369" spans="2:13">
      <c r="B3369">
        <f>IF(ISBLANK(Table1[[#This Row],[Date]]), ,MONTH(Table1[[#This Row],[Date]]))</f>
        <v>0</v>
      </c>
      <c r="K3369" s="19">
        <f>Table1[[#This Row],[Final Meter Reading (km) ]]-Table1[[#This Row],[Initial Meter Reading (km) ]]</f>
        <v>0</v>
      </c>
      <c r="M3369" s="174">
        <f>IF(ISBLANK(Table1[[#This Row],[Fuel Used (in liters)]]),,Table1[[#This Row],[Distance Travelled (km)]]/Table1[[#This Row],[Fuel Used (in liters)]])</f>
        <v>0</v>
      </c>
    </row>
    <row r="3370" spans="2:13">
      <c r="B3370">
        <f>IF(ISBLANK(Table1[[#This Row],[Date]]), ,MONTH(Table1[[#This Row],[Date]]))</f>
        <v>0</v>
      </c>
      <c r="K3370" s="19">
        <f>Table1[[#This Row],[Final Meter Reading (km) ]]-Table1[[#This Row],[Initial Meter Reading (km) ]]</f>
        <v>0</v>
      </c>
      <c r="M3370" s="174">
        <f>IF(ISBLANK(Table1[[#This Row],[Fuel Used (in liters)]]),,Table1[[#This Row],[Distance Travelled (km)]]/Table1[[#This Row],[Fuel Used (in liters)]])</f>
        <v>0</v>
      </c>
    </row>
    <row r="3371" spans="2:13">
      <c r="B3371">
        <f>IF(ISBLANK(Table1[[#This Row],[Date]]), ,MONTH(Table1[[#This Row],[Date]]))</f>
        <v>0</v>
      </c>
      <c r="K3371" s="19">
        <f>Table1[[#This Row],[Final Meter Reading (km) ]]-Table1[[#This Row],[Initial Meter Reading (km) ]]</f>
        <v>0</v>
      </c>
      <c r="M3371" s="174">
        <f>IF(ISBLANK(Table1[[#This Row],[Fuel Used (in liters)]]),,Table1[[#This Row],[Distance Travelled (km)]]/Table1[[#This Row],[Fuel Used (in liters)]])</f>
        <v>0</v>
      </c>
    </row>
    <row r="3372" spans="2:13">
      <c r="B3372">
        <f>IF(ISBLANK(Table1[[#This Row],[Date]]), ,MONTH(Table1[[#This Row],[Date]]))</f>
        <v>0</v>
      </c>
      <c r="K3372" s="19">
        <f>Table1[[#This Row],[Final Meter Reading (km) ]]-Table1[[#This Row],[Initial Meter Reading (km) ]]</f>
        <v>0</v>
      </c>
      <c r="M3372" s="174">
        <f>IF(ISBLANK(Table1[[#This Row],[Fuel Used (in liters)]]),,Table1[[#This Row],[Distance Travelled (km)]]/Table1[[#This Row],[Fuel Used (in liters)]])</f>
        <v>0</v>
      </c>
    </row>
    <row r="3373" spans="2:13">
      <c r="B3373">
        <f>IF(ISBLANK(Table1[[#This Row],[Date]]), ,MONTH(Table1[[#This Row],[Date]]))</f>
        <v>0</v>
      </c>
      <c r="K3373" s="19">
        <f>Table1[[#This Row],[Final Meter Reading (km) ]]-Table1[[#This Row],[Initial Meter Reading (km) ]]</f>
        <v>0</v>
      </c>
      <c r="M3373" s="174">
        <f>IF(ISBLANK(Table1[[#This Row],[Fuel Used (in liters)]]),,Table1[[#This Row],[Distance Travelled (km)]]/Table1[[#This Row],[Fuel Used (in liters)]])</f>
        <v>0</v>
      </c>
    </row>
    <row r="3374" spans="2:13">
      <c r="B3374">
        <f>IF(ISBLANK(Table1[[#This Row],[Date]]), ,MONTH(Table1[[#This Row],[Date]]))</f>
        <v>0</v>
      </c>
      <c r="K3374" s="19">
        <f>Table1[[#This Row],[Final Meter Reading (km) ]]-Table1[[#This Row],[Initial Meter Reading (km) ]]</f>
        <v>0</v>
      </c>
      <c r="M3374" s="174">
        <f>IF(ISBLANK(Table1[[#This Row],[Fuel Used (in liters)]]),,Table1[[#This Row],[Distance Travelled (km)]]/Table1[[#This Row],[Fuel Used (in liters)]])</f>
        <v>0</v>
      </c>
    </row>
    <row r="3375" spans="2:13">
      <c r="B3375">
        <f>IF(ISBLANK(Table1[[#This Row],[Date]]), ,MONTH(Table1[[#This Row],[Date]]))</f>
        <v>0</v>
      </c>
      <c r="K3375" s="19">
        <f>Table1[[#This Row],[Final Meter Reading (km) ]]-Table1[[#This Row],[Initial Meter Reading (km) ]]</f>
        <v>0</v>
      </c>
      <c r="M3375" s="174">
        <f>IF(ISBLANK(Table1[[#This Row],[Fuel Used (in liters)]]),,Table1[[#This Row],[Distance Travelled (km)]]/Table1[[#This Row],[Fuel Used (in liters)]])</f>
        <v>0</v>
      </c>
    </row>
    <row r="3376" spans="2:13">
      <c r="B3376">
        <f>IF(ISBLANK(Table1[[#This Row],[Date]]), ,MONTH(Table1[[#This Row],[Date]]))</f>
        <v>0</v>
      </c>
      <c r="K3376" s="19">
        <f>Table1[[#This Row],[Final Meter Reading (km) ]]-Table1[[#This Row],[Initial Meter Reading (km) ]]</f>
        <v>0</v>
      </c>
      <c r="M3376" s="174">
        <f>IF(ISBLANK(Table1[[#This Row],[Fuel Used (in liters)]]),,Table1[[#This Row],[Distance Travelled (km)]]/Table1[[#This Row],[Fuel Used (in liters)]])</f>
        <v>0</v>
      </c>
    </row>
    <row r="3377" spans="2:13">
      <c r="B3377">
        <f>IF(ISBLANK(Table1[[#This Row],[Date]]), ,MONTH(Table1[[#This Row],[Date]]))</f>
        <v>0</v>
      </c>
      <c r="K3377" s="19">
        <f>Table1[[#This Row],[Final Meter Reading (km) ]]-Table1[[#This Row],[Initial Meter Reading (km) ]]</f>
        <v>0</v>
      </c>
      <c r="M3377" s="174">
        <f>IF(ISBLANK(Table1[[#This Row],[Fuel Used (in liters)]]),,Table1[[#This Row],[Distance Travelled (km)]]/Table1[[#This Row],[Fuel Used (in liters)]])</f>
        <v>0</v>
      </c>
    </row>
    <row r="3378" spans="2:13">
      <c r="B3378">
        <f>IF(ISBLANK(Table1[[#This Row],[Date]]), ,MONTH(Table1[[#This Row],[Date]]))</f>
        <v>0</v>
      </c>
      <c r="K3378" s="19">
        <f>Table1[[#This Row],[Final Meter Reading (km) ]]-Table1[[#This Row],[Initial Meter Reading (km) ]]</f>
        <v>0</v>
      </c>
      <c r="M3378" s="174">
        <f>IF(ISBLANK(Table1[[#This Row],[Fuel Used (in liters)]]),,Table1[[#This Row],[Distance Travelled (km)]]/Table1[[#This Row],[Fuel Used (in liters)]])</f>
        <v>0</v>
      </c>
    </row>
    <row r="3379" spans="2:13">
      <c r="B3379">
        <f>IF(ISBLANK(Table1[[#This Row],[Date]]), ,MONTH(Table1[[#This Row],[Date]]))</f>
        <v>0</v>
      </c>
      <c r="K3379" s="19">
        <f>Table1[[#This Row],[Final Meter Reading (km) ]]-Table1[[#This Row],[Initial Meter Reading (km) ]]</f>
        <v>0</v>
      </c>
      <c r="M3379" s="174">
        <f>IF(ISBLANK(Table1[[#This Row],[Fuel Used (in liters)]]),,Table1[[#This Row],[Distance Travelled (km)]]/Table1[[#This Row],[Fuel Used (in liters)]])</f>
        <v>0</v>
      </c>
    </row>
    <row r="3380" spans="2:13">
      <c r="B3380">
        <f>IF(ISBLANK(Table1[[#This Row],[Date]]), ,MONTH(Table1[[#This Row],[Date]]))</f>
        <v>0</v>
      </c>
      <c r="K3380" s="19">
        <f>Table1[[#This Row],[Final Meter Reading (km) ]]-Table1[[#This Row],[Initial Meter Reading (km) ]]</f>
        <v>0</v>
      </c>
      <c r="M3380" s="174">
        <f>IF(ISBLANK(Table1[[#This Row],[Fuel Used (in liters)]]),,Table1[[#This Row],[Distance Travelled (km)]]/Table1[[#This Row],[Fuel Used (in liters)]])</f>
        <v>0</v>
      </c>
    </row>
    <row r="3381" spans="2:13">
      <c r="B3381">
        <f>IF(ISBLANK(Table1[[#This Row],[Date]]), ,MONTH(Table1[[#This Row],[Date]]))</f>
        <v>0</v>
      </c>
      <c r="K3381" s="19">
        <f>Table1[[#This Row],[Final Meter Reading (km) ]]-Table1[[#This Row],[Initial Meter Reading (km) ]]</f>
        <v>0</v>
      </c>
      <c r="M3381" s="174">
        <f>IF(ISBLANK(Table1[[#This Row],[Fuel Used (in liters)]]),,Table1[[#This Row],[Distance Travelled (km)]]/Table1[[#This Row],[Fuel Used (in liters)]])</f>
        <v>0</v>
      </c>
    </row>
    <row r="3382" spans="2:13">
      <c r="B3382">
        <f>IF(ISBLANK(Table1[[#This Row],[Date]]), ,MONTH(Table1[[#This Row],[Date]]))</f>
        <v>0</v>
      </c>
      <c r="K3382" s="19">
        <f>Table1[[#This Row],[Final Meter Reading (km) ]]-Table1[[#This Row],[Initial Meter Reading (km) ]]</f>
        <v>0</v>
      </c>
      <c r="M3382" s="174">
        <f>IF(ISBLANK(Table1[[#This Row],[Fuel Used (in liters)]]),,Table1[[#This Row],[Distance Travelled (km)]]/Table1[[#This Row],[Fuel Used (in liters)]])</f>
        <v>0</v>
      </c>
    </row>
    <row r="3383" spans="2:13">
      <c r="B3383">
        <f>IF(ISBLANK(Table1[[#This Row],[Date]]), ,MONTH(Table1[[#This Row],[Date]]))</f>
        <v>0</v>
      </c>
      <c r="K3383" s="19">
        <f>Table1[[#This Row],[Final Meter Reading (km) ]]-Table1[[#This Row],[Initial Meter Reading (km) ]]</f>
        <v>0</v>
      </c>
      <c r="M3383" s="174">
        <f>IF(ISBLANK(Table1[[#This Row],[Fuel Used (in liters)]]),,Table1[[#This Row],[Distance Travelled (km)]]/Table1[[#This Row],[Fuel Used (in liters)]])</f>
        <v>0</v>
      </c>
    </row>
    <row r="3384" spans="2:13">
      <c r="B3384">
        <f>IF(ISBLANK(Table1[[#This Row],[Date]]), ,MONTH(Table1[[#This Row],[Date]]))</f>
        <v>0</v>
      </c>
      <c r="K3384" s="19">
        <f>Table1[[#This Row],[Final Meter Reading (km) ]]-Table1[[#This Row],[Initial Meter Reading (km) ]]</f>
        <v>0</v>
      </c>
      <c r="M3384" s="174">
        <f>IF(ISBLANK(Table1[[#This Row],[Fuel Used (in liters)]]),,Table1[[#This Row],[Distance Travelled (km)]]/Table1[[#This Row],[Fuel Used (in liters)]])</f>
        <v>0</v>
      </c>
    </row>
    <row r="3385" spans="2:13">
      <c r="B3385">
        <f>IF(ISBLANK(Table1[[#This Row],[Date]]), ,MONTH(Table1[[#This Row],[Date]]))</f>
        <v>0</v>
      </c>
      <c r="K3385" s="19">
        <f>Table1[[#This Row],[Final Meter Reading (km) ]]-Table1[[#This Row],[Initial Meter Reading (km) ]]</f>
        <v>0</v>
      </c>
      <c r="M3385" s="174">
        <f>IF(ISBLANK(Table1[[#This Row],[Fuel Used (in liters)]]),,Table1[[#This Row],[Distance Travelled (km)]]/Table1[[#This Row],[Fuel Used (in liters)]])</f>
        <v>0</v>
      </c>
    </row>
    <row r="3386" spans="2:13">
      <c r="B3386">
        <f>IF(ISBLANK(Table1[[#This Row],[Date]]), ,MONTH(Table1[[#This Row],[Date]]))</f>
        <v>0</v>
      </c>
      <c r="K3386" s="19">
        <f>Table1[[#This Row],[Final Meter Reading (km) ]]-Table1[[#This Row],[Initial Meter Reading (km) ]]</f>
        <v>0</v>
      </c>
      <c r="M3386" s="174">
        <f>IF(ISBLANK(Table1[[#This Row],[Fuel Used (in liters)]]),,Table1[[#This Row],[Distance Travelled (km)]]/Table1[[#This Row],[Fuel Used (in liters)]])</f>
        <v>0</v>
      </c>
    </row>
    <row r="3387" spans="2:13">
      <c r="B3387">
        <f>IF(ISBLANK(Table1[[#This Row],[Date]]), ,MONTH(Table1[[#This Row],[Date]]))</f>
        <v>0</v>
      </c>
      <c r="K3387" s="19">
        <f>Table1[[#This Row],[Final Meter Reading (km) ]]-Table1[[#This Row],[Initial Meter Reading (km) ]]</f>
        <v>0</v>
      </c>
      <c r="M3387" s="174">
        <f>IF(ISBLANK(Table1[[#This Row],[Fuel Used (in liters)]]),,Table1[[#This Row],[Distance Travelled (km)]]/Table1[[#This Row],[Fuel Used (in liters)]])</f>
        <v>0</v>
      </c>
    </row>
    <row r="3388" spans="2:13">
      <c r="B3388">
        <f>IF(ISBLANK(Table1[[#This Row],[Date]]), ,MONTH(Table1[[#This Row],[Date]]))</f>
        <v>0</v>
      </c>
      <c r="K3388" s="19">
        <f>Table1[[#This Row],[Final Meter Reading (km) ]]-Table1[[#This Row],[Initial Meter Reading (km) ]]</f>
        <v>0</v>
      </c>
      <c r="M3388" s="174">
        <f>IF(ISBLANK(Table1[[#This Row],[Fuel Used (in liters)]]),,Table1[[#This Row],[Distance Travelled (km)]]/Table1[[#This Row],[Fuel Used (in liters)]])</f>
        <v>0</v>
      </c>
    </row>
    <row r="3389" spans="2:13">
      <c r="B3389">
        <f>IF(ISBLANK(Table1[[#This Row],[Date]]), ,MONTH(Table1[[#This Row],[Date]]))</f>
        <v>0</v>
      </c>
      <c r="K3389" s="19">
        <f>Table1[[#This Row],[Final Meter Reading (km) ]]-Table1[[#This Row],[Initial Meter Reading (km) ]]</f>
        <v>0</v>
      </c>
      <c r="M3389" s="174">
        <f>IF(ISBLANK(Table1[[#This Row],[Fuel Used (in liters)]]),,Table1[[#This Row],[Distance Travelled (km)]]/Table1[[#This Row],[Fuel Used (in liters)]])</f>
        <v>0</v>
      </c>
    </row>
    <row r="3390" spans="2:13">
      <c r="B3390">
        <f>IF(ISBLANK(Table1[[#This Row],[Date]]), ,MONTH(Table1[[#This Row],[Date]]))</f>
        <v>0</v>
      </c>
      <c r="K3390" s="19">
        <f>Table1[[#This Row],[Final Meter Reading (km) ]]-Table1[[#This Row],[Initial Meter Reading (km) ]]</f>
        <v>0</v>
      </c>
      <c r="M3390" s="174">
        <f>IF(ISBLANK(Table1[[#This Row],[Fuel Used (in liters)]]),,Table1[[#This Row],[Distance Travelled (km)]]/Table1[[#This Row],[Fuel Used (in liters)]])</f>
        <v>0</v>
      </c>
    </row>
    <row r="3391" spans="2:13">
      <c r="B3391">
        <f>IF(ISBLANK(Table1[[#This Row],[Date]]), ,MONTH(Table1[[#This Row],[Date]]))</f>
        <v>0</v>
      </c>
      <c r="K3391" s="19">
        <f>Table1[[#This Row],[Final Meter Reading (km) ]]-Table1[[#This Row],[Initial Meter Reading (km) ]]</f>
        <v>0</v>
      </c>
      <c r="M3391" s="174">
        <f>IF(ISBLANK(Table1[[#This Row],[Fuel Used (in liters)]]),,Table1[[#This Row],[Distance Travelled (km)]]/Table1[[#This Row],[Fuel Used (in liters)]])</f>
        <v>0</v>
      </c>
    </row>
    <row r="3392" spans="2:13">
      <c r="B3392">
        <f>IF(ISBLANK(Table1[[#This Row],[Date]]), ,MONTH(Table1[[#This Row],[Date]]))</f>
        <v>0</v>
      </c>
      <c r="K3392" s="19">
        <f>Table1[[#This Row],[Final Meter Reading (km) ]]-Table1[[#This Row],[Initial Meter Reading (km) ]]</f>
        <v>0</v>
      </c>
      <c r="M3392" s="174">
        <f>IF(ISBLANK(Table1[[#This Row],[Fuel Used (in liters)]]),,Table1[[#This Row],[Distance Travelled (km)]]/Table1[[#This Row],[Fuel Used (in liters)]])</f>
        <v>0</v>
      </c>
    </row>
    <row r="3393" spans="2:13">
      <c r="B3393">
        <f>IF(ISBLANK(Table1[[#This Row],[Date]]), ,MONTH(Table1[[#This Row],[Date]]))</f>
        <v>0</v>
      </c>
      <c r="K3393" s="19">
        <f>Table1[[#This Row],[Final Meter Reading (km) ]]-Table1[[#This Row],[Initial Meter Reading (km) ]]</f>
        <v>0</v>
      </c>
      <c r="M3393" s="174">
        <f>IF(ISBLANK(Table1[[#This Row],[Fuel Used (in liters)]]),,Table1[[#This Row],[Distance Travelled (km)]]/Table1[[#This Row],[Fuel Used (in liters)]])</f>
        <v>0</v>
      </c>
    </row>
    <row r="3394" spans="2:13">
      <c r="B3394">
        <f>IF(ISBLANK(Table1[[#This Row],[Date]]), ,MONTH(Table1[[#This Row],[Date]]))</f>
        <v>0</v>
      </c>
      <c r="K3394" s="19">
        <f>Table1[[#This Row],[Final Meter Reading (km) ]]-Table1[[#This Row],[Initial Meter Reading (km) ]]</f>
        <v>0</v>
      </c>
      <c r="M3394" s="174">
        <f>IF(ISBLANK(Table1[[#This Row],[Fuel Used (in liters)]]),,Table1[[#This Row],[Distance Travelled (km)]]/Table1[[#This Row],[Fuel Used (in liters)]])</f>
        <v>0</v>
      </c>
    </row>
    <row r="3395" spans="2:13">
      <c r="B3395">
        <f>IF(ISBLANK(Table1[[#This Row],[Date]]), ,MONTH(Table1[[#This Row],[Date]]))</f>
        <v>0</v>
      </c>
      <c r="K3395" s="19">
        <f>Table1[[#This Row],[Final Meter Reading (km) ]]-Table1[[#This Row],[Initial Meter Reading (km) ]]</f>
        <v>0</v>
      </c>
      <c r="M3395" s="174">
        <f>IF(ISBLANK(Table1[[#This Row],[Fuel Used (in liters)]]),,Table1[[#This Row],[Distance Travelled (km)]]/Table1[[#This Row],[Fuel Used (in liters)]])</f>
        <v>0</v>
      </c>
    </row>
    <row r="3396" spans="2:13">
      <c r="B3396">
        <f>IF(ISBLANK(Table1[[#This Row],[Date]]), ,MONTH(Table1[[#This Row],[Date]]))</f>
        <v>0</v>
      </c>
      <c r="K3396" s="19">
        <f>Table1[[#This Row],[Final Meter Reading (km) ]]-Table1[[#This Row],[Initial Meter Reading (km) ]]</f>
        <v>0</v>
      </c>
      <c r="M3396" s="174">
        <f>IF(ISBLANK(Table1[[#This Row],[Fuel Used (in liters)]]),,Table1[[#This Row],[Distance Travelled (km)]]/Table1[[#This Row],[Fuel Used (in liters)]])</f>
        <v>0</v>
      </c>
    </row>
    <row r="3397" spans="2:13">
      <c r="B3397">
        <f>IF(ISBLANK(Table1[[#This Row],[Date]]), ,MONTH(Table1[[#This Row],[Date]]))</f>
        <v>0</v>
      </c>
      <c r="K3397" s="19">
        <f>Table1[[#This Row],[Final Meter Reading (km) ]]-Table1[[#This Row],[Initial Meter Reading (km) ]]</f>
        <v>0</v>
      </c>
      <c r="M3397" s="174">
        <f>IF(ISBLANK(Table1[[#This Row],[Fuel Used (in liters)]]),,Table1[[#This Row],[Distance Travelled (km)]]/Table1[[#This Row],[Fuel Used (in liters)]])</f>
        <v>0</v>
      </c>
    </row>
    <row r="3398" spans="2:13">
      <c r="B3398">
        <f>IF(ISBLANK(Table1[[#This Row],[Date]]), ,MONTH(Table1[[#This Row],[Date]]))</f>
        <v>0</v>
      </c>
      <c r="K3398" s="19">
        <f>Table1[[#This Row],[Final Meter Reading (km) ]]-Table1[[#This Row],[Initial Meter Reading (km) ]]</f>
        <v>0</v>
      </c>
      <c r="M3398" s="174">
        <f>IF(ISBLANK(Table1[[#This Row],[Fuel Used (in liters)]]),,Table1[[#This Row],[Distance Travelled (km)]]/Table1[[#This Row],[Fuel Used (in liters)]])</f>
        <v>0</v>
      </c>
    </row>
    <row r="3399" spans="2:13">
      <c r="B3399">
        <f>IF(ISBLANK(Table1[[#This Row],[Date]]), ,MONTH(Table1[[#This Row],[Date]]))</f>
        <v>0</v>
      </c>
      <c r="K3399" s="19">
        <f>Table1[[#This Row],[Final Meter Reading (km) ]]-Table1[[#This Row],[Initial Meter Reading (km) ]]</f>
        <v>0</v>
      </c>
      <c r="M3399" s="174">
        <f>IF(ISBLANK(Table1[[#This Row],[Fuel Used (in liters)]]),,Table1[[#This Row],[Distance Travelled (km)]]/Table1[[#This Row],[Fuel Used (in liters)]])</f>
        <v>0</v>
      </c>
    </row>
    <row r="3400" spans="2:13">
      <c r="B3400">
        <f>IF(ISBLANK(Table1[[#This Row],[Date]]), ,MONTH(Table1[[#This Row],[Date]]))</f>
        <v>0</v>
      </c>
      <c r="K3400" s="19">
        <f>Table1[[#This Row],[Final Meter Reading (km) ]]-Table1[[#This Row],[Initial Meter Reading (km) ]]</f>
        <v>0</v>
      </c>
      <c r="M3400" s="174">
        <f>IF(ISBLANK(Table1[[#This Row],[Fuel Used (in liters)]]),,Table1[[#This Row],[Distance Travelled (km)]]/Table1[[#This Row],[Fuel Used (in liters)]])</f>
        <v>0</v>
      </c>
    </row>
    <row r="3401" spans="2:13">
      <c r="B3401">
        <f>IF(ISBLANK(Table1[[#This Row],[Date]]), ,MONTH(Table1[[#This Row],[Date]]))</f>
        <v>0</v>
      </c>
      <c r="K3401" s="19">
        <f>Table1[[#This Row],[Final Meter Reading (km) ]]-Table1[[#This Row],[Initial Meter Reading (km) ]]</f>
        <v>0</v>
      </c>
      <c r="M3401" s="174">
        <f>IF(ISBLANK(Table1[[#This Row],[Fuel Used (in liters)]]),,Table1[[#This Row],[Distance Travelled (km)]]/Table1[[#This Row],[Fuel Used (in liters)]])</f>
        <v>0</v>
      </c>
    </row>
    <row r="3402" spans="2:13">
      <c r="B3402">
        <f>IF(ISBLANK(Table1[[#This Row],[Date]]), ,MONTH(Table1[[#This Row],[Date]]))</f>
        <v>0</v>
      </c>
      <c r="K3402" s="19">
        <f>Table1[[#This Row],[Final Meter Reading (km) ]]-Table1[[#This Row],[Initial Meter Reading (km) ]]</f>
        <v>0</v>
      </c>
      <c r="M3402" s="174">
        <f>IF(ISBLANK(Table1[[#This Row],[Fuel Used (in liters)]]),,Table1[[#This Row],[Distance Travelled (km)]]/Table1[[#This Row],[Fuel Used (in liters)]])</f>
        <v>0</v>
      </c>
    </row>
    <row r="3403" spans="2:13">
      <c r="B3403">
        <f>IF(ISBLANK(Table1[[#This Row],[Date]]), ,MONTH(Table1[[#This Row],[Date]]))</f>
        <v>0</v>
      </c>
      <c r="K3403" s="19">
        <f>Table1[[#This Row],[Final Meter Reading (km) ]]-Table1[[#This Row],[Initial Meter Reading (km) ]]</f>
        <v>0</v>
      </c>
      <c r="M3403" s="174">
        <f>IF(ISBLANK(Table1[[#This Row],[Fuel Used (in liters)]]),,Table1[[#This Row],[Distance Travelled (km)]]/Table1[[#This Row],[Fuel Used (in liters)]])</f>
        <v>0</v>
      </c>
    </row>
    <row r="3404" spans="2:13">
      <c r="B3404">
        <f>IF(ISBLANK(Table1[[#This Row],[Date]]), ,MONTH(Table1[[#This Row],[Date]]))</f>
        <v>0</v>
      </c>
      <c r="K3404" s="19">
        <f>Table1[[#This Row],[Final Meter Reading (km) ]]-Table1[[#This Row],[Initial Meter Reading (km) ]]</f>
        <v>0</v>
      </c>
      <c r="M3404" s="174">
        <f>IF(ISBLANK(Table1[[#This Row],[Fuel Used (in liters)]]),,Table1[[#This Row],[Distance Travelled (km)]]/Table1[[#This Row],[Fuel Used (in liters)]])</f>
        <v>0</v>
      </c>
    </row>
    <row r="3405" spans="2:13">
      <c r="B3405">
        <f>IF(ISBLANK(Table1[[#This Row],[Date]]), ,MONTH(Table1[[#This Row],[Date]]))</f>
        <v>0</v>
      </c>
      <c r="K3405" s="19">
        <f>Table1[[#This Row],[Final Meter Reading (km) ]]-Table1[[#This Row],[Initial Meter Reading (km) ]]</f>
        <v>0</v>
      </c>
      <c r="M3405" s="174">
        <f>IF(ISBLANK(Table1[[#This Row],[Fuel Used (in liters)]]),,Table1[[#This Row],[Distance Travelled (km)]]/Table1[[#This Row],[Fuel Used (in liters)]])</f>
        <v>0</v>
      </c>
    </row>
    <row r="3406" spans="2:13">
      <c r="B3406">
        <f>IF(ISBLANK(Table1[[#This Row],[Date]]), ,MONTH(Table1[[#This Row],[Date]]))</f>
        <v>0</v>
      </c>
      <c r="K3406" s="19">
        <f>Table1[[#This Row],[Final Meter Reading (km) ]]-Table1[[#This Row],[Initial Meter Reading (km) ]]</f>
        <v>0</v>
      </c>
      <c r="M3406" s="174">
        <f>IF(ISBLANK(Table1[[#This Row],[Fuel Used (in liters)]]),,Table1[[#This Row],[Distance Travelled (km)]]/Table1[[#This Row],[Fuel Used (in liters)]])</f>
        <v>0</v>
      </c>
    </row>
    <row r="3407" spans="2:13">
      <c r="B3407">
        <f>IF(ISBLANK(Table1[[#This Row],[Date]]), ,MONTH(Table1[[#This Row],[Date]]))</f>
        <v>0</v>
      </c>
      <c r="K3407" s="19">
        <f>Table1[[#This Row],[Final Meter Reading (km) ]]-Table1[[#This Row],[Initial Meter Reading (km) ]]</f>
        <v>0</v>
      </c>
      <c r="M3407" s="174">
        <f>IF(ISBLANK(Table1[[#This Row],[Fuel Used (in liters)]]),,Table1[[#This Row],[Distance Travelled (km)]]/Table1[[#This Row],[Fuel Used (in liters)]])</f>
        <v>0</v>
      </c>
    </row>
    <row r="3408" spans="2:13">
      <c r="B3408">
        <f>IF(ISBLANK(Table1[[#This Row],[Date]]), ,MONTH(Table1[[#This Row],[Date]]))</f>
        <v>0</v>
      </c>
      <c r="K3408" s="19">
        <f>Table1[[#This Row],[Final Meter Reading (km) ]]-Table1[[#This Row],[Initial Meter Reading (km) ]]</f>
        <v>0</v>
      </c>
      <c r="M3408" s="174">
        <f>IF(ISBLANK(Table1[[#This Row],[Fuel Used (in liters)]]),,Table1[[#This Row],[Distance Travelled (km)]]/Table1[[#This Row],[Fuel Used (in liters)]])</f>
        <v>0</v>
      </c>
    </row>
    <row r="3409" spans="2:13">
      <c r="B3409">
        <f>IF(ISBLANK(Table1[[#This Row],[Date]]), ,MONTH(Table1[[#This Row],[Date]]))</f>
        <v>0</v>
      </c>
      <c r="K3409" s="19">
        <f>Table1[[#This Row],[Final Meter Reading (km) ]]-Table1[[#This Row],[Initial Meter Reading (km) ]]</f>
        <v>0</v>
      </c>
      <c r="M3409" s="174">
        <f>IF(ISBLANK(Table1[[#This Row],[Fuel Used (in liters)]]),,Table1[[#This Row],[Distance Travelled (km)]]/Table1[[#This Row],[Fuel Used (in liters)]])</f>
        <v>0</v>
      </c>
    </row>
    <row r="3410" spans="2:13">
      <c r="B3410">
        <f>IF(ISBLANK(Table1[[#This Row],[Date]]), ,MONTH(Table1[[#This Row],[Date]]))</f>
        <v>0</v>
      </c>
      <c r="K3410" s="19">
        <f>Table1[[#This Row],[Final Meter Reading (km) ]]-Table1[[#This Row],[Initial Meter Reading (km) ]]</f>
        <v>0</v>
      </c>
      <c r="M3410" s="174">
        <f>IF(ISBLANK(Table1[[#This Row],[Fuel Used (in liters)]]),,Table1[[#This Row],[Distance Travelled (km)]]/Table1[[#This Row],[Fuel Used (in liters)]])</f>
        <v>0</v>
      </c>
    </row>
    <row r="3411" spans="2:13">
      <c r="B3411">
        <f>IF(ISBLANK(Table1[[#This Row],[Date]]), ,MONTH(Table1[[#This Row],[Date]]))</f>
        <v>0</v>
      </c>
      <c r="K3411" s="19">
        <f>Table1[[#This Row],[Final Meter Reading (km) ]]-Table1[[#This Row],[Initial Meter Reading (km) ]]</f>
        <v>0</v>
      </c>
      <c r="M3411" s="174">
        <f>IF(ISBLANK(Table1[[#This Row],[Fuel Used (in liters)]]),,Table1[[#This Row],[Distance Travelled (km)]]/Table1[[#This Row],[Fuel Used (in liters)]])</f>
        <v>0</v>
      </c>
    </row>
    <row r="3412" spans="2:13">
      <c r="B3412">
        <f>IF(ISBLANK(Table1[[#This Row],[Date]]), ,MONTH(Table1[[#This Row],[Date]]))</f>
        <v>0</v>
      </c>
      <c r="K3412" s="19">
        <f>Table1[[#This Row],[Final Meter Reading (km) ]]-Table1[[#This Row],[Initial Meter Reading (km) ]]</f>
        <v>0</v>
      </c>
      <c r="M3412" s="174">
        <f>IF(ISBLANK(Table1[[#This Row],[Fuel Used (in liters)]]),,Table1[[#This Row],[Distance Travelled (km)]]/Table1[[#This Row],[Fuel Used (in liters)]])</f>
        <v>0</v>
      </c>
    </row>
    <row r="3413" spans="2:13">
      <c r="B3413">
        <f>IF(ISBLANK(Table1[[#This Row],[Date]]), ,MONTH(Table1[[#This Row],[Date]]))</f>
        <v>0</v>
      </c>
      <c r="K3413" s="19">
        <f>Table1[[#This Row],[Final Meter Reading (km) ]]-Table1[[#This Row],[Initial Meter Reading (km) ]]</f>
        <v>0</v>
      </c>
      <c r="M3413" s="174">
        <f>IF(ISBLANK(Table1[[#This Row],[Fuel Used (in liters)]]),,Table1[[#This Row],[Distance Travelled (km)]]/Table1[[#This Row],[Fuel Used (in liters)]])</f>
        <v>0</v>
      </c>
    </row>
    <row r="3414" spans="2:13">
      <c r="B3414">
        <f>IF(ISBLANK(Table1[[#This Row],[Date]]), ,MONTH(Table1[[#This Row],[Date]]))</f>
        <v>0</v>
      </c>
      <c r="K3414" s="19">
        <f>Table1[[#This Row],[Final Meter Reading (km) ]]-Table1[[#This Row],[Initial Meter Reading (km) ]]</f>
        <v>0</v>
      </c>
      <c r="M3414" s="174">
        <f>IF(ISBLANK(Table1[[#This Row],[Fuel Used (in liters)]]),,Table1[[#This Row],[Distance Travelled (km)]]/Table1[[#This Row],[Fuel Used (in liters)]])</f>
        <v>0</v>
      </c>
    </row>
    <row r="3415" spans="2:13">
      <c r="B3415">
        <f>IF(ISBLANK(Table1[[#This Row],[Date]]), ,MONTH(Table1[[#This Row],[Date]]))</f>
        <v>0</v>
      </c>
      <c r="K3415" s="19">
        <f>Table1[[#This Row],[Final Meter Reading (km) ]]-Table1[[#This Row],[Initial Meter Reading (km) ]]</f>
        <v>0</v>
      </c>
      <c r="M3415" s="174">
        <f>IF(ISBLANK(Table1[[#This Row],[Fuel Used (in liters)]]),,Table1[[#This Row],[Distance Travelled (km)]]/Table1[[#This Row],[Fuel Used (in liters)]])</f>
        <v>0</v>
      </c>
    </row>
    <row r="3416" spans="2:13">
      <c r="B3416">
        <f>IF(ISBLANK(Table1[[#This Row],[Date]]), ,MONTH(Table1[[#This Row],[Date]]))</f>
        <v>0</v>
      </c>
      <c r="K3416" s="19">
        <f>Table1[[#This Row],[Final Meter Reading (km) ]]-Table1[[#This Row],[Initial Meter Reading (km) ]]</f>
        <v>0</v>
      </c>
      <c r="M3416" s="174">
        <f>IF(ISBLANK(Table1[[#This Row],[Fuel Used (in liters)]]),,Table1[[#This Row],[Distance Travelled (km)]]/Table1[[#This Row],[Fuel Used (in liters)]])</f>
        <v>0</v>
      </c>
    </row>
    <row r="3417" spans="2:13">
      <c r="B3417">
        <f>IF(ISBLANK(Table1[[#This Row],[Date]]), ,MONTH(Table1[[#This Row],[Date]]))</f>
        <v>0</v>
      </c>
      <c r="K3417" s="19">
        <f>Table1[[#This Row],[Final Meter Reading (km) ]]-Table1[[#This Row],[Initial Meter Reading (km) ]]</f>
        <v>0</v>
      </c>
      <c r="M3417" s="174">
        <f>IF(ISBLANK(Table1[[#This Row],[Fuel Used (in liters)]]),,Table1[[#This Row],[Distance Travelled (km)]]/Table1[[#This Row],[Fuel Used (in liters)]])</f>
        <v>0</v>
      </c>
    </row>
    <row r="3418" spans="2:13">
      <c r="B3418">
        <f>IF(ISBLANK(Table1[[#This Row],[Date]]), ,MONTH(Table1[[#This Row],[Date]]))</f>
        <v>0</v>
      </c>
      <c r="K3418" s="19">
        <f>Table1[[#This Row],[Final Meter Reading (km) ]]-Table1[[#This Row],[Initial Meter Reading (km) ]]</f>
        <v>0</v>
      </c>
      <c r="M3418" s="174">
        <f>IF(ISBLANK(Table1[[#This Row],[Fuel Used (in liters)]]),,Table1[[#This Row],[Distance Travelled (km)]]/Table1[[#This Row],[Fuel Used (in liters)]])</f>
        <v>0</v>
      </c>
    </row>
    <row r="3419" spans="2:13">
      <c r="B3419">
        <f>IF(ISBLANK(Table1[[#This Row],[Date]]), ,MONTH(Table1[[#This Row],[Date]]))</f>
        <v>0</v>
      </c>
      <c r="K3419" s="19">
        <f>Table1[[#This Row],[Final Meter Reading (km) ]]-Table1[[#This Row],[Initial Meter Reading (km) ]]</f>
        <v>0</v>
      </c>
      <c r="M3419" s="174">
        <f>IF(ISBLANK(Table1[[#This Row],[Fuel Used (in liters)]]),,Table1[[#This Row],[Distance Travelled (km)]]/Table1[[#This Row],[Fuel Used (in liters)]])</f>
        <v>0</v>
      </c>
    </row>
    <row r="3420" spans="2:13">
      <c r="B3420">
        <f>IF(ISBLANK(Table1[[#This Row],[Date]]), ,MONTH(Table1[[#This Row],[Date]]))</f>
        <v>0</v>
      </c>
      <c r="K3420" s="19">
        <f>Table1[[#This Row],[Final Meter Reading (km) ]]-Table1[[#This Row],[Initial Meter Reading (km) ]]</f>
        <v>0</v>
      </c>
      <c r="M3420" s="174">
        <f>IF(ISBLANK(Table1[[#This Row],[Fuel Used (in liters)]]),,Table1[[#This Row],[Distance Travelled (km)]]/Table1[[#This Row],[Fuel Used (in liters)]])</f>
        <v>0</v>
      </c>
    </row>
    <row r="3421" spans="2:13">
      <c r="B3421">
        <f>IF(ISBLANK(Table1[[#This Row],[Date]]), ,MONTH(Table1[[#This Row],[Date]]))</f>
        <v>0</v>
      </c>
      <c r="K3421" s="19">
        <f>Table1[[#This Row],[Final Meter Reading (km) ]]-Table1[[#This Row],[Initial Meter Reading (km) ]]</f>
        <v>0</v>
      </c>
      <c r="M3421" s="174">
        <f>IF(ISBLANK(Table1[[#This Row],[Fuel Used (in liters)]]),,Table1[[#This Row],[Distance Travelled (km)]]/Table1[[#This Row],[Fuel Used (in liters)]])</f>
        <v>0</v>
      </c>
    </row>
    <row r="3422" spans="2:13">
      <c r="B3422">
        <f>IF(ISBLANK(Table1[[#This Row],[Date]]), ,MONTH(Table1[[#This Row],[Date]]))</f>
        <v>0</v>
      </c>
      <c r="K3422" s="19">
        <f>Table1[[#This Row],[Final Meter Reading (km) ]]-Table1[[#This Row],[Initial Meter Reading (km) ]]</f>
        <v>0</v>
      </c>
      <c r="M3422" s="174">
        <f>IF(ISBLANK(Table1[[#This Row],[Fuel Used (in liters)]]),,Table1[[#This Row],[Distance Travelled (km)]]/Table1[[#This Row],[Fuel Used (in liters)]])</f>
        <v>0</v>
      </c>
    </row>
    <row r="3423" spans="2:13">
      <c r="B3423">
        <f>IF(ISBLANK(Table1[[#This Row],[Date]]), ,MONTH(Table1[[#This Row],[Date]]))</f>
        <v>0</v>
      </c>
      <c r="K3423" s="19">
        <f>Table1[[#This Row],[Final Meter Reading (km) ]]-Table1[[#This Row],[Initial Meter Reading (km) ]]</f>
        <v>0</v>
      </c>
      <c r="M3423" s="174">
        <f>IF(ISBLANK(Table1[[#This Row],[Fuel Used (in liters)]]),,Table1[[#This Row],[Distance Travelled (km)]]/Table1[[#This Row],[Fuel Used (in liters)]])</f>
        <v>0</v>
      </c>
    </row>
    <row r="3424" spans="2:13">
      <c r="B3424">
        <f>IF(ISBLANK(Table1[[#This Row],[Date]]), ,MONTH(Table1[[#This Row],[Date]]))</f>
        <v>0</v>
      </c>
      <c r="K3424" s="19">
        <f>Table1[[#This Row],[Final Meter Reading (km) ]]-Table1[[#This Row],[Initial Meter Reading (km) ]]</f>
        <v>0</v>
      </c>
      <c r="M3424" s="174">
        <f>IF(ISBLANK(Table1[[#This Row],[Fuel Used (in liters)]]),,Table1[[#This Row],[Distance Travelled (km)]]/Table1[[#This Row],[Fuel Used (in liters)]])</f>
        <v>0</v>
      </c>
    </row>
    <row r="3425" spans="2:13">
      <c r="B3425">
        <f>IF(ISBLANK(Table1[[#This Row],[Date]]), ,MONTH(Table1[[#This Row],[Date]]))</f>
        <v>0</v>
      </c>
      <c r="K3425" s="19">
        <f>Table1[[#This Row],[Final Meter Reading (km) ]]-Table1[[#This Row],[Initial Meter Reading (km) ]]</f>
        <v>0</v>
      </c>
      <c r="M3425" s="174">
        <f>IF(ISBLANK(Table1[[#This Row],[Fuel Used (in liters)]]),,Table1[[#This Row],[Distance Travelled (km)]]/Table1[[#This Row],[Fuel Used (in liters)]])</f>
        <v>0</v>
      </c>
    </row>
    <row r="3426" spans="2:13">
      <c r="B3426">
        <f>IF(ISBLANK(Table1[[#This Row],[Date]]), ,MONTH(Table1[[#This Row],[Date]]))</f>
        <v>0</v>
      </c>
      <c r="K3426" s="19">
        <f>Table1[[#This Row],[Final Meter Reading (km) ]]-Table1[[#This Row],[Initial Meter Reading (km) ]]</f>
        <v>0</v>
      </c>
      <c r="M3426" s="174">
        <f>IF(ISBLANK(Table1[[#This Row],[Fuel Used (in liters)]]),,Table1[[#This Row],[Distance Travelled (km)]]/Table1[[#This Row],[Fuel Used (in liters)]])</f>
        <v>0</v>
      </c>
    </row>
    <row r="3427" spans="2:13">
      <c r="B3427">
        <f>IF(ISBLANK(Table1[[#This Row],[Date]]), ,MONTH(Table1[[#This Row],[Date]]))</f>
        <v>0</v>
      </c>
      <c r="K3427" s="19">
        <f>Table1[[#This Row],[Final Meter Reading (km) ]]-Table1[[#This Row],[Initial Meter Reading (km) ]]</f>
        <v>0</v>
      </c>
      <c r="M3427" s="174">
        <f>IF(ISBLANK(Table1[[#This Row],[Fuel Used (in liters)]]),,Table1[[#This Row],[Distance Travelled (km)]]/Table1[[#This Row],[Fuel Used (in liters)]])</f>
        <v>0</v>
      </c>
    </row>
    <row r="3428" spans="2:13">
      <c r="B3428">
        <f>IF(ISBLANK(Table1[[#This Row],[Date]]), ,MONTH(Table1[[#This Row],[Date]]))</f>
        <v>0</v>
      </c>
      <c r="K3428" s="19">
        <f>Table1[[#This Row],[Final Meter Reading (km) ]]-Table1[[#This Row],[Initial Meter Reading (km) ]]</f>
        <v>0</v>
      </c>
      <c r="M3428" s="174">
        <f>IF(ISBLANK(Table1[[#This Row],[Fuel Used (in liters)]]),,Table1[[#This Row],[Distance Travelled (km)]]/Table1[[#This Row],[Fuel Used (in liters)]])</f>
        <v>0</v>
      </c>
    </row>
    <row r="3429" spans="2:13">
      <c r="B3429">
        <f>IF(ISBLANK(Table1[[#This Row],[Date]]), ,MONTH(Table1[[#This Row],[Date]]))</f>
        <v>0</v>
      </c>
      <c r="K3429" s="19">
        <f>Table1[[#This Row],[Final Meter Reading (km) ]]-Table1[[#This Row],[Initial Meter Reading (km) ]]</f>
        <v>0</v>
      </c>
      <c r="M3429" s="174">
        <f>IF(ISBLANK(Table1[[#This Row],[Fuel Used (in liters)]]),,Table1[[#This Row],[Distance Travelled (km)]]/Table1[[#This Row],[Fuel Used (in liters)]])</f>
        <v>0</v>
      </c>
    </row>
    <row r="3430" spans="2:13">
      <c r="B3430">
        <f>IF(ISBLANK(Table1[[#This Row],[Date]]), ,MONTH(Table1[[#This Row],[Date]]))</f>
        <v>0</v>
      </c>
      <c r="K3430" s="19">
        <f>Table1[[#This Row],[Final Meter Reading (km) ]]-Table1[[#This Row],[Initial Meter Reading (km) ]]</f>
        <v>0</v>
      </c>
      <c r="M3430" s="174">
        <f>IF(ISBLANK(Table1[[#This Row],[Fuel Used (in liters)]]),,Table1[[#This Row],[Distance Travelled (km)]]/Table1[[#This Row],[Fuel Used (in liters)]])</f>
        <v>0</v>
      </c>
    </row>
    <row r="3431" spans="2:13">
      <c r="B3431">
        <f>IF(ISBLANK(Table1[[#This Row],[Date]]), ,MONTH(Table1[[#This Row],[Date]]))</f>
        <v>0</v>
      </c>
      <c r="K3431" s="19">
        <f>Table1[[#This Row],[Final Meter Reading (km) ]]-Table1[[#This Row],[Initial Meter Reading (km) ]]</f>
        <v>0</v>
      </c>
      <c r="M3431" s="174">
        <f>IF(ISBLANK(Table1[[#This Row],[Fuel Used (in liters)]]),,Table1[[#This Row],[Distance Travelled (km)]]/Table1[[#This Row],[Fuel Used (in liters)]])</f>
        <v>0</v>
      </c>
    </row>
    <row r="3432" spans="2:13">
      <c r="B3432">
        <f>IF(ISBLANK(Table1[[#This Row],[Date]]), ,MONTH(Table1[[#This Row],[Date]]))</f>
        <v>0</v>
      </c>
      <c r="K3432" s="19">
        <f>Table1[[#This Row],[Final Meter Reading (km) ]]-Table1[[#This Row],[Initial Meter Reading (km) ]]</f>
        <v>0</v>
      </c>
      <c r="M3432" s="174">
        <f>IF(ISBLANK(Table1[[#This Row],[Fuel Used (in liters)]]),,Table1[[#This Row],[Distance Travelled (km)]]/Table1[[#This Row],[Fuel Used (in liters)]])</f>
        <v>0</v>
      </c>
    </row>
    <row r="3433" spans="2:13">
      <c r="B3433">
        <f>IF(ISBLANK(Table1[[#This Row],[Date]]), ,MONTH(Table1[[#This Row],[Date]]))</f>
        <v>0</v>
      </c>
      <c r="K3433" s="19">
        <f>Table1[[#This Row],[Final Meter Reading (km) ]]-Table1[[#This Row],[Initial Meter Reading (km) ]]</f>
        <v>0</v>
      </c>
      <c r="M3433" s="174">
        <f>IF(ISBLANK(Table1[[#This Row],[Fuel Used (in liters)]]),,Table1[[#This Row],[Distance Travelled (km)]]/Table1[[#This Row],[Fuel Used (in liters)]])</f>
        <v>0</v>
      </c>
    </row>
    <row r="3434" spans="2:13">
      <c r="B3434">
        <f>IF(ISBLANK(Table1[[#This Row],[Date]]), ,MONTH(Table1[[#This Row],[Date]]))</f>
        <v>0</v>
      </c>
      <c r="K3434" s="19">
        <f>Table1[[#This Row],[Final Meter Reading (km) ]]-Table1[[#This Row],[Initial Meter Reading (km) ]]</f>
        <v>0</v>
      </c>
      <c r="M3434" s="174">
        <f>IF(ISBLANK(Table1[[#This Row],[Fuel Used (in liters)]]),,Table1[[#This Row],[Distance Travelled (km)]]/Table1[[#This Row],[Fuel Used (in liters)]])</f>
        <v>0</v>
      </c>
    </row>
    <row r="3435" spans="2:13">
      <c r="B3435">
        <f>IF(ISBLANK(Table1[[#This Row],[Date]]), ,MONTH(Table1[[#This Row],[Date]]))</f>
        <v>0</v>
      </c>
      <c r="K3435" s="19">
        <f>Table1[[#This Row],[Final Meter Reading (km) ]]-Table1[[#This Row],[Initial Meter Reading (km) ]]</f>
        <v>0</v>
      </c>
      <c r="M3435" s="174">
        <f>IF(ISBLANK(Table1[[#This Row],[Fuel Used (in liters)]]),,Table1[[#This Row],[Distance Travelled (km)]]/Table1[[#This Row],[Fuel Used (in liters)]])</f>
        <v>0</v>
      </c>
    </row>
    <row r="3436" spans="2:13">
      <c r="B3436">
        <f>IF(ISBLANK(Table1[[#This Row],[Date]]), ,MONTH(Table1[[#This Row],[Date]]))</f>
        <v>0</v>
      </c>
      <c r="K3436" s="19">
        <f>Table1[[#This Row],[Final Meter Reading (km) ]]-Table1[[#This Row],[Initial Meter Reading (km) ]]</f>
        <v>0</v>
      </c>
      <c r="M3436" s="174">
        <f>IF(ISBLANK(Table1[[#This Row],[Fuel Used (in liters)]]),,Table1[[#This Row],[Distance Travelled (km)]]/Table1[[#This Row],[Fuel Used (in liters)]])</f>
        <v>0</v>
      </c>
    </row>
    <row r="3437" spans="2:13">
      <c r="B3437">
        <f>IF(ISBLANK(Table1[[#This Row],[Date]]), ,MONTH(Table1[[#This Row],[Date]]))</f>
        <v>0</v>
      </c>
      <c r="K3437" s="19">
        <f>Table1[[#This Row],[Final Meter Reading (km) ]]-Table1[[#This Row],[Initial Meter Reading (km) ]]</f>
        <v>0</v>
      </c>
      <c r="M3437" s="174">
        <f>IF(ISBLANK(Table1[[#This Row],[Fuel Used (in liters)]]),,Table1[[#This Row],[Distance Travelled (km)]]/Table1[[#This Row],[Fuel Used (in liters)]])</f>
        <v>0</v>
      </c>
    </row>
    <row r="3438" spans="2:13">
      <c r="B3438">
        <f>IF(ISBLANK(Table1[[#This Row],[Date]]), ,MONTH(Table1[[#This Row],[Date]]))</f>
        <v>0</v>
      </c>
      <c r="K3438" s="19">
        <f>Table1[[#This Row],[Final Meter Reading (km) ]]-Table1[[#This Row],[Initial Meter Reading (km) ]]</f>
        <v>0</v>
      </c>
      <c r="M3438" s="174">
        <f>IF(ISBLANK(Table1[[#This Row],[Fuel Used (in liters)]]),,Table1[[#This Row],[Distance Travelled (km)]]/Table1[[#This Row],[Fuel Used (in liters)]])</f>
        <v>0</v>
      </c>
    </row>
    <row r="3439" spans="2:13">
      <c r="B3439">
        <f>IF(ISBLANK(Table1[[#This Row],[Date]]), ,MONTH(Table1[[#This Row],[Date]]))</f>
        <v>0</v>
      </c>
      <c r="K3439" s="19">
        <f>Table1[[#This Row],[Final Meter Reading (km) ]]-Table1[[#This Row],[Initial Meter Reading (km) ]]</f>
        <v>0</v>
      </c>
      <c r="M3439" s="174">
        <f>IF(ISBLANK(Table1[[#This Row],[Fuel Used (in liters)]]),,Table1[[#This Row],[Distance Travelled (km)]]/Table1[[#This Row],[Fuel Used (in liters)]])</f>
        <v>0</v>
      </c>
    </row>
    <row r="3440" spans="2:13">
      <c r="B3440">
        <f>IF(ISBLANK(Table1[[#This Row],[Date]]), ,MONTH(Table1[[#This Row],[Date]]))</f>
        <v>0</v>
      </c>
      <c r="K3440" s="19">
        <f>Table1[[#This Row],[Final Meter Reading (km) ]]-Table1[[#This Row],[Initial Meter Reading (km) ]]</f>
        <v>0</v>
      </c>
      <c r="M3440" s="174">
        <f>IF(ISBLANK(Table1[[#This Row],[Fuel Used (in liters)]]),,Table1[[#This Row],[Distance Travelled (km)]]/Table1[[#This Row],[Fuel Used (in liters)]])</f>
        <v>0</v>
      </c>
    </row>
    <row r="3441" spans="2:13">
      <c r="B3441">
        <f>IF(ISBLANK(Table1[[#This Row],[Date]]), ,MONTH(Table1[[#This Row],[Date]]))</f>
        <v>0</v>
      </c>
      <c r="K3441" s="19">
        <f>Table1[[#This Row],[Final Meter Reading (km) ]]-Table1[[#This Row],[Initial Meter Reading (km) ]]</f>
        <v>0</v>
      </c>
      <c r="M3441" s="174">
        <f>IF(ISBLANK(Table1[[#This Row],[Fuel Used (in liters)]]),,Table1[[#This Row],[Distance Travelled (km)]]/Table1[[#This Row],[Fuel Used (in liters)]])</f>
        <v>0</v>
      </c>
    </row>
    <row r="3442" spans="2:13">
      <c r="B3442">
        <f>IF(ISBLANK(Table1[[#This Row],[Date]]), ,MONTH(Table1[[#This Row],[Date]]))</f>
        <v>0</v>
      </c>
      <c r="K3442" s="19">
        <f>Table1[[#This Row],[Final Meter Reading (km) ]]-Table1[[#This Row],[Initial Meter Reading (km) ]]</f>
        <v>0</v>
      </c>
      <c r="M3442" s="174">
        <f>IF(ISBLANK(Table1[[#This Row],[Fuel Used (in liters)]]),,Table1[[#This Row],[Distance Travelled (km)]]/Table1[[#This Row],[Fuel Used (in liters)]])</f>
        <v>0</v>
      </c>
    </row>
    <row r="3443" spans="2:13">
      <c r="B3443">
        <f>IF(ISBLANK(Table1[[#This Row],[Date]]), ,MONTH(Table1[[#This Row],[Date]]))</f>
        <v>0</v>
      </c>
      <c r="K3443" s="19">
        <f>Table1[[#This Row],[Final Meter Reading (km) ]]-Table1[[#This Row],[Initial Meter Reading (km) ]]</f>
        <v>0</v>
      </c>
      <c r="M3443" s="174">
        <f>IF(ISBLANK(Table1[[#This Row],[Fuel Used (in liters)]]),,Table1[[#This Row],[Distance Travelled (km)]]/Table1[[#This Row],[Fuel Used (in liters)]])</f>
        <v>0</v>
      </c>
    </row>
    <row r="3444" spans="2:13">
      <c r="B3444">
        <f>IF(ISBLANK(Table1[[#This Row],[Date]]), ,MONTH(Table1[[#This Row],[Date]]))</f>
        <v>0</v>
      </c>
      <c r="K3444" s="19">
        <f>Table1[[#This Row],[Final Meter Reading (km) ]]-Table1[[#This Row],[Initial Meter Reading (km) ]]</f>
        <v>0</v>
      </c>
      <c r="M3444" s="174">
        <f>IF(ISBLANK(Table1[[#This Row],[Fuel Used (in liters)]]),,Table1[[#This Row],[Distance Travelled (km)]]/Table1[[#This Row],[Fuel Used (in liters)]])</f>
        <v>0</v>
      </c>
    </row>
    <row r="3445" spans="2:13">
      <c r="B3445">
        <f>IF(ISBLANK(Table1[[#This Row],[Date]]), ,MONTH(Table1[[#This Row],[Date]]))</f>
        <v>0</v>
      </c>
      <c r="K3445" s="19">
        <f>Table1[[#This Row],[Final Meter Reading (km) ]]-Table1[[#This Row],[Initial Meter Reading (km) ]]</f>
        <v>0</v>
      </c>
      <c r="M3445" s="174">
        <f>IF(ISBLANK(Table1[[#This Row],[Fuel Used (in liters)]]),,Table1[[#This Row],[Distance Travelled (km)]]/Table1[[#This Row],[Fuel Used (in liters)]])</f>
        <v>0</v>
      </c>
    </row>
    <row r="3446" spans="2:13">
      <c r="B3446">
        <f>IF(ISBLANK(Table1[[#This Row],[Date]]), ,MONTH(Table1[[#This Row],[Date]]))</f>
        <v>0</v>
      </c>
      <c r="K3446" s="19">
        <f>Table1[[#This Row],[Final Meter Reading (km) ]]-Table1[[#This Row],[Initial Meter Reading (km) ]]</f>
        <v>0</v>
      </c>
      <c r="M3446" s="174">
        <f>IF(ISBLANK(Table1[[#This Row],[Fuel Used (in liters)]]),,Table1[[#This Row],[Distance Travelled (km)]]/Table1[[#This Row],[Fuel Used (in liters)]])</f>
        <v>0</v>
      </c>
    </row>
    <row r="3447" spans="2:13">
      <c r="B3447">
        <f>IF(ISBLANK(Table1[[#This Row],[Date]]), ,MONTH(Table1[[#This Row],[Date]]))</f>
        <v>0</v>
      </c>
      <c r="K3447" s="19">
        <f>Table1[[#This Row],[Final Meter Reading (km) ]]-Table1[[#This Row],[Initial Meter Reading (km) ]]</f>
        <v>0</v>
      </c>
      <c r="M3447" s="174">
        <f>IF(ISBLANK(Table1[[#This Row],[Fuel Used (in liters)]]),,Table1[[#This Row],[Distance Travelled (km)]]/Table1[[#This Row],[Fuel Used (in liters)]])</f>
        <v>0</v>
      </c>
    </row>
    <row r="3448" spans="2:13">
      <c r="B3448">
        <f>IF(ISBLANK(Table1[[#This Row],[Date]]), ,MONTH(Table1[[#This Row],[Date]]))</f>
        <v>0</v>
      </c>
      <c r="K3448" s="19">
        <f>Table1[[#This Row],[Final Meter Reading (km) ]]-Table1[[#This Row],[Initial Meter Reading (km) ]]</f>
        <v>0</v>
      </c>
      <c r="M3448" s="174">
        <f>IF(ISBLANK(Table1[[#This Row],[Fuel Used (in liters)]]),,Table1[[#This Row],[Distance Travelled (km)]]/Table1[[#This Row],[Fuel Used (in liters)]])</f>
        <v>0</v>
      </c>
    </row>
    <row r="3449" spans="2:13">
      <c r="B3449">
        <f>IF(ISBLANK(Table1[[#This Row],[Date]]), ,MONTH(Table1[[#This Row],[Date]]))</f>
        <v>0</v>
      </c>
      <c r="K3449" s="19">
        <f>Table1[[#This Row],[Final Meter Reading (km) ]]-Table1[[#This Row],[Initial Meter Reading (km) ]]</f>
        <v>0</v>
      </c>
      <c r="M3449" s="174">
        <f>IF(ISBLANK(Table1[[#This Row],[Fuel Used (in liters)]]),,Table1[[#This Row],[Distance Travelled (km)]]/Table1[[#This Row],[Fuel Used (in liters)]])</f>
        <v>0</v>
      </c>
    </row>
    <row r="3450" spans="2:13">
      <c r="B3450">
        <f>IF(ISBLANK(Table1[[#This Row],[Date]]), ,MONTH(Table1[[#This Row],[Date]]))</f>
        <v>0</v>
      </c>
      <c r="K3450" s="19">
        <f>Table1[[#This Row],[Final Meter Reading (km) ]]-Table1[[#This Row],[Initial Meter Reading (km) ]]</f>
        <v>0</v>
      </c>
      <c r="M3450" s="174">
        <f>IF(ISBLANK(Table1[[#This Row],[Fuel Used (in liters)]]),,Table1[[#This Row],[Distance Travelled (km)]]/Table1[[#This Row],[Fuel Used (in liters)]])</f>
        <v>0</v>
      </c>
    </row>
    <row r="3451" spans="2:13">
      <c r="B3451">
        <f>IF(ISBLANK(Table1[[#This Row],[Date]]), ,MONTH(Table1[[#This Row],[Date]]))</f>
        <v>0</v>
      </c>
      <c r="K3451" s="19">
        <f>Table1[[#This Row],[Final Meter Reading (km) ]]-Table1[[#This Row],[Initial Meter Reading (km) ]]</f>
        <v>0</v>
      </c>
      <c r="M3451" s="174">
        <f>IF(ISBLANK(Table1[[#This Row],[Fuel Used (in liters)]]),,Table1[[#This Row],[Distance Travelled (km)]]/Table1[[#This Row],[Fuel Used (in liters)]])</f>
        <v>0</v>
      </c>
    </row>
    <row r="3452" spans="2:13">
      <c r="B3452">
        <f>IF(ISBLANK(Table1[[#This Row],[Date]]), ,MONTH(Table1[[#This Row],[Date]]))</f>
        <v>0</v>
      </c>
      <c r="K3452" s="19">
        <f>Table1[[#This Row],[Final Meter Reading (km) ]]-Table1[[#This Row],[Initial Meter Reading (km) ]]</f>
        <v>0</v>
      </c>
      <c r="M3452" s="174">
        <f>IF(ISBLANK(Table1[[#This Row],[Fuel Used (in liters)]]),,Table1[[#This Row],[Distance Travelled (km)]]/Table1[[#This Row],[Fuel Used (in liters)]])</f>
        <v>0</v>
      </c>
    </row>
    <row r="3453" spans="2:13">
      <c r="B3453">
        <f>IF(ISBLANK(Table1[[#This Row],[Date]]), ,MONTH(Table1[[#This Row],[Date]]))</f>
        <v>0</v>
      </c>
      <c r="K3453" s="19">
        <f>Table1[[#This Row],[Final Meter Reading (km) ]]-Table1[[#This Row],[Initial Meter Reading (km) ]]</f>
        <v>0</v>
      </c>
      <c r="M3453" s="174">
        <f>IF(ISBLANK(Table1[[#This Row],[Fuel Used (in liters)]]),,Table1[[#This Row],[Distance Travelled (km)]]/Table1[[#This Row],[Fuel Used (in liters)]])</f>
        <v>0</v>
      </c>
    </row>
    <row r="3454" spans="2:13">
      <c r="B3454">
        <f>IF(ISBLANK(Table1[[#This Row],[Date]]), ,MONTH(Table1[[#This Row],[Date]]))</f>
        <v>0</v>
      </c>
      <c r="K3454" s="19">
        <f>Table1[[#This Row],[Final Meter Reading (km) ]]-Table1[[#This Row],[Initial Meter Reading (km) ]]</f>
        <v>0</v>
      </c>
      <c r="M3454" s="174">
        <f>IF(ISBLANK(Table1[[#This Row],[Fuel Used (in liters)]]),,Table1[[#This Row],[Distance Travelled (km)]]/Table1[[#This Row],[Fuel Used (in liters)]])</f>
        <v>0</v>
      </c>
    </row>
    <row r="3455" spans="2:13">
      <c r="B3455">
        <f>IF(ISBLANK(Table1[[#This Row],[Date]]), ,MONTH(Table1[[#This Row],[Date]]))</f>
        <v>0</v>
      </c>
      <c r="K3455" s="19">
        <f>Table1[[#This Row],[Final Meter Reading (km) ]]-Table1[[#This Row],[Initial Meter Reading (km) ]]</f>
        <v>0</v>
      </c>
      <c r="M3455" s="174">
        <f>IF(ISBLANK(Table1[[#This Row],[Fuel Used (in liters)]]),,Table1[[#This Row],[Distance Travelled (km)]]/Table1[[#This Row],[Fuel Used (in liters)]])</f>
        <v>0</v>
      </c>
    </row>
    <row r="3456" spans="2:13">
      <c r="B3456">
        <f>IF(ISBLANK(Table1[[#This Row],[Date]]), ,MONTH(Table1[[#This Row],[Date]]))</f>
        <v>0</v>
      </c>
      <c r="K3456" s="19">
        <f>Table1[[#This Row],[Final Meter Reading (km) ]]-Table1[[#This Row],[Initial Meter Reading (km) ]]</f>
        <v>0</v>
      </c>
      <c r="M3456" s="174">
        <f>IF(ISBLANK(Table1[[#This Row],[Fuel Used (in liters)]]),,Table1[[#This Row],[Distance Travelled (km)]]/Table1[[#This Row],[Fuel Used (in liters)]])</f>
        <v>0</v>
      </c>
    </row>
    <row r="3457" spans="2:13">
      <c r="B3457">
        <f>IF(ISBLANK(Table1[[#This Row],[Date]]), ,MONTH(Table1[[#This Row],[Date]]))</f>
        <v>0</v>
      </c>
      <c r="K3457" s="19">
        <f>Table1[[#This Row],[Final Meter Reading (km) ]]-Table1[[#This Row],[Initial Meter Reading (km) ]]</f>
        <v>0</v>
      </c>
      <c r="M3457" s="174">
        <f>IF(ISBLANK(Table1[[#This Row],[Fuel Used (in liters)]]),,Table1[[#This Row],[Distance Travelled (km)]]/Table1[[#This Row],[Fuel Used (in liters)]])</f>
        <v>0</v>
      </c>
    </row>
    <row r="3458" spans="2:13">
      <c r="B3458">
        <f>IF(ISBLANK(Table1[[#This Row],[Date]]), ,MONTH(Table1[[#This Row],[Date]]))</f>
        <v>0</v>
      </c>
      <c r="K3458" s="19">
        <f>Table1[[#This Row],[Final Meter Reading (km) ]]-Table1[[#This Row],[Initial Meter Reading (km) ]]</f>
        <v>0</v>
      </c>
      <c r="M3458" s="174">
        <f>IF(ISBLANK(Table1[[#This Row],[Fuel Used (in liters)]]),,Table1[[#This Row],[Distance Travelled (km)]]/Table1[[#This Row],[Fuel Used (in liters)]])</f>
        <v>0</v>
      </c>
    </row>
    <row r="3459" spans="2:13">
      <c r="B3459">
        <f>IF(ISBLANK(Table1[[#This Row],[Date]]), ,MONTH(Table1[[#This Row],[Date]]))</f>
        <v>0</v>
      </c>
      <c r="K3459" s="19">
        <f>Table1[[#This Row],[Final Meter Reading (km) ]]-Table1[[#This Row],[Initial Meter Reading (km) ]]</f>
        <v>0</v>
      </c>
      <c r="M3459" s="174">
        <f>IF(ISBLANK(Table1[[#This Row],[Fuel Used (in liters)]]),,Table1[[#This Row],[Distance Travelled (km)]]/Table1[[#This Row],[Fuel Used (in liters)]])</f>
        <v>0</v>
      </c>
    </row>
    <row r="3460" spans="2:13">
      <c r="B3460">
        <f>IF(ISBLANK(Table1[[#This Row],[Date]]), ,MONTH(Table1[[#This Row],[Date]]))</f>
        <v>0</v>
      </c>
      <c r="K3460" s="19">
        <f>Table1[[#This Row],[Final Meter Reading (km) ]]-Table1[[#This Row],[Initial Meter Reading (km) ]]</f>
        <v>0</v>
      </c>
      <c r="M3460" s="174">
        <f>IF(ISBLANK(Table1[[#This Row],[Fuel Used (in liters)]]),,Table1[[#This Row],[Distance Travelled (km)]]/Table1[[#This Row],[Fuel Used (in liters)]])</f>
        <v>0</v>
      </c>
    </row>
    <row r="3461" spans="2:13">
      <c r="B3461">
        <f>IF(ISBLANK(Table1[[#This Row],[Date]]), ,MONTH(Table1[[#This Row],[Date]]))</f>
        <v>0</v>
      </c>
      <c r="K3461" s="19">
        <f>Table1[[#This Row],[Final Meter Reading (km) ]]-Table1[[#This Row],[Initial Meter Reading (km) ]]</f>
        <v>0</v>
      </c>
      <c r="M3461" s="174">
        <f>IF(ISBLANK(Table1[[#This Row],[Fuel Used (in liters)]]),,Table1[[#This Row],[Distance Travelled (km)]]/Table1[[#This Row],[Fuel Used (in liters)]])</f>
        <v>0</v>
      </c>
    </row>
    <row r="3462" spans="2:13">
      <c r="B3462">
        <f>IF(ISBLANK(Table1[[#This Row],[Date]]), ,MONTH(Table1[[#This Row],[Date]]))</f>
        <v>0</v>
      </c>
      <c r="K3462" s="19">
        <f>Table1[[#This Row],[Final Meter Reading (km) ]]-Table1[[#This Row],[Initial Meter Reading (km) ]]</f>
        <v>0</v>
      </c>
      <c r="M3462" s="174">
        <f>IF(ISBLANK(Table1[[#This Row],[Fuel Used (in liters)]]),,Table1[[#This Row],[Distance Travelled (km)]]/Table1[[#This Row],[Fuel Used (in liters)]])</f>
        <v>0</v>
      </c>
    </row>
    <row r="3463" spans="2:13">
      <c r="B3463">
        <f>IF(ISBLANK(Table1[[#This Row],[Date]]), ,MONTH(Table1[[#This Row],[Date]]))</f>
        <v>0</v>
      </c>
      <c r="K3463" s="19">
        <f>Table1[[#This Row],[Final Meter Reading (km) ]]-Table1[[#This Row],[Initial Meter Reading (km) ]]</f>
        <v>0</v>
      </c>
      <c r="M3463" s="174">
        <f>IF(ISBLANK(Table1[[#This Row],[Fuel Used (in liters)]]),,Table1[[#This Row],[Distance Travelled (km)]]/Table1[[#This Row],[Fuel Used (in liters)]])</f>
        <v>0</v>
      </c>
    </row>
    <row r="3464" spans="2:13">
      <c r="B3464">
        <f>IF(ISBLANK(Table1[[#This Row],[Date]]), ,MONTH(Table1[[#This Row],[Date]]))</f>
        <v>0</v>
      </c>
      <c r="K3464" s="19">
        <f>Table1[[#This Row],[Final Meter Reading (km) ]]-Table1[[#This Row],[Initial Meter Reading (km) ]]</f>
        <v>0</v>
      </c>
      <c r="M3464" s="174">
        <f>IF(ISBLANK(Table1[[#This Row],[Fuel Used (in liters)]]),,Table1[[#This Row],[Distance Travelled (km)]]/Table1[[#This Row],[Fuel Used (in liters)]])</f>
        <v>0</v>
      </c>
    </row>
    <row r="3465" spans="2:13">
      <c r="B3465">
        <f>IF(ISBLANK(Table1[[#This Row],[Date]]), ,MONTH(Table1[[#This Row],[Date]]))</f>
        <v>0</v>
      </c>
      <c r="K3465" s="19">
        <f>Table1[[#This Row],[Final Meter Reading (km) ]]-Table1[[#This Row],[Initial Meter Reading (km) ]]</f>
        <v>0</v>
      </c>
      <c r="M3465" s="174">
        <f>IF(ISBLANK(Table1[[#This Row],[Fuel Used (in liters)]]),,Table1[[#This Row],[Distance Travelled (km)]]/Table1[[#This Row],[Fuel Used (in liters)]])</f>
        <v>0</v>
      </c>
    </row>
    <row r="3466" spans="2:13">
      <c r="B3466">
        <f>IF(ISBLANK(Table1[[#This Row],[Date]]), ,MONTH(Table1[[#This Row],[Date]]))</f>
        <v>0</v>
      </c>
      <c r="K3466" s="19">
        <f>Table1[[#This Row],[Final Meter Reading (km) ]]-Table1[[#This Row],[Initial Meter Reading (km) ]]</f>
        <v>0</v>
      </c>
      <c r="M3466" s="174">
        <f>IF(ISBLANK(Table1[[#This Row],[Fuel Used (in liters)]]),,Table1[[#This Row],[Distance Travelled (km)]]/Table1[[#This Row],[Fuel Used (in liters)]])</f>
        <v>0</v>
      </c>
    </row>
    <row r="3467" spans="2:13">
      <c r="B3467">
        <f>IF(ISBLANK(Table1[[#This Row],[Date]]), ,MONTH(Table1[[#This Row],[Date]]))</f>
        <v>0</v>
      </c>
      <c r="K3467" s="19">
        <f>Table1[[#This Row],[Final Meter Reading (km) ]]-Table1[[#This Row],[Initial Meter Reading (km) ]]</f>
        <v>0</v>
      </c>
      <c r="M3467" s="174">
        <f>IF(ISBLANK(Table1[[#This Row],[Fuel Used (in liters)]]),,Table1[[#This Row],[Distance Travelled (km)]]/Table1[[#This Row],[Fuel Used (in liters)]])</f>
        <v>0</v>
      </c>
    </row>
    <row r="3468" spans="2:13">
      <c r="B3468">
        <f>IF(ISBLANK(Table1[[#This Row],[Date]]), ,MONTH(Table1[[#This Row],[Date]]))</f>
        <v>0</v>
      </c>
      <c r="K3468" s="19">
        <f>Table1[[#This Row],[Final Meter Reading (km) ]]-Table1[[#This Row],[Initial Meter Reading (km) ]]</f>
        <v>0</v>
      </c>
      <c r="M3468" s="174">
        <f>IF(ISBLANK(Table1[[#This Row],[Fuel Used (in liters)]]),,Table1[[#This Row],[Distance Travelled (km)]]/Table1[[#This Row],[Fuel Used (in liters)]])</f>
        <v>0</v>
      </c>
    </row>
    <row r="3469" spans="2:13">
      <c r="B3469">
        <f>IF(ISBLANK(Table1[[#This Row],[Date]]), ,MONTH(Table1[[#This Row],[Date]]))</f>
        <v>0</v>
      </c>
      <c r="K3469" s="19">
        <f>Table1[[#This Row],[Final Meter Reading (km) ]]-Table1[[#This Row],[Initial Meter Reading (km) ]]</f>
        <v>0</v>
      </c>
      <c r="M3469" s="174">
        <f>IF(ISBLANK(Table1[[#This Row],[Fuel Used (in liters)]]),,Table1[[#This Row],[Distance Travelled (km)]]/Table1[[#This Row],[Fuel Used (in liters)]])</f>
        <v>0</v>
      </c>
    </row>
    <row r="3470" spans="2:13">
      <c r="B3470">
        <f>IF(ISBLANK(Table1[[#This Row],[Date]]), ,MONTH(Table1[[#This Row],[Date]]))</f>
        <v>0</v>
      </c>
      <c r="K3470" s="19">
        <f>Table1[[#This Row],[Final Meter Reading (km) ]]-Table1[[#This Row],[Initial Meter Reading (km) ]]</f>
        <v>0</v>
      </c>
      <c r="M3470" s="174">
        <f>IF(ISBLANK(Table1[[#This Row],[Fuel Used (in liters)]]),,Table1[[#This Row],[Distance Travelled (km)]]/Table1[[#This Row],[Fuel Used (in liters)]])</f>
        <v>0</v>
      </c>
    </row>
    <row r="3471" spans="2:13">
      <c r="B3471">
        <f>IF(ISBLANK(Table1[[#This Row],[Date]]), ,MONTH(Table1[[#This Row],[Date]]))</f>
        <v>0</v>
      </c>
      <c r="K3471" s="19">
        <f>Table1[[#This Row],[Final Meter Reading (km) ]]-Table1[[#This Row],[Initial Meter Reading (km) ]]</f>
        <v>0</v>
      </c>
      <c r="M3471" s="174">
        <f>IF(ISBLANK(Table1[[#This Row],[Fuel Used (in liters)]]),,Table1[[#This Row],[Distance Travelled (km)]]/Table1[[#This Row],[Fuel Used (in liters)]])</f>
        <v>0</v>
      </c>
    </row>
    <row r="3472" spans="2:13">
      <c r="B3472">
        <f>IF(ISBLANK(Table1[[#This Row],[Date]]), ,MONTH(Table1[[#This Row],[Date]]))</f>
        <v>0</v>
      </c>
      <c r="K3472" s="19">
        <f>Table1[[#This Row],[Final Meter Reading (km) ]]-Table1[[#This Row],[Initial Meter Reading (km) ]]</f>
        <v>0</v>
      </c>
      <c r="M3472" s="174">
        <f>IF(ISBLANK(Table1[[#This Row],[Fuel Used (in liters)]]),,Table1[[#This Row],[Distance Travelled (km)]]/Table1[[#This Row],[Fuel Used (in liters)]])</f>
        <v>0</v>
      </c>
    </row>
    <row r="3473" spans="2:13">
      <c r="B3473">
        <f>IF(ISBLANK(Table1[[#This Row],[Date]]), ,MONTH(Table1[[#This Row],[Date]]))</f>
        <v>0</v>
      </c>
      <c r="K3473" s="19">
        <f>Table1[[#This Row],[Final Meter Reading (km) ]]-Table1[[#This Row],[Initial Meter Reading (km) ]]</f>
        <v>0</v>
      </c>
      <c r="M3473" s="174">
        <f>IF(ISBLANK(Table1[[#This Row],[Fuel Used (in liters)]]),,Table1[[#This Row],[Distance Travelled (km)]]/Table1[[#This Row],[Fuel Used (in liters)]])</f>
        <v>0</v>
      </c>
    </row>
    <row r="3474" spans="2:13">
      <c r="B3474">
        <f>IF(ISBLANK(Table1[[#This Row],[Date]]), ,MONTH(Table1[[#This Row],[Date]]))</f>
        <v>0</v>
      </c>
      <c r="K3474" s="19">
        <f>Table1[[#This Row],[Final Meter Reading (km) ]]-Table1[[#This Row],[Initial Meter Reading (km) ]]</f>
        <v>0</v>
      </c>
      <c r="M3474" s="174">
        <f>IF(ISBLANK(Table1[[#This Row],[Fuel Used (in liters)]]),,Table1[[#This Row],[Distance Travelled (km)]]/Table1[[#This Row],[Fuel Used (in liters)]])</f>
        <v>0</v>
      </c>
    </row>
    <row r="3475" spans="2:13">
      <c r="B3475">
        <f>IF(ISBLANK(Table1[[#This Row],[Date]]), ,MONTH(Table1[[#This Row],[Date]]))</f>
        <v>0</v>
      </c>
      <c r="K3475" s="19">
        <f>Table1[[#This Row],[Final Meter Reading (km) ]]-Table1[[#This Row],[Initial Meter Reading (km) ]]</f>
        <v>0</v>
      </c>
      <c r="M3475" s="174">
        <f>IF(ISBLANK(Table1[[#This Row],[Fuel Used (in liters)]]),,Table1[[#This Row],[Distance Travelled (km)]]/Table1[[#This Row],[Fuel Used (in liters)]])</f>
        <v>0</v>
      </c>
    </row>
    <row r="3476" spans="2:13">
      <c r="B3476">
        <f>IF(ISBLANK(Table1[[#This Row],[Date]]), ,MONTH(Table1[[#This Row],[Date]]))</f>
        <v>0</v>
      </c>
      <c r="K3476" s="19">
        <f>Table1[[#This Row],[Final Meter Reading (km) ]]-Table1[[#This Row],[Initial Meter Reading (km) ]]</f>
        <v>0</v>
      </c>
      <c r="M3476" s="174">
        <f>IF(ISBLANK(Table1[[#This Row],[Fuel Used (in liters)]]),,Table1[[#This Row],[Distance Travelled (km)]]/Table1[[#This Row],[Fuel Used (in liters)]])</f>
        <v>0</v>
      </c>
    </row>
    <row r="3477" spans="2:13">
      <c r="B3477">
        <f>IF(ISBLANK(Table1[[#This Row],[Date]]), ,MONTH(Table1[[#This Row],[Date]]))</f>
        <v>0</v>
      </c>
      <c r="K3477" s="19">
        <f>Table1[[#This Row],[Final Meter Reading (km) ]]-Table1[[#This Row],[Initial Meter Reading (km) ]]</f>
        <v>0</v>
      </c>
      <c r="M3477" s="174">
        <f>IF(ISBLANK(Table1[[#This Row],[Fuel Used (in liters)]]),,Table1[[#This Row],[Distance Travelled (km)]]/Table1[[#This Row],[Fuel Used (in liters)]])</f>
        <v>0</v>
      </c>
    </row>
    <row r="3478" spans="2:13">
      <c r="B3478">
        <f>IF(ISBLANK(Table1[[#This Row],[Date]]), ,MONTH(Table1[[#This Row],[Date]]))</f>
        <v>0</v>
      </c>
      <c r="K3478" s="19">
        <f>Table1[[#This Row],[Final Meter Reading (km) ]]-Table1[[#This Row],[Initial Meter Reading (km) ]]</f>
        <v>0</v>
      </c>
      <c r="M3478" s="174">
        <f>IF(ISBLANK(Table1[[#This Row],[Fuel Used (in liters)]]),,Table1[[#This Row],[Distance Travelled (km)]]/Table1[[#This Row],[Fuel Used (in liters)]])</f>
        <v>0</v>
      </c>
    </row>
    <row r="3479" spans="2:13">
      <c r="B3479">
        <f>IF(ISBLANK(Table1[[#This Row],[Date]]), ,MONTH(Table1[[#This Row],[Date]]))</f>
        <v>0</v>
      </c>
      <c r="K3479" s="19">
        <f>Table1[[#This Row],[Final Meter Reading (km) ]]-Table1[[#This Row],[Initial Meter Reading (km) ]]</f>
        <v>0</v>
      </c>
      <c r="M3479" s="174">
        <f>IF(ISBLANK(Table1[[#This Row],[Fuel Used (in liters)]]),,Table1[[#This Row],[Distance Travelled (km)]]/Table1[[#This Row],[Fuel Used (in liters)]])</f>
        <v>0</v>
      </c>
    </row>
    <row r="3480" spans="2:13">
      <c r="B3480">
        <f>IF(ISBLANK(Table1[[#This Row],[Date]]), ,MONTH(Table1[[#This Row],[Date]]))</f>
        <v>0</v>
      </c>
      <c r="K3480" s="19">
        <f>Table1[[#This Row],[Final Meter Reading (km) ]]-Table1[[#This Row],[Initial Meter Reading (km) ]]</f>
        <v>0</v>
      </c>
      <c r="M3480" s="174">
        <f>IF(ISBLANK(Table1[[#This Row],[Fuel Used (in liters)]]),,Table1[[#This Row],[Distance Travelled (km)]]/Table1[[#This Row],[Fuel Used (in liters)]])</f>
        <v>0</v>
      </c>
    </row>
    <row r="3481" spans="2:13">
      <c r="B3481">
        <f>IF(ISBLANK(Table1[[#This Row],[Date]]), ,MONTH(Table1[[#This Row],[Date]]))</f>
        <v>0</v>
      </c>
      <c r="K3481" s="19">
        <f>Table1[[#This Row],[Final Meter Reading (km) ]]-Table1[[#This Row],[Initial Meter Reading (km) ]]</f>
        <v>0</v>
      </c>
      <c r="M3481" s="174">
        <f>IF(ISBLANK(Table1[[#This Row],[Fuel Used (in liters)]]),,Table1[[#This Row],[Distance Travelled (km)]]/Table1[[#This Row],[Fuel Used (in liters)]])</f>
        <v>0</v>
      </c>
    </row>
    <row r="3482" spans="2:13">
      <c r="B3482">
        <f>IF(ISBLANK(Table1[[#This Row],[Date]]), ,MONTH(Table1[[#This Row],[Date]]))</f>
        <v>0</v>
      </c>
      <c r="K3482" s="19">
        <f>Table1[[#This Row],[Final Meter Reading (km) ]]-Table1[[#This Row],[Initial Meter Reading (km) ]]</f>
        <v>0</v>
      </c>
      <c r="M3482" s="174">
        <f>IF(ISBLANK(Table1[[#This Row],[Fuel Used (in liters)]]),,Table1[[#This Row],[Distance Travelled (km)]]/Table1[[#This Row],[Fuel Used (in liters)]])</f>
        <v>0</v>
      </c>
    </row>
    <row r="3483" spans="2:13">
      <c r="B3483">
        <f>IF(ISBLANK(Table1[[#This Row],[Date]]), ,MONTH(Table1[[#This Row],[Date]]))</f>
        <v>0</v>
      </c>
      <c r="K3483" s="19">
        <f>Table1[[#This Row],[Final Meter Reading (km) ]]-Table1[[#This Row],[Initial Meter Reading (km) ]]</f>
        <v>0</v>
      </c>
      <c r="M3483" s="174">
        <f>IF(ISBLANK(Table1[[#This Row],[Fuel Used (in liters)]]),,Table1[[#This Row],[Distance Travelled (km)]]/Table1[[#This Row],[Fuel Used (in liters)]])</f>
        <v>0</v>
      </c>
    </row>
    <row r="3484" spans="2:13">
      <c r="B3484">
        <f>IF(ISBLANK(Table1[[#This Row],[Date]]), ,MONTH(Table1[[#This Row],[Date]]))</f>
        <v>0</v>
      </c>
      <c r="K3484" s="19">
        <f>Table1[[#This Row],[Final Meter Reading (km) ]]-Table1[[#This Row],[Initial Meter Reading (km) ]]</f>
        <v>0</v>
      </c>
      <c r="M3484" s="174">
        <f>IF(ISBLANK(Table1[[#This Row],[Fuel Used (in liters)]]),,Table1[[#This Row],[Distance Travelled (km)]]/Table1[[#This Row],[Fuel Used (in liters)]])</f>
        <v>0</v>
      </c>
    </row>
    <row r="3485" spans="2:13">
      <c r="B3485">
        <f>IF(ISBLANK(Table1[[#This Row],[Date]]), ,MONTH(Table1[[#This Row],[Date]]))</f>
        <v>0</v>
      </c>
      <c r="K3485" s="19">
        <f>Table1[[#This Row],[Final Meter Reading (km) ]]-Table1[[#This Row],[Initial Meter Reading (km) ]]</f>
        <v>0</v>
      </c>
      <c r="M3485" s="174">
        <f>IF(ISBLANK(Table1[[#This Row],[Fuel Used (in liters)]]),,Table1[[#This Row],[Distance Travelled (km)]]/Table1[[#This Row],[Fuel Used (in liters)]])</f>
        <v>0</v>
      </c>
    </row>
    <row r="3486" spans="2:13">
      <c r="B3486">
        <f>IF(ISBLANK(Table1[[#This Row],[Date]]), ,MONTH(Table1[[#This Row],[Date]]))</f>
        <v>0</v>
      </c>
      <c r="K3486" s="19">
        <f>Table1[[#This Row],[Final Meter Reading (km) ]]-Table1[[#This Row],[Initial Meter Reading (km) ]]</f>
        <v>0</v>
      </c>
      <c r="M3486" s="174">
        <f>IF(ISBLANK(Table1[[#This Row],[Fuel Used (in liters)]]),,Table1[[#This Row],[Distance Travelled (km)]]/Table1[[#This Row],[Fuel Used (in liters)]])</f>
        <v>0</v>
      </c>
    </row>
    <row r="3487" spans="2:13">
      <c r="B3487">
        <f>IF(ISBLANK(Table1[[#This Row],[Date]]), ,MONTH(Table1[[#This Row],[Date]]))</f>
        <v>0</v>
      </c>
      <c r="K3487" s="19">
        <f>Table1[[#This Row],[Final Meter Reading (km) ]]-Table1[[#This Row],[Initial Meter Reading (km) ]]</f>
        <v>0</v>
      </c>
      <c r="M3487" s="174">
        <f>IF(ISBLANK(Table1[[#This Row],[Fuel Used (in liters)]]),,Table1[[#This Row],[Distance Travelled (km)]]/Table1[[#This Row],[Fuel Used (in liters)]])</f>
        <v>0</v>
      </c>
    </row>
    <row r="3488" spans="2:13">
      <c r="B3488">
        <f>IF(ISBLANK(Table1[[#This Row],[Date]]), ,MONTH(Table1[[#This Row],[Date]]))</f>
        <v>0</v>
      </c>
      <c r="K3488" s="19">
        <f>Table1[[#This Row],[Final Meter Reading (km) ]]-Table1[[#This Row],[Initial Meter Reading (km) ]]</f>
        <v>0</v>
      </c>
      <c r="M3488" s="174">
        <f>IF(ISBLANK(Table1[[#This Row],[Fuel Used (in liters)]]),,Table1[[#This Row],[Distance Travelled (km)]]/Table1[[#This Row],[Fuel Used (in liters)]])</f>
        <v>0</v>
      </c>
    </row>
    <row r="3489" spans="2:13">
      <c r="B3489">
        <f>IF(ISBLANK(Table1[[#This Row],[Date]]), ,MONTH(Table1[[#This Row],[Date]]))</f>
        <v>0</v>
      </c>
      <c r="K3489" s="19">
        <f>Table1[[#This Row],[Final Meter Reading (km) ]]-Table1[[#This Row],[Initial Meter Reading (km) ]]</f>
        <v>0</v>
      </c>
      <c r="M3489" s="174">
        <f>IF(ISBLANK(Table1[[#This Row],[Fuel Used (in liters)]]),,Table1[[#This Row],[Distance Travelled (km)]]/Table1[[#This Row],[Fuel Used (in liters)]])</f>
        <v>0</v>
      </c>
    </row>
    <row r="3490" spans="2:13">
      <c r="B3490">
        <f>IF(ISBLANK(Table1[[#This Row],[Date]]), ,MONTH(Table1[[#This Row],[Date]]))</f>
        <v>0</v>
      </c>
      <c r="K3490" s="19">
        <f>Table1[[#This Row],[Final Meter Reading (km) ]]-Table1[[#This Row],[Initial Meter Reading (km) ]]</f>
        <v>0</v>
      </c>
      <c r="M3490" s="174">
        <f>IF(ISBLANK(Table1[[#This Row],[Fuel Used (in liters)]]),,Table1[[#This Row],[Distance Travelled (km)]]/Table1[[#This Row],[Fuel Used (in liters)]])</f>
        <v>0</v>
      </c>
    </row>
    <row r="3491" spans="2:13">
      <c r="B3491">
        <f>IF(ISBLANK(Table1[[#This Row],[Date]]), ,MONTH(Table1[[#This Row],[Date]]))</f>
        <v>0</v>
      </c>
      <c r="K3491" s="19">
        <f>Table1[[#This Row],[Final Meter Reading (km) ]]-Table1[[#This Row],[Initial Meter Reading (km) ]]</f>
        <v>0</v>
      </c>
      <c r="M3491" s="174">
        <f>IF(ISBLANK(Table1[[#This Row],[Fuel Used (in liters)]]),,Table1[[#This Row],[Distance Travelled (km)]]/Table1[[#This Row],[Fuel Used (in liters)]])</f>
        <v>0</v>
      </c>
    </row>
    <row r="3492" spans="2:13">
      <c r="B3492">
        <f>IF(ISBLANK(Table1[[#This Row],[Date]]), ,MONTH(Table1[[#This Row],[Date]]))</f>
        <v>0</v>
      </c>
      <c r="K3492" s="19">
        <f>Table1[[#This Row],[Final Meter Reading (km) ]]-Table1[[#This Row],[Initial Meter Reading (km) ]]</f>
        <v>0</v>
      </c>
      <c r="M3492" s="174">
        <f>IF(ISBLANK(Table1[[#This Row],[Fuel Used (in liters)]]),,Table1[[#This Row],[Distance Travelled (km)]]/Table1[[#This Row],[Fuel Used (in liters)]])</f>
        <v>0</v>
      </c>
    </row>
    <row r="3493" spans="2:13">
      <c r="B3493">
        <f>IF(ISBLANK(Table1[[#This Row],[Date]]), ,MONTH(Table1[[#This Row],[Date]]))</f>
        <v>0</v>
      </c>
      <c r="K3493" s="19">
        <f>Table1[[#This Row],[Final Meter Reading (km) ]]-Table1[[#This Row],[Initial Meter Reading (km) ]]</f>
        <v>0</v>
      </c>
      <c r="M3493" s="174">
        <f>IF(ISBLANK(Table1[[#This Row],[Fuel Used (in liters)]]),,Table1[[#This Row],[Distance Travelled (km)]]/Table1[[#This Row],[Fuel Used (in liters)]])</f>
        <v>0</v>
      </c>
    </row>
    <row r="3494" spans="2:13">
      <c r="B3494">
        <f>IF(ISBLANK(Table1[[#This Row],[Date]]), ,MONTH(Table1[[#This Row],[Date]]))</f>
        <v>0</v>
      </c>
      <c r="K3494" s="19">
        <f>Table1[[#This Row],[Final Meter Reading (km) ]]-Table1[[#This Row],[Initial Meter Reading (km) ]]</f>
        <v>0</v>
      </c>
      <c r="M3494" s="174">
        <f>IF(ISBLANK(Table1[[#This Row],[Fuel Used (in liters)]]),,Table1[[#This Row],[Distance Travelled (km)]]/Table1[[#This Row],[Fuel Used (in liters)]])</f>
        <v>0</v>
      </c>
    </row>
    <row r="3495" spans="2:13">
      <c r="B3495">
        <f>IF(ISBLANK(Table1[[#This Row],[Date]]), ,MONTH(Table1[[#This Row],[Date]]))</f>
        <v>0</v>
      </c>
      <c r="K3495" s="19">
        <f>Table1[[#This Row],[Final Meter Reading (km) ]]-Table1[[#This Row],[Initial Meter Reading (km) ]]</f>
        <v>0</v>
      </c>
      <c r="M3495" s="174">
        <f>IF(ISBLANK(Table1[[#This Row],[Fuel Used (in liters)]]),,Table1[[#This Row],[Distance Travelled (km)]]/Table1[[#This Row],[Fuel Used (in liters)]])</f>
        <v>0</v>
      </c>
    </row>
    <row r="3496" spans="2:13">
      <c r="B3496">
        <f>IF(ISBLANK(Table1[[#This Row],[Date]]), ,MONTH(Table1[[#This Row],[Date]]))</f>
        <v>0</v>
      </c>
      <c r="K3496" s="19">
        <f>Table1[[#This Row],[Final Meter Reading (km) ]]-Table1[[#This Row],[Initial Meter Reading (km) ]]</f>
        <v>0</v>
      </c>
      <c r="M3496" s="174">
        <f>IF(ISBLANK(Table1[[#This Row],[Fuel Used (in liters)]]),,Table1[[#This Row],[Distance Travelled (km)]]/Table1[[#This Row],[Fuel Used (in liters)]])</f>
        <v>0</v>
      </c>
    </row>
    <row r="3497" spans="2:13">
      <c r="B3497">
        <f>IF(ISBLANK(Table1[[#This Row],[Date]]), ,MONTH(Table1[[#This Row],[Date]]))</f>
        <v>0</v>
      </c>
      <c r="K3497" s="19">
        <f>Table1[[#This Row],[Final Meter Reading (km) ]]-Table1[[#This Row],[Initial Meter Reading (km) ]]</f>
        <v>0</v>
      </c>
      <c r="M3497" s="174">
        <f>IF(ISBLANK(Table1[[#This Row],[Fuel Used (in liters)]]),,Table1[[#This Row],[Distance Travelled (km)]]/Table1[[#This Row],[Fuel Used (in liters)]])</f>
        <v>0</v>
      </c>
    </row>
    <row r="3498" spans="2:13">
      <c r="B3498">
        <f>IF(ISBLANK(Table1[[#This Row],[Date]]), ,MONTH(Table1[[#This Row],[Date]]))</f>
        <v>0</v>
      </c>
      <c r="K3498" s="19">
        <f>Table1[[#This Row],[Final Meter Reading (km) ]]-Table1[[#This Row],[Initial Meter Reading (km) ]]</f>
        <v>0</v>
      </c>
      <c r="M3498" s="174">
        <f>IF(ISBLANK(Table1[[#This Row],[Fuel Used (in liters)]]),,Table1[[#This Row],[Distance Travelled (km)]]/Table1[[#This Row],[Fuel Used (in liters)]])</f>
        <v>0</v>
      </c>
    </row>
    <row r="3499" spans="2:13">
      <c r="B3499">
        <f>IF(ISBLANK(Table1[[#This Row],[Date]]), ,MONTH(Table1[[#This Row],[Date]]))</f>
        <v>0</v>
      </c>
      <c r="K3499" s="19">
        <f>Table1[[#This Row],[Final Meter Reading (km) ]]-Table1[[#This Row],[Initial Meter Reading (km) ]]</f>
        <v>0</v>
      </c>
      <c r="M3499" s="174">
        <f>IF(ISBLANK(Table1[[#This Row],[Fuel Used (in liters)]]),,Table1[[#This Row],[Distance Travelled (km)]]/Table1[[#This Row],[Fuel Used (in liters)]])</f>
        <v>0</v>
      </c>
    </row>
    <row r="3500" spans="2:13">
      <c r="B3500">
        <f>IF(ISBLANK(Table1[[#This Row],[Date]]), ,MONTH(Table1[[#This Row],[Date]]))</f>
        <v>0</v>
      </c>
      <c r="K3500" s="19">
        <f>Table1[[#This Row],[Final Meter Reading (km) ]]-Table1[[#This Row],[Initial Meter Reading (km) ]]</f>
        <v>0</v>
      </c>
      <c r="M3500" s="174">
        <f>IF(ISBLANK(Table1[[#This Row],[Fuel Used (in liters)]]),,Table1[[#This Row],[Distance Travelled (km)]]/Table1[[#This Row],[Fuel Used (in liters)]])</f>
        <v>0</v>
      </c>
    </row>
    <row r="3501" spans="2:13">
      <c r="B3501">
        <f>IF(ISBLANK(Table1[[#This Row],[Date]]), ,MONTH(Table1[[#This Row],[Date]]))</f>
        <v>0</v>
      </c>
      <c r="K3501" s="19">
        <f>Table1[[#This Row],[Final Meter Reading (km) ]]-Table1[[#This Row],[Initial Meter Reading (km) ]]</f>
        <v>0</v>
      </c>
      <c r="M3501" s="174">
        <f>IF(ISBLANK(Table1[[#This Row],[Fuel Used (in liters)]]),,Table1[[#This Row],[Distance Travelled (km)]]/Table1[[#This Row],[Fuel Used (in liters)]])</f>
        <v>0</v>
      </c>
    </row>
    <row r="3502" spans="2:13">
      <c r="B3502">
        <f>IF(ISBLANK(Table1[[#This Row],[Date]]), ,MONTH(Table1[[#This Row],[Date]]))</f>
        <v>0</v>
      </c>
      <c r="K3502" s="19">
        <f>Table1[[#This Row],[Final Meter Reading (km) ]]-Table1[[#This Row],[Initial Meter Reading (km) ]]</f>
        <v>0</v>
      </c>
      <c r="M3502" s="174">
        <f>IF(ISBLANK(Table1[[#This Row],[Fuel Used (in liters)]]),,Table1[[#This Row],[Distance Travelled (km)]]/Table1[[#This Row],[Fuel Used (in liters)]])</f>
        <v>0</v>
      </c>
    </row>
    <row r="3503" spans="2:13">
      <c r="B3503">
        <f>IF(ISBLANK(Table1[[#This Row],[Date]]), ,MONTH(Table1[[#This Row],[Date]]))</f>
        <v>0</v>
      </c>
      <c r="K3503" s="19">
        <f>Table1[[#This Row],[Final Meter Reading (km) ]]-Table1[[#This Row],[Initial Meter Reading (km) ]]</f>
        <v>0</v>
      </c>
      <c r="M3503" s="174">
        <f>IF(ISBLANK(Table1[[#This Row],[Fuel Used (in liters)]]),,Table1[[#This Row],[Distance Travelled (km)]]/Table1[[#This Row],[Fuel Used (in liters)]])</f>
        <v>0</v>
      </c>
    </row>
    <row r="3504" spans="2:13">
      <c r="B3504">
        <f>IF(ISBLANK(Table1[[#This Row],[Date]]), ,MONTH(Table1[[#This Row],[Date]]))</f>
        <v>0</v>
      </c>
      <c r="K3504" s="19">
        <f>Table1[[#This Row],[Final Meter Reading (km) ]]-Table1[[#This Row],[Initial Meter Reading (km) ]]</f>
        <v>0</v>
      </c>
      <c r="M3504" s="174">
        <f>IF(ISBLANK(Table1[[#This Row],[Fuel Used (in liters)]]),,Table1[[#This Row],[Distance Travelled (km)]]/Table1[[#This Row],[Fuel Used (in liters)]])</f>
        <v>0</v>
      </c>
    </row>
    <row r="3505" spans="2:13">
      <c r="B3505">
        <f>IF(ISBLANK(Table1[[#This Row],[Date]]), ,MONTH(Table1[[#This Row],[Date]]))</f>
        <v>0</v>
      </c>
      <c r="K3505" s="19">
        <f>Table1[[#This Row],[Final Meter Reading (km) ]]-Table1[[#This Row],[Initial Meter Reading (km) ]]</f>
        <v>0</v>
      </c>
      <c r="M3505" s="174">
        <f>IF(ISBLANK(Table1[[#This Row],[Fuel Used (in liters)]]),,Table1[[#This Row],[Distance Travelled (km)]]/Table1[[#This Row],[Fuel Used (in liters)]])</f>
        <v>0</v>
      </c>
    </row>
    <row r="3506" spans="2:13">
      <c r="B3506">
        <f>IF(ISBLANK(Table1[[#This Row],[Date]]), ,MONTH(Table1[[#This Row],[Date]]))</f>
        <v>0</v>
      </c>
      <c r="K3506" s="19">
        <f>Table1[[#This Row],[Final Meter Reading (km) ]]-Table1[[#This Row],[Initial Meter Reading (km) ]]</f>
        <v>0</v>
      </c>
      <c r="M3506" s="174">
        <f>IF(ISBLANK(Table1[[#This Row],[Fuel Used (in liters)]]),,Table1[[#This Row],[Distance Travelled (km)]]/Table1[[#This Row],[Fuel Used (in liters)]])</f>
        <v>0</v>
      </c>
    </row>
    <row r="3507" spans="2:13">
      <c r="B3507">
        <f>IF(ISBLANK(Table1[[#This Row],[Date]]), ,MONTH(Table1[[#This Row],[Date]]))</f>
        <v>0</v>
      </c>
      <c r="K3507" s="19">
        <f>Table1[[#This Row],[Final Meter Reading (km) ]]-Table1[[#This Row],[Initial Meter Reading (km) ]]</f>
        <v>0</v>
      </c>
      <c r="M3507" s="174">
        <f>IF(ISBLANK(Table1[[#This Row],[Fuel Used (in liters)]]),,Table1[[#This Row],[Distance Travelled (km)]]/Table1[[#This Row],[Fuel Used (in liters)]])</f>
        <v>0</v>
      </c>
    </row>
    <row r="3508" spans="2:13">
      <c r="B3508">
        <f>IF(ISBLANK(Table1[[#This Row],[Date]]), ,MONTH(Table1[[#This Row],[Date]]))</f>
        <v>0</v>
      </c>
      <c r="K3508" s="19">
        <f>Table1[[#This Row],[Final Meter Reading (km) ]]-Table1[[#This Row],[Initial Meter Reading (km) ]]</f>
        <v>0</v>
      </c>
      <c r="M3508" s="174">
        <f>IF(ISBLANK(Table1[[#This Row],[Fuel Used (in liters)]]),,Table1[[#This Row],[Distance Travelled (km)]]/Table1[[#This Row],[Fuel Used (in liters)]])</f>
        <v>0</v>
      </c>
    </row>
    <row r="3509" spans="2:13">
      <c r="B3509">
        <f>IF(ISBLANK(Table1[[#This Row],[Date]]), ,MONTH(Table1[[#This Row],[Date]]))</f>
        <v>0</v>
      </c>
      <c r="K3509" s="19">
        <f>Table1[[#This Row],[Final Meter Reading (km) ]]-Table1[[#This Row],[Initial Meter Reading (km) ]]</f>
        <v>0</v>
      </c>
      <c r="M3509" s="174">
        <f>IF(ISBLANK(Table1[[#This Row],[Fuel Used (in liters)]]),,Table1[[#This Row],[Distance Travelled (km)]]/Table1[[#This Row],[Fuel Used (in liters)]])</f>
        <v>0</v>
      </c>
    </row>
    <row r="3510" spans="2:13">
      <c r="B3510">
        <f>IF(ISBLANK(Table1[[#This Row],[Date]]), ,MONTH(Table1[[#This Row],[Date]]))</f>
        <v>0</v>
      </c>
      <c r="K3510" s="19">
        <f>Table1[[#This Row],[Final Meter Reading (km) ]]-Table1[[#This Row],[Initial Meter Reading (km) ]]</f>
        <v>0</v>
      </c>
      <c r="M3510" s="174">
        <f>IF(ISBLANK(Table1[[#This Row],[Fuel Used (in liters)]]),,Table1[[#This Row],[Distance Travelled (km)]]/Table1[[#This Row],[Fuel Used (in liters)]])</f>
        <v>0</v>
      </c>
    </row>
    <row r="3511" spans="2:13">
      <c r="B3511">
        <f>IF(ISBLANK(Table1[[#This Row],[Date]]), ,MONTH(Table1[[#This Row],[Date]]))</f>
        <v>0</v>
      </c>
      <c r="K3511" s="19">
        <f>Table1[[#This Row],[Final Meter Reading (km) ]]-Table1[[#This Row],[Initial Meter Reading (km) ]]</f>
        <v>0</v>
      </c>
      <c r="M3511" s="174">
        <f>IF(ISBLANK(Table1[[#This Row],[Fuel Used (in liters)]]),,Table1[[#This Row],[Distance Travelled (km)]]/Table1[[#This Row],[Fuel Used (in liters)]])</f>
        <v>0</v>
      </c>
    </row>
    <row r="3512" spans="2:13">
      <c r="B3512">
        <f>IF(ISBLANK(Table1[[#This Row],[Date]]), ,MONTH(Table1[[#This Row],[Date]]))</f>
        <v>0</v>
      </c>
      <c r="K3512" s="19">
        <f>Table1[[#This Row],[Final Meter Reading (km) ]]-Table1[[#This Row],[Initial Meter Reading (km) ]]</f>
        <v>0</v>
      </c>
      <c r="M3512" s="174">
        <f>IF(ISBLANK(Table1[[#This Row],[Fuel Used (in liters)]]),,Table1[[#This Row],[Distance Travelled (km)]]/Table1[[#This Row],[Fuel Used (in liters)]])</f>
        <v>0</v>
      </c>
    </row>
    <row r="3513" spans="2:13">
      <c r="B3513">
        <f>IF(ISBLANK(Table1[[#This Row],[Date]]), ,MONTH(Table1[[#This Row],[Date]]))</f>
        <v>0</v>
      </c>
      <c r="K3513" s="19">
        <f>Table1[[#This Row],[Final Meter Reading (km) ]]-Table1[[#This Row],[Initial Meter Reading (km) ]]</f>
        <v>0</v>
      </c>
      <c r="M3513" s="174">
        <f>IF(ISBLANK(Table1[[#This Row],[Fuel Used (in liters)]]),,Table1[[#This Row],[Distance Travelled (km)]]/Table1[[#This Row],[Fuel Used (in liters)]])</f>
        <v>0</v>
      </c>
    </row>
    <row r="3514" spans="2:13">
      <c r="B3514">
        <f>IF(ISBLANK(Table1[[#This Row],[Date]]), ,MONTH(Table1[[#This Row],[Date]]))</f>
        <v>0</v>
      </c>
      <c r="K3514" s="19">
        <f>Table1[[#This Row],[Final Meter Reading (km) ]]-Table1[[#This Row],[Initial Meter Reading (km) ]]</f>
        <v>0</v>
      </c>
      <c r="M3514" s="174">
        <f>IF(ISBLANK(Table1[[#This Row],[Fuel Used (in liters)]]),,Table1[[#This Row],[Distance Travelled (km)]]/Table1[[#This Row],[Fuel Used (in liters)]])</f>
        <v>0</v>
      </c>
    </row>
    <row r="3515" spans="2:13">
      <c r="B3515">
        <f>IF(ISBLANK(Table1[[#This Row],[Date]]), ,MONTH(Table1[[#This Row],[Date]]))</f>
        <v>0</v>
      </c>
      <c r="K3515" s="19">
        <f>Table1[[#This Row],[Final Meter Reading (km) ]]-Table1[[#This Row],[Initial Meter Reading (km) ]]</f>
        <v>0</v>
      </c>
      <c r="M3515" s="174">
        <f>IF(ISBLANK(Table1[[#This Row],[Fuel Used (in liters)]]),,Table1[[#This Row],[Distance Travelled (km)]]/Table1[[#This Row],[Fuel Used (in liters)]])</f>
        <v>0</v>
      </c>
    </row>
    <row r="3516" spans="2:13">
      <c r="B3516">
        <f>IF(ISBLANK(Table1[[#This Row],[Date]]), ,MONTH(Table1[[#This Row],[Date]]))</f>
        <v>0</v>
      </c>
      <c r="K3516" s="19">
        <f>Table1[[#This Row],[Final Meter Reading (km) ]]-Table1[[#This Row],[Initial Meter Reading (km) ]]</f>
        <v>0</v>
      </c>
      <c r="M3516" s="174">
        <f>IF(ISBLANK(Table1[[#This Row],[Fuel Used (in liters)]]),,Table1[[#This Row],[Distance Travelled (km)]]/Table1[[#This Row],[Fuel Used (in liters)]])</f>
        <v>0</v>
      </c>
    </row>
    <row r="3517" spans="2:13">
      <c r="B3517">
        <f>IF(ISBLANK(Table1[[#This Row],[Date]]), ,MONTH(Table1[[#This Row],[Date]]))</f>
        <v>0</v>
      </c>
      <c r="K3517" s="19">
        <f>Table1[[#This Row],[Final Meter Reading (km) ]]-Table1[[#This Row],[Initial Meter Reading (km) ]]</f>
        <v>0</v>
      </c>
      <c r="M3517" s="174">
        <f>IF(ISBLANK(Table1[[#This Row],[Fuel Used (in liters)]]),,Table1[[#This Row],[Distance Travelled (km)]]/Table1[[#This Row],[Fuel Used (in liters)]])</f>
        <v>0</v>
      </c>
    </row>
    <row r="3518" spans="2:13">
      <c r="B3518">
        <f>IF(ISBLANK(Table1[[#This Row],[Date]]), ,MONTH(Table1[[#This Row],[Date]]))</f>
        <v>0</v>
      </c>
      <c r="K3518" s="19">
        <f>Table1[[#This Row],[Final Meter Reading (km) ]]-Table1[[#This Row],[Initial Meter Reading (km) ]]</f>
        <v>0</v>
      </c>
      <c r="M3518" s="174">
        <f>IF(ISBLANK(Table1[[#This Row],[Fuel Used (in liters)]]),,Table1[[#This Row],[Distance Travelled (km)]]/Table1[[#This Row],[Fuel Used (in liters)]])</f>
        <v>0</v>
      </c>
    </row>
    <row r="3519" spans="2:13">
      <c r="B3519">
        <f>IF(ISBLANK(Table1[[#This Row],[Date]]), ,MONTH(Table1[[#This Row],[Date]]))</f>
        <v>0</v>
      </c>
      <c r="K3519" s="19">
        <f>Table1[[#This Row],[Final Meter Reading (km) ]]-Table1[[#This Row],[Initial Meter Reading (km) ]]</f>
        <v>0</v>
      </c>
      <c r="M3519" s="174">
        <f>IF(ISBLANK(Table1[[#This Row],[Fuel Used (in liters)]]),,Table1[[#This Row],[Distance Travelled (km)]]/Table1[[#This Row],[Fuel Used (in liters)]])</f>
        <v>0</v>
      </c>
    </row>
    <row r="3520" spans="2:13">
      <c r="B3520">
        <f>IF(ISBLANK(Table1[[#This Row],[Date]]), ,MONTH(Table1[[#This Row],[Date]]))</f>
        <v>0</v>
      </c>
      <c r="K3520" s="19">
        <f>Table1[[#This Row],[Final Meter Reading (km) ]]-Table1[[#This Row],[Initial Meter Reading (km) ]]</f>
        <v>0</v>
      </c>
      <c r="M3520" s="174">
        <f>IF(ISBLANK(Table1[[#This Row],[Fuel Used (in liters)]]),,Table1[[#This Row],[Distance Travelled (km)]]/Table1[[#This Row],[Fuel Used (in liters)]])</f>
        <v>0</v>
      </c>
    </row>
    <row r="3521" spans="2:13">
      <c r="B3521">
        <f>IF(ISBLANK(Table1[[#This Row],[Date]]), ,MONTH(Table1[[#This Row],[Date]]))</f>
        <v>0</v>
      </c>
      <c r="K3521" s="19">
        <f>Table1[[#This Row],[Final Meter Reading (km) ]]-Table1[[#This Row],[Initial Meter Reading (km) ]]</f>
        <v>0</v>
      </c>
      <c r="M3521" s="174">
        <f>IF(ISBLANK(Table1[[#This Row],[Fuel Used (in liters)]]),,Table1[[#This Row],[Distance Travelled (km)]]/Table1[[#This Row],[Fuel Used (in liters)]])</f>
        <v>0</v>
      </c>
    </row>
    <row r="3522" spans="2:13">
      <c r="B3522">
        <f>IF(ISBLANK(Table1[[#This Row],[Date]]), ,MONTH(Table1[[#This Row],[Date]]))</f>
        <v>0</v>
      </c>
      <c r="K3522" s="19">
        <f>Table1[[#This Row],[Final Meter Reading (km) ]]-Table1[[#This Row],[Initial Meter Reading (km) ]]</f>
        <v>0</v>
      </c>
      <c r="M3522" s="174">
        <f>IF(ISBLANK(Table1[[#This Row],[Fuel Used (in liters)]]),,Table1[[#This Row],[Distance Travelled (km)]]/Table1[[#This Row],[Fuel Used (in liters)]])</f>
        <v>0</v>
      </c>
    </row>
    <row r="3523" spans="2:13">
      <c r="B3523">
        <f>IF(ISBLANK(Table1[[#This Row],[Date]]), ,MONTH(Table1[[#This Row],[Date]]))</f>
        <v>0</v>
      </c>
      <c r="K3523" s="19">
        <f>Table1[[#This Row],[Final Meter Reading (km) ]]-Table1[[#This Row],[Initial Meter Reading (km) ]]</f>
        <v>0</v>
      </c>
      <c r="M3523" s="174">
        <f>IF(ISBLANK(Table1[[#This Row],[Fuel Used (in liters)]]),,Table1[[#This Row],[Distance Travelled (km)]]/Table1[[#This Row],[Fuel Used (in liters)]])</f>
        <v>0</v>
      </c>
    </row>
    <row r="3524" spans="2:13">
      <c r="B3524">
        <f>IF(ISBLANK(Table1[[#This Row],[Date]]), ,MONTH(Table1[[#This Row],[Date]]))</f>
        <v>0</v>
      </c>
      <c r="K3524" s="19">
        <f>Table1[[#This Row],[Final Meter Reading (km) ]]-Table1[[#This Row],[Initial Meter Reading (km) ]]</f>
        <v>0</v>
      </c>
      <c r="M3524" s="174">
        <f>IF(ISBLANK(Table1[[#This Row],[Fuel Used (in liters)]]),,Table1[[#This Row],[Distance Travelled (km)]]/Table1[[#This Row],[Fuel Used (in liters)]])</f>
        <v>0</v>
      </c>
    </row>
    <row r="3525" spans="2:13">
      <c r="B3525">
        <f>IF(ISBLANK(Table1[[#This Row],[Date]]), ,MONTH(Table1[[#This Row],[Date]]))</f>
        <v>0</v>
      </c>
      <c r="K3525" s="19">
        <f>Table1[[#This Row],[Final Meter Reading (km) ]]-Table1[[#This Row],[Initial Meter Reading (km) ]]</f>
        <v>0</v>
      </c>
      <c r="M3525" s="174">
        <f>IF(ISBLANK(Table1[[#This Row],[Fuel Used (in liters)]]),,Table1[[#This Row],[Distance Travelled (km)]]/Table1[[#This Row],[Fuel Used (in liters)]])</f>
        <v>0</v>
      </c>
    </row>
    <row r="3526" spans="2:13">
      <c r="B3526">
        <f>IF(ISBLANK(Table1[[#This Row],[Date]]), ,MONTH(Table1[[#This Row],[Date]]))</f>
        <v>0</v>
      </c>
      <c r="K3526" s="19">
        <f>Table1[[#This Row],[Final Meter Reading (km) ]]-Table1[[#This Row],[Initial Meter Reading (km) ]]</f>
        <v>0</v>
      </c>
      <c r="M3526" s="174">
        <f>IF(ISBLANK(Table1[[#This Row],[Fuel Used (in liters)]]),,Table1[[#This Row],[Distance Travelled (km)]]/Table1[[#This Row],[Fuel Used (in liters)]])</f>
        <v>0</v>
      </c>
    </row>
    <row r="3527" spans="2:13">
      <c r="B3527">
        <f>IF(ISBLANK(Table1[[#This Row],[Date]]), ,MONTH(Table1[[#This Row],[Date]]))</f>
        <v>0</v>
      </c>
      <c r="K3527" s="19">
        <f>Table1[[#This Row],[Final Meter Reading (km) ]]-Table1[[#This Row],[Initial Meter Reading (km) ]]</f>
        <v>0</v>
      </c>
      <c r="M3527" s="174">
        <f>IF(ISBLANK(Table1[[#This Row],[Fuel Used (in liters)]]),,Table1[[#This Row],[Distance Travelled (km)]]/Table1[[#This Row],[Fuel Used (in liters)]])</f>
        <v>0</v>
      </c>
    </row>
    <row r="3528" spans="2:13">
      <c r="B3528">
        <f>IF(ISBLANK(Table1[[#This Row],[Date]]), ,MONTH(Table1[[#This Row],[Date]]))</f>
        <v>0</v>
      </c>
      <c r="K3528" s="19">
        <f>Table1[[#This Row],[Final Meter Reading (km) ]]-Table1[[#This Row],[Initial Meter Reading (km) ]]</f>
        <v>0</v>
      </c>
      <c r="M3528" s="174">
        <f>IF(ISBLANK(Table1[[#This Row],[Fuel Used (in liters)]]),,Table1[[#This Row],[Distance Travelled (km)]]/Table1[[#This Row],[Fuel Used (in liters)]])</f>
        <v>0</v>
      </c>
    </row>
    <row r="3529" spans="2:13">
      <c r="B3529">
        <f>IF(ISBLANK(Table1[[#This Row],[Date]]), ,MONTH(Table1[[#This Row],[Date]]))</f>
        <v>0</v>
      </c>
      <c r="K3529" s="19">
        <f>Table1[[#This Row],[Final Meter Reading (km) ]]-Table1[[#This Row],[Initial Meter Reading (km) ]]</f>
        <v>0</v>
      </c>
      <c r="M3529" s="174">
        <f>IF(ISBLANK(Table1[[#This Row],[Fuel Used (in liters)]]),,Table1[[#This Row],[Distance Travelled (km)]]/Table1[[#This Row],[Fuel Used (in liters)]])</f>
        <v>0</v>
      </c>
    </row>
    <row r="3530" spans="2:13">
      <c r="B3530">
        <f>IF(ISBLANK(Table1[[#This Row],[Date]]), ,MONTH(Table1[[#This Row],[Date]]))</f>
        <v>0</v>
      </c>
      <c r="K3530" s="19">
        <f>Table1[[#This Row],[Final Meter Reading (km) ]]-Table1[[#This Row],[Initial Meter Reading (km) ]]</f>
        <v>0</v>
      </c>
      <c r="M3530" s="174">
        <f>IF(ISBLANK(Table1[[#This Row],[Fuel Used (in liters)]]),,Table1[[#This Row],[Distance Travelled (km)]]/Table1[[#This Row],[Fuel Used (in liters)]])</f>
        <v>0</v>
      </c>
    </row>
    <row r="3531" spans="2:13">
      <c r="B3531">
        <f>IF(ISBLANK(Table1[[#This Row],[Date]]), ,MONTH(Table1[[#This Row],[Date]]))</f>
        <v>0</v>
      </c>
      <c r="K3531" s="19">
        <f>Table1[[#This Row],[Final Meter Reading (km) ]]-Table1[[#This Row],[Initial Meter Reading (km) ]]</f>
        <v>0</v>
      </c>
      <c r="M3531" s="174">
        <f>IF(ISBLANK(Table1[[#This Row],[Fuel Used (in liters)]]),,Table1[[#This Row],[Distance Travelled (km)]]/Table1[[#This Row],[Fuel Used (in liters)]])</f>
        <v>0</v>
      </c>
    </row>
    <row r="3532" spans="2:13">
      <c r="B3532">
        <f>IF(ISBLANK(Table1[[#This Row],[Date]]), ,MONTH(Table1[[#This Row],[Date]]))</f>
        <v>0</v>
      </c>
      <c r="K3532" s="19">
        <f>Table1[[#This Row],[Final Meter Reading (km) ]]-Table1[[#This Row],[Initial Meter Reading (km) ]]</f>
        <v>0</v>
      </c>
      <c r="M3532" s="174">
        <f>IF(ISBLANK(Table1[[#This Row],[Fuel Used (in liters)]]),,Table1[[#This Row],[Distance Travelled (km)]]/Table1[[#This Row],[Fuel Used (in liters)]])</f>
        <v>0</v>
      </c>
    </row>
    <row r="3533" spans="2:13">
      <c r="B3533">
        <f>IF(ISBLANK(Table1[[#This Row],[Date]]), ,MONTH(Table1[[#This Row],[Date]]))</f>
        <v>0</v>
      </c>
      <c r="K3533" s="19">
        <f>Table1[[#This Row],[Final Meter Reading (km) ]]-Table1[[#This Row],[Initial Meter Reading (km) ]]</f>
        <v>0</v>
      </c>
      <c r="M3533" s="174">
        <f>IF(ISBLANK(Table1[[#This Row],[Fuel Used (in liters)]]),,Table1[[#This Row],[Distance Travelled (km)]]/Table1[[#This Row],[Fuel Used (in liters)]])</f>
        <v>0</v>
      </c>
    </row>
    <row r="3534" spans="2:13">
      <c r="B3534">
        <f>IF(ISBLANK(Table1[[#This Row],[Date]]), ,MONTH(Table1[[#This Row],[Date]]))</f>
        <v>0</v>
      </c>
      <c r="K3534" s="19">
        <f>Table1[[#This Row],[Final Meter Reading (km) ]]-Table1[[#This Row],[Initial Meter Reading (km) ]]</f>
        <v>0</v>
      </c>
      <c r="M3534" s="174">
        <f>IF(ISBLANK(Table1[[#This Row],[Fuel Used (in liters)]]),,Table1[[#This Row],[Distance Travelled (km)]]/Table1[[#This Row],[Fuel Used (in liters)]])</f>
        <v>0</v>
      </c>
    </row>
    <row r="3535" spans="2:13">
      <c r="B3535">
        <f>IF(ISBLANK(Table1[[#This Row],[Date]]), ,MONTH(Table1[[#This Row],[Date]]))</f>
        <v>0</v>
      </c>
      <c r="K3535" s="19">
        <f>Table1[[#This Row],[Final Meter Reading (km) ]]-Table1[[#This Row],[Initial Meter Reading (km) ]]</f>
        <v>0</v>
      </c>
      <c r="M3535" s="174">
        <f>IF(ISBLANK(Table1[[#This Row],[Fuel Used (in liters)]]),,Table1[[#This Row],[Distance Travelled (km)]]/Table1[[#This Row],[Fuel Used (in liters)]])</f>
        <v>0</v>
      </c>
    </row>
    <row r="3536" spans="2:13">
      <c r="B3536">
        <f>IF(ISBLANK(Table1[[#This Row],[Date]]), ,MONTH(Table1[[#This Row],[Date]]))</f>
        <v>0</v>
      </c>
      <c r="K3536" s="19">
        <f>Table1[[#This Row],[Final Meter Reading (km) ]]-Table1[[#This Row],[Initial Meter Reading (km) ]]</f>
        <v>0</v>
      </c>
      <c r="M3536" s="174">
        <f>IF(ISBLANK(Table1[[#This Row],[Fuel Used (in liters)]]),,Table1[[#This Row],[Distance Travelled (km)]]/Table1[[#This Row],[Fuel Used (in liters)]])</f>
        <v>0</v>
      </c>
    </row>
    <row r="3537" spans="2:13">
      <c r="B3537">
        <f>IF(ISBLANK(Table1[[#This Row],[Date]]), ,MONTH(Table1[[#This Row],[Date]]))</f>
        <v>0</v>
      </c>
      <c r="K3537" s="19">
        <f>Table1[[#This Row],[Final Meter Reading (km) ]]-Table1[[#This Row],[Initial Meter Reading (km) ]]</f>
        <v>0</v>
      </c>
      <c r="M3537" s="174">
        <f>IF(ISBLANK(Table1[[#This Row],[Fuel Used (in liters)]]),,Table1[[#This Row],[Distance Travelled (km)]]/Table1[[#This Row],[Fuel Used (in liters)]])</f>
        <v>0</v>
      </c>
    </row>
    <row r="3538" spans="2:13">
      <c r="B3538">
        <f>IF(ISBLANK(Table1[[#This Row],[Date]]), ,MONTH(Table1[[#This Row],[Date]]))</f>
        <v>0</v>
      </c>
      <c r="K3538" s="19">
        <f>Table1[[#This Row],[Final Meter Reading (km) ]]-Table1[[#This Row],[Initial Meter Reading (km) ]]</f>
        <v>0</v>
      </c>
      <c r="M3538" s="174">
        <f>IF(ISBLANK(Table1[[#This Row],[Fuel Used (in liters)]]),,Table1[[#This Row],[Distance Travelled (km)]]/Table1[[#This Row],[Fuel Used (in liters)]])</f>
        <v>0</v>
      </c>
    </row>
    <row r="3539" spans="2:13">
      <c r="B3539">
        <f>IF(ISBLANK(Table1[[#This Row],[Date]]), ,MONTH(Table1[[#This Row],[Date]]))</f>
        <v>0</v>
      </c>
      <c r="K3539" s="19">
        <f>Table1[[#This Row],[Final Meter Reading (km) ]]-Table1[[#This Row],[Initial Meter Reading (km) ]]</f>
        <v>0</v>
      </c>
      <c r="M3539" s="174">
        <f>IF(ISBLANK(Table1[[#This Row],[Fuel Used (in liters)]]),,Table1[[#This Row],[Distance Travelled (km)]]/Table1[[#This Row],[Fuel Used (in liters)]])</f>
        <v>0</v>
      </c>
    </row>
    <row r="3540" spans="2:13">
      <c r="B3540">
        <f>IF(ISBLANK(Table1[[#This Row],[Date]]), ,MONTH(Table1[[#This Row],[Date]]))</f>
        <v>0</v>
      </c>
      <c r="K3540" s="19">
        <f>Table1[[#This Row],[Final Meter Reading (km) ]]-Table1[[#This Row],[Initial Meter Reading (km) ]]</f>
        <v>0</v>
      </c>
      <c r="M3540" s="174">
        <f>IF(ISBLANK(Table1[[#This Row],[Fuel Used (in liters)]]),,Table1[[#This Row],[Distance Travelled (km)]]/Table1[[#This Row],[Fuel Used (in liters)]])</f>
        <v>0</v>
      </c>
    </row>
    <row r="3541" spans="2:13">
      <c r="B3541">
        <f>IF(ISBLANK(Table1[[#This Row],[Date]]), ,MONTH(Table1[[#This Row],[Date]]))</f>
        <v>0</v>
      </c>
      <c r="K3541" s="19">
        <f>Table1[[#This Row],[Final Meter Reading (km) ]]-Table1[[#This Row],[Initial Meter Reading (km) ]]</f>
        <v>0</v>
      </c>
      <c r="M3541" s="174">
        <f>IF(ISBLANK(Table1[[#This Row],[Fuel Used (in liters)]]),,Table1[[#This Row],[Distance Travelled (km)]]/Table1[[#This Row],[Fuel Used (in liters)]])</f>
        <v>0</v>
      </c>
    </row>
    <row r="3542" spans="2:13">
      <c r="B3542">
        <f>IF(ISBLANK(Table1[[#This Row],[Date]]), ,MONTH(Table1[[#This Row],[Date]]))</f>
        <v>0</v>
      </c>
      <c r="K3542" s="19">
        <f>Table1[[#This Row],[Final Meter Reading (km) ]]-Table1[[#This Row],[Initial Meter Reading (km) ]]</f>
        <v>0</v>
      </c>
      <c r="M3542" s="174">
        <f>IF(ISBLANK(Table1[[#This Row],[Fuel Used (in liters)]]),,Table1[[#This Row],[Distance Travelled (km)]]/Table1[[#This Row],[Fuel Used (in liters)]])</f>
        <v>0</v>
      </c>
    </row>
    <row r="3543" spans="2:13">
      <c r="B3543">
        <f>IF(ISBLANK(Table1[[#This Row],[Date]]), ,MONTH(Table1[[#This Row],[Date]]))</f>
        <v>0</v>
      </c>
      <c r="K3543" s="19">
        <f>Table1[[#This Row],[Final Meter Reading (km) ]]-Table1[[#This Row],[Initial Meter Reading (km) ]]</f>
        <v>0</v>
      </c>
      <c r="M3543" s="174">
        <f>IF(ISBLANK(Table1[[#This Row],[Fuel Used (in liters)]]),,Table1[[#This Row],[Distance Travelled (km)]]/Table1[[#This Row],[Fuel Used (in liters)]])</f>
        <v>0</v>
      </c>
    </row>
    <row r="3544" spans="2:13">
      <c r="B3544">
        <f>IF(ISBLANK(Table1[[#This Row],[Date]]), ,MONTH(Table1[[#This Row],[Date]]))</f>
        <v>0</v>
      </c>
      <c r="K3544" s="19">
        <f>Table1[[#This Row],[Final Meter Reading (km) ]]-Table1[[#This Row],[Initial Meter Reading (km) ]]</f>
        <v>0</v>
      </c>
      <c r="M3544" s="174">
        <f>IF(ISBLANK(Table1[[#This Row],[Fuel Used (in liters)]]),,Table1[[#This Row],[Distance Travelled (km)]]/Table1[[#This Row],[Fuel Used (in liters)]])</f>
        <v>0</v>
      </c>
    </row>
    <row r="3545" spans="2:13">
      <c r="B3545">
        <f>IF(ISBLANK(Table1[[#This Row],[Date]]), ,MONTH(Table1[[#This Row],[Date]]))</f>
        <v>0</v>
      </c>
      <c r="K3545" s="19">
        <f>Table1[[#This Row],[Final Meter Reading (km) ]]-Table1[[#This Row],[Initial Meter Reading (km) ]]</f>
        <v>0</v>
      </c>
      <c r="M3545" s="174">
        <f>IF(ISBLANK(Table1[[#This Row],[Fuel Used (in liters)]]),,Table1[[#This Row],[Distance Travelled (km)]]/Table1[[#This Row],[Fuel Used (in liters)]])</f>
        <v>0</v>
      </c>
    </row>
    <row r="3546" spans="2:13">
      <c r="B3546">
        <f>IF(ISBLANK(Table1[[#This Row],[Date]]), ,MONTH(Table1[[#This Row],[Date]]))</f>
        <v>0</v>
      </c>
      <c r="K3546" s="19">
        <f>Table1[[#This Row],[Final Meter Reading (km) ]]-Table1[[#This Row],[Initial Meter Reading (km) ]]</f>
        <v>0</v>
      </c>
      <c r="M3546" s="174">
        <f>IF(ISBLANK(Table1[[#This Row],[Fuel Used (in liters)]]),,Table1[[#This Row],[Distance Travelled (km)]]/Table1[[#This Row],[Fuel Used (in liters)]])</f>
        <v>0</v>
      </c>
    </row>
    <row r="3547" spans="2:13">
      <c r="B3547">
        <f>IF(ISBLANK(Table1[[#This Row],[Date]]), ,MONTH(Table1[[#This Row],[Date]]))</f>
        <v>0</v>
      </c>
      <c r="K3547" s="19">
        <f>Table1[[#This Row],[Final Meter Reading (km) ]]-Table1[[#This Row],[Initial Meter Reading (km) ]]</f>
        <v>0</v>
      </c>
      <c r="M3547" s="174">
        <f>IF(ISBLANK(Table1[[#This Row],[Fuel Used (in liters)]]),,Table1[[#This Row],[Distance Travelled (km)]]/Table1[[#This Row],[Fuel Used (in liters)]])</f>
        <v>0</v>
      </c>
    </row>
    <row r="3548" spans="2:13">
      <c r="B3548">
        <f>IF(ISBLANK(Table1[[#This Row],[Date]]), ,MONTH(Table1[[#This Row],[Date]]))</f>
        <v>0</v>
      </c>
      <c r="K3548" s="19">
        <f>Table1[[#This Row],[Final Meter Reading (km) ]]-Table1[[#This Row],[Initial Meter Reading (km) ]]</f>
        <v>0</v>
      </c>
      <c r="M3548" s="174">
        <f>IF(ISBLANK(Table1[[#This Row],[Fuel Used (in liters)]]),,Table1[[#This Row],[Distance Travelled (km)]]/Table1[[#This Row],[Fuel Used (in liters)]])</f>
        <v>0</v>
      </c>
    </row>
    <row r="3549" spans="2:13">
      <c r="B3549">
        <f>IF(ISBLANK(Table1[[#This Row],[Date]]), ,MONTH(Table1[[#This Row],[Date]]))</f>
        <v>0</v>
      </c>
      <c r="K3549" s="19">
        <f>Table1[[#This Row],[Final Meter Reading (km) ]]-Table1[[#This Row],[Initial Meter Reading (km) ]]</f>
        <v>0</v>
      </c>
      <c r="M3549" s="174">
        <f>IF(ISBLANK(Table1[[#This Row],[Fuel Used (in liters)]]),,Table1[[#This Row],[Distance Travelled (km)]]/Table1[[#This Row],[Fuel Used (in liters)]])</f>
        <v>0</v>
      </c>
    </row>
    <row r="3550" spans="2:13">
      <c r="B3550">
        <f>IF(ISBLANK(Table1[[#This Row],[Date]]), ,MONTH(Table1[[#This Row],[Date]]))</f>
        <v>0</v>
      </c>
      <c r="K3550" s="19">
        <f>Table1[[#This Row],[Final Meter Reading (km) ]]-Table1[[#This Row],[Initial Meter Reading (km) ]]</f>
        <v>0</v>
      </c>
      <c r="M3550" s="174">
        <f>IF(ISBLANK(Table1[[#This Row],[Fuel Used (in liters)]]),,Table1[[#This Row],[Distance Travelled (km)]]/Table1[[#This Row],[Fuel Used (in liters)]])</f>
        <v>0</v>
      </c>
    </row>
    <row r="3551" spans="2:13">
      <c r="B3551">
        <f>IF(ISBLANK(Table1[[#This Row],[Date]]), ,MONTH(Table1[[#This Row],[Date]]))</f>
        <v>0</v>
      </c>
      <c r="K3551" s="19">
        <f>Table1[[#This Row],[Final Meter Reading (km) ]]-Table1[[#This Row],[Initial Meter Reading (km) ]]</f>
        <v>0</v>
      </c>
      <c r="M3551" s="174">
        <f>IF(ISBLANK(Table1[[#This Row],[Fuel Used (in liters)]]),,Table1[[#This Row],[Distance Travelled (km)]]/Table1[[#This Row],[Fuel Used (in liters)]])</f>
        <v>0</v>
      </c>
    </row>
    <row r="3552" spans="2:13">
      <c r="B3552">
        <f>IF(ISBLANK(Table1[[#This Row],[Date]]), ,MONTH(Table1[[#This Row],[Date]]))</f>
        <v>0</v>
      </c>
      <c r="K3552" s="19">
        <f>Table1[[#This Row],[Final Meter Reading (km) ]]-Table1[[#This Row],[Initial Meter Reading (km) ]]</f>
        <v>0</v>
      </c>
      <c r="M3552" s="174">
        <f>IF(ISBLANK(Table1[[#This Row],[Fuel Used (in liters)]]),,Table1[[#This Row],[Distance Travelled (km)]]/Table1[[#This Row],[Fuel Used (in liters)]])</f>
        <v>0</v>
      </c>
    </row>
    <row r="3553" spans="2:13">
      <c r="B3553">
        <f>IF(ISBLANK(Table1[[#This Row],[Date]]), ,MONTH(Table1[[#This Row],[Date]]))</f>
        <v>0</v>
      </c>
      <c r="K3553" s="19">
        <f>Table1[[#This Row],[Final Meter Reading (km) ]]-Table1[[#This Row],[Initial Meter Reading (km) ]]</f>
        <v>0</v>
      </c>
      <c r="M3553" s="174">
        <f>IF(ISBLANK(Table1[[#This Row],[Fuel Used (in liters)]]),,Table1[[#This Row],[Distance Travelled (km)]]/Table1[[#This Row],[Fuel Used (in liters)]])</f>
        <v>0</v>
      </c>
    </row>
    <row r="3554" spans="2:13">
      <c r="B3554">
        <f>IF(ISBLANK(Table1[[#This Row],[Date]]), ,MONTH(Table1[[#This Row],[Date]]))</f>
        <v>0</v>
      </c>
      <c r="K3554" s="19">
        <f>Table1[[#This Row],[Final Meter Reading (km) ]]-Table1[[#This Row],[Initial Meter Reading (km) ]]</f>
        <v>0</v>
      </c>
      <c r="M3554" s="174">
        <f>IF(ISBLANK(Table1[[#This Row],[Fuel Used (in liters)]]),,Table1[[#This Row],[Distance Travelled (km)]]/Table1[[#This Row],[Fuel Used (in liters)]])</f>
        <v>0</v>
      </c>
    </row>
    <row r="3555" spans="2:13">
      <c r="B3555">
        <f>IF(ISBLANK(Table1[[#This Row],[Date]]), ,MONTH(Table1[[#This Row],[Date]]))</f>
        <v>0</v>
      </c>
      <c r="K3555" s="19">
        <f>Table1[[#This Row],[Final Meter Reading (km) ]]-Table1[[#This Row],[Initial Meter Reading (km) ]]</f>
        <v>0</v>
      </c>
      <c r="M3555" s="174">
        <f>IF(ISBLANK(Table1[[#This Row],[Fuel Used (in liters)]]),,Table1[[#This Row],[Distance Travelled (km)]]/Table1[[#This Row],[Fuel Used (in liters)]])</f>
        <v>0</v>
      </c>
    </row>
    <row r="3556" spans="2:13">
      <c r="B3556">
        <f>IF(ISBLANK(Table1[[#This Row],[Date]]), ,MONTH(Table1[[#This Row],[Date]]))</f>
        <v>0</v>
      </c>
      <c r="K3556" s="19">
        <f>Table1[[#This Row],[Final Meter Reading (km) ]]-Table1[[#This Row],[Initial Meter Reading (km) ]]</f>
        <v>0</v>
      </c>
      <c r="M3556" s="174">
        <f>IF(ISBLANK(Table1[[#This Row],[Fuel Used (in liters)]]),,Table1[[#This Row],[Distance Travelled (km)]]/Table1[[#This Row],[Fuel Used (in liters)]])</f>
        <v>0</v>
      </c>
    </row>
    <row r="3557" spans="2:13">
      <c r="B3557">
        <f>IF(ISBLANK(Table1[[#This Row],[Date]]), ,MONTH(Table1[[#This Row],[Date]]))</f>
        <v>0</v>
      </c>
      <c r="K3557" s="19">
        <f>Table1[[#This Row],[Final Meter Reading (km) ]]-Table1[[#This Row],[Initial Meter Reading (km) ]]</f>
        <v>0</v>
      </c>
      <c r="M3557" s="174">
        <f>IF(ISBLANK(Table1[[#This Row],[Fuel Used (in liters)]]),,Table1[[#This Row],[Distance Travelled (km)]]/Table1[[#This Row],[Fuel Used (in liters)]])</f>
        <v>0</v>
      </c>
    </row>
    <row r="3558" spans="2:13">
      <c r="B3558">
        <f>IF(ISBLANK(Table1[[#This Row],[Date]]), ,MONTH(Table1[[#This Row],[Date]]))</f>
        <v>0</v>
      </c>
      <c r="K3558" s="19">
        <f>Table1[[#This Row],[Final Meter Reading (km) ]]-Table1[[#This Row],[Initial Meter Reading (km) ]]</f>
        <v>0</v>
      </c>
      <c r="M3558" s="174">
        <f>IF(ISBLANK(Table1[[#This Row],[Fuel Used (in liters)]]),,Table1[[#This Row],[Distance Travelled (km)]]/Table1[[#This Row],[Fuel Used (in liters)]])</f>
        <v>0</v>
      </c>
    </row>
    <row r="3559" spans="2:13">
      <c r="B3559">
        <f>IF(ISBLANK(Table1[[#This Row],[Date]]), ,MONTH(Table1[[#This Row],[Date]]))</f>
        <v>0</v>
      </c>
      <c r="K3559" s="19">
        <f>Table1[[#This Row],[Final Meter Reading (km) ]]-Table1[[#This Row],[Initial Meter Reading (km) ]]</f>
        <v>0</v>
      </c>
      <c r="M3559" s="174">
        <f>IF(ISBLANK(Table1[[#This Row],[Fuel Used (in liters)]]),,Table1[[#This Row],[Distance Travelled (km)]]/Table1[[#This Row],[Fuel Used (in liters)]])</f>
        <v>0</v>
      </c>
    </row>
    <row r="3560" spans="2:13">
      <c r="B3560">
        <f>IF(ISBLANK(Table1[[#This Row],[Date]]), ,MONTH(Table1[[#This Row],[Date]]))</f>
        <v>0</v>
      </c>
      <c r="K3560" s="19">
        <f>Table1[[#This Row],[Final Meter Reading (km) ]]-Table1[[#This Row],[Initial Meter Reading (km) ]]</f>
        <v>0</v>
      </c>
      <c r="M3560" s="174">
        <f>IF(ISBLANK(Table1[[#This Row],[Fuel Used (in liters)]]),,Table1[[#This Row],[Distance Travelled (km)]]/Table1[[#This Row],[Fuel Used (in liters)]])</f>
        <v>0</v>
      </c>
    </row>
    <row r="3561" spans="2:13">
      <c r="B3561">
        <f>IF(ISBLANK(Table1[[#This Row],[Date]]), ,MONTH(Table1[[#This Row],[Date]]))</f>
        <v>0</v>
      </c>
      <c r="K3561" s="19">
        <f>Table1[[#This Row],[Final Meter Reading (km) ]]-Table1[[#This Row],[Initial Meter Reading (km) ]]</f>
        <v>0</v>
      </c>
      <c r="M3561" s="174">
        <f>IF(ISBLANK(Table1[[#This Row],[Fuel Used (in liters)]]),,Table1[[#This Row],[Distance Travelled (km)]]/Table1[[#This Row],[Fuel Used (in liters)]])</f>
        <v>0</v>
      </c>
    </row>
    <row r="3562" spans="2:13">
      <c r="B3562">
        <f>IF(ISBLANK(Table1[[#This Row],[Date]]), ,MONTH(Table1[[#This Row],[Date]]))</f>
        <v>0</v>
      </c>
      <c r="K3562" s="19">
        <f>Table1[[#This Row],[Final Meter Reading (km) ]]-Table1[[#This Row],[Initial Meter Reading (km) ]]</f>
        <v>0</v>
      </c>
      <c r="M3562" s="174">
        <f>IF(ISBLANK(Table1[[#This Row],[Fuel Used (in liters)]]),,Table1[[#This Row],[Distance Travelled (km)]]/Table1[[#This Row],[Fuel Used (in liters)]])</f>
        <v>0</v>
      </c>
    </row>
    <row r="3563" spans="2:13">
      <c r="B3563">
        <f>IF(ISBLANK(Table1[[#This Row],[Date]]), ,MONTH(Table1[[#This Row],[Date]]))</f>
        <v>0</v>
      </c>
      <c r="K3563" s="19">
        <f>Table1[[#This Row],[Final Meter Reading (km) ]]-Table1[[#This Row],[Initial Meter Reading (km) ]]</f>
        <v>0</v>
      </c>
      <c r="M3563" s="174">
        <f>IF(ISBLANK(Table1[[#This Row],[Fuel Used (in liters)]]),,Table1[[#This Row],[Distance Travelled (km)]]/Table1[[#This Row],[Fuel Used (in liters)]])</f>
        <v>0</v>
      </c>
    </row>
    <row r="3564" spans="2:13">
      <c r="B3564">
        <f>IF(ISBLANK(Table1[[#This Row],[Date]]), ,MONTH(Table1[[#This Row],[Date]]))</f>
        <v>0</v>
      </c>
      <c r="K3564" s="19">
        <f>Table1[[#This Row],[Final Meter Reading (km) ]]-Table1[[#This Row],[Initial Meter Reading (km) ]]</f>
        <v>0</v>
      </c>
      <c r="M3564" s="174">
        <f>IF(ISBLANK(Table1[[#This Row],[Fuel Used (in liters)]]),,Table1[[#This Row],[Distance Travelled (km)]]/Table1[[#This Row],[Fuel Used (in liters)]])</f>
        <v>0</v>
      </c>
    </row>
    <row r="3565" spans="2:13">
      <c r="B3565">
        <f>IF(ISBLANK(Table1[[#This Row],[Date]]), ,MONTH(Table1[[#This Row],[Date]]))</f>
        <v>0</v>
      </c>
      <c r="K3565" s="19">
        <f>Table1[[#This Row],[Final Meter Reading (km) ]]-Table1[[#This Row],[Initial Meter Reading (km) ]]</f>
        <v>0</v>
      </c>
      <c r="M3565" s="174">
        <f>IF(ISBLANK(Table1[[#This Row],[Fuel Used (in liters)]]),,Table1[[#This Row],[Distance Travelled (km)]]/Table1[[#This Row],[Fuel Used (in liters)]])</f>
        <v>0</v>
      </c>
    </row>
    <row r="3566" spans="2:13">
      <c r="B3566">
        <f>IF(ISBLANK(Table1[[#This Row],[Date]]), ,MONTH(Table1[[#This Row],[Date]]))</f>
        <v>0</v>
      </c>
      <c r="K3566" s="19">
        <f>Table1[[#This Row],[Final Meter Reading (km) ]]-Table1[[#This Row],[Initial Meter Reading (km) ]]</f>
        <v>0</v>
      </c>
      <c r="M3566" s="174">
        <f>IF(ISBLANK(Table1[[#This Row],[Fuel Used (in liters)]]),,Table1[[#This Row],[Distance Travelled (km)]]/Table1[[#This Row],[Fuel Used (in liters)]])</f>
        <v>0</v>
      </c>
    </row>
    <row r="3567" spans="2:13">
      <c r="B3567">
        <f>IF(ISBLANK(Table1[[#This Row],[Date]]), ,MONTH(Table1[[#This Row],[Date]]))</f>
        <v>0</v>
      </c>
      <c r="K3567" s="19">
        <f>Table1[[#This Row],[Final Meter Reading (km) ]]-Table1[[#This Row],[Initial Meter Reading (km) ]]</f>
        <v>0</v>
      </c>
      <c r="M3567" s="174">
        <f>IF(ISBLANK(Table1[[#This Row],[Fuel Used (in liters)]]),,Table1[[#This Row],[Distance Travelled (km)]]/Table1[[#This Row],[Fuel Used (in liters)]])</f>
        <v>0</v>
      </c>
    </row>
    <row r="3568" spans="2:13">
      <c r="B3568">
        <f>IF(ISBLANK(Table1[[#This Row],[Date]]), ,MONTH(Table1[[#This Row],[Date]]))</f>
        <v>0</v>
      </c>
      <c r="K3568" s="19">
        <f>Table1[[#This Row],[Final Meter Reading (km) ]]-Table1[[#This Row],[Initial Meter Reading (km) ]]</f>
        <v>0</v>
      </c>
      <c r="M3568" s="174">
        <f>IF(ISBLANK(Table1[[#This Row],[Fuel Used (in liters)]]),,Table1[[#This Row],[Distance Travelled (km)]]/Table1[[#This Row],[Fuel Used (in liters)]])</f>
        <v>0</v>
      </c>
    </row>
    <row r="3569" spans="2:13">
      <c r="B3569">
        <f>IF(ISBLANK(Table1[[#This Row],[Date]]), ,MONTH(Table1[[#This Row],[Date]]))</f>
        <v>0</v>
      </c>
      <c r="K3569" s="19">
        <f>Table1[[#This Row],[Final Meter Reading (km) ]]-Table1[[#This Row],[Initial Meter Reading (km) ]]</f>
        <v>0</v>
      </c>
      <c r="M3569" s="174">
        <f>IF(ISBLANK(Table1[[#This Row],[Fuel Used (in liters)]]),,Table1[[#This Row],[Distance Travelled (km)]]/Table1[[#This Row],[Fuel Used (in liters)]])</f>
        <v>0</v>
      </c>
    </row>
    <row r="3570" spans="2:13">
      <c r="B3570">
        <f>IF(ISBLANK(Table1[[#This Row],[Date]]), ,MONTH(Table1[[#This Row],[Date]]))</f>
        <v>0</v>
      </c>
      <c r="K3570" s="19">
        <f>Table1[[#This Row],[Final Meter Reading (km) ]]-Table1[[#This Row],[Initial Meter Reading (km) ]]</f>
        <v>0</v>
      </c>
      <c r="M3570" s="174">
        <f>IF(ISBLANK(Table1[[#This Row],[Fuel Used (in liters)]]),,Table1[[#This Row],[Distance Travelled (km)]]/Table1[[#This Row],[Fuel Used (in liters)]])</f>
        <v>0</v>
      </c>
    </row>
    <row r="3571" spans="2:13">
      <c r="B3571">
        <f>IF(ISBLANK(Table1[[#This Row],[Date]]), ,MONTH(Table1[[#This Row],[Date]]))</f>
        <v>0</v>
      </c>
      <c r="K3571" s="19">
        <f>Table1[[#This Row],[Final Meter Reading (km) ]]-Table1[[#This Row],[Initial Meter Reading (km) ]]</f>
        <v>0</v>
      </c>
      <c r="M3571" s="174">
        <f>IF(ISBLANK(Table1[[#This Row],[Fuel Used (in liters)]]),,Table1[[#This Row],[Distance Travelled (km)]]/Table1[[#This Row],[Fuel Used (in liters)]])</f>
        <v>0</v>
      </c>
    </row>
    <row r="3572" spans="2:13">
      <c r="B3572">
        <f>IF(ISBLANK(Table1[[#This Row],[Date]]), ,MONTH(Table1[[#This Row],[Date]]))</f>
        <v>0</v>
      </c>
      <c r="K3572" s="19">
        <f>Table1[[#This Row],[Final Meter Reading (km) ]]-Table1[[#This Row],[Initial Meter Reading (km) ]]</f>
        <v>0</v>
      </c>
      <c r="M3572" s="174">
        <f>IF(ISBLANK(Table1[[#This Row],[Fuel Used (in liters)]]),,Table1[[#This Row],[Distance Travelled (km)]]/Table1[[#This Row],[Fuel Used (in liters)]])</f>
        <v>0</v>
      </c>
    </row>
    <row r="3573" spans="2:13">
      <c r="B3573">
        <f>IF(ISBLANK(Table1[[#This Row],[Date]]), ,MONTH(Table1[[#This Row],[Date]]))</f>
        <v>0</v>
      </c>
      <c r="K3573" s="19">
        <f>Table1[[#This Row],[Final Meter Reading (km) ]]-Table1[[#This Row],[Initial Meter Reading (km) ]]</f>
        <v>0</v>
      </c>
      <c r="M3573" s="174">
        <f>IF(ISBLANK(Table1[[#This Row],[Fuel Used (in liters)]]),,Table1[[#This Row],[Distance Travelled (km)]]/Table1[[#This Row],[Fuel Used (in liters)]])</f>
        <v>0</v>
      </c>
    </row>
    <row r="3574" spans="2:13">
      <c r="B3574">
        <f>IF(ISBLANK(Table1[[#This Row],[Date]]), ,MONTH(Table1[[#This Row],[Date]]))</f>
        <v>0</v>
      </c>
      <c r="K3574" s="19">
        <f>Table1[[#This Row],[Final Meter Reading (km) ]]-Table1[[#This Row],[Initial Meter Reading (km) ]]</f>
        <v>0</v>
      </c>
      <c r="M3574" s="174">
        <f>IF(ISBLANK(Table1[[#This Row],[Fuel Used (in liters)]]),,Table1[[#This Row],[Distance Travelled (km)]]/Table1[[#This Row],[Fuel Used (in liters)]])</f>
        <v>0</v>
      </c>
    </row>
    <row r="3575" spans="2:13">
      <c r="B3575">
        <f>IF(ISBLANK(Table1[[#This Row],[Date]]), ,MONTH(Table1[[#This Row],[Date]]))</f>
        <v>0</v>
      </c>
      <c r="K3575" s="19">
        <f>Table1[[#This Row],[Final Meter Reading (km) ]]-Table1[[#This Row],[Initial Meter Reading (km) ]]</f>
        <v>0</v>
      </c>
      <c r="M3575" s="174">
        <f>IF(ISBLANK(Table1[[#This Row],[Fuel Used (in liters)]]),,Table1[[#This Row],[Distance Travelled (km)]]/Table1[[#This Row],[Fuel Used (in liters)]])</f>
        <v>0</v>
      </c>
    </row>
    <row r="3576" spans="2:13">
      <c r="B3576">
        <f>IF(ISBLANK(Table1[[#This Row],[Date]]), ,MONTH(Table1[[#This Row],[Date]]))</f>
        <v>0</v>
      </c>
      <c r="K3576" s="19">
        <f>Table1[[#This Row],[Final Meter Reading (km) ]]-Table1[[#This Row],[Initial Meter Reading (km) ]]</f>
        <v>0</v>
      </c>
      <c r="M3576" s="174">
        <f>IF(ISBLANK(Table1[[#This Row],[Fuel Used (in liters)]]),,Table1[[#This Row],[Distance Travelled (km)]]/Table1[[#This Row],[Fuel Used (in liters)]])</f>
        <v>0</v>
      </c>
    </row>
    <row r="3577" spans="2:13">
      <c r="B3577">
        <f>IF(ISBLANK(Table1[[#This Row],[Date]]), ,MONTH(Table1[[#This Row],[Date]]))</f>
        <v>0</v>
      </c>
      <c r="K3577" s="19">
        <f>Table1[[#This Row],[Final Meter Reading (km) ]]-Table1[[#This Row],[Initial Meter Reading (km) ]]</f>
        <v>0</v>
      </c>
      <c r="M3577" s="174">
        <f>IF(ISBLANK(Table1[[#This Row],[Fuel Used (in liters)]]),,Table1[[#This Row],[Distance Travelled (km)]]/Table1[[#This Row],[Fuel Used (in liters)]])</f>
        <v>0</v>
      </c>
    </row>
    <row r="3578" spans="2:13">
      <c r="B3578">
        <f>IF(ISBLANK(Table1[[#This Row],[Date]]), ,MONTH(Table1[[#This Row],[Date]]))</f>
        <v>0</v>
      </c>
      <c r="K3578" s="19">
        <f>Table1[[#This Row],[Final Meter Reading (km) ]]-Table1[[#This Row],[Initial Meter Reading (km) ]]</f>
        <v>0</v>
      </c>
      <c r="M3578" s="174">
        <f>IF(ISBLANK(Table1[[#This Row],[Fuel Used (in liters)]]),,Table1[[#This Row],[Distance Travelled (km)]]/Table1[[#This Row],[Fuel Used (in liters)]])</f>
        <v>0</v>
      </c>
    </row>
    <row r="3579" spans="2:13">
      <c r="B3579">
        <f>IF(ISBLANK(Table1[[#This Row],[Date]]), ,MONTH(Table1[[#This Row],[Date]]))</f>
        <v>0</v>
      </c>
      <c r="K3579" s="19">
        <f>Table1[[#This Row],[Final Meter Reading (km) ]]-Table1[[#This Row],[Initial Meter Reading (km) ]]</f>
        <v>0</v>
      </c>
      <c r="M3579" s="174">
        <f>IF(ISBLANK(Table1[[#This Row],[Fuel Used (in liters)]]),,Table1[[#This Row],[Distance Travelled (km)]]/Table1[[#This Row],[Fuel Used (in liters)]])</f>
        <v>0</v>
      </c>
    </row>
    <row r="3580" spans="2:13">
      <c r="B3580">
        <f>IF(ISBLANK(Table1[[#This Row],[Date]]), ,MONTH(Table1[[#This Row],[Date]]))</f>
        <v>0</v>
      </c>
      <c r="K3580" s="19">
        <f>Table1[[#This Row],[Final Meter Reading (km) ]]-Table1[[#This Row],[Initial Meter Reading (km) ]]</f>
        <v>0</v>
      </c>
      <c r="M3580" s="174">
        <f>IF(ISBLANK(Table1[[#This Row],[Fuel Used (in liters)]]),,Table1[[#This Row],[Distance Travelled (km)]]/Table1[[#This Row],[Fuel Used (in liters)]])</f>
        <v>0</v>
      </c>
    </row>
    <row r="3581" spans="2:13">
      <c r="B3581">
        <f>IF(ISBLANK(Table1[[#This Row],[Date]]), ,MONTH(Table1[[#This Row],[Date]]))</f>
        <v>0</v>
      </c>
      <c r="K3581" s="19">
        <f>Table1[[#This Row],[Final Meter Reading (km) ]]-Table1[[#This Row],[Initial Meter Reading (km) ]]</f>
        <v>0</v>
      </c>
      <c r="M3581" s="174">
        <f>IF(ISBLANK(Table1[[#This Row],[Fuel Used (in liters)]]),,Table1[[#This Row],[Distance Travelled (km)]]/Table1[[#This Row],[Fuel Used (in liters)]])</f>
        <v>0</v>
      </c>
    </row>
    <row r="3582" spans="2:13">
      <c r="B3582">
        <f>IF(ISBLANK(Table1[[#This Row],[Date]]), ,MONTH(Table1[[#This Row],[Date]]))</f>
        <v>0</v>
      </c>
      <c r="K3582" s="19">
        <f>Table1[[#This Row],[Final Meter Reading (km) ]]-Table1[[#This Row],[Initial Meter Reading (km) ]]</f>
        <v>0</v>
      </c>
      <c r="M3582" s="174">
        <f>IF(ISBLANK(Table1[[#This Row],[Fuel Used (in liters)]]),,Table1[[#This Row],[Distance Travelled (km)]]/Table1[[#This Row],[Fuel Used (in liters)]])</f>
        <v>0</v>
      </c>
    </row>
    <row r="3583" spans="2:13">
      <c r="B3583">
        <f>IF(ISBLANK(Table1[[#This Row],[Date]]), ,MONTH(Table1[[#This Row],[Date]]))</f>
        <v>0</v>
      </c>
      <c r="K3583" s="19">
        <f>Table1[[#This Row],[Final Meter Reading (km) ]]-Table1[[#This Row],[Initial Meter Reading (km) ]]</f>
        <v>0</v>
      </c>
      <c r="M3583" s="174">
        <f>IF(ISBLANK(Table1[[#This Row],[Fuel Used (in liters)]]),,Table1[[#This Row],[Distance Travelled (km)]]/Table1[[#This Row],[Fuel Used (in liters)]])</f>
        <v>0</v>
      </c>
    </row>
    <row r="3584" spans="2:13">
      <c r="B3584">
        <f>IF(ISBLANK(Table1[[#This Row],[Date]]), ,MONTH(Table1[[#This Row],[Date]]))</f>
        <v>0</v>
      </c>
      <c r="K3584" s="19">
        <f>Table1[[#This Row],[Final Meter Reading (km) ]]-Table1[[#This Row],[Initial Meter Reading (km) ]]</f>
        <v>0</v>
      </c>
      <c r="M3584" s="174">
        <f>IF(ISBLANK(Table1[[#This Row],[Fuel Used (in liters)]]),,Table1[[#This Row],[Distance Travelled (km)]]/Table1[[#This Row],[Fuel Used (in liters)]])</f>
        <v>0</v>
      </c>
    </row>
    <row r="3585" spans="2:13">
      <c r="B3585">
        <f>IF(ISBLANK(Table1[[#This Row],[Date]]), ,MONTH(Table1[[#This Row],[Date]]))</f>
        <v>0</v>
      </c>
      <c r="K3585" s="19">
        <f>Table1[[#This Row],[Final Meter Reading (km) ]]-Table1[[#This Row],[Initial Meter Reading (km) ]]</f>
        <v>0</v>
      </c>
      <c r="M3585" s="174">
        <f>IF(ISBLANK(Table1[[#This Row],[Fuel Used (in liters)]]),,Table1[[#This Row],[Distance Travelled (km)]]/Table1[[#This Row],[Fuel Used (in liters)]])</f>
        <v>0</v>
      </c>
    </row>
    <row r="3586" spans="2:13">
      <c r="B3586">
        <f>IF(ISBLANK(Table1[[#This Row],[Date]]), ,MONTH(Table1[[#This Row],[Date]]))</f>
        <v>0</v>
      </c>
      <c r="K3586" s="19">
        <f>Table1[[#This Row],[Final Meter Reading (km) ]]-Table1[[#This Row],[Initial Meter Reading (km) ]]</f>
        <v>0</v>
      </c>
      <c r="M3586" s="174">
        <f>IF(ISBLANK(Table1[[#This Row],[Fuel Used (in liters)]]),,Table1[[#This Row],[Distance Travelled (km)]]/Table1[[#This Row],[Fuel Used (in liters)]])</f>
        <v>0</v>
      </c>
    </row>
    <row r="3587" spans="2:13">
      <c r="B3587">
        <f>IF(ISBLANK(Table1[[#This Row],[Date]]), ,MONTH(Table1[[#This Row],[Date]]))</f>
        <v>0</v>
      </c>
      <c r="K3587" s="19">
        <f>Table1[[#This Row],[Final Meter Reading (km) ]]-Table1[[#This Row],[Initial Meter Reading (km) ]]</f>
        <v>0</v>
      </c>
      <c r="M3587" s="174">
        <f>IF(ISBLANK(Table1[[#This Row],[Fuel Used (in liters)]]),,Table1[[#This Row],[Distance Travelled (km)]]/Table1[[#This Row],[Fuel Used (in liters)]])</f>
        <v>0</v>
      </c>
    </row>
    <row r="3588" spans="2:13">
      <c r="B3588">
        <f>IF(ISBLANK(Table1[[#This Row],[Date]]), ,MONTH(Table1[[#This Row],[Date]]))</f>
        <v>0</v>
      </c>
      <c r="K3588" s="19">
        <f>Table1[[#This Row],[Final Meter Reading (km) ]]-Table1[[#This Row],[Initial Meter Reading (km) ]]</f>
        <v>0</v>
      </c>
      <c r="M3588" s="174">
        <f>IF(ISBLANK(Table1[[#This Row],[Fuel Used (in liters)]]),,Table1[[#This Row],[Distance Travelled (km)]]/Table1[[#This Row],[Fuel Used (in liters)]])</f>
        <v>0</v>
      </c>
    </row>
    <row r="3589" spans="2:13">
      <c r="B3589">
        <f>IF(ISBLANK(Table1[[#This Row],[Date]]), ,MONTH(Table1[[#This Row],[Date]]))</f>
        <v>0</v>
      </c>
      <c r="K3589" s="19">
        <f>Table1[[#This Row],[Final Meter Reading (km) ]]-Table1[[#This Row],[Initial Meter Reading (km) ]]</f>
        <v>0</v>
      </c>
      <c r="M3589" s="174">
        <f>IF(ISBLANK(Table1[[#This Row],[Fuel Used (in liters)]]),,Table1[[#This Row],[Distance Travelled (km)]]/Table1[[#This Row],[Fuel Used (in liters)]])</f>
        <v>0</v>
      </c>
    </row>
    <row r="3590" spans="2:13">
      <c r="B3590">
        <f>IF(ISBLANK(Table1[[#This Row],[Date]]), ,MONTH(Table1[[#This Row],[Date]]))</f>
        <v>0</v>
      </c>
      <c r="K3590" s="19">
        <f>Table1[[#This Row],[Final Meter Reading (km) ]]-Table1[[#This Row],[Initial Meter Reading (km) ]]</f>
        <v>0</v>
      </c>
      <c r="M3590" s="174">
        <f>IF(ISBLANK(Table1[[#This Row],[Fuel Used (in liters)]]),,Table1[[#This Row],[Distance Travelled (km)]]/Table1[[#This Row],[Fuel Used (in liters)]])</f>
        <v>0</v>
      </c>
    </row>
    <row r="3591" spans="2:13">
      <c r="B3591">
        <f>IF(ISBLANK(Table1[[#This Row],[Date]]), ,MONTH(Table1[[#This Row],[Date]]))</f>
        <v>0</v>
      </c>
      <c r="K3591" s="19">
        <f>Table1[[#This Row],[Final Meter Reading (km) ]]-Table1[[#This Row],[Initial Meter Reading (km) ]]</f>
        <v>0</v>
      </c>
      <c r="M3591" s="174">
        <f>IF(ISBLANK(Table1[[#This Row],[Fuel Used (in liters)]]),,Table1[[#This Row],[Distance Travelled (km)]]/Table1[[#This Row],[Fuel Used (in liters)]])</f>
        <v>0</v>
      </c>
    </row>
    <row r="3592" spans="2:13">
      <c r="B3592">
        <f>IF(ISBLANK(Table1[[#This Row],[Date]]), ,MONTH(Table1[[#This Row],[Date]]))</f>
        <v>0</v>
      </c>
      <c r="K3592" s="19">
        <f>Table1[[#This Row],[Final Meter Reading (km) ]]-Table1[[#This Row],[Initial Meter Reading (km) ]]</f>
        <v>0</v>
      </c>
      <c r="M3592" s="174">
        <f>IF(ISBLANK(Table1[[#This Row],[Fuel Used (in liters)]]),,Table1[[#This Row],[Distance Travelled (km)]]/Table1[[#This Row],[Fuel Used (in liters)]])</f>
        <v>0</v>
      </c>
    </row>
    <row r="3593" spans="2:13">
      <c r="B3593">
        <f>IF(ISBLANK(Table1[[#This Row],[Date]]), ,MONTH(Table1[[#This Row],[Date]]))</f>
        <v>0</v>
      </c>
      <c r="K3593" s="19">
        <f>Table1[[#This Row],[Final Meter Reading (km) ]]-Table1[[#This Row],[Initial Meter Reading (km) ]]</f>
        <v>0</v>
      </c>
      <c r="M3593" s="174">
        <f>IF(ISBLANK(Table1[[#This Row],[Fuel Used (in liters)]]),,Table1[[#This Row],[Distance Travelled (km)]]/Table1[[#This Row],[Fuel Used (in liters)]])</f>
        <v>0</v>
      </c>
    </row>
    <row r="3594" spans="2:13">
      <c r="B3594">
        <f>IF(ISBLANK(Table1[[#This Row],[Date]]), ,MONTH(Table1[[#This Row],[Date]]))</f>
        <v>0</v>
      </c>
      <c r="K3594" s="19">
        <f>Table1[[#This Row],[Final Meter Reading (km) ]]-Table1[[#This Row],[Initial Meter Reading (km) ]]</f>
        <v>0</v>
      </c>
      <c r="M3594" s="174">
        <f>IF(ISBLANK(Table1[[#This Row],[Fuel Used (in liters)]]),,Table1[[#This Row],[Distance Travelled (km)]]/Table1[[#This Row],[Fuel Used (in liters)]])</f>
        <v>0</v>
      </c>
    </row>
    <row r="3595" spans="2:13">
      <c r="B3595">
        <f>IF(ISBLANK(Table1[[#This Row],[Date]]), ,MONTH(Table1[[#This Row],[Date]]))</f>
        <v>0</v>
      </c>
      <c r="K3595" s="19">
        <f>Table1[[#This Row],[Final Meter Reading (km) ]]-Table1[[#This Row],[Initial Meter Reading (km) ]]</f>
        <v>0</v>
      </c>
      <c r="M3595" s="174">
        <f>IF(ISBLANK(Table1[[#This Row],[Fuel Used (in liters)]]),,Table1[[#This Row],[Distance Travelled (km)]]/Table1[[#This Row],[Fuel Used (in liters)]])</f>
        <v>0</v>
      </c>
    </row>
    <row r="3596" spans="2:13">
      <c r="B3596">
        <f>IF(ISBLANK(Table1[[#This Row],[Date]]), ,MONTH(Table1[[#This Row],[Date]]))</f>
        <v>0</v>
      </c>
      <c r="K3596" s="19">
        <f>Table1[[#This Row],[Final Meter Reading (km) ]]-Table1[[#This Row],[Initial Meter Reading (km) ]]</f>
        <v>0</v>
      </c>
      <c r="M3596" s="174">
        <f>IF(ISBLANK(Table1[[#This Row],[Fuel Used (in liters)]]),,Table1[[#This Row],[Distance Travelled (km)]]/Table1[[#This Row],[Fuel Used (in liters)]])</f>
        <v>0</v>
      </c>
    </row>
    <row r="3597" spans="2:13">
      <c r="B3597">
        <f>IF(ISBLANK(Table1[[#This Row],[Date]]), ,MONTH(Table1[[#This Row],[Date]]))</f>
        <v>0</v>
      </c>
      <c r="K3597" s="19">
        <f>Table1[[#This Row],[Final Meter Reading (km) ]]-Table1[[#This Row],[Initial Meter Reading (km) ]]</f>
        <v>0</v>
      </c>
      <c r="M3597" s="174">
        <f>IF(ISBLANK(Table1[[#This Row],[Fuel Used (in liters)]]),,Table1[[#This Row],[Distance Travelled (km)]]/Table1[[#This Row],[Fuel Used (in liters)]])</f>
        <v>0</v>
      </c>
    </row>
    <row r="3598" spans="2:13">
      <c r="B3598">
        <f>IF(ISBLANK(Table1[[#This Row],[Date]]), ,MONTH(Table1[[#This Row],[Date]]))</f>
        <v>0</v>
      </c>
      <c r="K3598" s="19">
        <f>Table1[[#This Row],[Final Meter Reading (km) ]]-Table1[[#This Row],[Initial Meter Reading (km) ]]</f>
        <v>0</v>
      </c>
      <c r="M3598" s="174">
        <f>IF(ISBLANK(Table1[[#This Row],[Fuel Used (in liters)]]),,Table1[[#This Row],[Distance Travelled (km)]]/Table1[[#This Row],[Fuel Used (in liters)]])</f>
        <v>0</v>
      </c>
    </row>
    <row r="3599" spans="2:13">
      <c r="B3599">
        <f>IF(ISBLANK(Table1[[#This Row],[Date]]), ,MONTH(Table1[[#This Row],[Date]]))</f>
        <v>0</v>
      </c>
      <c r="K3599" s="19">
        <f>Table1[[#This Row],[Final Meter Reading (km) ]]-Table1[[#This Row],[Initial Meter Reading (km) ]]</f>
        <v>0</v>
      </c>
      <c r="M3599" s="174">
        <f>IF(ISBLANK(Table1[[#This Row],[Fuel Used (in liters)]]),,Table1[[#This Row],[Distance Travelled (km)]]/Table1[[#This Row],[Fuel Used (in liters)]])</f>
        <v>0</v>
      </c>
    </row>
    <row r="3600" spans="2:13">
      <c r="B3600">
        <f>IF(ISBLANK(Table1[[#This Row],[Date]]), ,MONTH(Table1[[#This Row],[Date]]))</f>
        <v>0</v>
      </c>
      <c r="K3600" s="19">
        <f>Table1[[#This Row],[Final Meter Reading (km) ]]-Table1[[#This Row],[Initial Meter Reading (km) ]]</f>
        <v>0</v>
      </c>
      <c r="M3600" s="174">
        <f>IF(ISBLANK(Table1[[#This Row],[Fuel Used (in liters)]]),,Table1[[#This Row],[Distance Travelled (km)]]/Table1[[#This Row],[Fuel Used (in liters)]])</f>
        <v>0</v>
      </c>
    </row>
    <row r="3601" spans="2:13">
      <c r="B3601">
        <f>IF(ISBLANK(Table1[[#This Row],[Date]]), ,MONTH(Table1[[#This Row],[Date]]))</f>
        <v>0</v>
      </c>
      <c r="K3601" s="19">
        <f>Table1[[#This Row],[Final Meter Reading (km) ]]-Table1[[#This Row],[Initial Meter Reading (km) ]]</f>
        <v>0</v>
      </c>
      <c r="M3601" s="174">
        <f>IF(ISBLANK(Table1[[#This Row],[Fuel Used (in liters)]]),,Table1[[#This Row],[Distance Travelled (km)]]/Table1[[#This Row],[Fuel Used (in liters)]])</f>
        <v>0</v>
      </c>
    </row>
    <row r="3602" spans="2:13">
      <c r="B3602">
        <f>IF(ISBLANK(Table1[[#This Row],[Date]]), ,MONTH(Table1[[#This Row],[Date]]))</f>
        <v>0</v>
      </c>
      <c r="K3602" s="19">
        <f>Table1[[#This Row],[Final Meter Reading (km) ]]-Table1[[#This Row],[Initial Meter Reading (km) ]]</f>
        <v>0</v>
      </c>
      <c r="M3602" s="174">
        <f>IF(ISBLANK(Table1[[#This Row],[Fuel Used (in liters)]]),,Table1[[#This Row],[Distance Travelled (km)]]/Table1[[#This Row],[Fuel Used (in liters)]])</f>
        <v>0</v>
      </c>
    </row>
    <row r="3603" spans="2:13">
      <c r="B3603">
        <f>IF(ISBLANK(Table1[[#This Row],[Date]]), ,MONTH(Table1[[#This Row],[Date]]))</f>
        <v>0</v>
      </c>
      <c r="K3603" s="19">
        <f>Table1[[#This Row],[Final Meter Reading (km) ]]-Table1[[#This Row],[Initial Meter Reading (km) ]]</f>
        <v>0</v>
      </c>
      <c r="M3603" s="174">
        <f>IF(ISBLANK(Table1[[#This Row],[Fuel Used (in liters)]]),,Table1[[#This Row],[Distance Travelled (km)]]/Table1[[#This Row],[Fuel Used (in liters)]])</f>
        <v>0</v>
      </c>
    </row>
    <row r="3604" spans="2:13">
      <c r="B3604">
        <f>IF(ISBLANK(Table1[[#This Row],[Date]]), ,MONTH(Table1[[#This Row],[Date]]))</f>
        <v>0</v>
      </c>
      <c r="K3604" s="19">
        <f>Table1[[#This Row],[Final Meter Reading (km) ]]-Table1[[#This Row],[Initial Meter Reading (km) ]]</f>
        <v>0</v>
      </c>
      <c r="M3604" s="174">
        <f>IF(ISBLANK(Table1[[#This Row],[Fuel Used (in liters)]]),,Table1[[#This Row],[Distance Travelled (km)]]/Table1[[#This Row],[Fuel Used (in liters)]])</f>
        <v>0</v>
      </c>
    </row>
    <row r="3605" spans="2:13">
      <c r="B3605">
        <f>IF(ISBLANK(Table1[[#This Row],[Date]]), ,MONTH(Table1[[#This Row],[Date]]))</f>
        <v>0</v>
      </c>
      <c r="K3605" s="19">
        <f>Table1[[#This Row],[Final Meter Reading (km) ]]-Table1[[#This Row],[Initial Meter Reading (km) ]]</f>
        <v>0</v>
      </c>
      <c r="M3605" s="174">
        <f>IF(ISBLANK(Table1[[#This Row],[Fuel Used (in liters)]]),,Table1[[#This Row],[Distance Travelled (km)]]/Table1[[#This Row],[Fuel Used (in liters)]])</f>
        <v>0</v>
      </c>
    </row>
    <row r="3606" spans="2:13">
      <c r="B3606">
        <f>IF(ISBLANK(Table1[[#This Row],[Date]]), ,MONTH(Table1[[#This Row],[Date]]))</f>
        <v>0</v>
      </c>
      <c r="K3606" s="19">
        <f>Table1[[#This Row],[Final Meter Reading (km) ]]-Table1[[#This Row],[Initial Meter Reading (km) ]]</f>
        <v>0</v>
      </c>
      <c r="M3606" s="174">
        <f>IF(ISBLANK(Table1[[#This Row],[Fuel Used (in liters)]]),,Table1[[#This Row],[Distance Travelled (km)]]/Table1[[#This Row],[Fuel Used (in liters)]])</f>
        <v>0</v>
      </c>
    </row>
    <row r="3607" spans="2:13">
      <c r="B3607">
        <f>IF(ISBLANK(Table1[[#This Row],[Date]]), ,MONTH(Table1[[#This Row],[Date]]))</f>
        <v>0</v>
      </c>
      <c r="K3607" s="19">
        <f>Table1[[#This Row],[Final Meter Reading (km) ]]-Table1[[#This Row],[Initial Meter Reading (km) ]]</f>
        <v>0</v>
      </c>
      <c r="M3607" s="174">
        <f>IF(ISBLANK(Table1[[#This Row],[Fuel Used (in liters)]]),,Table1[[#This Row],[Distance Travelled (km)]]/Table1[[#This Row],[Fuel Used (in liters)]])</f>
        <v>0</v>
      </c>
    </row>
    <row r="3608" spans="2:13">
      <c r="B3608">
        <f>IF(ISBLANK(Table1[[#This Row],[Date]]), ,MONTH(Table1[[#This Row],[Date]]))</f>
        <v>0</v>
      </c>
      <c r="K3608" s="19">
        <f>Table1[[#This Row],[Final Meter Reading (km) ]]-Table1[[#This Row],[Initial Meter Reading (km) ]]</f>
        <v>0</v>
      </c>
      <c r="M3608" s="174">
        <f>IF(ISBLANK(Table1[[#This Row],[Fuel Used (in liters)]]),,Table1[[#This Row],[Distance Travelled (km)]]/Table1[[#This Row],[Fuel Used (in liters)]])</f>
        <v>0</v>
      </c>
    </row>
    <row r="3609" spans="2:13">
      <c r="B3609">
        <f>IF(ISBLANK(Table1[[#This Row],[Date]]), ,MONTH(Table1[[#This Row],[Date]]))</f>
        <v>0</v>
      </c>
      <c r="K3609" s="19">
        <f>Table1[[#This Row],[Final Meter Reading (km) ]]-Table1[[#This Row],[Initial Meter Reading (km) ]]</f>
        <v>0</v>
      </c>
      <c r="M3609" s="174">
        <f>IF(ISBLANK(Table1[[#This Row],[Fuel Used (in liters)]]),,Table1[[#This Row],[Distance Travelled (km)]]/Table1[[#This Row],[Fuel Used (in liters)]])</f>
        <v>0</v>
      </c>
    </row>
    <row r="3610" spans="2:13">
      <c r="B3610">
        <f>IF(ISBLANK(Table1[[#This Row],[Date]]), ,MONTH(Table1[[#This Row],[Date]]))</f>
        <v>0</v>
      </c>
      <c r="K3610" s="19">
        <f>Table1[[#This Row],[Final Meter Reading (km) ]]-Table1[[#This Row],[Initial Meter Reading (km) ]]</f>
        <v>0</v>
      </c>
      <c r="M3610" s="174">
        <f>IF(ISBLANK(Table1[[#This Row],[Fuel Used (in liters)]]),,Table1[[#This Row],[Distance Travelled (km)]]/Table1[[#This Row],[Fuel Used (in liters)]])</f>
        <v>0</v>
      </c>
    </row>
    <row r="3611" spans="2:13">
      <c r="B3611">
        <f>IF(ISBLANK(Table1[[#This Row],[Date]]), ,MONTH(Table1[[#This Row],[Date]]))</f>
        <v>0</v>
      </c>
      <c r="K3611" s="19">
        <f>Table1[[#This Row],[Final Meter Reading (km) ]]-Table1[[#This Row],[Initial Meter Reading (km) ]]</f>
        <v>0</v>
      </c>
      <c r="M3611" s="174">
        <f>IF(ISBLANK(Table1[[#This Row],[Fuel Used (in liters)]]),,Table1[[#This Row],[Distance Travelled (km)]]/Table1[[#This Row],[Fuel Used (in liters)]])</f>
        <v>0</v>
      </c>
    </row>
    <row r="3612" spans="2:13">
      <c r="B3612">
        <f>IF(ISBLANK(Table1[[#This Row],[Date]]), ,MONTH(Table1[[#This Row],[Date]]))</f>
        <v>0</v>
      </c>
      <c r="K3612" s="19">
        <f>Table1[[#This Row],[Final Meter Reading (km) ]]-Table1[[#This Row],[Initial Meter Reading (km) ]]</f>
        <v>0</v>
      </c>
      <c r="M3612" s="174">
        <f>IF(ISBLANK(Table1[[#This Row],[Fuel Used (in liters)]]),,Table1[[#This Row],[Distance Travelled (km)]]/Table1[[#This Row],[Fuel Used (in liters)]])</f>
        <v>0</v>
      </c>
    </row>
    <row r="3613" spans="2:13">
      <c r="B3613">
        <f>IF(ISBLANK(Table1[[#This Row],[Date]]), ,MONTH(Table1[[#This Row],[Date]]))</f>
        <v>0</v>
      </c>
      <c r="K3613" s="19">
        <f>Table1[[#This Row],[Final Meter Reading (km) ]]-Table1[[#This Row],[Initial Meter Reading (km) ]]</f>
        <v>0</v>
      </c>
      <c r="M3613" s="174">
        <f>IF(ISBLANK(Table1[[#This Row],[Fuel Used (in liters)]]),,Table1[[#This Row],[Distance Travelled (km)]]/Table1[[#This Row],[Fuel Used (in liters)]])</f>
        <v>0</v>
      </c>
    </row>
    <row r="3614" spans="2:13">
      <c r="B3614">
        <f>IF(ISBLANK(Table1[[#This Row],[Date]]), ,MONTH(Table1[[#This Row],[Date]]))</f>
        <v>0</v>
      </c>
      <c r="K3614" s="19">
        <f>Table1[[#This Row],[Final Meter Reading (km) ]]-Table1[[#This Row],[Initial Meter Reading (km) ]]</f>
        <v>0</v>
      </c>
      <c r="M3614" s="174">
        <f>IF(ISBLANK(Table1[[#This Row],[Fuel Used (in liters)]]),,Table1[[#This Row],[Distance Travelled (km)]]/Table1[[#This Row],[Fuel Used (in liters)]])</f>
        <v>0</v>
      </c>
    </row>
    <row r="3615" spans="2:13">
      <c r="B3615">
        <f>IF(ISBLANK(Table1[[#This Row],[Date]]), ,MONTH(Table1[[#This Row],[Date]]))</f>
        <v>0</v>
      </c>
      <c r="K3615" s="19">
        <f>Table1[[#This Row],[Final Meter Reading (km) ]]-Table1[[#This Row],[Initial Meter Reading (km) ]]</f>
        <v>0</v>
      </c>
      <c r="M3615" s="174">
        <f>IF(ISBLANK(Table1[[#This Row],[Fuel Used (in liters)]]),,Table1[[#This Row],[Distance Travelled (km)]]/Table1[[#This Row],[Fuel Used (in liters)]])</f>
        <v>0</v>
      </c>
    </row>
    <row r="3616" spans="2:13">
      <c r="B3616">
        <f>IF(ISBLANK(Table1[[#This Row],[Date]]), ,MONTH(Table1[[#This Row],[Date]]))</f>
        <v>0</v>
      </c>
      <c r="K3616" s="19">
        <f>Table1[[#This Row],[Final Meter Reading (km) ]]-Table1[[#This Row],[Initial Meter Reading (km) ]]</f>
        <v>0</v>
      </c>
      <c r="M3616" s="174">
        <f>IF(ISBLANK(Table1[[#This Row],[Fuel Used (in liters)]]),,Table1[[#This Row],[Distance Travelled (km)]]/Table1[[#This Row],[Fuel Used (in liters)]])</f>
        <v>0</v>
      </c>
    </row>
    <row r="3617" spans="2:13">
      <c r="B3617">
        <f>IF(ISBLANK(Table1[[#This Row],[Date]]), ,MONTH(Table1[[#This Row],[Date]]))</f>
        <v>0</v>
      </c>
      <c r="K3617" s="19">
        <f>Table1[[#This Row],[Final Meter Reading (km) ]]-Table1[[#This Row],[Initial Meter Reading (km) ]]</f>
        <v>0</v>
      </c>
      <c r="M3617" s="174">
        <f>IF(ISBLANK(Table1[[#This Row],[Fuel Used (in liters)]]),,Table1[[#This Row],[Distance Travelled (km)]]/Table1[[#This Row],[Fuel Used (in liters)]])</f>
        <v>0</v>
      </c>
    </row>
    <row r="3618" spans="2:13">
      <c r="B3618">
        <f>IF(ISBLANK(Table1[[#This Row],[Date]]), ,MONTH(Table1[[#This Row],[Date]]))</f>
        <v>0</v>
      </c>
      <c r="K3618" s="19">
        <f>Table1[[#This Row],[Final Meter Reading (km) ]]-Table1[[#This Row],[Initial Meter Reading (km) ]]</f>
        <v>0</v>
      </c>
      <c r="M3618" s="174">
        <f>IF(ISBLANK(Table1[[#This Row],[Fuel Used (in liters)]]),,Table1[[#This Row],[Distance Travelled (km)]]/Table1[[#This Row],[Fuel Used (in liters)]])</f>
        <v>0</v>
      </c>
    </row>
    <row r="3619" spans="2:13">
      <c r="B3619">
        <f>IF(ISBLANK(Table1[[#This Row],[Date]]), ,MONTH(Table1[[#This Row],[Date]]))</f>
        <v>0</v>
      </c>
      <c r="K3619" s="19">
        <f>Table1[[#This Row],[Final Meter Reading (km) ]]-Table1[[#This Row],[Initial Meter Reading (km) ]]</f>
        <v>0</v>
      </c>
      <c r="M3619" s="174">
        <f>IF(ISBLANK(Table1[[#This Row],[Fuel Used (in liters)]]),,Table1[[#This Row],[Distance Travelled (km)]]/Table1[[#This Row],[Fuel Used (in liters)]])</f>
        <v>0</v>
      </c>
    </row>
    <row r="3620" spans="2:13">
      <c r="B3620">
        <f>IF(ISBLANK(Table1[[#This Row],[Date]]), ,MONTH(Table1[[#This Row],[Date]]))</f>
        <v>0</v>
      </c>
      <c r="K3620" s="19">
        <f>Table1[[#This Row],[Final Meter Reading (km) ]]-Table1[[#This Row],[Initial Meter Reading (km) ]]</f>
        <v>0</v>
      </c>
      <c r="M3620" s="174">
        <f>IF(ISBLANK(Table1[[#This Row],[Fuel Used (in liters)]]),,Table1[[#This Row],[Distance Travelled (km)]]/Table1[[#This Row],[Fuel Used (in liters)]])</f>
        <v>0</v>
      </c>
    </row>
    <row r="3621" spans="2:13">
      <c r="B3621">
        <f>IF(ISBLANK(Table1[[#This Row],[Date]]), ,MONTH(Table1[[#This Row],[Date]]))</f>
        <v>0</v>
      </c>
      <c r="K3621" s="19">
        <f>Table1[[#This Row],[Final Meter Reading (km) ]]-Table1[[#This Row],[Initial Meter Reading (km) ]]</f>
        <v>0</v>
      </c>
      <c r="M3621" s="174">
        <f>IF(ISBLANK(Table1[[#This Row],[Fuel Used (in liters)]]),,Table1[[#This Row],[Distance Travelled (km)]]/Table1[[#This Row],[Fuel Used (in liters)]])</f>
        <v>0</v>
      </c>
    </row>
    <row r="3622" spans="2:13">
      <c r="B3622">
        <f>IF(ISBLANK(Table1[[#This Row],[Date]]), ,MONTH(Table1[[#This Row],[Date]]))</f>
        <v>0</v>
      </c>
      <c r="K3622" s="19">
        <f>Table1[[#This Row],[Final Meter Reading (km) ]]-Table1[[#This Row],[Initial Meter Reading (km) ]]</f>
        <v>0</v>
      </c>
      <c r="M3622" s="174">
        <f>IF(ISBLANK(Table1[[#This Row],[Fuel Used (in liters)]]),,Table1[[#This Row],[Distance Travelled (km)]]/Table1[[#This Row],[Fuel Used (in liters)]])</f>
        <v>0</v>
      </c>
    </row>
    <row r="3623" spans="2:13">
      <c r="B3623">
        <f>IF(ISBLANK(Table1[[#This Row],[Date]]), ,MONTH(Table1[[#This Row],[Date]]))</f>
        <v>0</v>
      </c>
      <c r="K3623" s="19">
        <f>Table1[[#This Row],[Final Meter Reading (km) ]]-Table1[[#This Row],[Initial Meter Reading (km) ]]</f>
        <v>0</v>
      </c>
      <c r="M3623" s="174">
        <f>IF(ISBLANK(Table1[[#This Row],[Fuel Used (in liters)]]),,Table1[[#This Row],[Distance Travelled (km)]]/Table1[[#This Row],[Fuel Used (in liters)]])</f>
        <v>0</v>
      </c>
    </row>
    <row r="3624" spans="2:13">
      <c r="B3624">
        <f>IF(ISBLANK(Table1[[#This Row],[Date]]), ,MONTH(Table1[[#This Row],[Date]]))</f>
        <v>0</v>
      </c>
      <c r="K3624" s="19">
        <f>Table1[[#This Row],[Final Meter Reading (km) ]]-Table1[[#This Row],[Initial Meter Reading (km) ]]</f>
        <v>0</v>
      </c>
      <c r="M3624" s="174">
        <f>IF(ISBLANK(Table1[[#This Row],[Fuel Used (in liters)]]),,Table1[[#This Row],[Distance Travelled (km)]]/Table1[[#This Row],[Fuel Used (in liters)]])</f>
        <v>0</v>
      </c>
    </row>
    <row r="3625" spans="2:13">
      <c r="B3625">
        <f>IF(ISBLANK(Table1[[#This Row],[Date]]), ,MONTH(Table1[[#This Row],[Date]]))</f>
        <v>0</v>
      </c>
      <c r="K3625" s="19">
        <f>Table1[[#This Row],[Final Meter Reading (km) ]]-Table1[[#This Row],[Initial Meter Reading (km) ]]</f>
        <v>0</v>
      </c>
      <c r="M3625" s="174">
        <f>IF(ISBLANK(Table1[[#This Row],[Fuel Used (in liters)]]),,Table1[[#This Row],[Distance Travelled (km)]]/Table1[[#This Row],[Fuel Used (in liters)]])</f>
        <v>0</v>
      </c>
    </row>
    <row r="3626" spans="2:13">
      <c r="B3626">
        <f>IF(ISBLANK(Table1[[#This Row],[Date]]), ,MONTH(Table1[[#This Row],[Date]]))</f>
        <v>0</v>
      </c>
      <c r="K3626" s="19">
        <f>Table1[[#This Row],[Final Meter Reading (km) ]]-Table1[[#This Row],[Initial Meter Reading (km) ]]</f>
        <v>0</v>
      </c>
      <c r="M3626" s="174">
        <f>IF(ISBLANK(Table1[[#This Row],[Fuel Used (in liters)]]),,Table1[[#This Row],[Distance Travelled (km)]]/Table1[[#This Row],[Fuel Used (in liters)]])</f>
        <v>0</v>
      </c>
    </row>
    <row r="3627" spans="2:13">
      <c r="B3627">
        <f>IF(ISBLANK(Table1[[#This Row],[Date]]), ,MONTH(Table1[[#This Row],[Date]]))</f>
        <v>0</v>
      </c>
      <c r="K3627" s="19">
        <f>Table1[[#This Row],[Final Meter Reading (km) ]]-Table1[[#This Row],[Initial Meter Reading (km) ]]</f>
        <v>0</v>
      </c>
      <c r="M3627" s="174">
        <f>IF(ISBLANK(Table1[[#This Row],[Fuel Used (in liters)]]),,Table1[[#This Row],[Distance Travelled (km)]]/Table1[[#This Row],[Fuel Used (in liters)]])</f>
        <v>0</v>
      </c>
    </row>
    <row r="3628" spans="2:13">
      <c r="B3628">
        <f>IF(ISBLANK(Table1[[#This Row],[Date]]), ,MONTH(Table1[[#This Row],[Date]]))</f>
        <v>0</v>
      </c>
      <c r="K3628" s="19">
        <f>Table1[[#This Row],[Final Meter Reading (km) ]]-Table1[[#This Row],[Initial Meter Reading (km) ]]</f>
        <v>0</v>
      </c>
      <c r="M3628" s="174">
        <f>IF(ISBLANK(Table1[[#This Row],[Fuel Used (in liters)]]),,Table1[[#This Row],[Distance Travelled (km)]]/Table1[[#This Row],[Fuel Used (in liters)]])</f>
        <v>0</v>
      </c>
    </row>
    <row r="3629" spans="2:13">
      <c r="B3629">
        <f>IF(ISBLANK(Table1[[#This Row],[Date]]), ,MONTH(Table1[[#This Row],[Date]]))</f>
        <v>0</v>
      </c>
      <c r="K3629" s="19">
        <f>Table1[[#This Row],[Final Meter Reading (km) ]]-Table1[[#This Row],[Initial Meter Reading (km) ]]</f>
        <v>0</v>
      </c>
      <c r="M3629" s="174">
        <f>IF(ISBLANK(Table1[[#This Row],[Fuel Used (in liters)]]),,Table1[[#This Row],[Distance Travelled (km)]]/Table1[[#This Row],[Fuel Used (in liters)]])</f>
        <v>0</v>
      </c>
    </row>
    <row r="3630" spans="2:13">
      <c r="B3630">
        <f>IF(ISBLANK(Table1[[#This Row],[Date]]), ,MONTH(Table1[[#This Row],[Date]]))</f>
        <v>0</v>
      </c>
      <c r="K3630" s="19">
        <f>Table1[[#This Row],[Final Meter Reading (km) ]]-Table1[[#This Row],[Initial Meter Reading (km) ]]</f>
        <v>0</v>
      </c>
      <c r="M3630" s="174">
        <f>IF(ISBLANK(Table1[[#This Row],[Fuel Used (in liters)]]),,Table1[[#This Row],[Distance Travelled (km)]]/Table1[[#This Row],[Fuel Used (in liters)]])</f>
        <v>0</v>
      </c>
    </row>
    <row r="3631" spans="2:13">
      <c r="B3631">
        <f>IF(ISBLANK(Table1[[#This Row],[Date]]), ,MONTH(Table1[[#This Row],[Date]]))</f>
        <v>0</v>
      </c>
      <c r="K3631" s="19">
        <f>Table1[[#This Row],[Final Meter Reading (km) ]]-Table1[[#This Row],[Initial Meter Reading (km) ]]</f>
        <v>0</v>
      </c>
      <c r="M3631" s="174">
        <f>IF(ISBLANK(Table1[[#This Row],[Fuel Used (in liters)]]),,Table1[[#This Row],[Distance Travelled (km)]]/Table1[[#This Row],[Fuel Used (in liters)]])</f>
        <v>0</v>
      </c>
    </row>
    <row r="3632" spans="2:13">
      <c r="B3632">
        <f>IF(ISBLANK(Table1[[#This Row],[Date]]), ,MONTH(Table1[[#This Row],[Date]]))</f>
        <v>0</v>
      </c>
      <c r="K3632" s="19">
        <f>Table1[[#This Row],[Final Meter Reading (km) ]]-Table1[[#This Row],[Initial Meter Reading (km) ]]</f>
        <v>0</v>
      </c>
      <c r="M3632" s="174">
        <f>IF(ISBLANK(Table1[[#This Row],[Fuel Used (in liters)]]),,Table1[[#This Row],[Distance Travelled (km)]]/Table1[[#This Row],[Fuel Used (in liters)]])</f>
        <v>0</v>
      </c>
    </row>
    <row r="3633" spans="2:13">
      <c r="B3633">
        <f>IF(ISBLANK(Table1[[#This Row],[Date]]), ,MONTH(Table1[[#This Row],[Date]]))</f>
        <v>0</v>
      </c>
      <c r="K3633" s="19">
        <f>Table1[[#This Row],[Final Meter Reading (km) ]]-Table1[[#This Row],[Initial Meter Reading (km) ]]</f>
        <v>0</v>
      </c>
      <c r="M3633" s="174">
        <f>IF(ISBLANK(Table1[[#This Row],[Fuel Used (in liters)]]),,Table1[[#This Row],[Distance Travelled (km)]]/Table1[[#This Row],[Fuel Used (in liters)]])</f>
        <v>0</v>
      </c>
    </row>
    <row r="3634" spans="2:13">
      <c r="B3634">
        <f>IF(ISBLANK(Table1[[#This Row],[Date]]), ,MONTH(Table1[[#This Row],[Date]]))</f>
        <v>0</v>
      </c>
      <c r="K3634" s="19">
        <f>Table1[[#This Row],[Final Meter Reading (km) ]]-Table1[[#This Row],[Initial Meter Reading (km) ]]</f>
        <v>0</v>
      </c>
      <c r="M3634" s="174">
        <f>IF(ISBLANK(Table1[[#This Row],[Fuel Used (in liters)]]),,Table1[[#This Row],[Distance Travelled (km)]]/Table1[[#This Row],[Fuel Used (in liters)]])</f>
        <v>0</v>
      </c>
    </row>
    <row r="3635" spans="2:13">
      <c r="B3635">
        <f>IF(ISBLANK(Table1[[#This Row],[Date]]), ,MONTH(Table1[[#This Row],[Date]]))</f>
        <v>0</v>
      </c>
      <c r="K3635" s="19">
        <f>Table1[[#This Row],[Final Meter Reading (km) ]]-Table1[[#This Row],[Initial Meter Reading (km) ]]</f>
        <v>0</v>
      </c>
      <c r="M3635" s="174">
        <f>IF(ISBLANK(Table1[[#This Row],[Fuel Used (in liters)]]),,Table1[[#This Row],[Distance Travelled (km)]]/Table1[[#This Row],[Fuel Used (in liters)]])</f>
        <v>0</v>
      </c>
    </row>
    <row r="3636" spans="2:13">
      <c r="B3636">
        <f>IF(ISBLANK(Table1[[#This Row],[Date]]), ,MONTH(Table1[[#This Row],[Date]]))</f>
        <v>0</v>
      </c>
      <c r="K3636" s="19">
        <f>Table1[[#This Row],[Final Meter Reading (km) ]]-Table1[[#This Row],[Initial Meter Reading (km) ]]</f>
        <v>0</v>
      </c>
      <c r="M3636" s="174">
        <f>IF(ISBLANK(Table1[[#This Row],[Fuel Used (in liters)]]),,Table1[[#This Row],[Distance Travelled (km)]]/Table1[[#This Row],[Fuel Used (in liters)]])</f>
        <v>0</v>
      </c>
    </row>
    <row r="3637" spans="2:13">
      <c r="B3637">
        <f>IF(ISBLANK(Table1[[#This Row],[Date]]), ,MONTH(Table1[[#This Row],[Date]]))</f>
        <v>0</v>
      </c>
      <c r="K3637" s="19">
        <f>Table1[[#This Row],[Final Meter Reading (km) ]]-Table1[[#This Row],[Initial Meter Reading (km) ]]</f>
        <v>0</v>
      </c>
      <c r="M3637" s="174">
        <f>IF(ISBLANK(Table1[[#This Row],[Fuel Used (in liters)]]),,Table1[[#This Row],[Distance Travelled (km)]]/Table1[[#This Row],[Fuel Used (in liters)]])</f>
        <v>0</v>
      </c>
    </row>
    <row r="3638" spans="2:13">
      <c r="B3638">
        <f>IF(ISBLANK(Table1[[#This Row],[Date]]), ,MONTH(Table1[[#This Row],[Date]]))</f>
        <v>0</v>
      </c>
      <c r="K3638" s="19">
        <f>Table1[[#This Row],[Final Meter Reading (km) ]]-Table1[[#This Row],[Initial Meter Reading (km) ]]</f>
        <v>0</v>
      </c>
      <c r="M3638" s="174">
        <f>IF(ISBLANK(Table1[[#This Row],[Fuel Used (in liters)]]),,Table1[[#This Row],[Distance Travelled (km)]]/Table1[[#This Row],[Fuel Used (in liters)]])</f>
        <v>0</v>
      </c>
    </row>
    <row r="3639" spans="2:13">
      <c r="B3639">
        <f>IF(ISBLANK(Table1[[#This Row],[Date]]), ,MONTH(Table1[[#This Row],[Date]]))</f>
        <v>0</v>
      </c>
      <c r="K3639" s="19">
        <f>Table1[[#This Row],[Final Meter Reading (km) ]]-Table1[[#This Row],[Initial Meter Reading (km) ]]</f>
        <v>0</v>
      </c>
      <c r="M3639" s="174">
        <f>IF(ISBLANK(Table1[[#This Row],[Fuel Used (in liters)]]),,Table1[[#This Row],[Distance Travelled (km)]]/Table1[[#This Row],[Fuel Used (in liters)]])</f>
        <v>0</v>
      </c>
    </row>
    <row r="3640" spans="2:13">
      <c r="B3640">
        <f>IF(ISBLANK(Table1[[#This Row],[Date]]), ,MONTH(Table1[[#This Row],[Date]]))</f>
        <v>0</v>
      </c>
      <c r="K3640" s="19">
        <f>Table1[[#This Row],[Final Meter Reading (km) ]]-Table1[[#This Row],[Initial Meter Reading (km) ]]</f>
        <v>0</v>
      </c>
      <c r="M3640" s="174">
        <f>IF(ISBLANK(Table1[[#This Row],[Fuel Used (in liters)]]),,Table1[[#This Row],[Distance Travelled (km)]]/Table1[[#This Row],[Fuel Used (in liters)]])</f>
        <v>0</v>
      </c>
    </row>
    <row r="3641" spans="2:13">
      <c r="B3641">
        <f>IF(ISBLANK(Table1[[#This Row],[Date]]), ,MONTH(Table1[[#This Row],[Date]]))</f>
        <v>0</v>
      </c>
      <c r="K3641" s="19">
        <f>Table1[[#This Row],[Final Meter Reading (km) ]]-Table1[[#This Row],[Initial Meter Reading (km) ]]</f>
        <v>0</v>
      </c>
      <c r="M3641" s="174">
        <f>IF(ISBLANK(Table1[[#This Row],[Fuel Used (in liters)]]),,Table1[[#This Row],[Distance Travelled (km)]]/Table1[[#This Row],[Fuel Used (in liters)]])</f>
        <v>0</v>
      </c>
    </row>
    <row r="3642" spans="2:13">
      <c r="B3642">
        <f>IF(ISBLANK(Table1[[#This Row],[Date]]), ,MONTH(Table1[[#This Row],[Date]]))</f>
        <v>0</v>
      </c>
      <c r="K3642" s="19">
        <f>Table1[[#This Row],[Final Meter Reading (km) ]]-Table1[[#This Row],[Initial Meter Reading (km) ]]</f>
        <v>0</v>
      </c>
      <c r="M3642" s="174">
        <f>IF(ISBLANK(Table1[[#This Row],[Fuel Used (in liters)]]),,Table1[[#This Row],[Distance Travelled (km)]]/Table1[[#This Row],[Fuel Used (in liters)]])</f>
        <v>0</v>
      </c>
    </row>
    <row r="3643" spans="2:13">
      <c r="B3643">
        <f>IF(ISBLANK(Table1[[#This Row],[Date]]), ,MONTH(Table1[[#This Row],[Date]]))</f>
        <v>0</v>
      </c>
      <c r="K3643" s="19">
        <f>Table1[[#This Row],[Final Meter Reading (km) ]]-Table1[[#This Row],[Initial Meter Reading (km) ]]</f>
        <v>0</v>
      </c>
      <c r="M3643" s="174">
        <f>IF(ISBLANK(Table1[[#This Row],[Fuel Used (in liters)]]),,Table1[[#This Row],[Distance Travelled (km)]]/Table1[[#This Row],[Fuel Used (in liters)]])</f>
        <v>0</v>
      </c>
    </row>
    <row r="3644" spans="2:13">
      <c r="B3644">
        <f>IF(ISBLANK(Table1[[#This Row],[Date]]), ,MONTH(Table1[[#This Row],[Date]]))</f>
        <v>0</v>
      </c>
      <c r="K3644" s="19">
        <f>Table1[[#This Row],[Final Meter Reading (km) ]]-Table1[[#This Row],[Initial Meter Reading (km) ]]</f>
        <v>0</v>
      </c>
      <c r="M3644" s="174">
        <f>IF(ISBLANK(Table1[[#This Row],[Fuel Used (in liters)]]),,Table1[[#This Row],[Distance Travelled (km)]]/Table1[[#This Row],[Fuel Used (in liters)]])</f>
        <v>0</v>
      </c>
    </row>
    <row r="3645" spans="2:13">
      <c r="B3645">
        <f>IF(ISBLANK(Table1[[#This Row],[Date]]), ,MONTH(Table1[[#This Row],[Date]]))</f>
        <v>0</v>
      </c>
      <c r="K3645" s="19">
        <f>Table1[[#This Row],[Final Meter Reading (km) ]]-Table1[[#This Row],[Initial Meter Reading (km) ]]</f>
        <v>0</v>
      </c>
      <c r="M3645" s="174">
        <f>IF(ISBLANK(Table1[[#This Row],[Fuel Used (in liters)]]),,Table1[[#This Row],[Distance Travelled (km)]]/Table1[[#This Row],[Fuel Used (in liters)]])</f>
        <v>0</v>
      </c>
    </row>
    <row r="3646" spans="2:13">
      <c r="B3646">
        <f>IF(ISBLANK(Table1[[#This Row],[Date]]), ,MONTH(Table1[[#This Row],[Date]]))</f>
        <v>0</v>
      </c>
      <c r="K3646" s="19">
        <f>Table1[[#This Row],[Final Meter Reading (km) ]]-Table1[[#This Row],[Initial Meter Reading (km) ]]</f>
        <v>0</v>
      </c>
      <c r="M3646" s="174">
        <f>IF(ISBLANK(Table1[[#This Row],[Fuel Used (in liters)]]),,Table1[[#This Row],[Distance Travelled (km)]]/Table1[[#This Row],[Fuel Used (in liters)]])</f>
        <v>0</v>
      </c>
    </row>
    <row r="3647" spans="2:13">
      <c r="B3647">
        <f>IF(ISBLANK(Table1[[#This Row],[Date]]), ,MONTH(Table1[[#This Row],[Date]]))</f>
        <v>0</v>
      </c>
      <c r="K3647" s="19">
        <f>Table1[[#This Row],[Final Meter Reading (km) ]]-Table1[[#This Row],[Initial Meter Reading (km) ]]</f>
        <v>0</v>
      </c>
      <c r="M3647" s="174">
        <f>IF(ISBLANK(Table1[[#This Row],[Fuel Used (in liters)]]),,Table1[[#This Row],[Distance Travelled (km)]]/Table1[[#This Row],[Fuel Used (in liters)]])</f>
        <v>0</v>
      </c>
    </row>
    <row r="3648" spans="2:13">
      <c r="B3648">
        <f>IF(ISBLANK(Table1[[#This Row],[Date]]), ,MONTH(Table1[[#This Row],[Date]]))</f>
        <v>0</v>
      </c>
      <c r="K3648" s="19">
        <f>Table1[[#This Row],[Final Meter Reading (km) ]]-Table1[[#This Row],[Initial Meter Reading (km) ]]</f>
        <v>0</v>
      </c>
      <c r="M3648" s="174">
        <f>IF(ISBLANK(Table1[[#This Row],[Fuel Used (in liters)]]),,Table1[[#This Row],[Distance Travelled (km)]]/Table1[[#This Row],[Fuel Used (in liters)]])</f>
        <v>0</v>
      </c>
    </row>
    <row r="3649" spans="2:13">
      <c r="B3649">
        <f>IF(ISBLANK(Table1[[#This Row],[Date]]), ,MONTH(Table1[[#This Row],[Date]]))</f>
        <v>0</v>
      </c>
      <c r="K3649" s="19">
        <f>Table1[[#This Row],[Final Meter Reading (km) ]]-Table1[[#This Row],[Initial Meter Reading (km) ]]</f>
        <v>0</v>
      </c>
      <c r="M3649" s="174">
        <f>IF(ISBLANK(Table1[[#This Row],[Fuel Used (in liters)]]),,Table1[[#This Row],[Distance Travelled (km)]]/Table1[[#This Row],[Fuel Used (in liters)]])</f>
        <v>0</v>
      </c>
    </row>
    <row r="3650" spans="2:13">
      <c r="B3650">
        <f>IF(ISBLANK(Table1[[#This Row],[Date]]), ,MONTH(Table1[[#This Row],[Date]]))</f>
        <v>0</v>
      </c>
      <c r="K3650" s="19">
        <f>Table1[[#This Row],[Final Meter Reading (km) ]]-Table1[[#This Row],[Initial Meter Reading (km) ]]</f>
        <v>0</v>
      </c>
      <c r="M3650" s="174">
        <f>IF(ISBLANK(Table1[[#This Row],[Fuel Used (in liters)]]),,Table1[[#This Row],[Distance Travelled (km)]]/Table1[[#This Row],[Fuel Used (in liters)]])</f>
        <v>0</v>
      </c>
    </row>
    <row r="3651" spans="2:13">
      <c r="B3651">
        <f>IF(ISBLANK(Table1[[#This Row],[Date]]), ,MONTH(Table1[[#This Row],[Date]]))</f>
        <v>0</v>
      </c>
      <c r="K3651" s="19">
        <f>Table1[[#This Row],[Final Meter Reading (km) ]]-Table1[[#This Row],[Initial Meter Reading (km) ]]</f>
        <v>0</v>
      </c>
      <c r="M3651" s="174">
        <f>IF(ISBLANK(Table1[[#This Row],[Fuel Used (in liters)]]),,Table1[[#This Row],[Distance Travelled (km)]]/Table1[[#This Row],[Fuel Used (in liters)]])</f>
        <v>0</v>
      </c>
    </row>
    <row r="3652" spans="2:13">
      <c r="B3652">
        <f>IF(ISBLANK(Table1[[#This Row],[Date]]), ,MONTH(Table1[[#This Row],[Date]]))</f>
        <v>0</v>
      </c>
      <c r="K3652" s="19">
        <f>Table1[[#This Row],[Final Meter Reading (km) ]]-Table1[[#This Row],[Initial Meter Reading (km) ]]</f>
        <v>0</v>
      </c>
      <c r="M3652" s="174">
        <f>IF(ISBLANK(Table1[[#This Row],[Fuel Used (in liters)]]),,Table1[[#This Row],[Distance Travelled (km)]]/Table1[[#This Row],[Fuel Used (in liters)]])</f>
        <v>0</v>
      </c>
    </row>
    <row r="3653" spans="2:13">
      <c r="B3653">
        <f>IF(ISBLANK(Table1[[#This Row],[Date]]), ,MONTH(Table1[[#This Row],[Date]]))</f>
        <v>0</v>
      </c>
      <c r="K3653" s="19">
        <f>Table1[[#This Row],[Final Meter Reading (km) ]]-Table1[[#This Row],[Initial Meter Reading (km) ]]</f>
        <v>0</v>
      </c>
      <c r="M3653" s="174">
        <f>IF(ISBLANK(Table1[[#This Row],[Fuel Used (in liters)]]),,Table1[[#This Row],[Distance Travelled (km)]]/Table1[[#This Row],[Fuel Used (in liters)]])</f>
        <v>0</v>
      </c>
    </row>
    <row r="3654" spans="2:13">
      <c r="B3654">
        <f>IF(ISBLANK(Table1[[#This Row],[Date]]), ,MONTH(Table1[[#This Row],[Date]]))</f>
        <v>0</v>
      </c>
      <c r="K3654" s="19">
        <f>Table1[[#This Row],[Final Meter Reading (km) ]]-Table1[[#This Row],[Initial Meter Reading (km) ]]</f>
        <v>0</v>
      </c>
      <c r="M3654" s="174">
        <f>IF(ISBLANK(Table1[[#This Row],[Fuel Used (in liters)]]),,Table1[[#This Row],[Distance Travelled (km)]]/Table1[[#This Row],[Fuel Used (in liters)]])</f>
        <v>0</v>
      </c>
    </row>
    <row r="3655" spans="2:13">
      <c r="B3655">
        <f>IF(ISBLANK(Table1[[#This Row],[Date]]), ,MONTH(Table1[[#This Row],[Date]]))</f>
        <v>0</v>
      </c>
      <c r="K3655" s="19">
        <f>Table1[[#This Row],[Final Meter Reading (km) ]]-Table1[[#This Row],[Initial Meter Reading (km) ]]</f>
        <v>0</v>
      </c>
      <c r="M3655" s="174">
        <f>IF(ISBLANK(Table1[[#This Row],[Fuel Used (in liters)]]),,Table1[[#This Row],[Distance Travelled (km)]]/Table1[[#This Row],[Fuel Used (in liters)]])</f>
        <v>0</v>
      </c>
    </row>
    <row r="3656" spans="2:13">
      <c r="B3656">
        <f>IF(ISBLANK(Table1[[#This Row],[Date]]), ,MONTH(Table1[[#This Row],[Date]]))</f>
        <v>0</v>
      </c>
      <c r="K3656" s="19">
        <f>Table1[[#This Row],[Final Meter Reading (km) ]]-Table1[[#This Row],[Initial Meter Reading (km) ]]</f>
        <v>0</v>
      </c>
      <c r="M3656" s="174">
        <f>IF(ISBLANK(Table1[[#This Row],[Fuel Used (in liters)]]),,Table1[[#This Row],[Distance Travelled (km)]]/Table1[[#This Row],[Fuel Used (in liters)]])</f>
        <v>0</v>
      </c>
    </row>
    <row r="3657" spans="2:13">
      <c r="B3657">
        <f>IF(ISBLANK(Table1[[#This Row],[Date]]), ,MONTH(Table1[[#This Row],[Date]]))</f>
        <v>0</v>
      </c>
      <c r="K3657" s="19">
        <f>Table1[[#This Row],[Final Meter Reading (km) ]]-Table1[[#This Row],[Initial Meter Reading (km) ]]</f>
        <v>0</v>
      </c>
      <c r="M3657" s="174">
        <f>IF(ISBLANK(Table1[[#This Row],[Fuel Used (in liters)]]),,Table1[[#This Row],[Distance Travelled (km)]]/Table1[[#This Row],[Fuel Used (in liters)]])</f>
        <v>0</v>
      </c>
    </row>
    <row r="3658" spans="2:13">
      <c r="B3658">
        <f>IF(ISBLANK(Table1[[#This Row],[Date]]), ,MONTH(Table1[[#This Row],[Date]]))</f>
        <v>0</v>
      </c>
      <c r="K3658" s="19">
        <f>Table1[[#This Row],[Final Meter Reading (km) ]]-Table1[[#This Row],[Initial Meter Reading (km) ]]</f>
        <v>0</v>
      </c>
      <c r="M3658" s="174">
        <f>IF(ISBLANK(Table1[[#This Row],[Fuel Used (in liters)]]),,Table1[[#This Row],[Distance Travelled (km)]]/Table1[[#This Row],[Fuel Used (in liters)]])</f>
        <v>0</v>
      </c>
    </row>
    <row r="3659" spans="2:13">
      <c r="B3659">
        <f>IF(ISBLANK(Table1[[#This Row],[Date]]), ,MONTH(Table1[[#This Row],[Date]]))</f>
        <v>0</v>
      </c>
      <c r="K3659" s="19">
        <f>Table1[[#This Row],[Final Meter Reading (km) ]]-Table1[[#This Row],[Initial Meter Reading (km) ]]</f>
        <v>0</v>
      </c>
      <c r="M3659" s="174">
        <f>IF(ISBLANK(Table1[[#This Row],[Fuel Used (in liters)]]),,Table1[[#This Row],[Distance Travelled (km)]]/Table1[[#This Row],[Fuel Used (in liters)]])</f>
        <v>0</v>
      </c>
    </row>
    <row r="3660" spans="2:13">
      <c r="B3660">
        <f>IF(ISBLANK(Table1[[#This Row],[Date]]), ,MONTH(Table1[[#This Row],[Date]]))</f>
        <v>0</v>
      </c>
      <c r="K3660" s="19">
        <f>Table1[[#This Row],[Final Meter Reading (km) ]]-Table1[[#This Row],[Initial Meter Reading (km) ]]</f>
        <v>0</v>
      </c>
      <c r="M3660" s="174">
        <f>IF(ISBLANK(Table1[[#This Row],[Fuel Used (in liters)]]),,Table1[[#This Row],[Distance Travelled (km)]]/Table1[[#This Row],[Fuel Used (in liters)]])</f>
        <v>0</v>
      </c>
    </row>
    <row r="3661" spans="2:13">
      <c r="B3661">
        <f>IF(ISBLANK(Table1[[#This Row],[Date]]), ,MONTH(Table1[[#This Row],[Date]]))</f>
        <v>0</v>
      </c>
      <c r="K3661" s="19">
        <f>Table1[[#This Row],[Final Meter Reading (km) ]]-Table1[[#This Row],[Initial Meter Reading (km) ]]</f>
        <v>0</v>
      </c>
      <c r="M3661" s="174">
        <f>IF(ISBLANK(Table1[[#This Row],[Fuel Used (in liters)]]),,Table1[[#This Row],[Distance Travelled (km)]]/Table1[[#This Row],[Fuel Used (in liters)]])</f>
        <v>0</v>
      </c>
    </row>
    <row r="3662" spans="2:13">
      <c r="B3662">
        <f>IF(ISBLANK(Table1[[#This Row],[Date]]), ,MONTH(Table1[[#This Row],[Date]]))</f>
        <v>0</v>
      </c>
      <c r="K3662" s="19">
        <f>Table1[[#This Row],[Final Meter Reading (km) ]]-Table1[[#This Row],[Initial Meter Reading (km) ]]</f>
        <v>0</v>
      </c>
      <c r="M3662" s="174">
        <f>IF(ISBLANK(Table1[[#This Row],[Fuel Used (in liters)]]),,Table1[[#This Row],[Distance Travelled (km)]]/Table1[[#This Row],[Fuel Used (in liters)]])</f>
        <v>0</v>
      </c>
    </row>
    <row r="3663" spans="2:13">
      <c r="B3663">
        <f>IF(ISBLANK(Table1[[#This Row],[Date]]), ,MONTH(Table1[[#This Row],[Date]]))</f>
        <v>0</v>
      </c>
      <c r="K3663" s="19">
        <f>Table1[[#This Row],[Final Meter Reading (km) ]]-Table1[[#This Row],[Initial Meter Reading (km) ]]</f>
        <v>0</v>
      </c>
      <c r="M3663" s="174">
        <f>IF(ISBLANK(Table1[[#This Row],[Fuel Used (in liters)]]),,Table1[[#This Row],[Distance Travelled (km)]]/Table1[[#This Row],[Fuel Used (in liters)]])</f>
        <v>0</v>
      </c>
    </row>
    <row r="3664" spans="2:13">
      <c r="B3664">
        <f>IF(ISBLANK(Table1[[#This Row],[Date]]), ,MONTH(Table1[[#This Row],[Date]]))</f>
        <v>0</v>
      </c>
      <c r="K3664" s="19">
        <f>Table1[[#This Row],[Final Meter Reading (km) ]]-Table1[[#This Row],[Initial Meter Reading (km) ]]</f>
        <v>0</v>
      </c>
      <c r="M3664" s="174">
        <f>IF(ISBLANK(Table1[[#This Row],[Fuel Used (in liters)]]),,Table1[[#This Row],[Distance Travelled (km)]]/Table1[[#This Row],[Fuel Used (in liters)]])</f>
        <v>0</v>
      </c>
    </row>
    <row r="3665" spans="2:13">
      <c r="B3665">
        <f>IF(ISBLANK(Table1[[#This Row],[Date]]), ,MONTH(Table1[[#This Row],[Date]]))</f>
        <v>0</v>
      </c>
      <c r="K3665" s="19">
        <f>Table1[[#This Row],[Final Meter Reading (km) ]]-Table1[[#This Row],[Initial Meter Reading (km) ]]</f>
        <v>0</v>
      </c>
      <c r="M3665" s="174">
        <f>IF(ISBLANK(Table1[[#This Row],[Fuel Used (in liters)]]),,Table1[[#This Row],[Distance Travelled (km)]]/Table1[[#This Row],[Fuel Used (in liters)]])</f>
        <v>0</v>
      </c>
    </row>
    <row r="3666" spans="2:13">
      <c r="B3666">
        <f>IF(ISBLANK(Table1[[#This Row],[Date]]), ,MONTH(Table1[[#This Row],[Date]]))</f>
        <v>0</v>
      </c>
      <c r="K3666" s="19">
        <f>Table1[[#This Row],[Final Meter Reading (km) ]]-Table1[[#This Row],[Initial Meter Reading (km) ]]</f>
        <v>0</v>
      </c>
      <c r="M3666" s="174">
        <f>IF(ISBLANK(Table1[[#This Row],[Fuel Used (in liters)]]),,Table1[[#This Row],[Distance Travelled (km)]]/Table1[[#This Row],[Fuel Used (in liters)]])</f>
        <v>0</v>
      </c>
    </row>
    <row r="3667" spans="2:13">
      <c r="B3667">
        <f>IF(ISBLANK(Table1[[#This Row],[Date]]), ,MONTH(Table1[[#This Row],[Date]]))</f>
        <v>0</v>
      </c>
      <c r="K3667" s="19">
        <f>Table1[[#This Row],[Final Meter Reading (km) ]]-Table1[[#This Row],[Initial Meter Reading (km) ]]</f>
        <v>0</v>
      </c>
      <c r="M3667" s="174">
        <f>IF(ISBLANK(Table1[[#This Row],[Fuel Used (in liters)]]),,Table1[[#This Row],[Distance Travelled (km)]]/Table1[[#This Row],[Fuel Used (in liters)]])</f>
        <v>0</v>
      </c>
    </row>
    <row r="3668" spans="2:13">
      <c r="B3668">
        <f>IF(ISBLANK(Table1[[#This Row],[Date]]), ,MONTH(Table1[[#This Row],[Date]]))</f>
        <v>0</v>
      </c>
      <c r="K3668" s="19">
        <f>Table1[[#This Row],[Final Meter Reading (km) ]]-Table1[[#This Row],[Initial Meter Reading (km) ]]</f>
        <v>0</v>
      </c>
      <c r="M3668" s="174">
        <f>IF(ISBLANK(Table1[[#This Row],[Fuel Used (in liters)]]),,Table1[[#This Row],[Distance Travelled (km)]]/Table1[[#This Row],[Fuel Used (in liters)]])</f>
        <v>0</v>
      </c>
    </row>
    <row r="3669" spans="2:13">
      <c r="B3669">
        <f>IF(ISBLANK(Table1[[#This Row],[Date]]), ,MONTH(Table1[[#This Row],[Date]]))</f>
        <v>0</v>
      </c>
      <c r="K3669" s="19">
        <f>Table1[[#This Row],[Final Meter Reading (km) ]]-Table1[[#This Row],[Initial Meter Reading (km) ]]</f>
        <v>0</v>
      </c>
      <c r="M3669" s="174">
        <f>IF(ISBLANK(Table1[[#This Row],[Fuel Used (in liters)]]),,Table1[[#This Row],[Distance Travelled (km)]]/Table1[[#This Row],[Fuel Used (in liters)]])</f>
        <v>0</v>
      </c>
    </row>
    <row r="3670" spans="2:13">
      <c r="B3670">
        <f>IF(ISBLANK(Table1[[#This Row],[Date]]), ,MONTH(Table1[[#This Row],[Date]]))</f>
        <v>0</v>
      </c>
      <c r="K3670" s="19">
        <f>Table1[[#This Row],[Final Meter Reading (km) ]]-Table1[[#This Row],[Initial Meter Reading (km) ]]</f>
        <v>0</v>
      </c>
      <c r="M3670" s="174">
        <f>IF(ISBLANK(Table1[[#This Row],[Fuel Used (in liters)]]),,Table1[[#This Row],[Distance Travelled (km)]]/Table1[[#This Row],[Fuel Used (in liters)]])</f>
        <v>0</v>
      </c>
    </row>
    <row r="3671" spans="2:13">
      <c r="B3671">
        <f>IF(ISBLANK(Table1[[#This Row],[Date]]), ,MONTH(Table1[[#This Row],[Date]]))</f>
        <v>0</v>
      </c>
      <c r="K3671" s="19">
        <f>Table1[[#This Row],[Final Meter Reading (km) ]]-Table1[[#This Row],[Initial Meter Reading (km) ]]</f>
        <v>0</v>
      </c>
      <c r="M3671" s="174">
        <f>IF(ISBLANK(Table1[[#This Row],[Fuel Used (in liters)]]),,Table1[[#This Row],[Distance Travelled (km)]]/Table1[[#This Row],[Fuel Used (in liters)]])</f>
        <v>0</v>
      </c>
    </row>
    <row r="3672" spans="2:13">
      <c r="B3672">
        <f>IF(ISBLANK(Table1[[#This Row],[Date]]), ,MONTH(Table1[[#This Row],[Date]]))</f>
        <v>0</v>
      </c>
      <c r="K3672" s="19">
        <f>Table1[[#This Row],[Final Meter Reading (km) ]]-Table1[[#This Row],[Initial Meter Reading (km) ]]</f>
        <v>0</v>
      </c>
      <c r="M3672" s="174">
        <f>IF(ISBLANK(Table1[[#This Row],[Fuel Used (in liters)]]),,Table1[[#This Row],[Distance Travelled (km)]]/Table1[[#This Row],[Fuel Used (in liters)]])</f>
        <v>0</v>
      </c>
    </row>
    <row r="3673" spans="2:13">
      <c r="B3673">
        <f>IF(ISBLANK(Table1[[#This Row],[Date]]), ,MONTH(Table1[[#This Row],[Date]]))</f>
        <v>0</v>
      </c>
      <c r="K3673" s="19">
        <f>Table1[[#This Row],[Final Meter Reading (km) ]]-Table1[[#This Row],[Initial Meter Reading (km) ]]</f>
        <v>0</v>
      </c>
      <c r="M3673" s="174">
        <f>IF(ISBLANK(Table1[[#This Row],[Fuel Used (in liters)]]),,Table1[[#This Row],[Distance Travelled (km)]]/Table1[[#This Row],[Fuel Used (in liters)]])</f>
        <v>0</v>
      </c>
    </row>
    <row r="3674" spans="2:13">
      <c r="B3674">
        <f>IF(ISBLANK(Table1[[#This Row],[Date]]), ,MONTH(Table1[[#This Row],[Date]]))</f>
        <v>0</v>
      </c>
      <c r="K3674" s="19">
        <f>Table1[[#This Row],[Final Meter Reading (km) ]]-Table1[[#This Row],[Initial Meter Reading (km) ]]</f>
        <v>0</v>
      </c>
      <c r="M3674" s="174">
        <f>IF(ISBLANK(Table1[[#This Row],[Fuel Used (in liters)]]),,Table1[[#This Row],[Distance Travelled (km)]]/Table1[[#This Row],[Fuel Used (in liters)]])</f>
        <v>0</v>
      </c>
    </row>
    <row r="3675" spans="2:13">
      <c r="B3675">
        <f>IF(ISBLANK(Table1[[#This Row],[Date]]), ,MONTH(Table1[[#This Row],[Date]]))</f>
        <v>0</v>
      </c>
      <c r="K3675" s="19">
        <f>Table1[[#This Row],[Final Meter Reading (km) ]]-Table1[[#This Row],[Initial Meter Reading (km) ]]</f>
        <v>0</v>
      </c>
      <c r="M3675" s="174">
        <f>IF(ISBLANK(Table1[[#This Row],[Fuel Used (in liters)]]),,Table1[[#This Row],[Distance Travelled (km)]]/Table1[[#This Row],[Fuel Used (in liters)]])</f>
        <v>0</v>
      </c>
    </row>
    <row r="3676" spans="2:13">
      <c r="B3676">
        <f>IF(ISBLANK(Table1[[#This Row],[Date]]), ,MONTH(Table1[[#This Row],[Date]]))</f>
        <v>0</v>
      </c>
      <c r="K3676" s="19">
        <f>Table1[[#This Row],[Final Meter Reading (km) ]]-Table1[[#This Row],[Initial Meter Reading (km) ]]</f>
        <v>0</v>
      </c>
      <c r="M3676" s="174">
        <f>IF(ISBLANK(Table1[[#This Row],[Fuel Used (in liters)]]),,Table1[[#This Row],[Distance Travelled (km)]]/Table1[[#This Row],[Fuel Used (in liters)]])</f>
        <v>0</v>
      </c>
    </row>
    <row r="3677" spans="2:13">
      <c r="B3677">
        <f>IF(ISBLANK(Table1[[#This Row],[Date]]), ,MONTH(Table1[[#This Row],[Date]]))</f>
        <v>0</v>
      </c>
      <c r="K3677" s="19">
        <f>Table1[[#This Row],[Final Meter Reading (km) ]]-Table1[[#This Row],[Initial Meter Reading (km) ]]</f>
        <v>0</v>
      </c>
      <c r="M3677" s="174">
        <f>IF(ISBLANK(Table1[[#This Row],[Fuel Used (in liters)]]),,Table1[[#This Row],[Distance Travelled (km)]]/Table1[[#This Row],[Fuel Used (in liters)]])</f>
        <v>0</v>
      </c>
    </row>
    <row r="3678" spans="2:13">
      <c r="B3678">
        <f>IF(ISBLANK(Table1[[#This Row],[Date]]), ,MONTH(Table1[[#This Row],[Date]]))</f>
        <v>0</v>
      </c>
      <c r="K3678" s="19">
        <f>Table1[[#This Row],[Final Meter Reading (km) ]]-Table1[[#This Row],[Initial Meter Reading (km) ]]</f>
        <v>0</v>
      </c>
      <c r="M3678" s="174">
        <f>IF(ISBLANK(Table1[[#This Row],[Fuel Used (in liters)]]),,Table1[[#This Row],[Distance Travelled (km)]]/Table1[[#This Row],[Fuel Used (in liters)]])</f>
        <v>0</v>
      </c>
    </row>
    <row r="3679" spans="2:13">
      <c r="B3679">
        <f>IF(ISBLANK(Table1[[#This Row],[Date]]), ,MONTH(Table1[[#This Row],[Date]]))</f>
        <v>0</v>
      </c>
      <c r="K3679" s="19">
        <f>Table1[[#This Row],[Final Meter Reading (km) ]]-Table1[[#This Row],[Initial Meter Reading (km) ]]</f>
        <v>0</v>
      </c>
      <c r="M3679" s="174">
        <f>IF(ISBLANK(Table1[[#This Row],[Fuel Used (in liters)]]),,Table1[[#This Row],[Distance Travelled (km)]]/Table1[[#This Row],[Fuel Used (in liters)]])</f>
        <v>0</v>
      </c>
    </row>
    <row r="3680" spans="2:13">
      <c r="B3680">
        <f>IF(ISBLANK(Table1[[#This Row],[Date]]), ,MONTH(Table1[[#This Row],[Date]]))</f>
        <v>0</v>
      </c>
      <c r="K3680" s="19">
        <f>Table1[[#This Row],[Final Meter Reading (km) ]]-Table1[[#This Row],[Initial Meter Reading (km) ]]</f>
        <v>0</v>
      </c>
      <c r="M3680" s="174">
        <f>IF(ISBLANK(Table1[[#This Row],[Fuel Used (in liters)]]),,Table1[[#This Row],[Distance Travelled (km)]]/Table1[[#This Row],[Fuel Used (in liters)]])</f>
        <v>0</v>
      </c>
    </row>
    <row r="3681" spans="2:13">
      <c r="B3681">
        <f>IF(ISBLANK(Table1[[#This Row],[Date]]), ,MONTH(Table1[[#This Row],[Date]]))</f>
        <v>0</v>
      </c>
      <c r="K3681" s="19">
        <f>Table1[[#This Row],[Final Meter Reading (km) ]]-Table1[[#This Row],[Initial Meter Reading (km) ]]</f>
        <v>0</v>
      </c>
      <c r="M3681" s="174">
        <f>IF(ISBLANK(Table1[[#This Row],[Fuel Used (in liters)]]),,Table1[[#This Row],[Distance Travelled (km)]]/Table1[[#This Row],[Fuel Used (in liters)]])</f>
        <v>0</v>
      </c>
    </row>
    <row r="3682" spans="2:13">
      <c r="B3682">
        <f>IF(ISBLANK(Table1[[#This Row],[Date]]), ,MONTH(Table1[[#This Row],[Date]]))</f>
        <v>0</v>
      </c>
      <c r="K3682" s="19">
        <f>Table1[[#This Row],[Final Meter Reading (km) ]]-Table1[[#This Row],[Initial Meter Reading (km) ]]</f>
        <v>0</v>
      </c>
      <c r="M3682" s="174">
        <f>IF(ISBLANK(Table1[[#This Row],[Fuel Used (in liters)]]),,Table1[[#This Row],[Distance Travelled (km)]]/Table1[[#This Row],[Fuel Used (in liters)]])</f>
        <v>0</v>
      </c>
    </row>
    <row r="3683" spans="2:13">
      <c r="B3683">
        <f>IF(ISBLANK(Table1[[#This Row],[Date]]), ,MONTH(Table1[[#This Row],[Date]]))</f>
        <v>0</v>
      </c>
      <c r="K3683" s="19">
        <f>Table1[[#This Row],[Final Meter Reading (km) ]]-Table1[[#This Row],[Initial Meter Reading (km) ]]</f>
        <v>0</v>
      </c>
      <c r="M3683" s="174">
        <f>IF(ISBLANK(Table1[[#This Row],[Fuel Used (in liters)]]),,Table1[[#This Row],[Distance Travelled (km)]]/Table1[[#This Row],[Fuel Used (in liters)]])</f>
        <v>0</v>
      </c>
    </row>
    <row r="3684" spans="2:13">
      <c r="B3684">
        <f>IF(ISBLANK(Table1[[#This Row],[Date]]), ,MONTH(Table1[[#This Row],[Date]]))</f>
        <v>0</v>
      </c>
      <c r="K3684" s="19">
        <f>Table1[[#This Row],[Final Meter Reading (km) ]]-Table1[[#This Row],[Initial Meter Reading (km) ]]</f>
        <v>0</v>
      </c>
      <c r="M3684" s="174">
        <f>IF(ISBLANK(Table1[[#This Row],[Fuel Used (in liters)]]),,Table1[[#This Row],[Distance Travelled (km)]]/Table1[[#This Row],[Fuel Used (in liters)]])</f>
        <v>0</v>
      </c>
    </row>
    <row r="3685" spans="2:13">
      <c r="B3685">
        <f>IF(ISBLANK(Table1[[#This Row],[Date]]), ,MONTH(Table1[[#This Row],[Date]]))</f>
        <v>0</v>
      </c>
      <c r="K3685" s="19">
        <f>Table1[[#This Row],[Final Meter Reading (km) ]]-Table1[[#This Row],[Initial Meter Reading (km) ]]</f>
        <v>0</v>
      </c>
      <c r="M3685" s="174">
        <f>IF(ISBLANK(Table1[[#This Row],[Fuel Used (in liters)]]),,Table1[[#This Row],[Distance Travelled (km)]]/Table1[[#This Row],[Fuel Used (in liters)]])</f>
        <v>0</v>
      </c>
    </row>
    <row r="3686" spans="2:13">
      <c r="B3686">
        <f>IF(ISBLANK(Table1[[#This Row],[Date]]), ,MONTH(Table1[[#This Row],[Date]]))</f>
        <v>0</v>
      </c>
      <c r="K3686" s="19">
        <f>Table1[[#This Row],[Final Meter Reading (km) ]]-Table1[[#This Row],[Initial Meter Reading (km) ]]</f>
        <v>0</v>
      </c>
      <c r="M3686" s="174">
        <f>IF(ISBLANK(Table1[[#This Row],[Fuel Used (in liters)]]),,Table1[[#This Row],[Distance Travelled (km)]]/Table1[[#This Row],[Fuel Used (in liters)]])</f>
        <v>0</v>
      </c>
    </row>
    <row r="3687" spans="2:13">
      <c r="B3687">
        <f>IF(ISBLANK(Table1[[#This Row],[Date]]), ,MONTH(Table1[[#This Row],[Date]]))</f>
        <v>0</v>
      </c>
      <c r="K3687" s="19">
        <f>Table1[[#This Row],[Final Meter Reading (km) ]]-Table1[[#This Row],[Initial Meter Reading (km) ]]</f>
        <v>0</v>
      </c>
      <c r="M3687" s="174">
        <f>IF(ISBLANK(Table1[[#This Row],[Fuel Used (in liters)]]),,Table1[[#This Row],[Distance Travelled (km)]]/Table1[[#This Row],[Fuel Used (in liters)]])</f>
        <v>0</v>
      </c>
    </row>
    <row r="3688" spans="2:13">
      <c r="B3688">
        <f>IF(ISBLANK(Table1[[#This Row],[Date]]), ,MONTH(Table1[[#This Row],[Date]]))</f>
        <v>0</v>
      </c>
      <c r="K3688" s="19">
        <f>Table1[[#This Row],[Final Meter Reading (km) ]]-Table1[[#This Row],[Initial Meter Reading (km) ]]</f>
        <v>0</v>
      </c>
      <c r="M3688" s="174">
        <f>IF(ISBLANK(Table1[[#This Row],[Fuel Used (in liters)]]),,Table1[[#This Row],[Distance Travelled (km)]]/Table1[[#This Row],[Fuel Used (in liters)]])</f>
        <v>0</v>
      </c>
    </row>
    <row r="3689" spans="2:13">
      <c r="B3689">
        <f>IF(ISBLANK(Table1[[#This Row],[Date]]), ,MONTH(Table1[[#This Row],[Date]]))</f>
        <v>0</v>
      </c>
      <c r="K3689" s="19">
        <f>Table1[[#This Row],[Final Meter Reading (km) ]]-Table1[[#This Row],[Initial Meter Reading (km) ]]</f>
        <v>0</v>
      </c>
      <c r="M3689" s="174">
        <f>IF(ISBLANK(Table1[[#This Row],[Fuel Used (in liters)]]),,Table1[[#This Row],[Distance Travelled (km)]]/Table1[[#This Row],[Fuel Used (in liters)]])</f>
        <v>0</v>
      </c>
    </row>
    <row r="3690" spans="2:13">
      <c r="B3690">
        <f>IF(ISBLANK(Table1[[#This Row],[Date]]), ,MONTH(Table1[[#This Row],[Date]]))</f>
        <v>0</v>
      </c>
      <c r="K3690" s="19">
        <f>Table1[[#This Row],[Final Meter Reading (km) ]]-Table1[[#This Row],[Initial Meter Reading (km) ]]</f>
        <v>0</v>
      </c>
      <c r="M3690" s="174">
        <f>IF(ISBLANK(Table1[[#This Row],[Fuel Used (in liters)]]),,Table1[[#This Row],[Distance Travelled (km)]]/Table1[[#This Row],[Fuel Used (in liters)]])</f>
        <v>0</v>
      </c>
    </row>
    <row r="3691" spans="2:13">
      <c r="B3691">
        <f>IF(ISBLANK(Table1[[#This Row],[Date]]), ,MONTH(Table1[[#This Row],[Date]]))</f>
        <v>0</v>
      </c>
      <c r="K3691" s="19">
        <f>Table1[[#This Row],[Final Meter Reading (km) ]]-Table1[[#This Row],[Initial Meter Reading (km) ]]</f>
        <v>0</v>
      </c>
      <c r="M3691" s="174">
        <f>IF(ISBLANK(Table1[[#This Row],[Fuel Used (in liters)]]),,Table1[[#This Row],[Distance Travelled (km)]]/Table1[[#This Row],[Fuel Used (in liters)]])</f>
        <v>0</v>
      </c>
    </row>
    <row r="3692" spans="2:13">
      <c r="B3692">
        <f>IF(ISBLANK(Table1[[#This Row],[Date]]), ,MONTH(Table1[[#This Row],[Date]]))</f>
        <v>0</v>
      </c>
      <c r="K3692" s="19">
        <f>Table1[[#This Row],[Final Meter Reading (km) ]]-Table1[[#This Row],[Initial Meter Reading (km) ]]</f>
        <v>0</v>
      </c>
      <c r="M3692" s="174">
        <f>IF(ISBLANK(Table1[[#This Row],[Fuel Used (in liters)]]),,Table1[[#This Row],[Distance Travelled (km)]]/Table1[[#This Row],[Fuel Used (in liters)]])</f>
        <v>0</v>
      </c>
    </row>
    <row r="3693" spans="2:13">
      <c r="B3693">
        <f>IF(ISBLANK(Table1[[#This Row],[Date]]), ,MONTH(Table1[[#This Row],[Date]]))</f>
        <v>0</v>
      </c>
      <c r="K3693" s="19">
        <f>Table1[[#This Row],[Final Meter Reading (km) ]]-Table1[[#This Row],[Initial Meter Reading (km) ]]</f>
        <v>0</v>
      </c>
      <c r="M3693" s="174">
        <f>IF(ISBLANK(Table1[[#This Row],[Fuel Used (in liters)]]),,Table1[[#This Row],[Distance Travelled (km)]]/Table1[[#This Row],[Fuel Used (in liters)]])</f>
        <v>0</v>
      </c>
    </row>
    <row r="3694" spans="2:13">
      <c r="B3694">
        <f>IF(ISBLANK(Table1[[#This Row],[Date]]), ,MONTH(Table1[[#This Row],[Date]]))</f>
        <v>0</v>
      </c>
      <c r="K3694" s="19">
        <f>Table1[[#This Row],[Final Meter Reading (km) ]]-Table1[[#This Row],[Initial Meter Reading (km) ]]</f>
        <v>0</v>
      </c>
      <c r="M3694" s="174">
        <f>IF(ISBLANK(Table1[[#This Row],[Fuel Used (in liters)]]),,Table1[[#This Row],[Distance Travelled (km)]]/Table1[[#This Row],[Fuel Used (in liters)]])</f>
        <v>0</v>
      </c>
    </row>
    <row r="3695" spans="2:13">
      <c r="B3695">
        <f>IF(ISBLANK(Table1[[#This Row],[Date]]), ,MONTH(Table1[[#This Row],[Date]]))</f>
        <v>0</v>
      </c>
      <c r="K3695" s="19">
        <f>Table1[[#This Row],[Final Meter Reading (km) ]]-Table1[[#This Row],[Initial Meter Reading (km) ]]</f>
        <v>0</v>
      </c>
      <c r="M3695" s="174">
        <f>IF(ISBLANK(Table1[[#This Row],[Fuel Used (in liters)]]),,Table1[[#This Row],[Distance Travelled (km)]]/Table1[[#This Row],[Fuel Used (in liters)]])</f>
        <v>0</v>
      </c>
    </row>
    <row r="3696" spans="2:13">
      <c r="B3696">
        <f>IF(ISBLANK(Table1[[#This Row],[Date]]), ,MONTH(Table1[[#This Row],[Date]]))</f>
        <v>0</v>
      </c>
      <c r="K3696" s="19">
        <f>Table1[[#This Row],[Final Meter Reading (km) ]]-Table1[[#This Row],[Initial Meter Reading (km) ]]</f>
        <v>0</v>
      </c>
      <c r="M3696" s="174">
        <f>IF(ISBLANK(Table1[[#This Row],[Fuel Used (in liters)]]),,Table1[[#This Row],[Distance Travelled (km)]]/Table1[[#This Row],[Fuel Used (in liters)]])</f>
        <v>0</v>
      </c>
    </row>
    <row r="3697" spans="2:13">
      <c r="B3697">
        <f>IF(ISBLANK(Table1[[#This Row],[Date]]), ,MONTH(Table1[[#This Row],[Date]]))</f>
        <v>0</v>
      </c>
      <c r="K3697" s="19">
        <f>Table1[[#This Row],[Final Meter Reading (km) ]]-Table1[[#This Row],[Initial Meter Reading (km) ]]</f>
        <v>0</v>
      </c>
      <c r="M3697" s="174">
        <f>IF(ISBLANK(Table1[[#This Row],[Fuel Used (in liters)]]),,Table1[[#This Row],[Distance Travelled (km)]]/Table1[[#This Row],[Fuel Used (in liters)]])</f>
        <v>0</v>
      </c>
    </row>
    <row r="3698" spans="2:13">
      <c r="B3698">
        <f>IF(ISBLANK(Table1[[#This Row],[Date]]), ,MONTH(Table1[[#This Row],[Date]]))</f>
        <v>0</v>
      </c>
      <c r="K3698" s="19">
        <f>Table1[[#This Row],[Final Meter Reading (km) ]]-Table1[[#This Row],[Initial Meter Reading (km) ]]</f>
        <v>0</v>
      </c>
      <c r="M3698" s="174">
        <f>IF(ISBLANK(Table1[[#This Row],[Fuel Used (in liters)]]),,Table1[[#This Row],[Distance Travelled (km)]]/Table1[[#This Row],[Fuel Used (in liters)]])</f>
        <v>0</v>
      </c>
    </row>
    <row r="3699" spans="2:13">
      <c r="B3699">
        <f>IF(ISBLANK(Table1[[#This Row],[Date]]), ,MONTH(Table1[[#This Row],[Date]]))</f>
        <v>0</v>
      </c>
      <c r="K3699" s="19">
        <f>Table1[[#This Row],[Final Meter Reading (km) ]]-Table1[[#This Row],[Initial Meter Reading (km) ]]</f>
        <v>0</v>
      </c>
      <c r="M3699" s="174">
        <f>IF(ISBLANK(Table1[[#This Row],[Fuel Used (in liters)]]),,Table1[[#This Row],[Distance Travelled (km)]]/Table1[[#This Row],[Fuel Used (in liters)]])</f>
        <v>0</v>
      </c>
    </row>
    <row r="3700" spans="2:13">
      <c r="B3700">
        <f>IF(ISBLANK(Table1[[#This Row],[Date]]), ,MONTH(Table1[[#This Row],[Date]]))</f>
        <v>0</v>
      </c>
      <c r="K3700" s="19">
        <f>Table1[[#This Row],[Final Meter Reading (km) ]]-Table1[[#This Row],[Initial Meter Reading (km) ]]</f>
        <v>0</v>
      </c>
      <c r="M3700" s="174">
        <f>IF(ISBLANK(Table1[[#This Row],[Fuel Used (in liters)]]),,Table1[[#This Row],[Distance Travelled (km)]]/Table1[[#This Row],[Fuel Used (in liters)]])</f>
        <v>0</v>
      </c>
    </row>
    <row r="3701" spans="2:13">
      <c r="B3701">
        <f>IF(ISBLANK(Table1[[#This Row],[Date]]), ,MONTH(Table1[[#This Row],[Date]]))</f>
        <v>0</v>
      </c>
      <c r="K3701" s="19">
        <f>Table1[[#This Row],[Final Meter Reading (km) ]]-Table1[[#This Row],[Initial Meter Reading (km) ]]</f>
        <v>0</v>
      </c>
      <c r="M3701" s="174">
        <f>IF(ISBLANK(Table1[[#This Row],[Fuel Used (in liters)]]),,Table1[[#This Row],[Distance Travelled (km)]]/Table1[[#This Row],[Fuel Used (in liters)]])</f>
        <v>0</v>
      </c>
    </row>
    <row r="3702" spans="2:13">
      <c r="B3702">
        <f>IF(ISBLANK(Table1[[#This Row],[Date]]), ,MONTH(Table1[[#This Row],[Date]]))</f>
        <v>0</v>
      </c>
      <c r="K3702" s="19">
        <f>Table1[[#This Row],[Final Meter Reading (km) ]]-Table1[[#This Row],[Initial Meter Reading (km) ]]</f>
        <v>0</v>
      </c>
      <c r="M3702" s="174">
        <f>IF(ISBLANK(Table1[[#This Row],[Fuel Used (in liters)]]),,Table1[[#This Row],[Distance Travelled (km)]]/Table1[[#This Row],[Fuel Used (in liters)]])</f>
        <v>0</v>
      </c>
    </row>
    <row r="3703" spans="2:13">
      <c r="B3703">
        <f>IF(ISBLANK(Table1[[#This Row],[Date]]), ,MONTH(Table1[[#This Row],[Date]]))</f>
        <v>0</v>
      </c>
      <c r="K3703" s="19">
        <f>Table1[[#This Row],[Final Meter Reading (km) ]]-Table1[[#This Row],[Initial Meter Reading (km) ]]</f>
        <v>0</v>
      </c>
      <c r="M3703" s="174">
        <f>IF(ISBLANK(Table1[[#This Row],[Fuel Used (in liters)]]),,Table1[[#This Row],[Distance Travelled (km)]]/Table1[[#This Row],[Fuel Used (in liters)]])</f>
        <v>0</v>
      </c>
    </row>
    <row r="3704" spans="2:13">
      <c r="B3704">
        <f>IF(ISBLANK(Table1[[#This Row],[Date]]), ,MONTH(Table1[[#This Row],[Date]]))</f>
        <v>0</v>
      </c>
      <c r="K3704" s="19">
        <f>Table1[[#This Row],[Final Meter Reading (km) ]]-Table1[[#This Row],[Initial Meter Reading (km) ]]</f>
        <v>0</v>
      </c>
      <c r="M3704" s="174">
        <f>IF(ISBLANK(Table1[[#This Row],[Fuel Used (in liters)]]),,Table1[[#This Row],[Distance Travelled (km)]]/Table1[[#This Row],[Fuel Used (in liters)]])</f>
        <v>0</v>
      </c>
    </row>
    <row r="3705" spans="2:13">
      <c r="B3705">
        <f>IF(ISBLANK(Table1[[#This Row],[Date]]), ,MONTH(Table1[[#This Row],[Date]]))</f>
        <v>0</v>
      </c>
      <c r="K3705" s="19">
        <f>Table1[[#This Row],[Final Meter Reading (km) ]]-Table1[[#This Row],[Initial Meter Reading (km) ]]</f>
        <v>0</v>
      </c>
      <c r="M3705" s="174">
        <f>IF(ISBLANK(Table1[[#This Row],[Fuel Used (in liters)]]),,Table1[[#This Row],[Distance Travelled (km)]]/Table1[[#This Row],[Fuel Used (in liters)]])</f>
        <v>0</v>
      </c>
    </row>
    <row r="3706" spans="2:13">
      <c r="B3706">
        <f>IF(ISBLANK(Table1[[#This Row],[Date]]), ,MONTH(Table1[[#This Row],[Date]]))</f>
        <v>0</v>
      </c>
      <c r="K3706" s="19">
        <f>Table1[[#This Row],[Final Meter Reading (km) ]]-Table1[[#This Row],[Initial Meter Reading (km) ]]</f>
        <v>0</v>
      </c>
      <c r="M3706" s="174">
        <f>IF(ISBLANK(Table1[[#This Row],[Fuel Used (in liters)]]),,Table1[[#This Row],[Distance Travelled (km)]]/Table1[[#This Row],[Fuel Used (in liters)]])</f>
        <v>0</v>
      </c>
    </row>
    <row r="3707" spans="2:13">
      <c r="B3707">
        <f>IF(ISBLANK(Table1[[#This Row],[Date]]), ,MONTH(Table1[[#This Row],[Date]]))</f>
        <v>0</v>
      </c>
      <c r="K3707" s="19">
        <f>Table1[[#This Row],[Final Meter Reading (km) ]]-Table1[[#This Row],[Initial Meter Reading (km) ]]</f>
        <v>0</v>
      </c>
      <c r="M3707" s="174">
        <f>IF(ISBLANK(Table1[[#This Row],[Fuel Used (in liters)]]),,Table1[[#This Row],[Distance Travelled (km)]]/Table1[[#This Row],[Fuel Used (in liters)]])</f>
        <v>0</v>
      </c>
    </row>
    <row r="3708" spans="2:13">
      <c r="B3708">
        <f>IF(ISBLANK(Table1[[#This Row],[Date]]), ,MONTH(Table1[[#This Row],[Date]]))</f>
        <v>0</v>
      </c>
      <c r="K3708" s="19">
        <f>Table1[[#This Row],[Final Meter Reading (km) ]]-Table1[[#This Row],[Initial Meter Reading (km) ]]</f>
        <v>0</v>
      </c>
      <c r="M3708" s="174">
        <f>IF(ISBLANK(Table1[[#This Row],[Fuel Used (in liters)]]),,Table1[[#This Row],[Distance Travelled (km)]]/Table1[[#This Row],[Fuel Used (in liters)]])</f>
        <v>0</v>
      </c>
    </row>
    <row r="3709" spans="2:13">
      <c r="B3709">
        <f>IF(ISBLANK(Table1[[#This Row],[Date]]), ,MONTH(Table1[[#This Row],[Date]]))</f>
        <v>0</v>
      </c>
      <c r="K3709" s="19">
        <f>Table1[[#This Row],[Final Meter Reading (km) ]]-Table1[[#This Row],[Initial Meter Reading (km) ]]</f>
        <v>0</v>
      </c>
      <c r="M3709" s="174">
        <f>IF(ISBLANK(Table1[[#This Row],[Fuel Used (in liters)]]),,Table1[[#This Row],[Distance Travelled (km)]]/Table1[[#This Row],[Fuel Used (in liters)]])</f>
        <v>0</v>
      </c>
    </row>
    <row r="3710" spans="2:13">
      <c r="B3710">
        <f>IF(ISBLANK(Table1[[#This Row],[Date]]), ,MONTH(Table1[[#This Row],[Date]]))</f>
        <v>0</v>
      </c>
      <c r="K3710" s="19">
        <f>Table1[[#This Row],[Final Meter Reading (km) ]]-Table1[[#This Row],[Initial Meter Reading (km) ]]</f>
        <v>0</v>
      </c>
      <c r="M3710" s="174">
        <f>IF(ISBLANK(Table1[[#This Row],[Fuel Used (in liters)]]),,Table1[[#This Row],[Distance Travelled (km)]]/Table1[[#This Row],[Fuel Used (in liters)]])</f>
        <v>0</v>
      </c>
    </row>
    <row r="3711" spans="2:13">
      <c r="B3711">
        <f>IF(ISBLANK(Table1[[#This Row],[Date]]), ,MONTH(Table1[[#This Row],[Date]]))</f>
        <v>0</v>
      </c>
      <c r="K3711" s="19">
        <f>Table1[[#This Row],[Final Meter Reading (km) ]]-Table1[[#This Row],[Initial Meter Reading (km) ]]</f>
        <v>0</v>
      </c>
      <c r="M3711" s="174">
        <f>IF(ISBLANK(Table1[[#This Row],[Fuel Used (in liters)]]),,Table1[[#This Row],[Distance Travelled (km)]]/Table1[[#This Row],[Fuel Used (in liters)]])</f>
        <v>0</v>
      </c>
    </row>
    <row r="3712" spans="2:13">
      <c r="B3712">
        <f>IF(ISBLANK(Table1[[#This Row],[Date]]), ,MONTH(Table1[[#This Row],[Date]]))</f>
        <v>0</v>
      </c>
      <c r="K3712" s="19">
        <f>Table1[[#This Row],[Final Meter Reading (km) ]]-Table1[[#This Row],[Initial Meter Reading (km) ]]</f>
        <v>0</v>
      </c>
      <c r="M3712" s="174">
        <f>IF(ISBLANK(Table1[[#This Row],[Fuel Used (in liters)]]),,Table1[[#This Row],[Distance Travelled (km)]]/Table1[[#This Row],[Fuel Used (in liters)]])</f>
        <v>0</v>
      </c>
    </row>
    <row r="3713" spans="2:13">
      <c r="B3713">
        <f>IF(ISBLANK(Table1[[#This Row],[Date]]), ,MONTH(Table1[[#This Row],[Date]]))</f>
        <v>0</v>
      </c>
      <c r="K3713" s="19">
        <f>Table1[[#This Row],[Final Meter Reading (km) ]]-Table1[[#This Row],[Initial Meter Reading (km) ]]</f>
        <v>0</v>
      </c>
      <c r="M3713" s="174">
        <f>IF(ISBLANK(Table1[[#This Row],[Fuel Used (in liters)]]),,Table1[[#This Row],[Distance Travelled (km)]]/Table1[[#This Row],[Fuel Used (in liters)]])</f>
        <v>0</v>
      </c>
    </row>
    <row r="3714" spans="2:13">
      <c r="B3714">
        <f>IF(ISBLANK(Table1[[#This Row],[Date]]), ,MONTH(Table1[[#This Row],[Date]]))</f>
        <v>0</v>
      </c>
      <c r="K3714" s="19">
        <f>Table1[[#This Row],[Final Meter Reading (km) ]]-Table1[[#This Row],[Initial Meter Reading (km) ]]</f>
        <v>0</v>
      </c>
      <c r="M3714" s="174">
        <f>IF(ISBLANK(Table1[[#This Row],[Fuel Used (in liters)]]),,Table1[[#This Row],[Distance Travelled (km)]]/Table1[[#This Row],[Fuel Used (in liters)]])</f>
        <v>0</v>
      </c>
    </row>
    <row r="3715" spans="2:13">
      <c r="B3715">
        <f>IF(ISBLANK(Table1[[#This Row],[Date]]), ,MONTH(Table1[[#This Row],[Date]]))</f>
        <v>0</v>
      </c>
      <c r="K3715" s="19">
        <f>Table1[[#This Row],[Final Meter Reading (km) ]]-Table1[[#This Row],[Initial Meter Reading (km) ]]</f>
        <v>0</v>
      </c>
      <c r="M3715" s="174">
        <f>IF(ISBLANK(Table1[[#This Row],[Fuel Used (in liters)]]),,Table1[[#This Row],[Distance Travelled (km)]]/Table1[[#This Row],[Fuel Used (in liters)]])</f>
        <v>0</v>
      </c>
    </row>
    <row r="3716" spans="2:13">
      <c r="B3716">
        <f>IF(ISBLANK(Table1[[#This Row],[Date]]), ,MONTH(Table1[[#This Row],[Date]]))</f>
        <v>0</v>
      </c>
      <c r="K3716" s="19">
        <f>Table1[[#This Row],[Final Meter Reading (km) ]]-Table1[[#This Row],[Initial Meter Reading (km) ]]</f>
        <v>0</v>
      </c>
      <c r="M3716" s="174">
        <f>IF(ISBLANK(Table1[[#This Row],[Fuel Used (in liters)]]),,Table1[[#This Row],[Distance Travelled (km)]]/Table1[[#This Row],[Fuel Used (in liters)]])</f>
        <v>0</v>
      </c>
    </row>
    <row r="3717" spans="2:13">
      <c r="B3717">
        <f>IF(ISBLANK(Table1[[#This Row],[Date]]), ,MONTH(Table1[[#This Row],[Date]]))</f>
        <v>0</v>
      </c>
      <c r="K3717" s="19">
        <f>Table1[[#This Row],[Final Meter Reading (km) ]]-Table1[[#This Row],[Initial Meter Reading (km) ]]</f>
        <v>0</v>
      </c>
      <c r="M3717" s="174">
        <f>IF(ISBLANK(Table1[[#This Row],[Fuel Used (in liters)]]),,Table1[[#This Row],[Distance Travelled (km)]]/Table1[[#This Row],[Fuel Used (in liters)]])</f>
        <v>0</v>
      </c>
    </row>
    <row r="3718" spans="2:13">
      <c r="B3718">
        <f>IF(ISBLANK(Table1[[#This Row],[Date]]), ,MONTH(Table1[[#This Row],[Date]]))</f>
        <v>0</v>
      </c>
      <c r="K3718" s="19">
        <f>Table1[[#This Row],[Final Meter Reading (km) ]]-Table1[[#This Row],[Initial Meter Reading (km) ]]</f>
        <v>0</v>
      </c>
      <c r="M3718" s="174">
        <f>IF(ISBLANK(Table1[[#This Row],[Fuel Used (in liters)]]),,Table1[[#This Row],[Distance Travelled (km)]]/Table1[[#This Row],[Fuel Used (in liters)]])</f>
        <v>0</v>
      </c>
    </row>
    <row r="3719" spans="2:13">
      <c r="B3719">
        <f>IF(ISBLANK(Table1[[#This Row],[Date]]), ,MONTH(Table1[[#This Row],[Date]]))</f>
        <v>0</v>
      </c>
      <c r="K3719" s="19">
        <f>Table1[[#This Row],[Final Meter Reading (km) ]]-Table1[[#This Row],[Initial Meter Reading (km) ]]</f>
        <v>0</v>
      </c>
      <c r="M3719" s="174">
        <f>IF(ISBLANK(Table1[[#This Row],[Fuel Used (in liters)]]),,Table1[[#This Row],[Distance Travelled (km)]]/Table1[[#This Row],[Fuel Used (in liters)]])</f>
        <v>0</v>
      </c>
    </row>
    <row r="3720" spans="2:13">
      <c r="B3720">
        <f>IF(ISBLANK(Table1[[#This Row],[Date]]), ,MONTH(Table1[[#This Row],[Date]]))</f>
        <v>0</v>
      </c>
      <c r="K3720" s="19">
        <f>Table1[[#This Row],[Final Meter Reading (km) ]]-Table1[[#This Row],[Initial Meter Reading (km) ]]</f>
        <v>0</v>
      </c>
      <c r="M3720" s="174">
        <f>IF(ISBLANK(Table1[[#This Row],[Fuel Used (in liters)]]),,Table1[[#This Row],[Distance Travelled (km)]]/Table1[[#This Row],[Fuel Used (in liters)]])</f>
        <v>0</v>
      </c>
    </row>
    <row r="3721" spans="2:13">
      <c r="B3721">
        <f>IF(ISBLANK(Table1[[#This Row],[Date]]), ,MONTH(Table1[[#This Row],[Date]]))</f>
        <v>0</v>
      </c>
      <c r="K3721" s="19">
        <f>Table1[[#This Row],[Final Meter Reading (km) ]]-Table1[[#This Row],[Initial Meter Reading (km) ]]</f>
        <v>0</v>
      </c>
      <c r="M3721" s="174">
        <f>IF(ISBLANK(Table1[[#This Row],[Fuel Used (in liters)]]),,Table1[[#This Row],[Distance Travelled (km)]]/Table1[[#This Row],[Fuel Used (in liters)]])</f>
        <v>0</v>
      </c>
    </row>
    <row r="3722" spans="2:13">
      <c r="B3722">
        <f>IF(ISBLANK(Table1[[#This Row],[Date]]), ,MONTH(Table1[[#This Row],[Date]]))</f>
        <v>0</v>
      </c>
      <c r="K3722" s="19">
        <f>Table1[[#This Row],[Final Meter Reading (km) ]]-Table1[[#This Row],[Initial Meter Reading (km) ]]</f>
        <v>0</v>
      </c>
      <c r="M3722" s="174">
        <f>IF(ISBLANK(Table1[[#This Row],[Fuel Used (in liters)]]),,Table1[[#This Row],[Distance Travelled (km)]]/Table1[[#This Row],[Fuel Used (in liters)]])</f>
        <v>0</v>
      </c>
    </row>
    <row r="3723" spans="2:13">
      <c r="B3723">
        <f>IF(ISBLANK(Table1[[#This Row],[Date]]), ,MONTH(Table1[[#This Row],[Date]]))</f>
        <v>0</v>
      </c>
      <c r="K3723" s="19">
        <f>Table1[[#This Row],[Final Meter Reading (km) ]]-Table1[[#This Row],[Initial Meter Reading (km) ]]</f>
        <v>0</v>
      </c>
      <c r="M3723" s="174">
        <f>IF(ISBLANK(Table1[[#This Row],[Fuel Used (in liters)]]),,Table1[[#This Row],[Distance Travelled (km)]]/Table1[[#This Row],[Fuel Used (in liters)]])</f>
        <v>0</v>
      </c>
    </row>
    <row r="3724" spans="2:13">
      <c r="B3724">
        <f>IF(ISBLANK(Table1[[#This Row],[Date]]), ,MONTH(Table1[[#This Row],[Date]]))</f>
        <v>0</v>
      </c>
      <c r="K3724" s="19">
        <f>Table1[[#This Row],[Final Meter Reading (km) ]]-Table1[[#This Row],[Initial Meter Reading (km) ]]</f>
        <v>0</v>
      </c>
      <c r="M3724" s="174">
        <f>IF(ISBLANK(Table1[[#This Row],[Fuel Used (in liters)]]),,Table1[[#This Row],[Distance Travelled (km)]]/Table1[[#This Row],[Fuel Used (in liters)]])</f>
        <v>0</v>
      </c>
    </row>
    <row r="3725" spans="2:13">
      <c r="B3725">
        <f>IF(ISBLANK(Table1[[#This Row],[Date]]), ,MONTH(Table1[[#This Row],[Date]]))</f>
        <v>0</v>
      </c>
      <c r="K3725" s="19">
        <f>Table1[[#This Row],[Final Meter Reading (km) ]]-Table1[[#This Row],[Initial Meter Reading (km) ]]</f>
        <v>0</v>
      </c>
      <c r="M3725" s="174">
        <f>IF(ISBLANK(Table1[[#This Row],[Fuel Used (in liters)]]),,Table1[[#This Row],[Distance Travelled (km)]]/Table1[[#This Row],[Fuel Used (in liters)]])</f>
        <v>0</v>
      </c>
    </row>
    <row r="3726" spans="2:13">
      <c r="B3726">
        <f>IF(ISBLANK(Table1[[#This Row],[Date]]), ,MONTH(Table1[[#This Row],[Date]]))</f>
        <v>0</v>
      </c>
      <c r="K3726" s="19">
        <f>Table1[[#This Row],[Final Meter Reading (km) ]]-Table1[[#This Row],[Initial Meter Reading (km) ]]</f>
        <v>0</v>
      </c>
      <c r="M3726" s="174">
        <f>IF(ISBLANK(Table1[[#This Row],[Fuel Used (in liters)]]),,Table1[[#This Row],[Distance Travelled (km)]]/Table1[[#This Row],[Fuel Used (in liters)]])</f>
        <v>0</v>
      </c>
    </row>
    <row r="3727" spans="2:13">
      <c r="B3727">
        <f>IF(ISBLANK(Table1[[#This Row],[Date]]), ,MONTH(Table1[[#This Row],[Date]]))</f>
        <v>0</v>
      </c>
      <c r="K3727" s="19">
        <f>Table1[[#This Row],[Final Meter Reading (km) ]]-Table1[[#This Row],[Initial Meter Reading (km) ]]</f>
        <v>0</v>
      </c>
      <c r="M3727" s="174">
        <f>IF(ISBLANK(Table1[[#This Row],[Fuel Used (in liters)]]),,Table1[[#This Row],[Distance Travelled (km)]]/Table1[[#This Row],[Fuel Used (in liters)]])</f>
        <v>0</v>
      </c>
    </row>
    <row r="3728" spans="2:13">
      <c r="B3728">
        <f>IF(ISBLANK(Table1[[#This Row],[Date]]), ,MONTH(Table1[[#This Row],[Date]]))</f>
        <v>0</v>
      </c>
      <c r="K3728" s="19">
        <f>Table1[[#This Row],[Final Meter Reading (km) ]]-Table1[[#This Row],[Initial Meter Reading (km) ]]</f>
        <v>0</v>
      </c>
      <c r="M3728" s="174">
        <f>IF(ISBLANK(Table1[[#This Row],[Fuel Used (in liters)]]),,Table1[[#This Row],[Distance Travelled (km)]]/Table1[[#This Row],[Fuel Used (in liters)]])</f>
        <v>0</v>
      </c>
    </row>
    <row r="3729" spans="2:13">
      <c r="B3729">
        <f>IF(ISBLANK(Table1[[#This Row],[Date]]), ,MONTH(Table1[[#This Row],[Date]]))</f>
        <v>0</v>
      </c>
      <c r="K3729" s="19">
        <f>Table1[[#This Row],[Final Meter Reading (km) ]]-Table1[[#This Row],[Initial Meter Reading (km) ]]</f>
        <v>0</v>
      </c>
      <c r="M3729" s="174">
        <f>IF(ISBLANK(Table1[[#This Row],[Fuel Used (in liters)]]),,Table1[[#This Row],[Distance Travelled (km)]]/Table1[[#This Row],[Fuel Used (in liters)]])</f>
        <v>0</v>
      </c>
    </row>
    <row r="3730" spans="2:13">
      <c r="B3730">
        <f>IF(ISBLANK(Table1[[#This Row],[Date]]), ,MONTH(Table1[[#This Row],[Date]]))</f>
        <v>0</v>
      </c>
      <c r="K3730" s="19">
        <f>Table1[[#This Row],[Final Meter Reading (km) ]]-Table1[[#This Row],[Initial Meter Reading (km) ]]</f>
        <v>0</v>
      </c>
      <c r="M3730" s="174">
        <f>IF(ISBLANK(Table1[[#This Row],[Fuel Used (in liters)]]),,Table1[[#This Row],[Distance Travelled (km)]]/Table1[[#This Row],[Fuel Used (in liters)]])</f>
        <v>0</v>
      </c>
    </row>
    <row r="3731" spans="2:13">
      <c r="B3731">
        <f>IF(ISBLANK(Table1[[#This Row],[Date]]), ,MONTH(Table1[[#This Row],[Date]]))</f>
        <v>0</v>
      </c>
      <c r="K3731" s="19">
        <f>Table1[[#This Row],[Final Meter Reading (km) ]]-Table1[[#This Row],[Initial Meter Reading (km) ]]</f>
        <v>0</v>
      </c>
      <c r="M3731" s="174">
        <f>IF(ISBLANK(Table1[[#This Row],[Fuel Used (in liters)]]),,Table1[[#This Row],[Distance Travelled (km)]]/Table1[[#This Row],[Fuel Used (in liters)]])</f>
        <v>0</v>
      </c>
    </row>
    <row r="3732" spans="2:13">
      <c r="B3732">
        <f>IF(ISBLANK(Table1[[#This Row],[Date]]), ,MONTH(Table1[[#This Row],[Date]]))</f>
        <v>0</v>
      </c>
      <c r="K3732" s="19">
        <f>Table1[[#This Row],[Final Meter Reading (km) ]]-Table1[[#This Row],[Initial Meter Reading (km) ]]</f>
        <v>0</v>
      </c>
      <c r="M3732" s="174">
        <f>IF(ISBLANK(Table1[[#This Row],[Fuel Used (in liters)]]),,Table1[[#This Row],[Distance Travelled (km)]]/Table1[[#This Row],[Fuel Used (in liters)]])</f>
        <v>0</v>
      </c>
    </row>
    <row r="3733" spans="2:13">
      <c r="B3733">
        <f>IF(ISBLANK(Table1[[#This Row],[Date]]), ,MONTH(Table1[[#This Row],[Date]]))</f>
        <v>0</v>
      </c>
      <c r="K3733" s="19">
        <f>Table1[[#This Row],[Final Meter Reading (km) ]]-Table1[[#This Row],[Initial Meter Reading (km) ]]</f>
        <v>0</v>
      </c>
      <c r="M3733" s="174">
        <f>IF(ISBLANK(Table1[[#This Row],[Fuel Used (in liters)]]),,Table1[[#This Row],[Distance Travelled (km)]]/Table1[[#This Row],[Fuel Used (in liters)]])</f>
        <v>0</v>
      </c>
    </row>
    <row r="3734" spans="2:13">
      <c r="B3734">
        <f>IF(ISBLANK(Table1[[#This Row],[Date]]), ,MONTH(Table1[[#This Row],[Date]]))</f>
        <v>0</v>
      </c>
      <c r="K3734" s="19">
        <f>Table1[[#This Row],[Final Meter Reading (km) ]]-Table1[[#This Row],[Initial Meter Reading (km) ]]</f>
        <v>0</v>
      </c>
      <c r="M3734" s="174">
        <f>IF(ISBLANK(Table1[[#This Row],[Fuel Used (in liters)]]),,Table1[[#This Row],[Distance Travelled (km)]]/Table1[[#This Row],[Fuel Used (in liters)]])</f>
        <v>0</v>
      </c>
    </row>
    <row r="3735" spans="2:13">
      <c r="B3735">
        <f>IF(ISBLANK(Table1[[#This Row],[Date]]), ,MONTH(Table1[[#This Row],[Date]]))</f>
        <v>0</v>
      </c>
      <c r="K3735" s="19">
        <f>Table1[[#This Row],[Final Meter Reading (km) ]]-Table1[[#This Row],[Initial Meter Reading (km) ]]</f>
        <v>0</v>
      </c>
      <c r="M3735" s="174">
        <f>IF(ISBLANK(Table1[[#This Row],[Fuel Used (in liters)]]),,Table1[[#This Row],[Distance Travelled (km)]]/Table1[[#This Row],[Fuel Used (in liters)]])</f>
        <v>0</v>
      </c>
    </row>
    <row r="3736" spans="2:13">
      <c r="B3736">
        <f>IF(ISBLANK(Table1[[#This Row],[Date]]), ,MONTH(Table1[[#This Row],[Date]]))</f>
        <v>0</v>
      </c>
      <c r="K3736" s="19">
        <f>Table1[[#This Row],[Final Meter Reading (km) ]]-Table1[[#This Row],[Initial Meter Reading (km) ]]</f>
        <v>0</v>
      </c>
      <c r="M3736" s="174">
        <f>IF(ISBLANK(Table1[[#This Row],[Fuel Used (in liters)]]),,Table1[[#This Row],[Distance Travelled (km)]]/Table1[[#This Row],[Fuel Used (in liters)]])</f>
        <v>0</v>
      </c>
    </row>
    <row r="3737" spans="2:13">
      <c r="B3737">
        <f>IF(ISBLANK(Table1[[#This Row],[Date]]), ,MONTH(Table1[[#This Row],[Date]]))</f>
        <v>0</v>
      </c>
      <c r="K3737" s="19">
        <f>Table1[[#This Row],[Final Meter Reading (km) ]]-Table1[[#This Row],[Initial Meter Reading (km) ]]</f>
        <v>0</v>
      </c>
      <c r="M3737" s="174">
        <f>IF(ISBLANK(Table1[[#This Row],[Fuel Used (in liters)]]),,Table1[[#This Row],[Distance Travelled (km)]]/Table1[[#This Row],[Fuel Used (in liters)]])</f>
        <v>0</v>
      </c>
    </row>
    <row r="3738" spans="2:13">
      <c r="B3738">
        <f>IF(ISBLANK(Table1[[#This Row],[Date]]), ,MONTH(Table1[[#This Row],[Date]]))</f>
        <v>0</v>
      </c>
      <c r="K3738" s="19">
        <f>Table1[[#This Row],[Final Meter Reading (km) ]]-Table1[[#This Row],[Initial Meter Reading (km) ]]</f>
        <v>0</v>
      </c>
      <c r="M3738" s="174">
        <f>IF(ISBLANK(Table1[[#This Row],[Fuel Used (in liters)]]),,Table1[[#This Row],[Distance Travelled (km)]]/Table1[[#This Row],[Fuel Used (in liters)]])</f>
        <v>0</v>
      </c>
    </row>
    <row r="3739" spans="2:13">
      <c r="B3739">
        <f>IF(ISBLANK(Table1[[#This Row],[Date]]), ,MONTH(Table1[[#This Row],[Date]]))</f>
        <v>0</v>
      </c>
      <c r="K3739" s="19">
        <f>Table1[[#This Row],[Final Meter Reading (km) ]]-Table1[[#This Row],[Initial Meter Reading (km) ]]</f>
        <v>0</v>
      </c>
      <c r="M3739" s="174">
        <f>IF(ISBLANK(Table1[[#This Row],[Fuel Used (in liters)]]),,Table1[[#This Row],[Distance Travelled (km)]]/Table1[[#This Row],[Fuel Used (in liters)]])</f>
        <v>0</v>
      </c>
    </row>
    <row r="3740" spans="2:13">
      <c r="B3740">
        <f>IF(ISBLANK(Table1[[#This Row],[Date]]), ,MONTH(Table1[[#This Row],[Date]]))</f>
        <v>0</v>
      </c>
      <c r="K3740" s="19">
        <f>Table1[[#This Row],[Final Meter Reading (km) ]]-Table1[[#This Row],[Initial Meter Reading (km) ]]</f>
        <v>0</v>
      </c>
      <c r="M3740" s="174">
        <f>IF(ISBLANK(Table1[[#This Row],[Fuel Used (in liters)]]),,Table1[[#This Row],[Distance Travelled (km)]]/Table1[[#This Row],[Fuel Used (in liters)]])</f>
        <v>0</v>
      </c>
    </row>
    <row r="3741" spans="2:13">
      <c r="B3741">
        <f>IF(ISBLANK(Table1[[#This Row],[Date]]), ,MONTH(Table1[[#This Row],[Date]]))</f>
        <v>0</v>
      </c>
      <c r="K3741" s="19">
        <f>Table1[[#This Row],[Final Meter Reading (km) ]]-Table1[[#This Row],[Initial Meter Reading (km) ]]</f>
        <v>0</v>
      </c>
      <c r="M3741" s="174">
        <f>IF(ISBLANK(Table1[[#This Row],[Fuel Used (in liters)]]),,Table1[[#This Row],[Distance Travelled (km)]]/Table1[[#This Row],[Fuel Used (in liters)]])</f>
        <v>0</v>
      </c>
    </row>
    <row r="3742" spans="2:13">
      <c r="B3742">
        <f>IF(ISBLANK(Table1[[#This Row],[Date]]), ,MONTH(Table1[[#This Row],[Date]]))</f>
        <v>0</v>
      </c>
      <c r="K3742" s="19">
        <f>Table1[[#This Row],[Final Meter Reading (km) ]]-Table1[[#This Row],[Initial Meter Reading (km) ]]</f>
        <v>0</v>
      </c>
      <c r="M3742" s="174">
        <f>IF(ISBLANK(Table1[[#This Row],[Fuel Used (in liters)]]),,Table1[[#This Row],[Distance Travelled (km)]]/Table1[[#This Row],[Fuel Used (in liters)]])</f>
        <v>0</v>
      </c>
    </row>
    <row r="3743" spans="2:13">
      <c r="B3743">
        <f>IF(ISBLANK(Table1[[#This Row],[Date]]), ,MONTH(Table1[[#This Row],[Date]]))</f>
        <v>0</v>
      </c>
      <c r="K3743" s="19">
        <f>Table1[[#This Row],[Final Meter Reading (km) ]]-Table1[[#This Row],[Initial Meter Reading (km) ]]</f>
        <v>0</v>
      </c>
      <c r="M3743" s="174">
        <f>IF(ISBLANK(Table1[[#This Row],[Fuel Used (in liters)]]),,Table1[[#This Row],[Distance Travelled (km)]]/Table1[[#This Row],[Fuel Used (in liters)]])</f>
        <v>0</v>
      </c>
    </row>
    <row r="3744" spans="2:13">
      <c r="B3744">
        <f>IF(ISBLANK(Table1[[#This Row],[Date]]), ,MONTH(Table1[[#This Row],[Date]]))</f>
        <v>0</v>
      </c>
      <c r="K3744" s="19">
        <f>Table1[[#This Row],[Final Meter Reading (km) ]]-Table1[[#This Row],[Initial Meter Reading (km) ]]</f>
        <v>0</v>
      </c>
      <c r="M3744" s="174">
        <f>IF(ISBLANK(Table1[[#This Row],[Fuel Used (in liters)]]),,Table1[[#This Row],[Distance Travelled (km)]]/Table1[[#This Row],[Fuel Used (in liters)]])</f>
        <v>0</v>
      </c>
    </row>
    <row r="3745" spans="2:13">
      <c r="B3745">
        <f>IF(ISBLANK(Table1[[#This Row],[Date]]), ,MONTH(Table1[[#This Row],[Date]]))</f>
        <v>0</v>
      </c>
      <c r="K3745" s="19">
        <f>Table1[[#This Row],[Final Meter Reading (km) ]]-Table1[[#This Row],[Initial Meter Reading (km) ]]</f>
        <v>0</v>
      </c>
      <c r="M3745" s="174">
        <f>IF(ISBLANK(Table1[[#This Row],[Fuel Used (in liters)]]),,Table1[[#This Row],[Distance Travelled (km)]]/Table1[[#This Row],[Fuel Used (in liters)]])</f>
        <v>0</v>
      </c>
    </row>
    <row r="3746" spans="2:13">
      <c r="B3746">
        <f>IF(ISBLANK(Table1[[#This Row],[Date]]), ,MONTH(Table1[[#This Row],[Date]]))</f>
        <v>0</v>
      </c>
      <c r="K3746" s="19">
        <f>Table1[[#This Row],[Final Meter Reading (km) ]]-Table1[[#This Row],[Initial Meter Reading (km) ]]</f>
        <v>0</v>
      </c>
      <c r="M3746" s="174">
        <f>IF(ISBLANK(Table1[[#This Row],[Fuel Used (in liters)]]),,Table1[[#This Row],[Distance Travelled (km)]]/Table1[[#This Row],[Fuel Used (in liters)]])</f>
        <v>0</v>
      </c>
    </row>
    <row r="3747" spans="2:13">
      <c r="B3747">
        <f>IF(ISBLANK(Table1[[#This Row],[Date]]), ,MONTH(Table1[[#This Row],[Date]]))</f>
        <v>0</v>
      </c>
      <c r="K3747" s="19">
        <f>Table1[[#This Row],[Final Meter Reading (km) ]]-Table1[[#This Row],[Initial Meter Reading (km) ]]</f>
        <v>0</v>
      </c>
      <c r="M3747" s="174">
        <f>IF(ISBLANK(Table1[[#This Row],[Fuel Used (in liters)]]),,Table1[[#This Row],[Distance Travelled (km)]]/Table1[[#This Row],[Fuel Used (in liters)]])</f>
        <v>0</v>
      </c>
    </row>
    <row r="3748" spans="2:13">
      <c r="B3748">
        <f>IF(ISBLANK(Table1[[#This Row],[Date]]), ,MONTH(Table1[[#This Row],[Date]]))</f>
        <v>0</v>
      </c>
      <c r="K3748" s="19">
        <f>Table1[[#This Row],[Final Meter Reading (km) ]]-Table1[[#This Row],[Initial Meter Reading (km) ]]</f>
        <v>0</v>
      </c>
      <c r="M3748" s="174">
        <f>IF(ISBLANK(Table1[[#This Row],[Fuel Used (in liters)]]),,Table1[[#This Row],[Distance Travelled (km)]]/Table1[[#This Row],[Fuel Used (in liters)]])</f>
        <v>0</v>
      </c>
    </row>
    <row r="3749" spans="2:13">
      <c r="B3749">
        <f>IF(ISBLANK(Table1[[#This Row],[Date]]), ,MONTH(Table1[[#This Row],[Date]]))</f>
        <v>0</v>
      </c>
      <c r="K3749" s="19">
        <f>Table1[[#This Row],[Final Meter Reading (km) ]]-Table1[[#This Row],[Initial Meter Reading (km) ]]</f>
        <v>0</v>
      </c>
      <c r="M3749" s="174">
        <f>IF(ISBLANK(Table1[[#This Row],[Fuel Used (in liters)]]),,Table1[[#This Row],[Distance Travelled (km)]]/Table1[[#This Row],[Fuel Used (in liters)]])</f>
        <v>0</v>
      </c>
    </row>
    <row r="3750" spans="2:13">
      <c r="B3750">
        <f>IF(ISBLANK(Table1[[#This Row],[Date]]), ,MONTH(Table1[[#This Row],[Date]]))</f>
        <v>0</v>
      </c>
      <c r="K3750" s="19">
        <f>Table1[[#This Row],[Final Meter Reading (km) ]]-Table1[[#This Row],[Initial Meter Reading (km) ]]</f>
        <v>0</v>
      </c>
      <c r="M3750" s="174">
        <f>IF(ISBLANK(Table1[[#This Row],[Fuel Used (in liters)]]),,Table1[[#This Row],[Distance Travelled (km)]]/Table1[[#This Row],[Fuel Used (in liters)]])</f>
        <v>0</v>
      </c>
    </row>
    <row r="3751" spans="2:13">
      <c r="B3751">
        <f>IF(ISBLANK(Table1[[#This Row],[Date]]), ,MONTH(Table1[[#This Row],[Date]]))</f>
        <v>0</v>
      </c>
      <c r="K3751" s="19">
        <f>Table1[[#This Row],[Final Meter Reading (km) ]]-Table1[[#This Row],[Initial Meter Reading (km) ]]</f>
        <v>0</v>
      </c>
      <c r="M3751" s="174">
        <f>IF(ISBLANK(Table1[[#This Row],[Fuel Used (in liters)]]),,Table1[[#This Row],[Distance Travelled (km)]]/Table1[[#This Row],[Fuel Used (in liters)]])</f>
        <v>0</v>
      </c>
    </row>
    <row r="3752" spans="2:13">
      <c r="B3752">
        <f>IF(ISBLANK(Table1[[#This Row],[Date]]), ,MONTH(Table1[[#This Row],[Date]]))</f>
        <v>0</v>
      </c>
      <c r="K3752" s="19">
        <f>Table1[[#This Row],[Final Meter Reading (km) ]]-Table1[[#This Row],[Initial Meter Reading (km) ]]</f>
        <v>0</v>
      </c>
      <c r="M3752" s="174">
        <f>IF(ISBLANK(Table1[[#This Row],[Fuel Used (in liters)]]),,Table1[[#This Row],[Distance Travelled (km)]]/Table1[[#This Row],[Fuel Used (in liters)]])</f>
        <v>0</v>
      </c>
    </row>
    <row r="3753" spans="2:13">
      <c r="B3753">
        <f>IF(ISBLANK(Table1[[#This Row],[Date]]), ,MONTH(Table1[[#This Row],[Date]]))</f>
        <v>0</v>
      </c>
      <c r="K3753" s="19">
        <f>Table1[[#This Row],[Final Meter Reading (km) ]]-Table1[[#This Row],[Initial Meter Reading (km) ]]</f>
        <v>0</v>
      </c>
      <c r="M3753" s="174">
        <f>IF(ISBLANK(Table1[[#This Row],[Fuel Used (in liters)]]),,Table1[[#This Row],[Distance Travelled (km)]]/Table1[[#This Row],[Fuel Used (in liters)]])</f>
        <v>0</v>
      </c>
    </row>
    <row r="3754" spans="2:13">
      <c r="B3754">
        <f>IF(ISBLANK(Table1[[#This Row],[Date]]), ,MONTH(Table1[[#This Row],[Date]]))</f>
        <v>0</v>
      </c>
      <c r="K3754" s="19">
        <f>Table1[[#This Row],[Final Meter Reading (km) ]]-Table1[[#This Row],[Initial Meter Reading (km) ]]</f>
        <v>0</v>
      </c>
      <c r="M3754" s="174">
        <f>IF(ISBLANK(Table1[[#This Row],[Fuel Used (in liters)]]),,Table1[[#This Row],[Distance Travelled (km)]]/Table1[[#This Row],[Fuel Used (in liters)]])</f>
        <v>0</v>
      </c>
    </row>
    <row r="3755" spans="2:13">
      <c r="B3755">
        <f>IF(ISBLANK(Table1[[#This Row],[Date]]), ,MONTH(Table1[[#This Row],[Date]]))</f>
        <v>0</v>
      </c>
      <c r="K3755" s="19">
        <f>Table1[[#This Row],[Final Meter Reading (km) ]]-Table1[[#This Row],[Initial Meter Reading (km) ]]</f>
        <v>0</v>
      </c>
      <c r="M3755" s="174">
        <f>IF(ISBLANK(Table1[[#This Row],[Fuel Used (in liters)]]),,Table1[[#This Row],[Distance Travelled (km)]]/Table1[[#This Row],[Fuel Used (in liters)]])</f>
        <v>0</v>
      </c>
    </row>
    <row r="3756" spans="2:13">
      <c r="B3756">
        <f>IF(ISBLANK(Table1[[#This Row],[Date]]), ,MONTH(Table1[[#This Row],[Date]]))</f>
        <v>0</v>
      </c>
      <c r="K3756" s="19">
        <f>Table1[[#This Row],[Final Meter Reading (km) ]]-Table1[[#This Row],[Initial Meter Reading (km) ]]</f>
        <v>0</v>
      </c>
      <c r="M3756" s="174">
        <f>IF(ISBLANK(Table1[[#This Row],[Fuel Used (in liters)]]),,Table1[[#This Row],[Distance Travelled (km)]]/Table1[[#This Row],[Fuel Used (in liters)]])</f>
        <v>0</v>
      </c>
    </row>
    <row r="3757" spans="2:13">
      <c r="B3757">
        <f>IF(ISBLANK(Table1[[#This Row],[Date]]), ,MONTH(Table1[[#This Row],[Date]]))</f>
        <v>0</v>
      </c>
      <c r="K3757" s="19">
        <f>Table1[[#This Row],[Final Meter Reading (km) ]]-Table1[[#This Row],[Initial Meter Reading (km) ]]</f>
        <v>0</v>
      </c>
      <c r="M3757" s="174">
        <f>IF(ISBLANK(Table1[[#This Row],[Fuel Used (in liters)]]),,Table1[[#This Row],[Distance Travelled (km)]]/Table1[[#This Row],[Fuel Used (in liters)]])</f>
        <v>0</v>
      </c>
    </row>
    <row r="3758" spans="2:13">
      <c r="B3758">
        <f>IF(ISBLANK(Table1[[#This Row],[Date]]), ,MONTH(Table1[[#This Row],[Date]]))</f>
        <v>0</v>
      </c>
      <c r="K3758" s="19">
        <f>Table1[[#This Row],[Final Meter Reading (km) ]]-Table1[[#This Row],[Initial Meter Reading (km) ]]</f>
        <v>0</v>
      </c>
      <c r="M3758" s="174">
        <f>IF(ISBLANK(Table1[[#This Row],[Fuel Used (in liters)]]),,Table1[[#This Row],[Distance Travelled (km)]]/Table1[[#This Row],[Fuel Used (in liters)]])</f>
        <v>0</v>
      </c>
    </row>
    <row r="3759" spans="2:13">
      <c r="B3759">
        <f>IF(ISBLANK(Table1[[#This Row],[Date]]), ,MONTH(Table1[[#This Row],[Date]]))</f>
        <v>0</v>
      </c>
      <c r="K3759" s="19">
        <f>Table1[[#This Row],[Final Meter Reading (km) ]]-Table1[[#This Row],[Initial Meter Reading (km) ]]</f>
        <v>0</v>
      </c>
      <c r="M3759" s="174">
        <f>IF(ISBLANK(Table1[[#This Row],[Fuel Used (in liters)]]),,Table1[[#This Row],[Distance Travelled (km)]]/Table1[[#This Row],[Fuel Used (in liters)]])</f>
        <v>0</v>
      </c>
    </row>
    <row r="3760" spans="2:13">
      <c r="B3760">
        <f>IF(ISBLANK(Table1[[#This Row],[Date]]), ,MONTH(Table1[[#This Row],[Date]]))</f>
        <v>0</v>
      </c>
      <c r="K3760" s="19">
        <f>Table1[[#This Row],[Final Meter Reading (km) ]]-Table1[[#This Row],[Initial Meter Reading (km) ]]</f>
        <v>0</v>
      </c>
      <c r="M3760" s="174">
        <f>IF(ISBLANK(Table1[[#This Row],[Fuel Used (in liters)]]),,Table1[[#This Row],[Distance Travelled (km)]]/Table1[[#This Row],[Fuel Used (in liters)]])</f>
        <v>0</v>
      </c>
    </row>
    <row r="3761" spans="2:13">
      <c r="B3761">
        <f>IF(ISBLANK(Table1[[#This Row],[Date]]), ,MONTH(Table1[[#This Row],[Date]]))</f>
        <v>0</v>
      </c>
      <c r="K3761" s="19">
        <f>Table1[[#This Row],[Final Meter Reading (km) ]]-Table1[[#This Row],[Initial Meter Reading (km) ]]</f>
        <v>0</v>
      </c>
      <c r="M3761" s="174">
        <f>IF(ISBLANK(Table1[[#This Row],[Fuel Used (in liters)]]),,Table1[[#This Row],[Distance Travelled (km)]]/Table1[[#This Row],[Fuel Used (in liters)]])</f>
        <v>0</v>
      </c>
    </row>
    <row r="3762" spans="2:13">
      <c r="B3762">
        <f>IF(ISBLANK(Table1[[#This Row],[Date]]), ,MONTH(Table1[[#This Row],[Date]]))</f>
        <v>0</v>
      </c>
      <c r="K3762" s="19">
        <f>Table1[[#This Row],[Final Meter Reading (km) ]]-Table1[[#This Row],[Initial Meter Reading (km) ]]</f>
        <v>0</v>
      </c>
      <c r="M3762" s="174">
        <f>IF(ISBLANK(Table1[[#This Row],[Fuel Used (in liters)]]),,Table1[[#This Row],[Distance Travelled (km)]]/Table1[[#This Row],[Fuel Used (in liters)]])</f>
        <v>0</v>
      </c>
    </row>
    <row r="3763" spans="2:13">
      <c r="B3763">
        <f>IF(ISBLANK(Table1[[#This Row],[Date]]), ,MONTH(Table1[[#This Row],[Date]]))</f>
        <v>0</v>
      </c>
      <c r="K3763" s="19">
        <f>Table1[[#This Row],[Final Meter Reading (km) ]]-Table1[[#This Row],[Initial Meter Reading (km) ]]</f>
        <v>0</v>
      </c>
      <c r="M3763" s="174">
        <f>IF(ISBLANK(Table1[[#This Row],[Fuel Used (in liters)]]),,Table1[[#This Row],[Distance Travelled (km)]]/Table1[[#This Row],[Fuel Used (in liters)]])</f>
        <v>0</v>
      </c>
    </row>
    <row r="3764" spans="2:13">
      <c r="B3764">
        <f>IF(ISBLANK(Table1[[#This Row],[Date]]), ,MONTH(Table1[[#This Row],[Date]]))</f>
        <v>0</v>
      </c>
      <c r="K3764" s="19">
        <f>Table1[[#This Row],[Final Meter Reading (km) ]]-Table1[[#This Row],[Initial Meter Reading (km) ]]</f>
        <v>0</v>
      </c>
      <c r="M3764" s="174">
        <f>IF(ISBLANK(Table1[[#This Row],[Fuel Used (in liters)]]),,Table1[[#This Row],[Distance Travelled (km)]]/Table1[[#This Row],[Fuel Used (in liters)]])</f>
        <v>0</v>
      </c>
    </row>
    <row r="3765" spans="2:13">
      <c r="B3765">
        <f>IF(ISBLANK(Table1[[#This Row],[Date]]), ,MONTH(Table1[[#This Row],[Date]]))</f>
        <v>0</v>
      </c>
      <c r="K3765" s="19">
        <f>Table1[[#This Row],[Final Meter Reading (km) ]]-Table1[[#This Row],[Initial Meter Reading (km) ]]</f>
        <v>0</v>
      </c>
      <c r="M3765" s="174">
        <f>IF(ISBLANK(Table1[[#This Row],[Fuel Used (in liters)]]),,Table1[[#This Row],[Distance Travelled (km)]]/Table1[[#This Row],[Fuel Used (in liters)]])</f>
        <v>0</v>
      </c>
    </row>
    <row r="3766" spans="2:13">
      <c r="B3766">
        <f>IF(ISBLANK(Table1[[#This Row],[Date]]), ,MONTH(Table1[[#This Row],[Date]]))</f>
        <v>0</v>
      </c>
      <c r="K3766" s="19">
        <f>Table1[[#This Row],[Final Meter Reading (km) ]]-Table1[[#This Row],[Initial Meter Reading (km) ]]</f>
        <v>0</v>
      </c>
      <c r="M3766" s="174">
        <f>IF(ISBLANK(Table1[[#This Row],[Fuel Used (in liters)]]),,Table1[[#This Row],[Distance Travelled (km)]]/Table1[[#This Row],[Fuel Used (in liters)]])</f>
        <v>0</v>
      </c>
    </row>
    <row r="3767" spans="2:13">
      <c r="B3767">
        <f>IF(ISBLANK(Table1[[#This Row],[Date]]), ,MONTH(Table1[[#This Row],[Date]]))</f>
        <v>0</v>
      </c>
      <c r="K3767" s="19">
        <f>Table1[[#This Row],[Final Meter Reading (km) ]]-Table1[[#This Row],[Initial Meter Reading (km) ]]</f>
        <v>0</v>
      </c>
      <c r="M3767" s="174">
        <f>IF(ISBLANK(Table1[[#This Row],[Fuel Used (in liters)]]),,Table1[[#This Row],[Distance Travelled (km)]]/Table1[[#This Row],[Fuel Used (in liters)]])</f>
        <v>0</v>
      </c>
    </row>
    <row r="3768" spans="2:13">
      <c r="B3768">
        <f>IF(ISBLANK(Table1[[#This Row],[Date]]), ,MONTH(Table1[[#This Row],[Date]]))</f>
        <v>0</v>
      </c>
      <c r="K3768" s="19">
        <f>Table1[[#This Row],[Final Meter Reading (km) ]]-Table1[[#This Row],[Initial Meter Reading (km) ]]</f>
        <v>0</v>
      </c>
      <c r="M3768" s="174">
        <f>IF(ISBLANK(Table1[[#This Row],[Fuel Used (in liters)]]),,Table1[[#This Row],[Distance Travelled (km)]]/Table1[[#This Row],[Fuel Used (in liters)]])</f>
        <v>0</v>
      </c>
    </row>
    <row r="3769" spans="2:13">
      <c r="B3769">
        <f>IF(ISBLANK(Table1[[#This Row],[Date]]), ,MONTH(Table1[[#This Row],[Date]]))</f>
        <v>0</v>
      </c>
      <c r="K3769" s="19">
        <f>Table1[[#This Row],[Final Meter Reading (km) ]]-Table1[[#This Row],[Initial Meter Reading (km) ]]</f>
        <v>0</v>
      </c>
      <c r="M3769" s="174">
        <f>IF(ISBLANK(Table1[[#This Row],[Fuel Used (in liters)]]),,Table1[[#This Row],[Distance Travelled (km)]]/Table1[[#This Row],[Fuel Used (in liters)]])</f>
        <v>0</v>
      </c>
    </row>
    <row r="3770" spans="2:13">
      <c r="B3770">
        <f>IF(ISBLANK(Table1[[#This Row],[Date]]), ,MONTH(Table1[[#This Row],[Date]]))</f>
        <v>0</v>
      </c>
      <c r="K3770" s="19">
        <f>Table1[[#This Row],[Final Meter Reading (km) ]]-Table1[[#This Row],[Initial Meter Reading (km) ]]</f>
        <v>0</v>
      </c>
      <c r="M3770" s="174">
        <f>IF(ISBLANK(Table1[[#This Row],[Fuel Used (in liters)]]),,Table1[[#This Row],[Distance Travelled (km)]]/Table1[[#This Row],[Fuel Used (in liters)]])</f>
        <v>0</v>
      </c>
    </row>
    <row r="3771" spans="2:13">
      <c r="B3771">
        <f>IF(ISBLANK(Table1[[#This Row],[Date]]), ,MONTH(Table1[[#This Row],[Date]]))</f>
        <v>0</v>
      </c>
      <c r="K3771" s="19">
        <f>Table1[[#This Row],[Final Meter Reading (km) ]]-Table1[[#This Row],[Initial Meter Reading (km) ]]</f>
        <v>0</v>
      </c>
      <c r="M3771" s="174">
        <f>IF(ISBLANK(Table1[[#This Row],[Fuel Used (in liters)]]),,Table1[[#This Row],[Distance Travelled (km)]]/Table1[[#This Row],[Fuel Used (in liters)]])</f>
        <v>0</v>
      </c>
    </row>
    <row r="3772" spans="2:13">
      <c r="B3772">
        <f>IF(ISBLANK(Table1[[#This Row],[Date]]), ,MONTH(Table1[[#This Row],[Date]]))</f>
        <v>0</v>
      </c>
      <c r="K3772" s="19">
        <f>Table1[[#This Row],[Final Meter Reading (km) ]]-Table1[[#This Row],[Initial Meter Reading (km) ]]</f>
        <v>0</v>
      </c>
      <c r="M3772" s="174">
        <f>IF(ISBLANK(Table1[[#This Row],[Fuel Used (in liters)]]),,Table1[[#This Row],[Distance Travelled (km)]]/Table1[[#This Row],[Fuel Used (in liters)]])</f>
        <v>0</v>
      </c>
    </row>
    <row r="3773" spans="2:13">
      <c r="B3773">
        <f>IF(ISBLANK(Table1[[#This Row],[Date]]), ,MONTH(Table1[[#This Row],[Date]]))</f>
        <v>0</v>
      </c>
      <c r="K3773" s="19">
        <f>Table1[[#This Row],[Final Meter Reading (km) ]]-Table1[[#This Row],[Initial Meter Reading (km) ]]</f>
        <v>0</v>
      </c>
      <c r="M3773" s="174">
        <f>IF(ISBLANK(Table1[[#This Row],[Fuel Used (in liters)]]),,Table1[[#This Row],[Distance Travelled (km)]]/Table1[[#This Row],[Fuel Used (in liters)]])</f>
        <v>0</v>
      </c>
    </row>
    <row r="3774" spans="2:13">
      <c r="B3774">
        <f>IF(ISBLANK(Table1[[#This Row],[Date]]), ,MONTH(Table1[[#This Row],[Date]]))</f>
        <v>0</v>
      </c>
      <c r="K3774" s="19">
        <f>Table1[[#This Row],[Final Meter Reading (km) ]]-Table1[[#This Row],[Initial Meter Reading (km) ]]</f>
        <v>0</v>
      </c>
      <c r="M3774" s="174">
        <f>IF(ISBLANK(Table1[[#This Row],[Fuel Used (in liters)]]),,Table1[[#This Row],[Distance Travelled (km)]]/Table1[[#This Row],[Fuel Used (in liters)]])</f>
        <v>0</v>
      </c>
    </row>
    <row r="3775" spans="2:13">
      <c r="B3775">
        <f>IF(ISBLANK(Table1[[#This Row],[Date]]), ,MONTH(Table1[[#This Row],[Date]]))</f>
        <v>0</v>
      </c>
      <c r="K3775" s="19">
        <f>Table1[[#This Row],[Final Meter Reading (km) ]]-Table1[[#This Row],[Initial Meter Reading (km) ]]</f>
        <v>0</v>
      </c>
      <c r="M3775" s="174">
        <f>IF(ISBLANK(Table1[[#This Row],[Fuel Used (in liters)]]),,Table1[[#This Row],[Distance Travelled (km)]]/Table1[[#This Row],[Fuel Used (in liters)]])</f>
        <v>0</v>
      </c>
    </row>
    <row r="3776" spans="2:13">
      <c r="B3776">
        <f>IF(ISBLANK(Table1[[#This Row],[Date]]), ,MONTH(Table1[[#This Row],[Date]]))</f>
        <v>0</v>
      </c>
      <c r="K3776" s="19">
        <f>Table1[[#This Row],[Final Meter Reading (km) ]]-Table1[[#This Row],[Initial Meter Reading (km) ]]</f>
        <v>0</v>
      </c>
      <c r="M3776" s="174">
        <f>IF(ISBLANK(Table1[[#This Row],[Fuel Used (in liters)]]),,Table1[[#This Row],[Distance Travelled (km)]]/Table1[[#This Row],[Fuel Used (in liters)]])</f>
        <v>0</v>
      </c>
    </row>
    <row r="3777" spans="2:13">
      <c r="B3777">
        <f>IF(ISBLANK(Table1[[#This Row],[Date]]), ,MONTH(Table1[[#This Row],[Date]]))</f>
        <v>0</v>
      </c>
      <c r="K3777" s="19">
        <f>Table1[[#This Row],[Final Meter Reading (km) ]]-Table1[[#This Row],[Initial Meter Reading (km) ]]</f>
        <v>0</v>
      </c>
      <c r="M3777" s="174">
        <f>IF(ISBLANK(Table1[[#This Row],[Fuel Used (in liters)]]),,Table1[[#This Row],[Distance Travelled (km)]]/Table1[[#This Row],[Fuel Used (in liters)]])</f>
        <v>0</v>
      </c>
    </row>
    <row r="3778" spans="2:13">
      <c r="B3778">
        <f>IF(ISBLANK(Table1[[#This Row],[Date]]), ,MONTH(Table1[[#This Row],[Date]]))</f>
        <v>0</v>
      </c>
      <c r="K3778" s="19">
        <f>Table1[[#This Row],[Final Meter Reading (km) ]]-Table1[[#This Row],[Initial Meter Reading (km) ]]</f>
        <v>0</v>
      </c>
      <c r="M3778" s="174">
        <f>IF(ISBLANK(Table1[[#This Row],[Fuel Used (in liters)]]),,Table1[[#This Row],[Distance Travelled (km)]]/Table1[[#This Row],[Fuel Used (in liters)]])</f>
        <v>0</v>
      </c>
    </row>
    <row r="3779" spans="2:13">
      <c r="B3779">
        <f>IF(ISBLANK(Table1[[#This Row],[Date]]), ,MONTH(Table1[[#This Row],[Date]]))</f>
        <v>0</v>
      </c>
      <c r="K3779" s="19">
        <f>Table1[[#This Row],[Final Meter Reading (km) ]]-Table1[[#This Row],[Initial Meter Reading (km) ]]</f>
        <v>0</v>
      </c>
      <c r="M3779" s="174">
        <f>IF(ISBLANK(Table1[[#This Row],[Fuel Used (in liters)]]),,Table1[[#This Row],[Distance Travelled (km)]]/Table1[[#This Row],[Fuel Used (in liters)]])</f>
        <v>0</v>
      </c>
    </row>
    <row r="3780" spans="2:13">
      <c r="B3780">
        <f>IF(ISBLANK(Table1[[#This Row],[Date]]), ,MONTH(Table1[[#This Row],[Date]]))</f>
        <v>0</v>
      </c>
      <c r="K3780" s="19">
        <f>Table1[[#This Row],[Final Meter Reading (km) ]]-Table1[[#This Row],[Initial Meter Reading (km) ]]</f>
        <v>0</v>
      </c>
      <c r="M3780" s="174">
        <f>IF(ISBLANK(Table1[[#This Row],[Fuel Used (in liters)]]),,Table1[[#This Row],[Distance Travelled (km)]]/Table1[[#This Row],[Fuel Used (in liters)]])</f>
        <v>0</v>
      </c>
    </row>
    <row r="3781" spans="2:13">
      <c r="B3781">
        <f>IF(ISBLANK(Table1[[#This Row],[Date]]), ,MONTH(Table1[[#This Row],[Date]]))</f>
        <v>0</v>
      </c>
      <c r="K3781" s="19">
        <f>Table1[[#This Row],[Final Meter Reading (km) ]]-Table1[[#This Row],[Initial Meter Reading (km) ]]</f>
        <v>0</v>
      </c>
      <c r="M3781" s="174">
        <f>IF(ISBLANK(Table1[[#This Row],[Fuel Used (in liters)]]),,Table1[[#This Row],[Distance Travelled (km)]]/Table1[[#This Row],[Fuel Used (in liters)]])</f>
        <v>0</v>
      </c>
    </row>
    <row r="3782" spans="2:13">
      <c r="B3782">
        <f>IF(ISBLANK(Table1[[#This Row],[Date]]), ,MONTH(Table1[[#This Row],[Date]]))</f>
        <v>0</v>
      </c>
      <c r="K3782" s="19">
        <f>Table1[[#This Row],[Final Meter Reading (km) ]]-Table1[[#This Row],[Initial Meter Reading (km) ]]</f>
        <v>0</v>
      </c>
      <c r="M3782" s="174">
        <f>IF(ISBLANK(Table1[[#This Row],[Fuel Used (in liters)]]),,Table1[[#This Row],[Distance Travelled (km)]]/Table1[[#This Row],[Fuel Used (in liters)]])</f>
        <v>0</v>
      </c>
    </row>
    <row r="3783" spans="2:13">
      <c r="B3783">
        <f>IF(ISBLANK(Table1[[#This Row],[Date]]), ,MONTH(Table1[[#This Row],[Date]]))</f>
        <v>0</v>
      </c>
      <c r="K3783" s="19">
        <f>Table1[[#This Row],[Final Meter Reading (km) ]]-Table1[[#This Row],[Initial Meter Reading (km) ]]</f>
        <v>0</v>
      </c>
      <c r="M3783" s="174">
        <f>IF(ISBLANK(Table1[[#This Row],[Fuel Used (in liters)]]),,Table1[[#This Row],[Distance Travelled (km)]]/Table1[[#This Row],[Fuel Used (in liters)]])</f>
        <v>0</v>
      </c>
    </row>
    <row r="3784" spans="2:13">
      <c r="B3784">
        <f>IF(ISBLANK(Table1[[#This Row],[Date]]), ,MONTH(Table1[[#This Row],[Date]]))</f>
        <v>0</v>
      </c>
      <c r="K3784" s="19">
        <f>Table1[[#This Row],[Final Meter Reading (km) ]]-Table1[[#This Row],[Initial Meter Reading (km) ]]</f>
        <v>0</v>
      </c>
      <c r="M3784" s="174">
        <f>IF(ISBLANK(Table1[[#This Row],[Fuel Used (in liters)]]),,Table1[[#This Row],[Distance Travelled (km)]]/Table1[[#This Row],[Fuel Used (in liters)]])</f>
        <v>0</v>
      </c>
    </row>
    <row r="3785" spans="2:13">
      <c r="B3785">
        <f>IF(ISBLANK(Table1[[#This Row],[Date]]), ,MONTH(Table1[[#This Row],[Date]]))</f>
        <v>0</v>
      </c>
      <c r="K3785" s="19">
        <f>Table1[[#This Row],[Final Meter Reading (km) ]]-Table1[[#This Row],[Initial Meter Reading (km) ]]</f>
        <v>0</v>
      </c>
      <c r="M3785" s="174">
        <f>IF(ISBLANK(Table1[[#This Row],[Fuel Used (in liters)]]),,Table1[[#This Row],[Distance Travelled (km)]]/Table1[[#This Row],[Fuel Used (in liters)]])</f>
        <v>0</v>
      </c>
    </row>
    <row r="3786" spans="2:13">
      <c r="B3786">
        <f>IF(ISBLANK(Table1[[#This Row],[Date]]), ,MONTH(Table1[[#This Row],[Date]]))</f>
        <v>0</v>
      </c>
      <c r="K3786" s="19">
        <f>Table1[[#This Row],[Final Meter Reading (km) ]]-Table1[[#This Row],[Initial Meter Reading (km) ]]</f>
        <v>0</v>
      </c>
      <c r="M3786" s="174">
        <f>IF(ISBLANK(Table1[[#This Row],[Fuel Used (in liters)]]),,Table1[[#This Row],[Distance Travelled (km)]]/Table1[[#This Row],[Fuel Used (in liters)]])</f>
        <v>0</v>
      </c>
    </row>
    <row r="3787" spans="2:13">
      <c r="B3787">
        <f>IF(ISBLANK(Table1[[#This Row],[Date]]), ,MONTH(Table1[[#This Row],[Date]]))</f>
        <v>0</v>
      </c>
      <c r="K3787" s="19">
        <f>Table1[[#This Row],[Final Meter Reading (km) ]]-Table1[[#This Row],[Initial Meter Reading (km) ]]</f>
        <v>0</v>
      </c>
      <c r="M3787" s="174">
        <f>IF(ISBLANK(Table1[[#This Row],[Fuel Used (in liters)]]),,Table1[[#This Row],[Distance Travelled (km)]]/Table1[[#This Row],[Fuel Used (in liters)]])</f>
        <v>0</v>
      </c>
    </row>
    <row r="3788" spans="2:13">
      <c r="B3788">
        <f>IF(ISBLANK(Table1[[#This Row],[Date]]), ,MONTH(Table1[[#This Row],[Date]]))</f>
        <v>0</v>
      </c>
      <c r="K3788" s="19">
        <f>Table1[[#This Row],[Final Meter Reading (km) ]]-Table1[[#This Row],[Initial Meter Reading (km) ]]</f>
        <v>0</v>
      </c>
      <c r="M3788" s="174">
        <f>IF(ISBLANK(Table1[[#This Row],[Fuel Used (in liters)]]),,Table1[[#This Row],[Distance Travelled (km)]]/Table1[[#This Row],[Fuel Used (in liters)]])</f>
        <v>0</v>
      </c>
    </row>
    <row r="3789" spans="2:13">
      <c r="B3789">
        <f>IF(ISBLANK(Table1[[#This Row],[Date]]), ,MONTH(Table1[[#This Row],[Date]]))</f>
        <v>0</v>
      </c>
      <c r="K3789" s="19">
        <f>Table1[[#This Row],[Final Meter Reading (km) ]]-Table1[[#This Row],[Initial Meter Reading (km) ]]</f>
        <v>0</v>
      </c>
      <c r="M3789" s="174">
        <f>IF(ISBLANK(Table1[[#This Row],[Fuel Used (in liters)]]),,Table1[[#This Row],[Distance Travelled (km)]]/Table1[[#This Row],[Fuel Used (in liters)]])</f>
        <v>0</v>
      </c>
    </row>
    <row r="3790" spans="2:13">
      <c r="B3790">
        <f>IF(ISBLANK(Table1[[#This Row],[Date]]), ,MONTH(Table1[[#This Row],[Date]]))</f>
        <v>0</v>
      </c>
      <c r="K3790" s="19">
        <f>Table1[[#This Row],[Final Meter Reading (km) ]]-Table1[[#This Row],[Initial Meter Reading (km) ]]</f>
        <v>0</v>
      </c>
      <c r="M3790" s="174">
        <f>IF(ISBLANK(Table1[[#This Row],[Fuel Used (in liters)]]),,Table1[[#This Row],[Distance Travelled (km)]]/Table1[[#This Row],[Fuel Used (in liters)]])</f>
        <v>0</v>
      </c>
    </row>
    <row r="3791" spans="2:13">
      <c r="B3791">
        <f>IF(ISBLANK(Table1[[#This Row],[Date]]), ,MONTH(Table1[[#This Row],[Date]]))</f>
        <v>0</v>
      </c>
      <c r="K3791" s="19">
        <f>Table1[[#This Row],[Final Meter Reading (km) ]]-Table1[[#This Row],[Initial Meter Reading (km) ]]</f>
        <v>0</v>
      </c>
      <c r="M3791" s="174">
        <f>IF(ISBLANK(Table1[[#This Row],[Fuel Used (in liters)]]),,Table1[[#This Row],[Distance Travelled (km)]]/Table1[[#This Row],[Fuel Used (in liters)]])</f>
        <v>0</v>
      </c>
    </row>
    <row r="3792" spans="2:13">
      <c r="B3792">
        <f>IF(ISBLANK(Table1[[#This Row],[Date]]), ,MONTH(Table1[[#This Row],[Date]]))</f>
        <v>0</v>
      </c>
      <c r="K3792" s="19">
        <f>Table1[[#This Row],[Final Meter Reading (km) ]]-Table1[[#This Row],[Initial Meter Reading (km) ]]</f>
        <v>0</v>
      </c>
      <c r="M3792" s="174">
        <f>IF(ISBLANK(Table1[[#This Row],[Fuel Used (in liters)]]),,Table1[[#This Row],[Distance Travelled (km)]]/Table1[[#This Row],[Fuel Used (in liters)]])</f>
        <v>0</v>
      </c>
    </row>
    <row r="3793" spans="2:13">
      <c r="B3793">
        <f>IF(ISBLANK(Table1[[#This Row],[Date]]), ,MONTH(Table1[[#This Row],[Date]]))</f>
        <v>0</v>
      </c>
      <c r="K3793" s="19">
        <f>Table1[[#This Row],[Final Meter Reading (km) ]]-Table1[[#This Row],[Initial Meter Reading (km) ]]</f>
        <v>0</v>
      </c>
      <c r="M3793" s="174">
        <f>IF(ISBLANK(Table1[[#This Row],[Fuel Used (in liters)]]),,Table1[[#This Row],[Distance Travelled (km)]]/Table1[[#This Row],[Fuel Used (in liters)]])</f>
        <v>0</v>
      </c>
    </row>
    <row r="3794" spans="2:13">
      <c r="B3794">
        <f>IF(ISBLANK(Table1[[#This Row],[Date]]), ,MONTH(Table1[[#This Row],[Date]]))</f>
        <v>0</v>
      </c>
      <c r="K3794" s="19">
        <f>Table1[[#This Row],[Final Meter Reading (km) ]]-Table1[[#This Row],[Initial Meter Reading (km) ]]</f>
        <v>0</v>
      </c>
      <c r="M3794" s="174">
        <f>IF(ISBLANK(Table1[[#This Row],[Fuel Used (in liters)]]),,Table1[[#This Row],[Distance Travelled (km)]]/Table1[[#This Row],[Fuel Used (in liters)]])</f>
        <v>0</v>
      </c>
    </row>
    <row r="3795" spans="2:13">
      <c r="B3795">
        <f>IF(ISBLANK(Table1[[#This Row],[Date]]), ,MONTH(Table1[[#This Row],[Date]]))</f>
        <v>0</v>
      </c>
      <c r="K3795" s="19">
        <f>Table1[[#This Row],[Final Meter Reading (km) ]]-Table1[[#This Row],[Initial Meter Reading (km) ]]</f>
        <v>0</v>
      </c>
      <c r="M3795" s="174">
        <f>IF(ISBLANK(Table1[[#This Row],[Fuel Used (in liters)]]),,Table1[[#This Row],[Distance Travelled (km)]]/Table1[[#This Row],[Fuel Used (in liters)]])</f>
        <v>0</v>
      </c>
    </row>
    <row r="3796" spans="2:13">
      <c r="B3796">
        <f>IF(ISBLANK(Table1[[#This Row],[Date]]), ,MONTH(Table1[[#This Row],[Date]]))</f>
        <v>0</v>
      </c>
      <c r="K3796" s="19">
        <f>Table1[[#This Row],[Final Meter Reading (km) ]]-Table1[[#This Row],[Initial Meter Reading (km) ]]</f>
        <v>0</v>
      </c>
      <c r="M3796" s="174">
        <f>IF(ISBLANK(Table1[[#This Row],[Fuel Used (in liters)]]),,Table1[[#This Row],[Distance Travelled (km)]]/Table1[[#This Row],[Fuel Used (in liters)]])</f>
        <v>0</v>
      </c>
    </row>
    <row r="3797" spans="2:13">
      <c r="B3797">
        <f>IF(ISBLANK(Table1[[#This Row],[Date]]), ,MONTH(Table1[[#This Row],[Date]]))</f>
        <v>0</v>
      </c>
      <c r="K3797" s="19">
        <f>Table1[[#This Row],[Final Meter Reading (km) ]]-Table1[[#This Row],[Initial Meter Reading (km) ]]</f>
        <v>0</v>
      </c>
      <c r="M3797" s="174">
        <f>IF(ISBLANK(Table1[[#This Row],[Fuel Used (in liters)]]),,Table1[[#This Row],[Distance Travelled (km)]]/Table1[[#This Row],[Fuel Used (in liters)]])</f>
        <v>0</v>
      </c>
    </row>
    <row r="3798" spans="2:13">
      <c r="B3798">
        <f>IF(ISBLANK(Table1[[#This Row],[Date]]), ,MONTH(Table1[[#This Row],[Date]]))</f>
        <v>0</v>
      </c>
      <c r="K3798" s="19">
        <f>Table1[[#This Row],[Final Meter Reading (km) ]]-Table1[[#This Row],[Initial Meter Reading (km) ]]</f>
        <v>0</v>
      </c>
      <c r="M3798" s="174">
        <f>IF(ISBLANK(Table1[[#This Row],[Fuel Used (in liters)]]),,Table1[[#This Row],[Distance Travelled (km)]]/Table1[[#This Row],[Fuel Used (in liters)]])</f>
        <v>0</v>
      </c>
    </row>
    <row r="3799" spans="2:13">
      <c r="B3799">
        <f>IF(ISBLANK(Table1[[#This Row],[Date]]), ,MONTH(Table1[[#This Row],[Date]]))</f>
        <v>0</v>
      </c>
      <c r="K3799" s="19">
        <f>Table1[[#This Row],[Final Meter Reading (km) ]]-Table1[[#This Row],[Initial Meter Reading (km) ]]</f>
        <v>0</v>
      </c>
      <c r="M3799" s="174">
        <f>IF(ISBLANK(Table1[[#This Row],[Fuel Used (in liters)]]),,Table1[[#This Row],[Distance Travelled (km)]]/Table1[[#This Row],[Fuel Used (in liters)]])</f>
        <v>0</v>
      </c>
    </row>
    <row r="3800" spans="2:13">
      <c r="B3800">
        <f>IF(ISBLANK(Table1[[#This Row],[Date]]), ,MONTH(Table1[[#This Row],[Date]]))</f>
        <v>0</v>
      </c>
      <c r="K3800" s="19">
        <f>Table1[[#This Row],[Final Meter Reading (km) ]]-Table1[[#This Row],[Initial Meter Reading (km) ]]</f>
        <v>0</v>
      </c>
      <c r="M3800" s="174">
        <f>IF(ISBLANK(Table1[[#This Row],[Fuel Used (in liters)]]),,Table1[[#This Row],[Distance Travelled (km)]]/Table1[[#This Row],[Fuel Used (in liters)]])</f>
        <v>0</v>
      </c>
    </row>
    <row r="3801" spans="2:13">
      <c r="B3801">
        <f>IF(ISBLANK(Table1[[#This Row],[Date]]), ,MONTH(Table1[[#This Row],[Date]]))</f>
        <v>0</v>
      </c>
      <c r="K3801" s="19">
        <f>Table1[[#This Row],[Final Meter Reading (km) ]]-Table1[[#This Row],[Initial Meter Reading (km) ]]</f>
        <v>0</v>
      </c>
      <c r="M3801" s="174">
        <f>IF(ISBLANK(Table1[[#This Row],[Fuel Used (in liters)]]),,Table1[[#This Row],[Distance Travelled (km)]]/Table1[[#This Row],[Fuel Used (in liters)]])</f>
        <v>0</v>
      </c>
    </row>
    <row r="3802" spans="2:13">
      <c r="B3802">
        <f>IF(ISBLANK(Table1[[#This Row],[Date]]), ,MONTH(Table1[[#This Row],[Date]]))</f>
        <v>0</v>
      </c>
      <c r="K3802" s="19">
        <f>Table1[[#This Row],[Final Meter Reading (km) ]]-Table1[[#This Row],[Initial Meter Reading (km) ]]</f>
        <v>0</v>
      </c>
      <c r="M3802" s="174">
        <f>IF(ISBLANK(Table1[[#This Row],[Fuel Used (in liters)]]),,Table1[[#This Row],[Distance Travelled (km)]]/Table1[[#This Row],[Fuel Used (in liters)]])</f>
        <v>0</v>
      </c>
    </row>
    <row r="3803" spans="2:13">
      <c r="B3803">
        <f>IF(ISBLANK(Table1[[#This Row],[Date]]), ,MONTH(Table1[[#This Row],[Date]]))</f>
        <v>0</v>
      </c>
      <c r="K3803" s="19">
        <f>Table1[[#This Row],[Final Meter Reading (km) ]]-Table1[[#This Row],[Initial Meter Reading (km) ]]</f>
        <v>0</v>
      </c>
      <c r="M3803" s="174">
        <f>IF(ISBLANK(Table1[[#This Row],[Fuel Used (in liters)]]),,Table1[[#This Row],[Distance Travelled (km)]]/Table1[[#This Row],[Fuel Used (in liters)]])</f>
        <v>0</v>
      </c>
    </row>
    <row r="3804" spans="2:13">
      <c r="B3804">
        <f>IF(ISBLANK(Table1[[#This Row],[Date]]), ,MONTH(Table1[[#This Row],[Date]]))</f>
        <v>0</v>
      </c>
      <c r="K3804" s="19">
        <f>Table1[[#This Row],[Final Meter Reading (km) ]]-Table1[[#This Row],[Initial Meter Reading (km) ]]</f>
        <v>0</v>
      </c>
      <c r="M3804" s="174">
        <f>IF(ISBLANK(Table1[[#This Row],[Fuel Used (in liters)]]),,Table1[[#This Row],[Distance Travelled (km)]]/Table1[[#This Row],[Fuel Used (in liters)]])</f>
        <v>0</v>
      </c>
    </row>
    <row r="3805" spans="2:13">
      <c r="B3805">
        <f>IF(ISBLANK(Table1[[#This Row],[Date]]), ,MONTH(Table1[[#This Row],[Date]]))</f>
        <v>0</v>
      </c>
      <c r="K3805" s="19">
        <f>Table1[[#This Row],[Final Meter Reading (km) ]]-Table1[[#This Row],[Initial Meter Reading (km) ]]</f>
        <v>0</v>
      </c>
      <c r="M3805" s="174">
        <f>IF(ISBLANK(Table1[[#This Row],[Fuel Used (in liters)]]),,Table1[[#This Row],[Distance Travelled (km)]]/Table1[[#This Row],[Fuel Used (in liters)]])</f>
        <v>0</v>
      </c>
    </row>
    <row r="3806" spans="2:13">
      <c r="B3806">
        <f>IF(ISBLANK(Table1[[#This Row],[Date]]), ,MONTH(Table1[[#This Row],[Date]]))</f>
        <v>0</v>
      </c>
      <c r="K3806" s="19">
        <f>Table1[[#This Row],[Final Meter Reading (km) ]]-Table1[[#This Row],[Initial Meter Reading (km) ]]</f>
        <v>0</v>
      </c>
      <c r="M3806" s="174">
        <f>IF(ISBLANK(Table1[[#This Row],[Fuel Used (in liters)]]),,Table1[[#This Row],[Distance Travelled (km)]]/Table1[[#This Row],[Fuel Used (in liters)]])</f>
        <v>0</v>
      </c>
    </row>
    <row r="3807" spans="2:13">
      <c r="B3807">
        <f>IF(ISBLANK(Table1[[#This Row],[Date]]), ,MONTH(Table1[[#This Row],[Date]]))</f>
        <v>0</v>
      </c>
      <c r="K3807" s="19">
        <f>Table1[[#This Row],[Final Meter Reading (km) ]]-Table1[[#This Row],[Initial Meter Reading (km) ]]</f>
        <v>0</v>
      </c>
      <c r="M3807" s="174">
        <f>IF(ISBLANK(Table1[[#This Row],[Fuel Used (in liters)]]),,Table1[[#This Row],[Distance Travelled (km)]]/Table1[[#This Row],[Fuel Used (in liters)]])</f>
        <v>0</v>
      </c>
    </row>
    <row r="3808" spans="2:13">
      <c r="B3808">
        <f>IF(ISBLANK(Table1[[#This Row],[Date]]), ,MONTH(Table1[[#This Row],[Date]]))</f>
        <v>0</v>
      </c>
      <c r="K3808" s="19">
        <f>Table1[[#This Row],[Final Meter Reading (km) ]]-Table1[[#This Row],[Initial Meter Reading (km) ]]</f>
        <v>0</v>
      </c>
      <c r="M3808" s="174">
        <f>IF(ISBLANK(Table1[[#This Row],[Fuel Used (in liters)]]),,Table1[[#This Row],[Distance Travelled (km)]]/Table1[[#This Row],[Fuel Used (in liters)]])</f>
        <v>0</v>
      </c>
    </row>
    <row r="3809" spans="2:13">
      <c r="B3809">
        <f>IF(ISBLANK(Table1[[#This Row],[Date]]), ,MONTH(Table1[[#This Row],[Date]]))</f>
        <v>0</v>
      </c>
      <c r="K3809" s="19">
        <f>Table1[[#This Row],[Final Meter Reading (km) ]]-Table1[[#This Row],[Initial Meter Reading (km) ]]</f>
        <v>0</v>
      </c>
      <c r="M3809" s="174">
        <f>IF(ISBLANK(Table1[[#This Row],[Fuel Used (in liters)]]),,Table1[[#This Row],[Distance Travelled (km)]]/Table1[[#This Row],[Fuel Used (in liters)]])</f>
        <v>0</v>
      </c>
    </row>
    <row r="3810" spans="2:13">
      <c r="B3810">
        <f>IF(ISBLANK(Table1[[#This Row],[Date]]), ,MONTH(Table1[[#This Row],[Date]]))</f>
        <v>0</v>
      </c>
      <c r="K3810" s="19">
        <f>Table1[[#This Row],[Final Meter Reading (km) ]]-Table1[[#This Row],[Initial Meter Reading (km) ]]</f>
        <v>0</v>
      </c>
      <c r="M3810" s="174">
        <f>IF(ISBLANK(Table1[[#This Row],[Fuel Used (in liters)]]),,Table1[[#This Row],[Distance Travelled (km)]]/Table1[[#This Row],[Fuel Used (in liters)]])</f>
        <v>0</v>
      </c>
    </row>
    <row r="3811" spans="2:13">
      <c r="B3811">
        <f>IF(ISBLANK(Table1[[#This Row],[Date]]), ,MONTH(Table1[[#This Row],[Date]]))</f>
        <v>0</v>
      </c>
      <c r="K3811" s="19">
        <f>Table1[[#This Row],[Final Meter Reading (km) ]]-Table1[[#This Row],[Initial Meter Reading (km) ]]</f>
        <v>0</v>
      </c>
      <c r="M3811" s="174">
        <f>IF(ISBLANK(Table1[[#This Row],[Fuel Used (in liters)]]),,Table1[[#This Row],[Distance Travelled (km)]]/Table1[[#This Row],[Fuel Used (in liters)]])</f>
        <v>0</v>
      </c>
    </row>
    <row r="3812" spans="2:13">
      <c r="B3812">
        <f>IF(ISBLANK(Table1[[#This Row],[Date]]), ,MONTH(Table1[[#This Row],[Date]]))</f>
        <v>0</v>
      </c>
      <c r="K3812" s="19">
        <f>Table1[[#This Row],[Final Meter Reading (km) ]]-Table1[[#This Row],[Initial Meter Reading (km) ]]</f>
        <v>0</v>
      </c>
      <c r="M3812" s="174">
        <f>IF(ISBLANK(Table1[[#This Row],[Fuel Used (in liters)]]),,Table1[[#This Row],[Distance Travelled (km)]]/Table1[[#This Row],[Fuel Used (in liters)]])</f>
        <v>0</v>
      </c>
    </row>
    <row r="3813" spans="2:13">
      <c r="B3813">
        <f>IF(ISBLANK(Table1[[#This Row],[Date]]), ,MONTH(Table1[[#This Row],[Date]]))</f>
        <v>0</v>
      </c>
      <c r="K3813" s="19">
        <f>Table1[[#This Row],[Final Meter Reading (km) ]]-Table1[[#This Row],[Initial Meter Reading (km) ]]</f>
        <v>0</v>
      </c>
      <c r="M3813" s="174">
        <f>IF(ISBLANK(Table1[[#This Row],[Fuel Used (in liters)]]),,Table1[[#This Row],[Distance Travelled (km)]]/Table1[[#This Row],[Fuel Used (in liters)]])</f>
        <v>0</v>
      </c>
    </row>
    <row r="3814" spans="2:13">
      <c r="B3814">
        <f>IF(ISBLANK(Table1[[#This Row],[Date]]), ,MONTH(Table1[[#This Row],[Date]]))</f>
        <v>0</v>
      </c>
      <c r="K3814" s="19">
        <f>Table1[[#This Row],[Final Meter Reading (km) ]]-Table1[[#This Row],[Initial Meter Reading (km) ]]</f>
        <v>0</v>
      </c>
      <c r="M3814" s="174">
        <f>IF(ISBLANK(Table1[[#This Row],[Fuel Used (in liters)]]),,Table1[[#This Row],[Distance Travelled (km)]]/Table1[[#This Row],[Fuel Used (in liters)]])</f>
        <v>0</v>
      </c>
    </row>
    <row r="3815" spans="2:13">
      <c r="B3815">
        <f>IF(ISBLANK(Table1[[#This Row],[Date]]), ,MONTH(Table1[[#This Row],[Date]]))</f>
        <v>0</v>
      </c>
      <c r="K3815" s="19">
        <f>Table1[[#This Row],[Final Meter Reading (km) ]]-Table1[[#This Row],[Initial Meter Reading (km) ]]</f>
        <v>0</v>
      </c>
      <c r="M3815" s="174">
        <f>IF(ISBLANK(Table1[[#This Row],[Fuel Used (in liters)]]),,Table1[[#This Row],[Distance Travelled (km)]]/Table1[[#This Row],[Fuel Used (in liters)]])</f>
        <v>0</v>
      </c>
    </row>
    <row r="3816" spans="2:13">
      <c r="B3816">
        <f>IF(ISBLANK(Table1[[#This Row],[Date]]), ,MONTH(Table1[[#This Row],[Date]]))</f>
        <v>0</v>
      </c>
      <c r="K3816" s="19">
        <f>Table1[[#This Row],[Final Meter Reading (km) ]]-Table1[[#This Row],[Initial Meter Reading (km) ]]</f>
        <v>0</v>
      </c>
      <c r="M3816" s="174">
        <f>IF(ISBLANK(Table1[[#This Row],[Fuel Used (in liters)]]),,Table1[[#This Row],[Distance Travelled (km)]]/Table1[[#This Row],[Fuel Used (in liters)]])</f>
        <v>0</v>
      </c>
    </row>
    <row r="3817" spans="2:13">
      <c r="B3817">
        <f>IF(ISBLANK(Table1[[#This Row],[Date]]), ,MONTH(Table1[[#This Row],[Date]]))</f>
        <v>0</v>
      </c>
      <c r="K3817" s="19">
        <f>Table1[[#This Row],[Final Meter Reading (km) ]]-Table1[[#This Row],[Initial Meter Reading (km) ]]</f>
        <v>0</v>
      </c>
      <c r="M3817" s="174">
        <f>IF(ISBLANK(Table1[[#This Row],[Fuel Used (in liters)]]),,Table1[[#This Row],[Distance Travelled (km)]]/Table1[[#This Row],[Fuel Used (in liters)]])</f>
        <v>0</v>
      </c>
    </row>
    <row r="3818" spans="2:13">
      <c r="B3818">
        <f>IF(ISBLANK(Table1[[#This Row],[Date]]), ,MONTH(Table1[[#This Row],[Date]]))</f>
        <v>0</v>
      </c>
      <c r="K3818" s="19">
        <f>Table1[[#This Row],[Final Meter Reading (km) ]]-Table1[[#This Row],[Initial Meter Reading (km) ]]</f>
        <v>0</v>
      </c>
      <c r="M3818" s="174">
        <f>IF(ISBLANK(Table1[[#This Row],[Fuel Used (in liters)]]),,Table1[[#This Row],[Distance Travelled (km)]]/Table1[[#This Row],[Fuel Used (in liters)]])</f>
        <v>0</v>
      </c>
    </row>
    <row r="3819" spans="2:13">
      <c r="B3819">
        <f>IF(ISBLANK(Table1[[#This Row],[Date]]), ,MONTH(Table1[[#This Row],[Date]]))</f>
        <v>0</v>
      </c>
      <c r="K3819" s="19">
        <f>Table1[[#This Row],[Final Meter Reading (km) ]]-Table1[[#This Row],[Initial Meter Reading (km) ]]</f>
        <v>0</v>
      </c>
      <c r="M3819" s="174">
        <f>IF(ISBLANK(Table1[[#This Row],[Fuel Used (in liters)]]),,Table1[[#This Row],[Distance Travelled (km)]]/Table1[[#This Row],[Fuel Used (in liters)]])</f>
        <v>0</v>
      </c>
    </row>
    <row r="3820" spans="2:13">
      <c r="B3820">
        <f>IF(ISBLANK(Table1[[#This Row],[Date]]), ,MONTH(Table1[[#This Row],[Date]]))</f>
        <v>0</v>
      </c>
      <c r="K3820" s="19">
        <f>Table1[[#This Row],[Final Meter Reading (km) ]]-Table1[[#This Row],[Initial Meter Reading (km) ]]</f>
        <v>0</v>
      </c>
      <c r="M3820" s="174">
        <f>IF(ISBLANK(Table1[[#This Row],[Fuel Used (in liters)]]),,Table1[[#This Row],[Distance Travelled (km)]]/Table1[[#This Row],[Fuel Used (in liters)]])</f>
        <v>0</v>
      </c>
    </row>
    <row r="3821" spans="2:13">
      <c r="B3821">
        <f>IF(ISBLANK(Table1[[#This Row],[Date]]), ,MONTH(Table1[[#This Row],[Date]]))</f>
        <v>0</v>
      </c>
      <c r="K3821" s="19">
        <f>Table1[[#This Row],[Final Meter Reading (km) ]]-Table1[[#This Row],[Initial Meter Reading (km) ]]</f>
        <v>0</v>
      </c>
      <c r="M3821" s="174">
        <f>IF(ISBLANK(Table1[[#This Row],[Fuel Used (in liters)]]),,Table1[[#This Row],[Distance Travelled (km)]]/Table1[[#This Row],[Fuel Used (in liters)]])</f>
        <v>0</v>
      </c>
    </row>
    <row r="3822" spans="2:13">
      <c r="B3822">
        <f>IF(ISBLANK(Table1[[#This Row],[Date]]), ,MONTH(Table1[[#This Row],[Date]]))</f>
        <v>0</v>
      </c>
      <c r="K3822" s="19">
        <f>Table1[[#This Row],[Final Meter Reading (km) ]]-Table1[[#This Row],[Initial Meter Reading (km) ]]</f>
        <v>0</v>
      </c>
      <c r="M3822" s="174">
        <f>IF(ISBLANK(Table1[[#This Row],[Fuel Used (in liters)]]),,Table1[[#This Row],[Distance Travelled (km)]]/Table1[[#This Row],[Fuel Used (in liters)]])</f>
        <v>0</v>
      </c>
    </row>
    <row r="3823" spans="2:13">
      <c r="B3823">
        <f>IF(ISBLANK(Table1[[#This Row],[Date]]), ,MONTH(Table1[[#This Row],[Date]]))</f>
        <v>0</v>
      </c>
      <c r="K3823" s="19">
        <f>Table1[[#This Row],[Final Meter Reading (km) ]]-Table1[[#This Row],[Initial Meter Reading (km) ]]</f>
        <v>0</v>
      </c>
      <c r="M3823" s="174">
        <f>IF(ISBLANK(Table1[[#This Row],[Fuel Used (in liters)]]),,Table1[[#This Row],[Distance Travelled (km)]]/Table1[[#This Row],[Fuel Used (in liters)]])</f>
        <v>0</v>
      </c>
    </row>
    <row r="3824" spans="2:13">
      <c r="B3824">
        <f>IF(ISBLANK(Table1[[#This Row],[Date]]), ,MONTH(Table1[[#This Row],[Date]]))</f>
        <v>0</v>
      </c>
      <c r="K3824" s="19">
        <f>Table1[[#This Row],[Final Meter Reading (km) ]]-Table1[[#This Row],[Initial Meter Reading (km) ]]</f>
        <v>0</v>
      </c>
      <c r="M3824" s="174">
        <f>IF(ISBLANK(Table1[[#This Row],[Fuel Used (in liters)]]),,Table1[[#This Row],[Distance Travelled (km)]]/Table1[[#This Row],[Fuel Used (in liters)]])</f>
        <v>0</v>
      </c>
    </row>
    <row r="3825" spans="2:13">
      <c r="B3825">
        <f>IF(ISBLANK(Table1[[#This Row],[Date]]), ,MONTH(Table1[[#This Row],[Date]]))</f>
        <v>0</v>
      </c>
      <c r="K3825" s="19">
        <f>Table1[[#This Row],[Final Meter Reading (km) ]]-Table1[[#This Row],[Initial Meter Reading (km) ]]</f>
        <v>0</v>
      </c>
      <c r="M3825" s="174">
        <f>IF(ISBLANK(Table1[[#This Row],[Fuel Used (in liters)]]),,Table1[[#This Row],[Distance Travelled (km)]]/Table1[[#This Row],[Fuel Used (in liters)]])</f>
        <v>0</v>
      </c>
    </row>
    <row r="3826" spans="2:13">
      <c r="B3826">
        <f>IF(ISBLANK(Table1[[#This Row],[Date]]), ,MONTH(Table1[[#This Row],[Date]]))</f>
        <v>0</v>
      </c>
      <c r="K3826" s="19">
        <f>Table1[[#This Row],[Final Meter Reading (km) ]]-Table1[[#This Row],[Initial Meter Reading (km) ]]</f>
        <v>0</v>
      </c>
      <c r="M3826" s="174">
        <f>IF(ISBLANK(Table1[[#This Row],[Fuel Used (in liters)]]),,Table1[[#This Row],[Distance Travelled (km)]]/Table1[[#This Row],[Fuel Used (in liters)]])</f>
        <v>0</v>
      </c>
    </row>
    <row r="3827" spans="2:13">
      <c r="B3827">
        <f>IF(ISBLANK(Table1[[#This Row],[Date]]), ,MONTH(Table1[[#This Row],[Date]]))</f>
        <v>0</v>
      </c>
      <c r="K3827" s="19">
        <f>Table1[[#This Row],[Final Meter Reading (km) ]]-Table1[[#This Row],[Initial Meter Reading (km) ]]</f>
        <v>0</v>
      </c>
      <c r="M3827" s="174">
        <f>IF(ISBLANK(Table1[[#This Row],[Fuel Used (in liters)]]),,Table1[[#This Row],[Distance Travelled (km)]]/Table1[[#This Row],[Fuel Used (in liters)]])</f>
        <v>0</v>
      </c>
    </row>
    <row r="3828" spans="2:13">
      <c r="B3828">
        <f>IF(ISBLANK(Table1[[#This Row],[Date]]), ,MONTH(Table1[[#This Row],[Date]]))</f>
        <v>0</v>
      </c>
      <c r="K3828" s="19">
        <f>Table1[[#This Row],[Final Meter Reading (km) ]]-Table1[[#This Row],[Initial Meter Reading (km) ]]</f>
        <v>0</v>
      </c>
      <c r="M3828" s="174">
        <f>IF(ISBLANK(Table1[[#This Row],[Fuel Used (in liters)]]),,Table1[[#This Row],[Distance Travelled (km)]]/Table1[[#This Row],[Fuel Used (in liters)]])</f>
        <v>0</v>
      </c>
    </row>
    <row r="3829" spans="2:13">
      <c r="B3829">
        <f>IF(ISBLANK(Table1[[#This Row],[Date]]), ,MONTH(Table1[[#This Row],[Date]]))</f>
        <v>0</v>
      </c>
      <c r="K3829" s="19">
        <f>Table1[[#This Row],[Final Meter Reading (km) ]]-Table1[[#This Row],[Initial Meter Reading (km) ]]</f>
        <v>0</v>
      </c>
      <c r="M3829" s="174">
        <f>IF(ISBLANK(Table1[[#This Row],[Fuel Used (in liters)]]),,Table1[[#This Row],[Distance Travelled (km)]]/Table1[[#This Row],[Fuel Used (in liters)]])</f>
        <v>0</v>
      </c>
    </row>
    <row r="3830" spans="2:13">
      <c r="B3830">
        <f>IF(ISBLANK(Table1[[#This Row],[Date]]), ,MONTH(Table1[[#This Row],[Date]]))</f>
        <v>0</v>
      </c>
      <c r="K3830" s="19">
        <f>Table1[[#This Row],[Final Meter Reading (km) ]]-Table1[[#This Row],[Initial Meter Reading (km) ]]</f>
        <v>0</v>
      </c>
      <c r="M3830" s="174">
        <f>IF(ISBLANK(Table1[[#This Row],[Fuel Used (in liters)]]),,Table1[[#This Row],[Distance Travelled (km)]]/Table1[[#This Row],[Fuel Used (in liters)]])</f>
        <v>0</v>
      </c>
    </row>
    <row r="3831" spans="2:13">
      <c r="B3831">
        <f>IF(ISBLANK(Table1[[#This Row],[Date]]), ,MONTH(Table1[[#This Row],[Date]]))</f>
        <v>0</v>
      </c>
      <c r="K3831" s="19">
        <f>Table1[[#This Row],[Final Meter Reading (km) ]]-Table1[[#This Row],[Initial Meter Reading (km) ]]</f>
        <v>0</v>
      </c>
      <c r="M3831" s="174">
        <f>IF(ISBLANK(Table1[[#This Row],[Fuel Used (in liters)]]),,Table1[[#This Row],[Distance Travelled (km)]]/Table1[[#This Row],[Fuel Used (in liters)]])</f>
        <v>0</v>
      </c>
    </row>
    <row r="3832" spans="2:13">
      <c r="B3832">
        <f>IF(ISBLANK(Table1[[#This Row],[Date]]), ,MONTH(Table1[[#This Row],[Date]]))</f>
        <v>0</v>
      </c>
      <c r="K3832" s="19">
        <f>Table1[[#This Row],[Final Meter Reading (km) ]]-Table1[[#This Row],[Initial Meter Reading (km) ]]</f>
        <v>0</v>
      </c>
      <c r="M3832" s="174">
        <f>IF(ISBLANK(Table1[[#This Row],[Fuel Used (in liters)]]),,Table1[[#This Row],[Distance Travelled (km)]]/Table1[[#This Row],[Fuel Used (in liters)]])</f>
        <v>0</v>
      </c>
    </row>
    <row r="3833" spans="2:13">
      <c r="B3833">
        <f>IF(ISBLANK(Table1[[#This Row],[Date]]), ,MONTH(Table1[[#This Row],[Date]]))</f>
        <v>0</v>
      </c>
      <c r="K3833" s="19">
        <f>Table1[[#This Row],[Final Meter Reading (km) ]]-Table1[[#This Row],[Initial Meter Reading (km) ]]</f>
        <v>0</v>
      </c>
      <c r="M3833" s="174">
        <f>IF(ISBLANK(Table1[[#This Row],[Fuel Used (in liters)]]),,Table1[[#This Row],[Distance Travelled (km)]]/Table1[[#This Row],[Fuel Used (in liters)]])</f>
        <v>0</v>
      </c>
    </row>
    <row r="3834" spans="2:13">
      <c r="B3834">
        <f>IF(ISBLANK(Table1[[#This Row],[Date]]), ,MONTH(Table1[[#This Row],[Date]]))</f>
        <v>0</v>
      </c>
      <c r="K3834" s="19">
        <f>Table1[[#This Row],[Final Meter Reading (km) ]]-Table1[[#This Row],[Initial Meter Reading (km) ]]</f>
        <v>0</v>
      </c>
      <c r="M3834" s="174">
        <f>IF(ISBLANK(Table1[[#This Row],[Fuel Used (in liters)]]),,Table1[[#This Row],[Distance Travelled (km)]]/Table1[[#This Row],[Fuel Used (in liters)]])</f>
        <v>0</v>
      </c>
    </row>
    <row r="3835" spans="2:13">
      <c r="B3835">
        <f>IF(ISBLANK(Table1[[#This Row],[Date]]), ,MONTH(Table1[[#This Row],[Date]]))</f>
        <v>0</v>
      </c>
      <c r="K3835" s="19">
        <f>Table1[[#This Row],[Final Meter Reading (km) ]]-Table1[[#This Row],[Initial Meter Reading (km) ]]</f>
        <v>0</v>
      </c>
      <c r="M3835" s="174">
        <f>IF(ISBLANK(Table1[[#This Row],[Fuel Used (in liters)]]),,Table1[[#This Row],[Distance Travelled (km)]]/Table1[[#This Row],[Fuel Used (in liters)]])</f>
        <v>0</v>
      </c>
    </row>
    <row r="3836" spans="2:13">
      <c r="B3836">
        <f>IF(ISBLANK(Table1[[#This Row],[Date]]), ,MONTH(Table1[[#This Row],[Date]]))</f>
        <v>0</v>
      </c>
      <c r="K3836" s="19">
        <f>Table1[[#This Row],[Final Meter Reading (km) ]]-Table1[[#This Row],[Initial Meter Reading (km) ]]</f>
        <v>0</v>
      </c>
      <c r="M3836" s="174">
        <f>IF(ISBLANK(Table1[[#This Row],[Fuel Used (in liters)]]),,Table1[[#This Row],[Distance Travelled (km)]]/Table1[[#This Row],[Fuel Used (in liters)]])</f>
        <v>0</v>
      </c>
    </row>
    <row r="3837" spans="2:13">
      <c r="B3837">
        <f>IF(ISBLANK(Table1[[#This Row],[Date]]), ,MONTH(Table1[[#This Row],[Date]]))</f>
        <v>0</v>
      </c>
      <c r="K3837" s="19">
        <f>Table1[[#This Row],[Final Meter Reading (km) ]]-Table1[[#This Row],[Initial Meter Reading (km) ]]</f>
        <v>0</v>
      </c>
      <c r="M3837" s="174">
        <f>IF(ISBLANK(Table1[[#This Row],[Fuel Used (in liters)]]),,Table1[[#This Row],[Distance Travelled (km)]]/Table1[[#This Row],[Fuel Used (in liters)]])</f>
        <v>0</v>
      </c>
    </row>
    <row r="3838" spans="2:13">
      <c r="B3838">
        <f>IF(ISBLANK(Table1[[#This Row],[Date]]), ,MONTH(Table1[[#This Row],[Date]]))</f>
        <v>0</v>
      </c>
      <c r="K3838" s="19">
        <f>Table1[[#This Row],[Final Meter Reading (km) ]]-Table1[[#This Row],[Initial Meter Reading (km) ]]</f>
        <v>0</v>
      </c>
      <c r="M3838" s="174">
        <f>IF(ISBLANK(Table1[[#This Row],[Fuel Used (in liters)]]),,Table1[[#This Row],[Distance Travelled (km)]]/Table1[[#This Row],[Fuel Used (in liters)]])</f>
        <v>0</v>
      </c>
    </row>
    <row r="3839" spans="2:13">
      <c r="B3839">
        <f>IF(ISBLANK(Table1[[#This Row],[Date]]), ,MONTH(Table1[[#This Row],[Date]]))</f>
        <v>0</v>
      </c>
      <c r="K3839" s="19">
        <f>Table1[[#This Row],[Final Meter Reading (km) ]]-Table1[[#This Row],[Initial Meter Reading (km) ]]</f>
        <v>0</v>
      </c>
      <c r="M3839" s="174">
        <f>IF(ISBLANK(Table1[[#This Row],[Fuel Used (in liters)]]),,Table1[[#This Row],[Distance Travelled (km)]]/Table1[[#This Row],[Fuel Used (in liters)]])</f>
        <v>0</v>
      </c>
    </row>
    <row r="3840" spans="2:13">
      <c r="B3840">
        <f>IF(ISBLANK(Table1[[#This Row],[Date]]), ,MONTH(Table1[[#This Row],[Date]]))</f>
        <v>0</v>
      </c>
      <c r="K3840" s="19">
        <f>Table1[[#This Row],[Final Meter Reading (km) ]]-Table1[[#This Row],[Initial Meter Reading (km) ]]</f>
        <v>0</v>
      </c>
      <c r="M3840" s="174">
        <f>IF(ISBLANK(Table1[[#This Row],[Fuel Used (in liters)]]),,Table1[[#This Row],[Distance Travelled (km)]]/Table1[[#This Row],[Fuel Used (in liters)]])</f>
        <v>0</v>
      </c>
    </row>
    <row r="3841" spans="2:13">
      <c r="B3841">
        <f>IF(ISBLANK(Table1[[#This Row],[Date]]), ,MONTH(Table1[[#This Row],[Date]]))</f>
        <v>0</v>
      </c>
      <c r="K3841" s="19">
        <f>Table1[[#This Row],[Final Meter Reading (km) ]]-Table1[[#This Row],[Initial Meter Reading (km) ]]</f>
        <v>0</v>
      </c>
      <c r="M3841" s="174">
        <f>IF(ISBLANK(Table1[[#This Row],[Fuel Used (in liters)]]),,Table1[[#This Row],[Distance Travelled (km)]]/Table1[[#This Row],[Fuel Used (in liters)]])</f>
        <v>0</v>
      </c>
    </row>
    <row r="3842" spans="2:13">
      <c r="B3842">
        <f>IF(ISBLANK(Table1[[#This Row],[Date]]), ,MONTH(Table1[[#This Row],[Date]]))</f>
        <v>0</v>
      </c>
      <c r="K3842" s="19">
        <f>Table1[[#This Row],[Final Meter Reading (km) ]]-Table1[[#This Row],[Initial Meter Reading (km) ]]</f>
        <v>0</v>
      </c>
      <c r="M3842" s="174">
        <f>IF(ISBLANK(Table1[[#This Row],[Fuel Used (in liters)]]),,Table1[[#This Row],[Distance Travelled (km)]]/Table1[[#This Row],[Fuel Used (in liters)]])</f>
        <v>0</v>
      </c>
    </row>
    <row r="3843" spans="2:13">
      <c r="B3843">
        <f>IF(ISBLANK(Table1[[#This Row],[Date]]), ,MONTH(Table1[[#This Row],[Date]]))</f>
        <v>0</v>
      </c>
      <c r="K3843" s="19">
        <f>Table1[[#This Row],[Final Meter Reading (km) ]]-Table1[[#This Row],[Initial Meter Reading (km) ]]</f>
        <v>0</v>
      </c>
      <c r="M3843" s="174">
        <f>IF(ISBLANK(Table1[[#This Row],[Fuel Used (in liters)]]),,Table1[[#This Row],[Distance Travelled (km)]]/Table1[[#This Row],[Fuel Used (in liters)]])</f>
        <v>0</v>
      </c>
    </row>
    <row r="3844" spans="2:13">
      <c r="B3844">
        <f>IF(ISBLANK(Table1[[#This Row],[Date]]), ,MONTH(Table1[[#This Row],[Date]]))</f>
        <v>0</v>
      </c>
      <c r="K3844" s="19">
        <f>Table1[[#This Row],[Final Meter Reading (km) ]]-Table1[[#This Row],[Initial Meter Reading (km) ]]</f>
        <v>0</v>
      </c>
      <c r="M3844" s="174">
        <f>IF(ISBLANK(Table1[[#This Row],[Fuel Used (in liters)]]),,Table1[[#This Row],[Distance Travelled (km)]]/Table1[[#This Row],[Fuel Used (in liters)]])</f>
        <v>0</v>
      </c>
    </row>
    <row r="3845" spans="2:13">
      <c r="B3845">
        <f>IF(ISBLANK(Table1[[#This Row],[Date]]), ,MONTH(Table1[[#This Row],[Date]]))</f>
        <v>0</v>
      </c>
      <c r="K3845" s="19">
        <f>Table1[[#This Row],[Final Meter Reading (km) ]]-Table1[[#This Row],[Initial Meter Reading (km) ]]</f>
        <v>0</v>
      </c>
      <c r="M3845" s="174">
        <f>IF(ISBLANK(Table1[[#This Row],[Fuel Used (in liters)]]),,Table1[[#This Row],[Distance Travelled (km)]]/Table1[[#This Row],[Fuel Used (in liters)]])</f>
        <v>0</v>
      </c>
    </row>
    <row r="3846" spans="2:13">
      <c r="B3846">
        <f>IF(ISBLANK(Table1[[#This Row],[Date]]), ,MONTH(Table1[[#This Row],[Date]]))</f>
        <v>0</v>
      </c>
      <c r="K3846" s="19">
        <f>Table1[[#This Row],[Final Meter Reading (km) ]]-Table1[[#This Row],[Initial Meter Reading (km) ]]</f>
        <v>0</v>
      </c>
      <c r="M3846" s="174">
        <f>IF(ISBLANK(Table1[[#This Row],[Fuel Used (in liters)]]),,Table1[[#This Row],[Distance Travelled (km)]]/Table1[[#This Row],[Fuel Used (in liters)]])</f>
        <v>0</v>
      </c>
    </row>
    <row r="3847" spans="2:13">
      <c r="B3847">
        <f>IF(ISBLANK(Table1[[#This Row],[Date]]), ,MONTH(Table1[[#This Row],[Date]]))</f>
        <v>0</v>
      </c>
      <c r="K3847" s="19">
        <f>Table1[[#This Row],[Final Meter Reading (km) ]]-Table1[[#This Row],[Initial Meter Reading (km) ]]</f>
        <v>0</v>
      </c>
      <c r="M3847" s="174">
        <f>IF(ISBLANK(Table1[[#This Row],[Fuel Used (in liters)]]),,Table1[[#This Row],[Distance Travelled (km)]]/Table1[[#This Row],[Fuel Used (in liters)]])</f>
        <v>0</v>
      </c>
    </row>
    <row r="3848" spans="2:13">
      <c r="B3848">
        <f>IF(ISBLANK(Table1[[#This Row],[Date]]), ,MONTH(Table1[[#This Row],[Date]]))</f>
        <v>0</v>
      </c>
      <c r="K3848" s="19">
        <f>Table1[[#This Row],[Final Meter Reading (km) ]]-Table1[[#This Row],[Initial Meter Reading (km) ]]</f>
        <v>0</v>
      </c>
      <c r="M3848" s="174">
        <f>IF(ISBLANK(Table1[[#This Row],[Fuel Used (in liters)]]),,Table1[[#This Row],[Distance Travelled (km)]]/Table1[[#This Row],[Fuel Used (in liters)]])</f>
        <v>0</v>
      </c>
    </row>
    <row r="3849" spans="2:13">
      <c r="B3849">
        <f>IF(ISBLANK(Table1[[#This Row],[Date]]), ,MONTH(Table1[[#This Row],[Date]]))</f>
        <v>0</v>
      </c>
      <c r="K3849" s="19">
        <f>Table1[[#This Row],[Final Meter Reading (km) ]]-Table1[[#This Row],[Initial Meter Reading (km) ]]</f>
        <v>0</v>
      </c>
      <c r="M3849" s="174">
        <f>IF(ISBLANK(Table1[[#This Row],[Fuel Used (in liters)]]),,Table1[[#This Row],[Distance Travelled (km)]]/Table1[[#This Row],[Fuel Used (in liters)]])</f>
        <v>0</v>
      </c>
    </row>
    <row r="3850" spans="2:13">
      <c r="B3850">
        <f>IF(ISBLANK(Table1[[#This Row],[Date]]), ,MONTH(Table1[[#This Row],[Date]]))</f>
        <v>0</v>
      </c>
      <c r="K3850" s="19">
        <f>Table1[[#This Row],[Final Meter Reading (km) ]]-Table1[[#This Row],[Initial Meter Reading (km) ]]</f>
        <v>0</v>
      </c>
      <c r="M3850" s="174">
        <f>IF(ISBLANK(Table1[[#This Row],[Fuel Used (in liters)]]),,Table1[[#This Row],[Distance Travelled (km)]]/Table1[[#This Row],[Fuel Used (in liters)]])</f>
        <v>0</v>
      </c>
    </row>
    <row r="3851" spans="2:13">
      <c r="B3851">
        <f>IF(ISBLANK(Table1[[#This Row],[Date]]), ,MONTH(Table1[[#This Row],[Date]]))</f>
        <v>0</v>
      </c>
      <c r="K3851" s="19">
        <f>Table1[[#This Row],[Final Meter Reading (km) ]]-Table1[[#This Row],[Initial Meter Reading (km) ]]</f>
        <v>0</v>
      </c>
      <c r="M3851" s="174">
        <f>IF(ISBLANK(Table1[[#This Row],[Fuel Used (in liters)]]),,Table1[[#This Row],[Distance Travelled (km)]]/Table1[[#This Row],[Fuel Used (in liters)]])</f>
        <v>0</v>
      </c>
    </row>
    <row r="3852" spans="2:13">
      <c r="B3852">
        <f>IF(ISBLANK(Table1[[#This Row],[Date]]), ,MONTH(Table1[[#This Row],[Date]]))</f>
        <v>0</v>
      </c>
      <c r="K3852" s="19">
        <f>Table1[[#This Row],[Final Meter Reading (km) ]]-Table1[[#This Row],[Initial Meter Reading (km) ]]</f>
        <v>0</v>
      </c>
      <c r="M3852" s="174">
        <f>IF(ISBLANK(Table1[[#This Row],[Fuel Used (in liters)]]),,Table1[[#This Row],[Distance Travelled (km)]]/Table1[[#This Row],[Fuel Used (in liters)]])</f>
        <v>0</v>
      </c>
    </row>
    <row r="3853" spans="2:13">
      <c r="B3853">
        <f>IF(ISBLANK(Table1[[#This Row],[Date]]), ,MONTH(Table1[[#This Row],[Date]]))</f>
        <v>0</v>
      </c>
      <c r="K3853" s="19">
        <f>Table1[[#This Row],[Final Meter Reading (km) ]]-Table1[[#This Row],[Initial Meter Reading (km) ]]</f>
        <v>0</v>
      </c>
      <c r="M3853" s="174">
        <f>IF(ISBLANK(Table1[[#This Row],[Fuel Used (in liters)]]),,Table1[[#This Row],[Distance Travelled (km)]]/Table1[[#This Row],[Fuel Used (in liters)]])</f>
        <v>0</v>
      </c>
    </row>
    <row r="3854" spans="2:13">
      <c r="B3854">
        <f>IF(ISBLANK(Table1[[#This Row],[Date]]), ,MONTH(Table1[[#This Row],[Date]]))</f>
        <v>0</v>
      </c>
      <c r="K3854" s="19">
        <f>Table1[[#This Row],[Final Meter Reading (km) ]]-Table1[[#This Row],[Initial Meter Reading (km) ]]</f>
        <v>0</v>
      </c>
      <c r="M3854" s="174">
        <f>IF(ISBLANK(Table1[[#This Row],[Fuel Used (in liters)]]),,Table1[[#This Row],[Distance Travelled (km)]]/Table1[[#This Row],[Fuel Used (in liters)]])</f>
        <v>0</v>
      </c>
    </row>
    <row r="3855" spans="2:13">
      <c r="B3855">
        <f>IF(ISBLANK(Table1[[#This Row],[Date]]), ,MONTH(Table1[[#This Row],[Date]]))</f>
        <v>0</v>
      </c>
      <c r="K3855" s="19">
        <f>Table1[[#This Row],[Final Meter Reading (km) ]]-Table1[[#This Row],[Initial Meter Reading (km) ]]</f>
        <v>0</v>
      </c>
      <c r="M3855" s="174">
        <f>IF(ISBLANK(Table1[[#This Row],[Fuel Used (in liters)]]),,Table1[[#This Row],[Distance Travelled (km)]]/Table1[[#This Row],[Fuel Used (in liters)]])</f>
        <v>0</v>
      </c>
    </row>
    <row r="3856" spans="2:13">
      <c r="B3856">
        <f>IF(ISBLANK(Table1[[#This Row],[Date]]), ,MONTH(Table1[[#This Row],[Date]]))</f>
        <v>0</v>
      </c>
      <c r="K3856" s="19">
        <f>Table1[[#This Row],[Final Meter Reading (km) ]]-Table1[[#This Row],[Initial Meter Reading (km) ]]</f>
        <v>0</v>
      </c>
      <c r="M3856" s="174">
        <f>IF(ISBLANK(Table1[[#This Row],[Fuel Used (in liters)]]),,Table1[[#This Row],[Distance Travelled (km)]]/Table1[[#This Row],[Fuel Used (in liters)]])</f>
        <v>0</v>
      </c>
    </row>
    <row r="3857" spans="2:13">
      <c r="B3857">
        <f>IF(ISBLANK(Table1[[#This Row],[Date]]), ,MONTH(Table1[[#This Row],[Date]]))</f>
        <v>0</v>
      </c>
      <c r="K3857" s="19">
        <f>Table1[[#This Row],[Final Meter Reading (km) ]]-Table1[[#This Row],[Initial Meter Reading (km) ]]</f>
        <v>0</v>
      </c>
      <c r="M3857" s="174">
        <f>IF(ISBLANK(Table1[[#This Row],[Fuel Used (in liters)]]),,Table1[[#This Row],[Distance Travelled (km)]]/Table1[[#This Row],[Fuel Used (in liters)]])</f>
        <v>0</v>
      </c>
    </row>
    <row r="3858" spans="2:13">
      <c r="B3858">
        <f>IF(ISBLANK(Table1[[#This Row],[Date]]), ,MONTH(Table1[[#This Row],[Date]]))</f>
        <v>0</v>
      </c>
      <c r="K3858" s="19">
        <f>Table1[[#This Row],[Final Meter Reading (km) ]]-Table1[[#This Row],[Initial Meter Reading (km) ]]</f>
        <v>0</v>
      </c>
      <c r="M3858" s="174">
        <f>IF(ISBLANK(Table1[[#This Row],[Fuel Used (in liters)]]),,Table1[[#This Row],[Distance Travelled (km)]]/Table1[[#This Row],[Fuel Used (in liters)]])</f>
        <v>0</v>
      </c>
    </row>
    <row r="3859" spans="2:13">
      <c r="B3859">
        <f>IF(ISBLANK(Table1[[#This Row],[Date]]), ,MONTH(Table1[[#This Row],[Date]]))</f>
        <v>0</v>
      </c>
      <c r="K3859" s="19">
        <f>Table1[[#This Row],[Final Meter Reading (km) ]]-Table1[[#This Row],[Initial Meter Reading (km) ]]</f>
        <v>0</v>
      </c>
      <c r="M3859" s="174">
        <f>IF(ISBLANK(Table1[[#This Row],[Fuel Used (in liters)]]),,Table1[[#This Row],[Distance Travelled (km)]]/Table1[[#This Row],[Fuel Used (in liters)]])</f>
        <v>0</v>
      </c>
    </row>
    <row r="3860" spans="2:13">
      <c r="B3860">
        <f>IF(ISBLANK(Table1[[#This Row],[Date]]), ,MONTH(Table1[[#This Row],[Date]]))</f>
        <v>0</v>
      </c>
      <c r="K3860" s="19">
        <f>Table1[[#This Row],[Final Meter Reading (km) ]]-Table1[[#This Row],[Initial Meter Reading (km) ]]</f>
        <v>0</v>
      </c>
      <c r="M3860" s="174">
        <f>IF(ISBLANK(Table1[[#This Row],[Fuel Used (in liters)]]),,Table1[[#This Row],[Distance Travelled (km)]]/Table1[[#This Row],[Fuel Used (in liters)]])</f>
        <v>0</v>
      </c>
    </row>
    <row r="3861" spans="2:13">
      <c r="B3861">
        <f>IF(ISBLANK(Table1[[#This Row],[Date]]), ,MONTH(Table1[[#This Row],[Date]]))</f>
        <v>0</v>
      </c>
      <c r="K3861" s="19">
        <f>Table1[[#This Row],[Final Meter Reading (km) ]]-Table1[[#This Row],[Initial Meter Reading (km) ]]</f>
        <v>0</v>
      </c>
      <c r="M3861" s="174">
        <f>IF(ISBLANK(Table1[[#This Row],[Fuel Used (in liters)]]),,Table1[[#This Row],[Distance Travelled (km)]]/Table1[[#This Row],[Fuel Used (in liters)]])</f>
        <v>0</v>
      </c>
    </row>
    <row r="3862" spans="2:13">
      <c r="B3862">
        <f>IF(ISBLANK(Table1[[#This Row],[Date]]), ,MONTH(Table1[[#This Row],[Date]]))</f>
        <v>0</v>
      </c>
      <c r="K3862" s="19">
        <f>Table1[[#This Row],[Final Meter Reading (km) ]]-Table1[[#This Row],[Initial Meter Reading (km) ]]</f>
        <v>0</v>
      </c>
      <c r="M3862" s="174">
        <f>IF(ISBLANK(Table1[[#This Row],[Fuel Used (in liters)]]),,Table1[[#This Row],[Distance Travelled (km)]]/Table1[[#This Row],[Fuel Used (in liters)]])</f>
        <v>0</v>
      </c>
    </row>
    <row r="3863" spans="2:13">
      <c r="B3863">
        <f>IF(ISBLANK(Table1[[#This Row],[Date]]), ,MONTH(Table1[[#This Row],[Date]]))</f>
        <v>0</v>
      </c>
      <c r="K3863" s="19">
        <f>Table1[[#This Row],[Final Meter Reading (km) ]]-Table1[[#This Row],[Initial Meter Reading (km) ]]</f>
        <v>0</v>
      </c>
      <c r="M3863" s="174">
        <f>IF(ISBLANK(Table1[[#This Row],[Fuel Used (in liters)]]),,Table1[[#This Row],[Distance Travelled (km)]]/Table1[[#This Row],[Fuel Used (in liters)]])</f>
        <v>0</v>
      </c>
    </row>
    <row r="3864" spans="2:13">
      <c r="B3864">
        <f>IF(ISBLANK(Table1[[#This Row],[Date]]), ,MONTH(Table1[[#This Row],[Date]]))</f>
        <v>0</v>
      </c>
      <c r="K3864" s="19">
        <f>Table1[[#This Row],[Final Meter Reading (km) ]]-Table1[[#This Row],[Initial Meter Reading (km) ]]</f>
        <v>0</v>
      </c>
      <c r="M3864" s="174">
        <f>IF(ISBLANK(Table1[[#This Row],[Fuel Used (in liters)]]),,Table1[[#This Row],[Distance Travelled (km)]]/Table1[[#This Row],[Fuel Used (in liters)]])</f>
        <v>0</v>
      </c>
    </row>
    <row r="3865" spans="2:13">
      <c r="B3865">
        <f>IF(ISBLANK(Table1[[#This Row],[Date]]), ,MONTH(Table1[[#This Row],[Date]]))</f>
        <v>0</v>
      </c>
      <c r="K3865" s="19">
        <f>Table1[[#This Row],[Final Meter Reading (km) ]]-Table1[[#This Row],[Initial Meter Reading (km) ]]</f>
        <v>0</v>
      </c>
      <c r="M3865" s="174">
        <f>IF(ISBLANK(Table1[[#This Row],[Fuel Used (in liters)]]),,Table1[[#This Row],[Distance Travelled (km)]]/Table1[[#This Row],[Fuel Used (in liters)]])</f>
        <v>0</v>
      </c>
    </row>
    <row r="3866" spans="2:13">
      <c r="B3866">
        <f>IF(ISBLANK(Table1[[#This Row],[Date]]), ,MONTH(Table1[[#This Row],[Date]]))</f>
        <v>0</v>
      </c>
      <c r="K3866" s="19">
        <f>Table1[[#This Row],[Final Meter Reading (km) ]]-Table1[[#This Row],[Initial Meter Reading (km) ]]</f>
        <v>0</v>
      </c>
      <c r="M3866" s="174">
        <f>IF(ISBLANK(Table1[[#This Row],[Fuel Used (in liters)]]),,Table1[[#This Row],[Distance Travelled (km)]]/Table1[[#This Row],[Fuel Used (in liters)]])</f>
        <v>0</v>
      </c>
    </row>
    <row r="3867" spans="2:13">
      <c r="B3867">
        <f>IF(ISBLANK(Table1[[#This Row],[Date]]), ,MONTH(Table1[[#This Row],[Date]]))</f>
        <v>0</v>
      </c>
      <c r="K3867" s="19">
        <f>Table1[[#This Row],[Final Meter Reading (km) ]]-Table1[[#This Row],[Initial Meter Reading (km) ]]</f>
        <v>0</v>
      </c>
      <c r="M3867" s="174">
        <f>IF(ISBLANK(Table1[[#This Row],[Fuel Used (in liters)]]),,Table1[[#This Row],[Distance Travelled (km)]]/Table1[[#This Row],[Fuel Used (in liters)]])</f>
        <v>0</v>
      </c>
    </row>
    <row r="3868" spans="2:13">
      <c r="B3868">
        <f>IF(ISBLANK(Table1[[#This Row],[Date]]), ,MONTH(Table1[[#This Row],[Date]]))</f>
        <v>0</v>
      </c>
      <c r="K3868" s="19">
        <f>Table1[[#This Row],[Final Meter Reading (km) ]]-Table1[[#This Row],[Initial Meter Reading (km) ]]</f>
        <v>0</v>
      </c>
      <c r="M3868" s="174">
        <f>IF(ISBLANK(Table1[[#This Row],[Fuel Used (in liters)]]),,Table1[[#This Row],[Distance Travelled (km)]]/Table1[[#This Row],[Fuel Used (in liters)]])</f>
        <v>0</v>
      </c>
    </row>
    <row r="3869" spans="2:13">
      <c r="B3869">
        <f>IF(ISBLANK(Table1[[#This Row],[Date]]), ,MONTH(Table1[[#This Row],[Date]]))</f>
        <v>0</v>
      </c>
      <c r="K3869" s="19">
        <f>Table1[[#This Row],[Final Meter Reading (km) ]]-Table1[[#This Row],[Initial Meter Reading (km) ]]</f>
        <v>0</v>
      </c>
      <c r="M3869" s="174">
        <f>IF(ISBLANK(Table1[[#This Row],[Fuel Used (in liters)]]),,Table1[[#This Row],[Distance Travelled (km)]]/Table1[[#This Row],[Fuel Used (in liters)]])</f>
        <v>0</v>
      </c>
    </row>
    <row r="3870" spans="2:13">
      <c r="B3870">
        <f>IF(ISBLANK(Table1[[#This Row],[Date]]), ,MONTH(Table1[[#This Row],[Date]]))</f>
        <v>0</v>
      </c>
      <c r="K3870" s="19">
        <f>Table1[[#This Row],[Final Meter Reading (km) ]]-Table1[[#This Row],[Initial Meter Reading (km) ]]</f>
        <v>0</v>
      </c>
      <c r="M3870" s="174">
        <f>IF(ISBLANK(Table1[[#This Row],[Fuel Used (in liters)]]),,Table1[[#This Row],[Distance Travelled (km)]]/Table1[[#This Row],[Fuel Used (in liters)]])</f>
        <v>0</v>
      </c>
    </row>
    <row r="3871" spans="2:13">
      <c r="B3871">
        <f>IF(ISBLANK(Table1[[#This Row],[Date]]), ,MONTH(Table1[[#This Row],[Date]]))</f>
        <v>0</v>
      </c>
      <c r="K3871" s="19">
        <f>Table1[[#This Row],[Final Meter Reading (km) ]]-Table1[[#This Row],[Initial Meter Reading (km) ]]</f>
        <v>0</v>
      </c>
      <c r="M3871" s="174">
        <f>IF(ISBLANK(Table1[[#This Row],[Fuel Used (in liters)]]),,Table1[[#This Row],[Distance Travelled (km)]]/Table1[[#This Row],[Fuel Used (in liters)]])</f>
        <v>0</v>
      </c>
    </row>
    <row r="3872" spans="2:13">
      <c r="B3872">
        <f>IF(ISBLANK(Table1[[#This Row],[Date]]), ,MONTH(Table1[[#This Row],[Date]]))</f>
        <v>0</v>
      </c>
      <c r="K3872" s="19">
        <f>Table1[[#This Row],[Final Meter Reading (km) ]]-Table1[[#This Row],[Initial Meter Reading (km) ]]</f>
        <v>0</v>
      </c>
      <c r="M3872" s="174">
        <f>IF(ISBLANK(Table1[[#This Row],[Fuel Used (in liters)]]),,Table1[[#This Row],[Distance Travelled (km)]]/Table1[[#This Row],[Fuel Used (in liters)]])</f>
        <v>0</v>
      </c>
    </row>
    <row r="3873" spans="2:13">
      <c r="B3873">
        <f>IF(ISBLANK(Table1[[#This Row],[Date]]), ,MONTH(Table1[[#This Row],[Date]]))</f>
        <v>0</v>
      </c>
      <c r="K3873" s="19">
        <f>Table1[[#This Row],[Final Meter Reading (km) ]]-Table1[[#This Row],[Initial Meter Reading (km) ]]</f>
        <v>0</v>
      </c>
      <c r="M3873" s="174">
        <f>IF(ISBLANK(Table1[[#This Row],[Fuel Used (in liters)]]),,Table1[[#This Row],[Distance Travelled (km)]]/Table1[[#This Row],[Fuel Used (in liters)]])</f>
        <v>0</v>
      </c>
    </row>
    <row r="3874" spans="2:13">
      <c r="B3874">
        <f>IF(ISBLANK(Table1[[#This Row],[Date]]), ,MONTH(Table1[[#This Row],[Date]]))</f>
        <v>0</v>
      </c>
      <c r="K3874" s="19">
        <f>Table1[[#This Row],[Final Meter Reading (km) ]]-Table1[[#This Row],[Initial Meter Reading (km) ]]</f>
        <v>0</v>
      </c>
      <c r="M3874" s="174">
        <f>IF(ISBLANK(Table1[[#This Row],[Fuel Used (in liters)]]),,Table1[[#This Row],[Distance Travelled (km)]]/Table1[[#This Row],[Fuel Used (in liters)]])</f>
        <v>0</v>
      </c>
    </row>
    <row r="3875" spans="2:13">
      <c r="B3875">
        <f>IF(ISBLANK(Table1[[#This Row],[Date]]), ,MONTH(Table1[[#This Row],[Date]]))</f>
        <v>0</v>
      </c>
      <c r="K3875" s="19">
        <f>Table1[[#This Row],[Final Meter Reading (km) ]]-Table1[[#This Row],[Initial Meter Reading (km) ]]</f>
        <v>0</v>
      </c>
      <c r="M3875" s="174">
        <f>IF(ISBLANK(Table1[[#This Row],[Fuel Used (in liters)]]),,Table1[[#This Row],[Distance Travelled (km)]]/Table1[[#This Row],[Fuel Used (in liters)]])</f>
        <v>0</v>
      </c>
    </row>
    <row r="3876" spans="2:13">
      <c r="B3876">
        <f>IF(ISBLANK(Table1[[#This Row],[Date]]), ,MONTH(Table1[[#This Row],[Date]]))</f>
        <v>0</v>
      </c>
      <c r="K3876" s="19">
        <f>Table1[[#This Row],[Final Meter Reading (km) ]]-Table1[[#This Row],[Initial Meter Reading (km) ]]</f>
        <v>0</v>
      </c>
      <c r="M3876" s="174">
        <f>IF(ISBLANK(Table1[[#This Row],[Fuel Used (in liters)]]),,Table1[[#This Row],[Distance Travelled (km)]]/Table1[[#This Row],[Fuel Used (in liters)]])</f>
        <v>0</v>
      </c>
    </row>
    <row r="3877" spans="2:13">
      <c r="B3877">
        <f>IF(ISBLANK(Table1[[#This Row],[Date]]), ,MONTH(Table1[[#This Row],[Date]]))</f>
        <v>0</v>
      </c>
      <c r="K3877" s="19">
        <f>Table1[[#This Row],[Final Meter Reading (km) ]]-Table1[[#This Row],[Initial Meter Reading (km) ]]</f>
        <v>0</v>
      </c>
      <c r="M3877" s="174">
        <f>IF(ISBLANK(Table1[[#This Row],[Fuel Used (in liters)]]),,Table1[[#This Row],[Distance Travelled (km)]]/Table1[[#This Row],[Fuel Used (in liters)]])</f>
        <v>0</v>
      </c>
    </row>
    <row r="3878" spans="2:13">
      <c r="B3878">
        <f>IF(ISBLANK(Table1[[#This Row],[Date]]), ,MONTH(Table1[[#This Row],[Date]]))</f>
        <v>0</v>
      </c>
      <c r="K3878" s="19">
        <f>Table1[[#This Row],[Final Meter Reading (km) ]]-Table1[[#This Row],[Initial Meter Reading (km) ]]</f>
        <v>0</v>
      </c>
      <c r="M3878" s="174">
        <f>IF(ISBLANK(Table1[[#This Row],[Fuel Used (in liters)]]),,Table1[[#This Row],[Distance Travelled (km)]]/Table1[[#This Row],[Fuel Used (in liters)]])</f>
        <v>0</v>
      </c>
    </row>
    <row r="3879" spans="2:13">
      <c r="B3879">
        <f>IF(ISBLANK(Table1[[#This Row],[Date]]), ,MONTH(Table1[[#This Row],[Date]]))</f>
        <v>0</v>
      </c>
      <c r="K3879" s="19">
        <f>Table1[[#This Row],[Final Meter Reading (km) ]]-Table1[[#This Row],[Initial Meter Reading (km) ]]</f>
        <v>0</v>
      </c>
      <c r="M3879" s="174">
        <f>IF(ISBLANK(Table1[[#This Row],[Fuel Used (in liters)]]),,Table1[[#This Row],[Distance Travelled (km)]]/Table1[[#This Row],[Fuel Used (in liters)]])</f>
        <v>0</v>
      </c>
    </row>
    <row r="3880" spans="2:13">
      <c r="B3880">
        <f>IF(ISBLANK(Table1[[#This Row],[Date]]), ,MONTH(Table1[[#This Row],[Date]]))</f>
        <v>0</v>
      </c>
      <c r="K3880" s="19">
        <f>Table1[[#This Row],[Final Meter Reading (km) ]]-Table1[[#This Row],[Initial Meter Reading (km) ]]</f>
        <v>0</v>
      </c>
      <c r="M3880" s="174">
        <f>IF(ISBLANK(Table1[[#This Row],[Fuel Used (in liters)]]),,Table1[[#This Row],[Distance Travelled (km)]]/Table1[[#This Row],[Fuel Used (in liters)]])</f>
        <v>0</v>
      </c>
    </row>
    <row r="3881" spans="2:13">
      <c r="B3881">
        <f>IF(ISBLANK(Table1[[#This Row],[Date]]), ,MONTH(Table1[[#This Row],[Date]]))</f>
        <v>0</v>
      </c>
      <c r="K3881" s="19">
        <f>Table1[[#This Row],[Final Meter Reading (km) ]]-Table1[[#This Row],[Initial Meter Reading (km) ]]</f>
        <v>0</v>
      </c>
      <c r="M3881" s="174">
        <f>IF(ISBLANK(Table1[[#This Row],[Fuel Used (in liters)]]),,Table1[[#This Row],[Distance Travelled (km)]]/Table1[[#This Row],[Fuel Used (in liters)]])</f>
        <v>0</v>
      </c>
    </row>
    <row r="3882" spans="2:13">
      <c r="B3882">
        <f>IF(ISBLANK(Table1[[#This Row],[Date]]), ,MONTH(Table1[[#This Row],[Date]]))</f>
        <v>0</v>
      </c>
      <c r="K3882" s="19">
        <f>Table1[[#This Row],[Final Meter Reading (km) ]]-Table1[[#This Row],[Initial Meter Reading (km) ]]</f>
        <v>0</v>
      </c>
      <c r="M3882" s="174">
        <f>IF(ISBLANK(Table1[[#This Row],[Fuel Used (in liters)]]),,Table1[[#This Row],[Distance Travelled (km)]]/Table1[[#This Row],[Fuel Used (in liters)]])</f>
        <v>0</v>
      </c>
    </row>
    <row r="3883" spans="2:13">
      <c r="B3883">
        <f>IF(ISBLANK(Table1[[#This Row],[Date]]), ,MONTH(Table1[[#This Row],[Date]]))</f>
        <v>0</v>
      </c>
      <c r="K3883" s="19">
        <f>Table1[[#This Row],[Final Meter Reading (km) ]]-Table1[[#This Row],[Initial Meter Reading (km) ]]</f>
        <v>0</v>
      </c>
      <c r="M3883" s="174">
        <f>IF(ISBLANK(Table1[[#This Row],[Fuel Used (in liters)]]),,Table1[[#This Row],[Distance Travelled (km)]]/Table1[[#This Row],[Fuel Used (in liters)]])</f>
        <v>0</v>
      </c>
    </row>
    <row r="3884" spans="2:13">
      <c r="B3884">
        <f>IF(ISBLANK(Table1[[#This Row],[Date]]), ,MONTH(Table1[[#This Row],[Date]]))</f>
        <v>0</v>
      </c>
      <c r="K3884" s="19">
        <f>Table1[[#This Row],[Final Meter Reading (km) ]]-Table1[[#This Row],[Initial Meter Reading (km) ]]</f>
        <v>0</v>
      </c>
      <c r="M3884" s="174">
        <f>IF(ISBLANK(Table1[[#This Row],[Fuel Used (in liters)]]),,Table1[[#This Row],[Distance Travelled (km)]]/Table1[[#This Row],[Fuel Used (in liters)]])</f>
        <v>0</v>
      </c>
    </row>
    <row r="3885" spans="2:13">
      <c r="B3885">
        <f>IF(ISBLANK(Table1[[#This Row],[Date]]), ,MONTH(Table1[[#This Row],[Date]]))</f>
        <v>0</v>
      </c>
      <c r="K3885" s="19">
        <f>Table1[[#This Row],[Final Meter Reading (km) ]]-Table1[[#This Row],[Initial Meter Reading (km) ]]</f>
        <v>0</v>
      </c>
      <c r="M3885" s="174">
        <f>IF(ISBLANK(Table1[[#This Row],[Fuel Used (in liters)]]),,Table1[[#This Row],[Distance Travelled (km)]]/Table1[[#This Row],[Fuel Used (in liters)]])</f>
        <v>0</v>
      </c>
    </row>
    <row r="3886" spans="2:13">
      <c r="B3886">
        <f>IF(ISBLANK(Table1[[#This Row],[Date]]), ,MONTH(Table1[[#This Row],[Date]]))</f>
        <v>0</v>
      </c>
      <c r="K3886" s="19">
        <f>Table1[[#This Row],[Final Meter Reading (km) ]]-Table1[[#This Row],[Initial Meter Reading (km) ]]</f>
        <v>0</v>
      </c>
      <c r="M3886" s="174">
        <f>IF(ISBLANK(Table1[[#This Row],[Fuel Used (in liters)]]),,Table1[[#This Row],[Distance Travelled (km)]]/Table1[[#This Row],[Fuel Used (in liters)]])</f>
        <v>0</v>
      </c>
    </row>
    <row r="3887" spans="2:13">
      <c r="B3887">
        <f>IF(ISBLANK(Table1[[#This Row],[Date]]), ,MONTH(Table1[[#This Row],[Date]]))</f>
        <v>0</v>
      </c>
      <c r="K3887" s="19">
        <f>Table1[[#This Row],[Final Meter Reading (km) ]]-Table1[[#This Row],[Initial Meter Reading (km) ]]</f>
        <v>0</v>
      </c>
      <c r="M3887" s="174">
        <f>IF(ISBLANK(Table1[[#This Row],[Fuel Used (in liters)]]),,Table1[[#This Row],[Distance Travelled (km)]]/Table1[[#This Row],[Fuel Used (in liters)]])</f>
        <v>0</v>
      </c>
    </row>
    <row r="3888" spans="2:13">
      <c r="B3888">
        <f>IF(ISBLANK(Table1[[#This Row],[Date]]), ,MONTH(Table1[[#This Row],[Date]]))</f>
        <v>0</v>
      </c>
      <c r="K3888" s="19">
        <f>Table1[[#This Row],[Final Meter Reading (km) ]]-Table1[[#This Row],[Initial Meter Reading (km) ]]</f>
        <v>0</v>
      </c>
      <c r="M3888" s="174">
        <f>IF(ISBLANK(Table1[[#This Row],[Fuel Used (in liters)]]),,Table1[[#This Row],[Distance Travelled (km)]]/Table1[[#This Row],[Fuel Used (in liters)]])</f>
        <v>0</v>
      </c>
    </row>
    <row r="3889" spans="2:13">
      <c r="B3889">
        <f>IF(ISBLANK(Table1[[#This Row],[Date]]), ,MONTH(Table1[[#This Row],[Date]]))</f>
        <v>0</v>
      </c>
      <c r="K3889" s="19">
        <f>Table1[[#This Row],[Final Meter Reading (km) ]]-Table1[[#This Row],[Initial Meter Reading (km) ]]</f>
        <v>0</v>
      </c>
      <c r="M3889" s="174">
        <f>IF(ISBLANK(Table1[[#This Row],[Fuel Used (in liters)]]),,Table1[[#This Row],[Distance Travelled (km)]]/Table1[[#This Row],[Fuel Used (in liters)]])</f>
        <v>0</v>
      </c>
    </row>
    <row r="3890" spans="2:13">
      <c r="B3890">
        <f>IF(ISBLANK(Table1[[#This Row],[Date]]), ,MONTH(Table1[[#This Row],[Date]]))</f>
        <v>0</v>
      </c>
      <c r="K3890" s="19">
        <f>Table1[[#This Row],[Final Meter Reading (km) ]]-Table1[[#This Row],[Initial Meter Reading (km) ]]</f>
        <v>0</v>
      </c>
      <c r="M3890" s="174">
        <f>IF(ISBLANK(Table1[[#This Row],[Fuel Used (in liters)]]),,Table1[[#This Row],[Distance Travelled (km)]]/Table1[[#This Row],[Fuel Used (in liters)]])</f>
        <v>0</v>
      </c>
    </row>
    <row r="3891" spans="2:13">
      <c r="B3891">
        <f>IF(ISBLANK(Table1[[#This Row],[Date]]), ,MONTH(Table1[[#This Row],[Date]]))</f>
        <v>0</v>
      </c>
      <c r="K3891" s="19">
        <f>Table1[[#This Row],[Final Meter Reading (km) ]]-Table1[[#This Row],[Initial Meter Reading (km) ]]</f>
        <v>0</v>
      </c>
      <c r="M3891" s="174">
        <f>IF(ISBLANK(Table1[[#This Row],[Fuel Used (in liters)]]),,Table1[[#This Row],[Distance Travelled (km)]]/Table1[[#This Row],[Fuel Used (in liters)]])</f>
        <v>0</v>
      </c>
    </row>
    <row r="3892" spans="2:13">
      <c r="B3892">
        <f>IF(ISBLANK(Table1[[#This Row],[Date]]), ,MONTH(Table1[[#This Row],[Date]]))</f>
        <v>0</v>
      </c>
      <c r="K3892" s="19">
        <f>Table1[[#This Row],[Final Meter Reading (km) ]]-Table1[[#This Row],[Initial Meter Reading (km) ]]</f>
        <v>0</v>
      </c>
      <c r="M3892" s="174">
        <f>IF(ISBLANK(Table1[[#This Row],[Fuel Used (in liters)]]),,Table1[[#This Row],[Distance Travelled (km)]]/Table1[[#This Row],[Fuel Used (in liters)]])</f>
        <v>0</v>
      </c>
    </row>
    <row r="3893" spans="2:13">
      <c r="B3893">
        <f>IF(ISBLANK(Table1[[#This Row],[Date]]), ,MONTH(Table1[[#This Row],[Date]]))</f>
        <v>0</v>
      </c>
      <c r="K3893" s="19">
        <f>Table1[[#This Row],[Final Meter Reading (km) ]]-Table1[[#This Row],[Initial Meter Reading (km) ]]</f>
        <v>0</v>
      </c>
      <c r="M3893" s="174">
        <f>IF(ISBLANK(Table1[[#This Row],[Fuel Used (in liters)]]),,Table1[[#This Row],[Distance Travelled (km)]]/Table1[[#This Row],[Fuel Used (in liters)]])</f>
        <v>0</v>
      </c>
    </row>
    <row r="3894" spans="2:13">
      <c r="B3894">
        <f>IF(ISBLANK(Table1[[#This Row],[Date]]), ,MONTH(Table1[[#This Row],[Date]]))</f>
        <v>0</v>
      </c>
      <c r="K3894" s="19">
        <f>Table1[[#This Row],[Final Meter Reading (km) ]]-Table1[[#This Row],[Initial Meter Reading (km) ]]</f>
        <v>0</v>
      </c>
      <c r="M3894" s="174">
        <f>IF(ISBLANK(Table1[[#This Row],[Fuel Used (in liters)]]),,Table1[[#This Row],[Distance Travelled (km)]]/Table1[[#This Row],[Fuel Used (in liters)]])</f>
        <v>0</v>
      </c>
    </row>
    <row r="3895" spans="2:13">
      <c r="B3895">
        <f>IF(ISBLANK(Table1[[#This Row],[Date]]), ,MONTH(Table1[[#This Row],[Date]]))</f>
        <v>0</v>
      </c>
      <c r="K3895" s="19">
        <f>Table1[[#This Row],[Final Meter Reading (km) ]]-Table1[[#This Row],[Initial Meter Reading (km) ]]</f>
        <v>0</v>
      </c>
      <c r="M3895" s="174">
        <f>IF(ISBLANK(Table1[[#This Row],[Fuel Used (in liters)]]),,Table1[[#This Row],[Distance Travelled (km)]]/Table1[[#This Row],[Fuel Used (in liters)]])</f>
        <v>0</v>
      </c>
    </row>
    <row r="3896" spans="2:13">
      <c r="B3896">
        <f>IF(ISBLANK(Table1[[#This Row],[Date]]), ,MONTH(Table1[[#This Row],[Date]]))</f>
        <v>0</v>
      </c>
      <c r="K3896" s="19">
        <f>Table1[[#This Row],[Final Meter Reading (km) ]]-Table1[[#This Row],[Initial Meter Reading (km) ]]</f>
        <v>0</v>
      </c>
      <c r="M3896" s="174">
        <f>IF(ISBLANK(Table1[[#This Row],[Fuel Used (in liters)]]),,Table1[[#This Row],[Distance Travelled (km)]]/Table1[[#This Row],[Fuel Used (in liters)]])</f>
        <v>0</v>
      </c>
    </row>
    <row r="3897" spans="2:13">
      <c r="B3897">
        <f>IF(ISBLANK(Table1[[#This Row],[Date]]), ,MONTH(Table1[[#This Row],[Date]]))</f>
        <v>0</v>
      </c>
      <c r="K3897" s="19">
        <f>Table1[[#This Row],[Final Meter Reading (km) ]]-Table1[[#This Row],[Initial Meter Reading (km) ]]</f>
        <v>0</v>
      </c>
      <c r="M3897" s="174">
        <f>IF(ISBLANK(Table1[[#This Row],[Fuel Used (in liters)]]),,Table1[[#This Row],[Distance Travelled (km)]]/Table1[[#This Row],[Fuel Used (in liters)]])</f>
        <v>0</v>
      </c>
    </row>
    <row r="3898" spans="2:13">
      <c r="B3898">
        <f>IF(ISBLANK(Table1[[#This Row],[Date]]), ,MONTH(Table1[[#This Row],[Date]]))</f>
        <v>0</v>
      </c>
      <c r="K3898" s="19">
        <f>Table1[[#This Row],[Final Meter Reading (km) ]]-Table1[[#This Row],[Initial Meter Reading (km) ]]</f>
        <v>0</v>
      </c>
      <c r="M3898" s="174">
        <f>IF(ISBLANK(Table1[[#This Row],[Fuel Used (in liters)]]),,Table1[[#This Row],[Distance Travelled (km)]]/Table1[[#This Row],[Fuel Used (in liters)]])</f>
        <v>0</v>
      </c>
    </row>
    <row r="3899" spans="2:13">
      <c r="B3899">
        <f>IF(ISBLANK(Table1[[#This Row],[Date]]), ,MONTH(Table1[[#This Row],[Date]]))</f>
        <v>0</v>
      </c>
      <c r="K3899" s="19">
        <f>Table1[[#This Row],[Final Meter Reading (km) ]]-Table1[[#This Row],[Initial Meter Reading (km) ]]</f>
        <v>0</v>
      </c>
      <c r="M3899" s="174">
        <f>IF(ISBLANK(Table1[[#This Row],[Fuel Used (in liters)]]),,Table1[[#This Row],[Distance Travelled (km)]]/Table1[[#This Row],[Fuel Used (in liters)]])</f>
        <v>0</v>
      </c>
    </row>
    <row r="3900" spans="2:13">
      <c r="B3900">
        <f>IF(ISBLANK(Table1[[#This Row],[Date]]), ,MONTH(Table1[[#This Row],[Date]]))</f>
        <v>0</v>
      </c>
      <c r="K3900" s="19">
        <f>Table1[[#This Row],[Final Meter Reading (km) ]]-Table1[[#This Row],[Initial Meter Reading (km) ]]</f>
        <v>0</v>
      </c>
      <c r="M3900" s="174">
        <f>IF(ISBLANK(Table1[[#This Row],[Fuel Used (in liters)]]),,Table1[[#This Row],[Distance Travelled (km)]]/Table1[[#This Row],[Fuel Used (in liters)]])</f>
        <v>0</v>
      </c>
    </row>
    <row r="3901" spans="2:13">
      <c r="B3901">
        <f>IF(ISBLANK(Table1[[#This Row],[Date]]), ,MONTH(Table1[[#This Row],[Date]]))</f>
        <v>0</v>
      </c>
      <c r="K3901" s="19">
        <f>Table1[[#This Row],[Final Meter Reading (km) ]]-Table1[[#This Row],[Initial Meter Reading (km) ]]</f>
        <v>0</v>
      </c>
      <c r="M3901" s="174">
        <f>IF(ISBLANK(Table1[[#This Row],[Fuel Used (in liters)]]),,Table1[[#This Row],[Distance Travelled (km)]]/Table1[[#This Row],[Fuel Used (in liters)]])</f>
        <v>0</v>
      </c>
    </row>
    <row r="3902" spans="2:13">
      <c r="B3902">
        <f>IF(ISBLANK(Table1[[#This Row],[Date]]), ,MONTH(Table1[[#This Row],[Date]]))</f>
        <v>0</v>
      </c>
      <c r="K3902" s="19">
        <f>Table1[[#This Row],[Final Meter Reading (km) ]]-Table1[[#This Row],[Initial Meter Reading (km) ]]</f>
        <v>0</v>
      </c>
      <c r="M3902" s="174">
        <f>IF(ISBLANK(Table1[[#This Row],[Fuel Used (in liters)]]),,Table1[[#This Row],[Distance Travelled (km)]]/Table1[[#This Row],[Fuel Used (in liters)]])</f>
        <v>0</v>
      </c>
    </row>
    <row r="3903" spans="2:13">
      <c r="B3903">
        <f>IF(ISBLANK(Table1[[#This Row],[Date]]), ,MONTH(Table1[[#This Row],[Date]]))</f>
        <v>0</v>
      </c>
      <c r="K3903" s="19">
        <f>Table1[[#This Row],[Final Meter Reading (km) ]]-Table1[[#This Row],[Initial Meter Reading (km) ]]</f>
        <v>0</v>
      </c>
      <c r="M3903" s="174">
        <f>IF(ISBLANK(Table1[[#This Row],[Fuel Used (in liters)]]),,Table1[[#This Row],[Distance Travelled (km)]]/Table1[[#This Row],[Fuel Used (in liters)]])</f>
        <v>0</v>
      </c>
    </row>
    <row r="3904" spans="2:13">
      <c r="B3904">
        <f>IF(ISBLANK(Table1[[#This Row],[Date]]), ,MONTH(Table1[[#This Row],[Date]]))</f>
        <v>0</v>
      </c>
      <c r="K3904" s="19">
        <f>Table1[[#This Row],[Final Meter Reading (km) ]]-Table1[[#This Row],[Initial Meter Reading (km) ]]</f>
        <v>0</v>
      </c>
      <c r="M3904" s="174">
        <f>IF(ISBLANK(Table1[[#This Row],[Fuel Used (in liters)]]),,Table1[[#This Row],[Distance Travelled (km)]]/Table1[[#This Row],[Fuel Used (in liters)]])</f>
        <v>0</v>
      </c>
    </row>
    <row r="3905" spans="2:13">
      <c r="B3905">
        <f>IF(ISBLANK(Table1[[#This Row],[Date]]), ,MONTH(Table1[[#This Row],[Date]]))</f>
        <v>0</v>
      </c>
      <c r="K3905" s="19">
        <f>Table1[[#This Row],[Final Meter Reading (km) ]]-Table1[[#This Row],[Initial Meter Reading (km) ]]</f>
        <v>0</v>
      </c>
      <c r="M3905" s="174">
        <f>IF(ISBLANK(Table1[[#This Row],[Fuel Used (in liters)]]),,Table1[[#This Row],[Distance Travelled (km)]]/Table1[[#This Row],[Fuel Used (in liters)]])</f>
        <v>0</v>
      </c>
    </row>
    <row r="3906" spans="2:13">
      <c r="B3906">
        <f>IF(ISBLANK(Table1[[#This Row],[Date]]), ,MONTH(Table1[[#This Row],[Date]]))</f>
        <v>0</v>
      </c>
      <c r="K3906" s="19">
        <f>Table1[[#This Row],[Final Meter Reading (km) ]]-Table1[[#This Row],[Initial Meter Reading (km) ]]</f>
        <v>0</v>
      </c>
      <c r="M3906" s="174">
        <f>IF(ISBLANK(Table1[[#This Row],[Fuel Used (in liters)]]),,Table1[[#This Row],[Distance Travelled (km)]]/Table1[[#This Row],[Fuel Used (in liters)]])</f>
        <v>0</v>
      </c>
    </row>
    <row r="3907" spans="2:13">
      <c r="B3907">
        <f>IF(ISBLANK(Table1[[#This Row],[Date]]), ,MONTH(Table1[[#This Row],[Date]]))</f>
        <v>0</v>
      </c>
      <c r="K3907" s="19">
        <f>Table1[[#This Row],[Final Meter Reading (km) ]]-Table1[[#This Row],[Initial Meter Reading (km) ]]</f>
        <v>0</v>
      </c>
      <c r="M3907" s="174">
        <f>IF(ISBLANK(Table1[[#This Row],[Fuel Used (in liters)]]),,Table1[[#This Row],[Distance Travelled (km)]]/Table1[[#This Row],[Fuel Used (in liters)]])</f>
        <v>0</v>
      </c>
    </row>
    <row r="3908" spans="2:13">
      <c r="B3908">
        <f>IF(ISBLANK(Table1[[#This Row],[Date]]), ,MONTH(Table1[[#This Row],[Date]]))</f>
        <v>0</v>
      </c>
      <c r="K3908" s="19">
        <f>Table1[[#This Row],[Final Meter Reading (km) ]]-Table1[[#This Row],[Initial Meter Reading (km) ]]</f>
        <v>0</v>
      </c>
      <c r="M3908" s="174">
        <f>IF(ISBLANK(Table1[[#This Row],[Fuel Used (in liters)]]),,Table1[[#This Row],[Distance Travelled (km)]]/Table1[[#This Row],[Fuel Used (in liters)]])</f>
        <v>0</v>
      </c>
    </row>
    <row r="3909" spans="2:13">
      <c r="B3909">
        <f>IF(ISBLANK(Table1[[#This Row],[Date]]), ,MONTH(Table1[[#This Row],[Date]]))</f>
        <v>0</v>
      </c>
      <c r="K3909" s="19">
        <f>Table1[[#This Row],[Final Meter Reading (km) ]]-Table1[[#This Row],[Initial Meter Reading (km) ]]</f>
        <v>0</v>
      </c>
      <c r="M3909" s="174">
        <f>IF(ISBLANK(Table1[[#This Row],[Fuel Used (in liters)]]),,Table1[[#This Row],[Distance Travelled (km)]]/Table1[[#This Row],[Fuel Used (in liters)]])</f>
        <v>0</v>
      </c>
    </row>
    <row r="3910" spans="2:13">
      <c r="B3910">
        <f>IF(ISBLANK(Table1[[#This Row],[Date]]), ,MONTH(Table1[[#This Row],[Date]]))</f>
        <v>0</v>
      </c>
      <c r="K3910" s="19">
        <f>Table1[[#This Row],[Final Meter Reading (km) ]]-Table1[[#This Row],[Initial Meter Reading (km) ]]</f>
        <v>0</v>
      </c>
      <c r="M3910" s="174">
        <f>IF(ISBLANK(Table1[[#This Row],[Fuel Used (in liters)]]),,Table1[[#This Row],[Distance Travelled (km)]]/Table1[[#This Row],[Fuel Used (in liters)]])</f>
        <v>0</v>
      </c>
    </row>
    <row r="3911" spans="2:13">
      <c r="B3911">
        <f>IF(ISBLANK(Table1[[#This Row],[Date]]), ,MONTH(Table1[[#This Row],[Date]]))</f>
        <v>0</v>
      </c>
      <c r="K3911" s="19">
        <f>Table1[[#This Row],[Final Meter Reading (km) ]]-Table1[[#This Row],[Initial Meter Reading (km) ]]</f>
        <v>0</v>
      </c>
      <c r="M3911" s="174">
        <f>IF(ISBLANK(Table1[[#This Row],[Fuel Used (in liters)]]),,Table1[[#This Row],[Distance Travelled (km)]]/Table1[[#This Row],[Fuel Used (in liters)]])</f>
        <v>0</v>
      </c>
    </row>
    <row r="3912" spans="2:13">
      <c r="B3912">
        <f>IF(ISBLANK(Table1[[#This Row],[Date]]), ,MONTH(Table1[[#This Row],[Date]]))</f>
        <v>0</v>
      </c>
      <c r="K3912" s="19">
        <f>Table1[[#This Row],[Final Meter Reading (km) ]]-Table1[[#This Row],[Initial Meter Reading (km) ]]</f>
        <v>0</v>
      </c>
      <c r="M3912" s="174">
        <f>IF(ISBLANK(Table1[[#This Row],[Fuel Used (in liters)]]),,Table1[[#This Row],[Distance Travelled (km)]]/Table1[[#This Row],[Fuel Used (in liters)]])</f>
        <v>0</v>
      </c>
    </row>
    <row r="3913" spans="2:13">
      <c r="B3913">
        <f>IF(ISBLANK(Table1[[#This Row],[Date]]), ,MONTH(Table1[[#This Row],[Date]]))</f>
        <v>0</v>
      </c>
      <c r="K3913" s="19">
        <f>Table1[[#This Row],[Final Meter Reading (km) ]]-Table1[[#This Row],[Initial Meter Reading (km) ]]</f>
        <v>0</v>
      </c>
      <c r="M3913" s="174">
        <f>IF(ISBLANK(Table1[[#This Row],[Fuel Used (in liters)]]),,Table1[[#This Row],[Distance Travelled (km)]]/Table1[[#This Row],[Fuel Used (in liters)]])</f>
        <v>0</v>
      </c>
    </row>
    <row r="3914" spans="2:13">
      <c r="B3914">
        <f>IF(ISBLANK(Table1[[#This Row],[Date]]), ,MONTH(Table1[[#This Row],[Date]]))</f>
        <v>0</v>
      </c>
      <c r="K3914" s="19">
        <f>Table1[[#This Row],[Final Meter Reading (km) ]]-Table1[[#This Row],[Initial Meter Reading (km) ]]</f>
        <v>0</v>
      </c>
      <c r="M3914" s="174">
        <f>IF(ISBLANK(Table1[[#This Row],[Fuel Used (in liters)]]),,Table1[[#This Row],[Distance Travelled (km)]]/Table1[[#This Row],[Fuel Used (in liters)]])</f>
        <v>0</v>
      </c>
    </row>
    <row r="3915" spans="2:13">
      <c r="B3915">
        <f>IF(ISBLANK(Table1[[#This Row],[Date]]), ,MONTH(Table1[[#This Row],[Date]]))</f>
        <v>0</v>
      </c>
      <c r="K3915" s="19">
        <f>Table1[[#This Row],[Final Meter Reading (km) ]]-Table1[[#This Row],[Initial Meter Reading (km) ]]</f>
        <v>0</v>
      </c>
      <c r="M3915" s="174">
        <f>IF(ISBLANK(Table1[[#This Row],[Fuel Used (in liters)]]),,Table1[[#This Row],[Distance Travelled (km)]]/Table1[[#This Row],[Fuel Used (in liters)]])</f>
        <v>0</v>
      </c>
    </row>
    <row r="3916" spans="2:13">
      <c r="B3916">
        <f>IF(ISBLANK(Table1[[#This Row],[Date]]), ,MONTH(Table1[[#This Row],[Date]]))</f>
        <v>0</v>
      </c>
      <c r="K3916" s="19">
        <f>Table1[[#This Row],[Final Meter Reading (km) ]]-Table1[[#This Row],[Initial Meter Reading (km) ]]</f>
        <v>0</v>
      </c>
      <c r="M3916" s="174">
        <f>IF(ISBLANK(Table1[[#This Row],[Fuel Used (in liters)]]),,Table1[[#This Row],[Distance Travelled (km)]]/Table1[[#This Row],[Fuel Used (in liters)]])</f>
        <v>0</v>
      </c>
    </row>
    <row r="3917" spans="2:13">
      <c r="B3917">
        <f>IF(ISBLANK(Table1[[#This Row],[Date]]), ,MONTH(Table1[[#This Row],[Date]]))</f>
        <v>0</v>
      </c>
      <c r="K3917" s="19">
        <f>Table1[[#This Row],[Final Meter Reading (km) ]]-Table1[[#This Row],[Initial Meter Reading (km) ]]</f>
        <v>0</v>
      </c>
      <c r="M3917" s="174">
        <f>IF(ISBLANK(Table1[[#This Row],[Fuel Used (in liters)]]),,Table1[[#This Row],[Distance Travelled (km)]]/Table1[[#This Row],[Fuel Used (in liters)]])</f>
        <v>0</v>
      </c>
    </row>
    <row r="3918" spans="2:13">
      <c r="B3918">
        <f>IF(ISBLANK(Table1[[#This Row],[Date]]), ,MONTH(Table1[[#This Row],[Date]]))</f>
        <v>0</v>
      </c>
      <c r="K3918" s="19">
        <f>Table1[[#This Row],[Final Meter Reading (km) ]]-Table1[[#This Row],[Initial Meter Reading (km) ]]</f>
        <v>0</v>
      </c>
      <c r="M3918" s="174">
        <f>IF(ISBLANK(Table1[[#This Row],[Fuel Used (in liters)]]),,Table1[[#This Row],[Distance Travelled (km)]]/Table1[[#This Row],[Fuel Used (in liters)]])</f>
        <v>0</v>
      </c>
    </row>
    <row r="3919" spans="2:13">
      <c r="B3919">
        <f>IF(ISBLANK(Table1[[#This Row],[Date]]), ,MONTH(Table1[[#This Row],[Date]]))</f>
        <v>0</v>
      </c>
      <c r="K3919" s="19">
        <f>Table1[[#This Row],[Final Meter Reading (km) ]]-Table1[[#This Row],[Initial Meter Reading (km) ]]</f>
        <v>0</v>
      </c>
      <c r="M3919" s="174">
        <f>IF(ISBLANK(Table1[[#This Row],[Fuel Used (in liters)]]),,Table1[[#This Row],[Distance Travelled (km)]]/Table1[[#This Row],[Fuel Used (in liters)]])</f>
        <v>0</v>
      </c>
    </row>
    <row r="3920" spans="2:13">
      <c r="B3920">
        <f>IF(ISBLANK(Table1[[#This Row],[Date]]), ,MONTH(Table1[[#This Row],[Date]]))</f>
        <v>0</v>
      </c>
      <c r="K3920" s="19">
        <f>Table1[[#This Row],[Final Meter Reading (km) ]]-Table1[[#This Row],[Initial Meter Reading (km) ]]</f>
        <v>0</v>
      </c>
      <c r="M3920" s="174">
        <f>IF(ISBLANK(Table1[[#This Row],[Fuel Used (in liters)]]),,Table1[[#This Row],[Distance Travelled (km)]]/Table1[[#This Row],[Fuel Used (in liters)]])</f>
        <v>0</v>
      </c>
    </row>
    <row r="3921" spans="2:13">
      <c r="B3921">
        <f>IF(ISBLANK(Table1[[#This Row],[Date]]), ,MONTH(Table1[[#This Row],[Date]]))</f>
        <v>0</v>
      </c>
      <c r="K3921" s="19">
        <f>Table1[[#This Row],[Final Meter Reading (km) ]]-Table1[[#This Row],[Initial Meter Reading (km) ]]</f>
        <v>0</v>
      </c>
      <c r="M3921" s="174">
        <f>IF(ISBLANK(Table1[[#This Row],[Fuel Used (in liters)]]),,Table1[[#This Row],[Distance Travelled (km)]]/Table1[[#This Row],[Fuel Used (in liters)]])</f>
        <v>0</v>
      </c>
    </row>
    <row r="3922" spans="2:13">
      <c r="B3922">
        <f>IF(ISBLANK(Table1[[#This Row],[Date]]), ,MONTH(Table1[[#This Row],[Date]]))</f>
        <v>0</v>
      </c>
      <c r="K3922" s="19">
        <f>Table1[[#This Row],[Final Meter Reading (km) ]]-Table1[[#This Row],[Initial Meter Reading (km) ]]</f>
        <v>0</v>
      </c>
      <c r="M3922" s="174">
        <f>IF(ISBLANK(Table1[[#This Row],[Fuel Used (in liters)]]),,Table1[[#This Row],[Distance Travelled (km)]]/Table1[[#This Row],[Fuel Used (in liters)]])</f>
        <v>0</v>
      </c>
    </row>
    <row r="3923" spans="2:13">
      <c r="B3923">
        <f>IF(ISBLANK(Table1[[#This Row],[Date]]), ,MONTH(Table1[[#This Row],[Date]]))</f>
        <v>0</v>
      </c>
      <c r="K3923" s="19">
        <f>Table1[[#This Row],[Final Meter Reading (km) ]]-Table1[[#This Row],[Initial Meter Reading (km) ]]</f>
        <v>0</v>
      </c>
      <c r="M3923" s="174">
        <f>IF(ISBLANK(Table1[[#This Row],[Fuel Used (in liters)]]),,Table1[[#This Row],[Distance Travelled (km)]]/Table1[[#This Row],[Fuel Used (in liters)]])</f>
        <v>0</v>
      </c>
    </row>
    <row r="3924" spans="2:13">
      <c r="B3924">
        <f>IF(ISBLANK(Table1[[#This Row],[Date]]), ,MONTH(Table1[[#This Row],[Date]]))</f>
        <v>0</v>
      </c>
      <c r="K3924" s="19">
        <f>Table1[[#This Row],[Final Meter Reading (km) ]]-Table1[[#This Row],[Initial Meter Reading (km) ]]</f>
        <v>0</v>
      </c>
      <c r="M3924" s="174">
        <f>IF(ISBLANK(Table1[[#This Row],[Fuel Used (in liters)]]),,Table1[[#This Row],[Distance Travelled (km)]]/Table1[[#This Row],[Fuel Used (in liters)]])</f>
        <v>0</v>
      </c>
    </row>
    <row r="3925" spans="2:13">
      <c r="B3925">
        <f>IF(ISBLANK(Table1[[#This Row],[Date]]), ,MONTH(Table1[[#This Row],[Date]]))</f>
        <v>0</v>
      </c>
      <c r="K3925" s="19">
        <f>Table1[[#This Row],[Final Meter Reading (km) ]]-Table1[[#This Row],[Initial Meter Reading (km) ]]</f>
        <v>0</v>
      </c>
      <c r="M3925" s="174">
        <f>IF(ISBLANK(Table1[[#This Row],[Fuel Used (in liters)]]),,Table1[[#This Row],[Distance Travelled (km)]]/Table1[[#This Row],[Fuel Used (in liters)]])</f>
        <v>0</v>
      </c>
    </row>
    <row r="3926" spans="2:13">
      <c r="B3926">
        <f>IF(ISBLANK(Table1[[#This Row],[Date]]), ,MONTH(Table1[[#This Row],[Date]]))</f>
        <v>0</v>
      </c>
      <c r="K3926" s="19">
        <f>Table1[[#This Row],[Final Meter Reading (km) ]]-Table1[[#This Row],[Initial Meter Reading (km) ]]</f>
        <v>0</v>
      </c>
      <c r="M3926" s="174">
        <f>IF(ISBLANK(Table1[[#This Row],[Fuel Used (in liters)]]),,Table1[[#This Row],[Distance Travelled (km)]]/Table1[[#This Row],[Fuel Used (in liters)]])</f>
        <v>0</v>
      </c>
    </row>
    <row r="3927" spans="2:13">
      <c r="B3927">
        <f>IF(ISBLANK(Table1[[#This Row],[Date]]), ,MONTH(Table1[[#This Row],[Date]]))</f>
        <v>0</v>
      </c>
      <c r="K3927" s="19">
        <f>Table1[[#This Row],[Final Meter Reading (km) ]]-Table1[[#This Row],[Initial Meter Reading (km) ]]</f>
        <v>0</v>
      </c>
      <c r="M3927" s="174">
        <f>IF(ISBLANK(Table1[[#This Row],[Fuel Used (in liters)]]),,Table1[[#This Row],[Distance Travelled (km)]]/Table1[[#This Row],[Fuel Used (in liters)]])</f>
        <v>0</v>
      </c>
    </row>
    <row r="3928" spans="2:13">
      <c r="B3928">
        <f>IF(ISBLANK(Table1[[#This Row],[Date]]), ,MONTH(Table1[[#This Row],[Date]]))</f>
        <v>0</v>
      </c>
      <c r="K3928" s="19">
        <f>Table1[[#This Row],[Final Meter Reading (km) ]]-Table1[[#This Row],[Initial Meter Reading (km) ]]</f>
        <v>0</v>
      </c>
      <c r="M3928" s="174">
        <f>IF(ISBLANK(Table1[[#This Row],[Fuel Used (in liters)]]),,Table1[[#This Row],[Distance Travelled (km)]]/Table1[[#This Row],[Fuel Used (in liters)]])</f>
        <v>0</v>
      </c>
    </row>
    <row r="3929" spans="2:13">
      <c r="B3929">
        <f>IF(ISBLANK(Table1[[#This Row],[Date]]), ,MONTH(Table1[[#This Row],[Date]]))</f>
        <v>0</v>
      </c>
      <c r="K3929" s="19">
        <f>Table1[[#This Row],[Final Meter Reading (km) ]]-Table1[[#This Row],[Initial Meter Reading (km) ]]</f>
        <v>0</v>
      </c>
      <c r="M3929" s="174">
        <f>IF(ISBLANK(Table1[[#This Row],[Fuel Used (in liters)]]),,Table1[[#This Row],[Distance Travelled (km)]]/Table1[[#This Row],[Fuel Used (in liters)]])</f>
        <v>0</v>
      </c>
    </row>
    <row r="3930" spans="2:13">
      <c r="B3930">
        <f>IF(ISBLANK(Table1[[#This Row],[Date]]), ,MONTH(Table1[[#This Row],[Date]]))</f>
        <v>0</v>
      </c>
      <c r="K3930" s="19">
        <f>Table1[[#This Row],[Final Meter Reading (km) ]]-Table1[[#This Row],[Initial Meter Reading (km) ]]</f>
        <v>0</v>
      </c>
      <c r="M3930" s="174">
        <f>IF(ISBLANK(Table1[[#This Row],[Fuel Used (in liters)]]),,Table1[[#This Row],[Distance Travelled (km)]]/Table1[[#This Row],[Fuel Used (in liters)]])</f>
        <v>0</v>
      </c>
    </row>
    <row r="3931" spans="2:13">
      <c r="B3931">
        <f>IF(ISBLANK(Table1[[#This Row],[Date]]), ,MONTH(Table1[[#This Row],[Date]]))</f>
        <v>0</v>
      </c>
      <c r="K3931" s="19">
        <f>Table1[[#This Row],[Final Meter Reading (km) ]]-Table1[[#This Row],[Initial Meter Reading (km) ]]</f>
        <v>0</v>
      </c>
      <c r="M3931" s="174">
        <f>IF(ISBLANK(Table1[[#This Row],[Fuel Used (in liters)]]),,Table1[[#This Row],[Distance Travelled (km)]]/Table1[[#This Row],[Fuel Used (in liters)]])</f>
        <v>0</v>
      </c>
    </row>
    <row r="3932" spans="2:13">
      <c r="B3932">
        <f>IF(ISBLANK(Table1[[#This Row],[Date]]), ,MONTH(Table1[[#This Row],[Date]]))</f>
        <v>0</v>
      </c>
      <c r="K3932" s="19">
        <f>Table1[[#This Row],[Final Meter Reading (km) ]]-Table1[[#This Row],[Initial Meter Reading (km) ]]</f>
        <v>0</v>
      </c>
      <c r="M3932" s="174">
        <f>IF(ISBLANK(Table1[[#This Row],[Fuel Used (in liters)]]),,Table1[[#This Row],[Distance Travelled (km)]]/Table1[[#This Row],[Fuel Used (in liters)]])</f>
        <v>0</v>
      </c>
    </row>
    <row r="3933" spans="2:13">
      <c r="B3933">
        <f>IF(ISBLANK(Table1[[#This Row],[Date]]), ,MONTH(Table1[[#This Row],[Date]]))</f>
        <v>0</v>
      </c>
      <c r="K3933" s="19">
        <f>Table1[[#This Row],[Final Meter Reading (km) ]]-Table1[[#This Row],[Initial Meter Reading (km) ]]</f>
        <v>0</v>
      </c>
      <c r="M3933" s="174">
        <f>IF(ISBLANK(Table1[[#This Row],[Fuel Used (in liters)]]),,Table1[[#This Row],[Distance Travelled (km)]]/Table1[[#This Row],[Fuel Used (in liters)]])</f>
        <v>0</v>
      </c>
    </row>
    <row r="3934" spans="2:13">
      <c r="B3934">
        <f>IF(ISBLANK(Table1[[#This Row],[Date]]), ,MONTH(Table1[[#This Row],[Date]]))</f>
        <v>0</v>
      </c>
      <c r="K3934" s="19">
        <f>Table1[[#This Row],[Final Meter Reading (km) ]]-Table1[[#This Row],[Initial Meter Reading (km) ]]</f>
        <v>0</v>
      </c>
      <c r="M3934" s="174">
        <f>IF(ISBLANK(Table1[[#This Row],[Fuel Used (in liters)]]),,Table1[[#This Row],[Distance Travelled (km)]]/Table1[[#This Row],[Fuel Used (in liters)]])</f>
        <v>0</v>
      </c>
    </row>
    <row r="3935" spans="2:13">
      <c r="B3935">
        <f>IF(ISBLANK(Table1[[#This Row],[Date]]), ,MONTH(Table1[[#This Row],[Date]]))</f>
        <v>0</v>
      </c>
      <c r="K3935" s="19">
        <f>Table1[[#This Row],[Final Meter Reading (km) ]]-Table1[[#This Row],[Initial Meter Reading (km) ]]</f>
        <v>0</v>
      </c>
      <c r="M3935" s="174">
        <f>IF(ISBLANK(Table1[[#This Row],[Fuel Used (in liters)]]),,Table1[[#This Row],[Distance Travelled (km)]]/Table1[[#This Row],[Fuel Used (in liters)]])</f>
        <v>0</v>
      </c>
    </row>
    <row r="3936" spans="2:13">
      <c r="B3936">
        <f>IF(ISBLANK(Table1[[#This Row],[Date]]), ,MONTH(Table1[[#This Row],[Date]]))</f>
        <v>0</v>
      </c>
      <c r="K3936" s="19">
        <f>Table1[[#This Row],[Final Meter Reading (km) ]]-Table1[[#This Row],[Initial Meter Reading (km) ]]</f>
        <v>0</v>
      </c>
      <c r="M3936" s="174">
        <f>IF(ISBLANK(Table1[[#This Row],[Fuel Used (in liters)]]),,Table1[[#This Row],[Distance Travelled (km)]]/Table1[[#This Row],[Fuel Used (in liters)]])</f>
        <v>0</v>
      </c>
    </row>
    <row r="3937" spans="2:13">
      <c r="B3937">
        <f>IF(ISBLANK(Table1[[#This Row],[Date]]), ,MONTH(Table1[[#This Row],[Date]]))</f>
        <v>0</v>
      </c>
      <c r="K3937" s="19">
        <f>Table1[[#This Row],[Final Meter Reading (km) ]]-Table1[[#This Row],[Initial Meter Reading (km) ]]</f>
        <v>0</v>
      </c>
      <c r="M3937" s="174">
        <f>IF(ISBLANK(Table1[[#This Row],[Fuel Used (in liters)]]),,Table1[[#This Row],[Distance Travelled (km)]]/Table1[[#This Row],[Fuel Used (in liters)]])</f>
        <v>0</v>
      </c>
    </row>
    <row r="3938" spans="2:13">
      <c r="B3938">
        <f>IF(ISBLANK(Table1[[#This Row],[Date]]), ,MONTH(Table1[[#This Row],[Date]]))</f>
        <v>0</v>
      </c>
      <c r="K3938" s="19">
        <f>Table1[[#This Row],[Final Meter Reading (km) ]]-Table1[[#This Row],[Initial Meter Reading (km) ]]</f>
        <v>0</v>
      </c>
      <c r="M3938" s="174">
        <f>IF(ISBLANK(Table1[[#This Row],[Fuel Used (in liters)]]),,Table1[[#This Row],[Distance Travelled (km)]]/Table1[[#This Row],[Fuel Used (in liters)]])</f>
        <v>0</v>
      </c>
    </row>
    <row r="3939" spans="2:13">
      <c r="B3939">
        <f>IF(ISBLANK(Table1[[#This Row],[Date]]), ,MONTH(Table1[[#This Row],[Date]]))</f>
        <v>0</v>
      </c>
      <c r="K3939" s="19">
        <f>Table1[[#This Row],[Final Meter Reading (km) ]]-Table1[[#This Row],[Initial Meter Reading (km) ]]</f>
        <v>0</v>
      </c>
      <c r="M3939" s="174">
        <f>IF(ISBLANK(Table1[[#This Row],[Fuel Used (in liters)]]),,Table1[[#This Row],[Distance Travelled (km)]]/Table1[[#This Row],[Fuel Used (in liters)]])</f>
        <v>0</v>
      </c>
    </row>
    <row r="3940" spans="2:13">
      <c r="B3940">
        <f>IF(ISBLANK(Table1[[#This Row],[Date]]), ,MONTH(Table1[[#This Row],[Date]]))</f>
        <v>0</v>
      </c>
      <c r="K3940" s="19">
        <f>Table1[[#This Row],[Final Meter Reading (km) ]]-Table1[[#This Row],[Initial Meter Reading (km) ]]</f>
        <v>0</v>
      </c>
      <c r="M3940" s="174">
        <f>IF(ISBLANK(Table1[[#This Row],[Fuel Used (in liters)]]),,Table1[[#This Row],[Distance Travelled (km)]]/Table1[[#This Row],[Fuel Used (in liters)]])</f>
        <v>0</v>
      </c>
    </row>
    <row r="3941" spans="2:13">
      <c r="B3941">
        <f>IF(ISBLANK(Table1[[#This Row],[Date]]), ,MONTH(Table1[[#This Row],[Date]]))</f>
        <v>0</v>
      </c>
      <c r="K3941" s="19">
        <f>Table1[[#This Row],[Final Meter Reading (km) ]]-Table1[[#This Row],[Initial Meter Reading (km) ]]</f>
        <v>0</v>
      </c>
      <c r="M3941" s="174">
        <f>IF(ISBLANK(Table1[[#This Row],[Fuel Used (in liters)]]),,Table1[[#This Row],[Distance Travelled (km)]]/Table1[[#This Row],[Fuel Used (in liters)]])</f>
        <v>0</v>
      </c>
    </row>
    <row r="3942" spans="2:13">
      <c r="B3942">
        <f>IF(ISBLANK(Table1[[#This Row],[Date]]), ,MONTH(Table1[[#This Row],[Date]]))</f>
        <v>0</v>
      </c>
      <c r="K3942" s="19">
        <f>Table1[[#This Row],[Final Meter Reading (km) ]]-Table1[[#This Row],[Initial Meter Reading (km) ]]</f>
        <v>0</v>
      </c>
      <c r="M3942" s="174">
        <f>IF(ISBLANK(Table1[[#This Row],[Fuel Used (in liters)]]),,Table1[[#This Row],[Distance Travelled (km)]]/Table1[[#This Row],[Fuel Used (in liters)]])</f>
        <v>0</v>
      </c>
    </row>
    <row r="3943" spans="2:13">
      <c r="B3943">
        <f>IF(ISBLANK(Table1[[#This Row],[Date]]), ,MONTH(Table1[[#This Row],[Date]]))</f>
        <v>0</v>
      </c>
      <c r="K3943" s="19">
        <f>Table1[[#This Row],[Final Meter Reading (km) ]]-Table1[[#This Row],[Initial Meter Reading (km) ]]</f>
        <v>0</v>
      </c>
      <c r="M3943" s="174">
        <f>IF(ISBLANK(Table1[[#This Row],[Fuel Used (in liters)]]),,Table1[[#This Row],[Distance Travelled (km)]]/Table1[[#This Row],[Fuel Used (in liters)]])</f>
        <v>0</v>
      </c>
    </row>
    <row r="3944" spans="2:13">
      <c r="B3944">
        <f>IF(ISBLANK(Table1[[#This Row],[Date]]), ,MONTH(Table1[[#This Row],[Date]]))</f>
        <v>0</v>
      </c>
      <c r="K3944" s="19">
        <f>Table1[[#This Row],[Final Meter Reading (km) ]]-Table1[[#This Row],[Initial Meter Reading (km) ]]</f>
        <v>0</v>
      </c>
      <c r="M3944" s="174">
        <f>IF(ISBLANK(Table1[[#This Row],[Fuel Used (in liters)]]),,Table1[[#This Row],[Distance Travelled (km)]]/Table1[[#This Row],[Fuel Used (in liters)]])</f>
        <v>0</v>
      </c>
    </row>
    <row r="3945" spans="2:13">
      <c r="B3945">
        <f>IF(ISBLANK(Table1[[#This Row],[Date]]), ,MONTH(Table1[[#This Row],[Date]]))</f>
        <v>0</v>
      </c>
      <c r="K3945" s="19">
        <f>Table1[[#This Row],[Final Meter Reading (km) ]]-Table1[[#This Row],[Initial Meter Reading (km) ]]</f>
        <v>0</v>
      </c>
      <c r="M3945" s="174">
        <f>IF(ISBLANK(Table1[[#This Row],[Fuel Used (in liters)]]),,Table1[[#This Row],[Distance Travelled (km)]]/Table1[[#This Row],[Fuel Used (in liters)]])</f>
        <v>0</v>
      </c>
    </row>
    <row r="3946" spans="2:13">
      <c r="B3946">
        <f>IF(ISBLANK(Table1[[#This Row],[Date]]), ,MONTH(Table1[[#This Row],[Date]]))</f>
        <v>0</v>
      </c>
      <c r="K3946" s="19">
        <f>Table1[[#This Row],[Final Meter Reading (km) ]]-Table1[[#This Row],[Initial Meter Reading (km) ]]</f>
        <v>0</v>
      </c>
      <c r="M3946" s="174">
        <f>IF(ISBLANK(Table1[[#This Row],[Fuel Used (in liters)]]),,Table1[[#This Row],[Distance Travelled (km)]]/Table1[[#This Row],[Fuel Used (in liters)]])</f>
        <v>0</v>
      </c>
    </row>
    <row r="3947" spans="2:13">
      <c r="B3947">
        <f>IF(ISBLANK(Table1[[#This Row],[Date]]), ,MONTH(Table1[[#This Row],[Date]]))</f>
        <v>0</v>
      </c>
      <c r="K3947" s="19">
        <f>Table1[[#This Row],[Final Meter Reading (km) ]]-Table1[[#This Row],[Initial Meter Reading (km) ]]</f>
        <v>0</v>
      </c>
      <c r="M3947" s="174">
        <f>IF(ISBLANK(Table1[[#This Row],[Fuel Used (in liters)]]),,Table1[[#This Row],[Distance Travelled (km)]]/Table1[[#This Row],[Fuel Used (in liters)]])</f>
        <v>0</v>
      </c>
    </row>
    <row r="3948" spans="2:13">
      <c r="B3948">
        <f>IF(ISBLANK(Table1[[#This Row],[Date]]), ,MONTH(Table1[[#This Row],[Date]]))</f>
        <v>0</v>
      </c>
      <c r="K3948" s="19">
        <f>Table1[[#This Row],[Final Meter Reading (km) ]]-Table1[[#This Row],[Initial Meter Reading (km) ]]</f>
        <v>0</v>
      </c>
      <c r="M3948" s="174">
        <f>IF(ISBLANK(Table1[[#This Row],[Fuel Used (in liters)]]),,Table1[[#This Row],[Distance Travelled (km)]]/Table1[[#This Row],[Fuel Used (in liters)]])</f>
        <v>0</v>
      </c>
    </row>
    <row r="3949" spans="2:13">
      <c r="B3949">
        <f>IF(ISBLANK(Table1[[#This Row],[Date]]), ,MONTH(Table1[[#This Row],[Date]]))</f>
        <v>0</v>
      </c>
      <c r="K3949" s="19">
        <f>Table1[[#This Row],[Final Meter Reading (km) ]]-Table1[[#This Row],[Initial Meter Reading (km) ]]</f>
        <v>0</v>
      </c>
      <c r="M3949" s="174">
        <f>IF(ISBLANK(Table1[[#This Row],[Fuel Used (in liters)]]),,Table1[[#This Row],[Distance Travelled (km)]]/Table1[[#This Row],[Fuel Used (in liters)]])</f>
        <v>0</v>
      </c>
    </row>
    <row r="3950" spans="2:13">
      <c r="B3950">
        <f>IF(ISBLANK(Table1[[#This Row],[Date]]), ,MONTH(Table1[[#This Row],[Date]]))</f>
        <v>0</v>
      </c>
      <c r="K3950" s="19">
        <f>Table1[[#This Row],[Final Meter Reading (km) ]]-Table1[[#This Row],[Initial Meter Reading (km) ]]</f>
        <v>0</v>
      </c>
      <c r="M3950" s="174">
        <f>IF(ISBLANK(Table1[[#This Row],[Fuel Used (in liters)]]),,Table1[[#This Row],[Distance Travelled (km)]]/Table1[[#This Row],[Fuel Used (in liters)]])</f>
        <v>0</v>
      </c>
    </row>
    <row r="3951" spans="2:13">
      <c r="B3951">
        <f>IF(ISBLANK(Table1[[#This Row],[Date]]), ,MONTH(Table1[[#This Row],[Date]]))</f>
        <v>0</v>
      </c>
      <c r="K3951" s="19">
        <f>Table1[[#This Row],[Final Meter Reading (km) ]]-Table1[[#This Row],[Initial Meter Reading (km) ]]</f>
        <v>0</v>
      </c>
      <c r="M3951" s="174">
        <f>IF(ISBLANK(Table1[[#This Row],[Fuel Used (in liters)]]),,Table1[[#This Row],[Distance Travelled (km)]]/Table1[[#This Row],[Fuel Used (in liters)]])</f>
        <v>0</v>
      </c>
    </row>
    <row r="3952" spans="2:13">
      <c r="B3952">
        <f>IF(ISBLANK(Table1[[#This Row],[Date]]), ,MONTH(Table1[[#This Row],[Date]]))</f>
        <v>0</v>
      </c>
      <c r="K3952" s="19">
        <f>Table1[[#This Row],[Final Meter Reading (km) ]]-Table1[[#This Row],[Initial Meter Reading (km) ]]</f>
        <v>0</v>
      </c>
      <c r="M3952" s="174">
        <f>IF(ISBLANK(Table1[[#This Row],[Fuel Used (in liters)]]),,Table1[[#This Row],[Distance Travelled (km)]]/Table1[[#This Row],[Fuel Used (in liters)]])</f>
        <v>0</v>
      </c>
    </row>
    <row r="3953" spans="2:13">
      <c r="B3953">
        <f>IF(ISBLANK(Table1[[#This Row],[Date]]), ,MONTH(Table1[[#This Row],[Date]]))</f>
        <v>0</v>
      </c>
      <c r="K3953" s="19">
        <f>Table1[[#This Row],[Final Meter Reading (km) ]]-Table1[[#This Row],[Initial Meter Reading (km) ]]</f>
        <v>0</v>
      </c>
      <c r="M3953" s="174">
        <f>IF(ISBLANK(Table1[[#This Row],[Fuel Used (in liters)]]),,Table1[[#This Row],[Distance Travelled (km)]]/Table1[[#This Row],[Fuel Used (in liters)]])</f>
        <v>0</v>
      </c>
    </row>
    <row r="3954" spans="2:13">
      <c r="B3954">
        <f>IF(ISBLANK(Table1[[#This Row],[Date]]), ,MONTH(Table1[[#This Row],[Date]]))</f>
        <v>0</v>
      </c>
      <c r="K3954" s="19">
        <f>Table1[[#This Row],[Final Meter Reading (km) ]]-Table1[[#This Row],[Initial Meter Reading (km) ]]</f>
        <v>0</v>
      </c>
      <c r="M3954" s="174">
        <f>IF(ISBLANK(Table1[[#This Row],[Fuel Used (in liters)]]),,Table1[[#This Row],[Distance Travelled (km)]]/Table1[[#This Row],[Fuel Used (in liters)]])</f>
        <v>0</v>
      </c>
    </row>
    <row r="3955" spans="2:13">
      <c r="B3955">
        <f>IF(ISBLANK(Table1[[#This Row],[Date]]), ,MONTH(Table1[[#This Row],[Date]]))</f>
        <v>0</v>
      </c>
      <c r="K3955" s="19">
        <f>Table1[[#This Row],[Final Meter Reading (km) ]]-Table1[[#This Row],[Initial Meter Reading (km) ]]</f>
        <v>0</v>
      </c>
      <c r="M3955" s="174">
        <f>IF(ISBLANK(Table1[[#This Row],[Fuel Used (in liters)]]),,Table1[[#This Row],[Distance Travelled (km)]]/Table1[[#This Row],[Fuel Used (in liters)]])</f>
        <v>0</v>
      </c>
    </row>
    <row r="3956" spans="2:13">
      <c r="B3956">
        <f>IF(ISBLANK(Table1[[#This Row],[Date]]), ,MONTH(Table1[[#This Row],[Date]]))</f>
        <v>0</v>
      </c>
      <c r="K3956" s="19">
        <f>Table1[[#This Row],[Final Meter Reading (km) ]]-Table1[[#This Row],[Initial Meter Reading (km) ]]</f>
        <v>0</v>
      </c>
      <c r="M3956" s="174">
        <f>IF(ISBLANK(Table1[[#This Row],[Fuel Used (in liters)]]),,Table1[[#This Row],[Distance Travelled (km)]]/Table1[[#This Row],[Fuel Used (in liters)]])</f>
        <v>0</v>
      </c>
    </row>
    <row r="3957" spans="2:13">
      <c r="B3957">
        <f>IF(ISBLANK(Table1[[#This Row],[Date]]), ,MONTH(Table1[[#This Row],[Date]]))</f>
        <v>0</v>
      </c>
      <c r="K3957" s="19">
        <f>Table1[[#This Row],[Final Meter Reading (km) ]]-Table1[[#This Row],[Initial Meter Reading (km) ]]</f>
        <v>0</v>
      </c>
      <c r="M3957" s="174">
        <f>IF(ISBLANK(Table1[[#This Row],[Fuel Used (in liters)]]),,Table1[[#This Row],[Distance Travelled (km)]]/Table1[[#This Row],[Fuel Used (in liters)]])</f>
        <v>0</v>
      </c>
    </row>
    <row r="3958" spans="2:13">
      <c r="B3958">
        <f>IF(ISBLANK(Table1[[#This Row],[Date]]), ,MONTH(Table1[[#This Row],[Date]]))</f>
        <v>0</v>
      </c>
      <c r="K3958" s="19">
        <f>Table1[[#This Row],[Final Meter Reading (km) ]]-Table1[[#This Row],[Initial Meter Reading (km) ]]</f>
        <v>0</v>
      </c>
      <c r="M3958" s="174">
        <f>IF(ISBLANK(Table1[[#This Row],[Fuel Used (in liters)]]),,Table1[[#This Row],[Distance Travelled (km)]]/Table1[[#This Row],[Fuel Used (in liters)]])</f>
        <v>0</v>
      </c>
    </row>
    <row r="3959" spans="2:13">
      <c r="B3959">
        <f>IF(ISBLANK(Table1[[#This Row],[Date]]), ,MONTH(Table1[[#This Row],[Date]]))</f>
        <v>0</v>
      </c>
      <c r="K3959" s="19">
        <f>Table1[[#This Row],[Final Meter Reading (km) ]]-Table1[[#This Row],[Initial Meter Reading (km) ]]</f>
        <v>0</v>
      </c>
      <c r="M3959" s="174">
        <f>IF(ISBLANK(Table1[[#This Row],[Fuel Used (in liters)]]),,Table1[[#This Row],[Distance Travelled (km)]]/Table1[[#This Row],[Fuel Used (in liters)]])</f>
        <v>0</v>
      </c>
    </row>
    <row r="3960" spans="2:13">
      <c r="B3960">
        <f>IF(ISBLANK(Table1[[#This Row],[Date]]), ,MONTH(Table1[[#This Row],[Date]]))</f>
        <v>0</v>
      </c>
      <c r="K3960" s="19">
        <f>Table1[[#This Row],[Final Meter Reading (km) ]]-Table1[[#This Row],[Initial Meter Reading (km) ]]</f>
        <v>0</v>
      </c>
      <c r="M3960" s="174">
        <f>IF(ISBLANK(Table1[[#This Row],[Fuel Used (in liters)]]),,Table1[[#This Row],[Distance Travelled (km)]]/Table1[[#This Row],[Fuel Used (in liters)]])</f>
        <v>0</v>
      </c>
    </row>
    <row r="3961" spans="2:13">
      <c r="B3961">
        <f>IF(ISBLANK(Table1[[#This Row],[Date]]), ,MONTH(Table1[[#This Row],[Date]]))</f>
        <v>0</v>
      </c>
      <c r="K3961" s="19">
        <f>Table1[[#This Row],[Final Meter Reading (km) ]]-Table1[[#This Row],[Initial Meter Reading (km) ]]</f>
        <v>0</v>
      </c>
      <c r="M3961" s="174">
        <f>IF(ISBLANK(Table1[[#This Row],[Fuel Used (in liters)]]),,Table1[[#This Row],[Distance Travelled (km)]]/Table1[[#This Row],[Fuel Used (in liters)]])</f>
        <v>0</v>
      </c>
    </row>
    <row r="3962" spans="2:13">
      <c r="B3962">
        <f>IF(ISBLANK(Table1[[#This Row],[Date]]), ,MONTH(Table1[[#This Row],[Date]]))</f>
        <v>0</v>
      </c>
      <c r="K3962" s="19">
        <f>Table1[[#This Row],[Final Meter Reading (km) ]]-Table1[[#This Row],[Initial Meter Reading (km) ]]</f>
        <v>0</v>
      </c>
      <c r="M3962" s="174">
        <f>IF(ISBLANK(Table1[[#This Row],[Fuel Used (in liters)]]),,Table1[[#This Row],[Distance Travelled (km)]]/Table1[[#This Row],[Fuel Used (in liters)]])</f>
        <v>0</v>
      </c>
    </row>
    <row r="3963" spans="2:13">
      <c r="B3963">
        <f>IF(ISBLANK(Table1[[#This Row],[Date]]), ,MONTH(Table1[[#This Row],[Date]]))</f>
        <v>0</v>
      </c>
      <c r="K3963" s="19">
        <f>Table1[[#This Row],[Final Meter Reading (km) ]]-Table1[[#This Row],[Initial Meter Reading (km) ]]</f>
        <v>0</v>
      </c>
      <c r="M3963" s="174">
        <f>IF(ISBLANK(Table1[[#This Row],[Fuel Used (in liters)]]),,Table1[[#This Row],[Distance Travelled (km)]]/Table1[[#This Row],[Fuel Used (in liters)]])</f>
        <v>0</v>
      </c>
    </row>
    <row r="3964" spans="2:13">
      <c r="B3964">
        <f>IF(ISBLANK(Table1[[#This Row],[Date]]), ,MONTH(Table1[[#This Row],[Date]]))</f>
        <v>0</v>
      </c>
      <c r="K3964" s="19">
        <f>Table1[[#This Row],[Final Meter Reading (km) ]]-Table1[[#This Row],[Initial Meter Reading (km) ]]</f>
        <v>0</v>
      </c>
      <c r="M3964" s="174">
        <f>IF(ISBLANK(Table1[[#This Row],[Fuel Used (in liters)]]),,Table1[[#This Row],[Distance Travelled (km)]]/Table1[[#This Row],[Fuel Used (in liters)]])</f>
        <v>0</v>
      </c>
    </row>
    <row r="3965" spans="2:13">
      <c r="B3965">
        <f>IF(ISBLANK(Table1[[#This Row],[Date]]), ,MONTH(Table1[[#This Row],[Date]]))</f>
        <v>0</v>
      </c>
      <c r="K3965" s="19">
        <f>Table1[[#This Row],[Final Meter Reading (km) ]]-Table1[[#This Row],[Initial Meter Reading (km) ]]</f>
        <v>0</v>
      </c>
      <c r="M3965" s="174">
        <f>IF(ISBLANK(Table1[[#This Row],[Fuel Used (in liters)]]),,Table1[[#This Row],[Distance Travelled (km)]]/Table1[[#This Row],[Fuel Used (in liters)]])</f>
        <v>0</v>
      </c>
    </row>
    <row r="3966" spans="2:13">
      <c r="B3966">
        <f>IF(ISBLANK(Table1[[#This Row],[Date]]), ,MONTH(Table1[[#This Row],[Date]]))</f>
        <v>0</v>
      </c>
      <c r="K3966" s="19">
        <f>Table1[[#This Row],[Final Meter Reading (km) ]]-Table1[[#This Row],[Initial Meter Reading (km) ]]</f>
        <v>0</v>
      </c>
      <c r="M3966" s="174">
        <f>IF(ISBLANK(Table1[[#This Row],[Fuel Used (in liters)]]),,Table1[[#This Row],[Distance Travelled (km)]]/Table1[[#This Row],[Fuel Used (in liters)]])</f>
        <v>0</v>
      </c>
    </row>
    <row r="3967" spans="2:13">
      <c r="B3967">
        <f>IF(ISBLANK(Table1[[#This Row],[Date]]), ,MONTH(Table1[[#This Row],[Date]]))</f>
        <v>0</v>
      </c>
      <c r="K3967" s="19">
        <f>Table1[[#This Row],[Final Meter Reading (km) ]]-Table1[[#This Row],[Initial Meter Reading (km) ]]</f>
        <v>0</v>
      </c>
      <c r="M3967" s="174">
        <f>IF(ISBLANK(Table1[[#This Row],[Fuel Used (in liters)]]),,Table1[[#This Row],[Distance Travelled (km)]]/Table1[[#This Row],[Fuel Used (in liters)]])</f>
        <v>0</v>
      </c>
    </row>
    <row r="3968" spans="2:13">
      <c r="B3968">
        <f>IF(ISBLANK(Table1[[#This Row],[Date]]), ,MONTH(Table1[[#This Row],[Date]]))</f>
        <v>0</v>
      </c>
      <c r="K3968" s="19">
        <f>Table1[[#This Row],[Final Meter Reading (km) ]]-Table1[[#This Row],[Initial Meter Reading (km) ]]</f>
        <v>0</v>
      </c>
      <c r="M3968" s="174">
        <f>IF(ISBLANK(Table1[[#This Row],[Fuel Used (in liters)]]),,Table1[[#This Row],[Distance Travelled (km)]]/Table1[[#This Row],[Fuel Used (in liters)]])</f>
        <v>0</v>
      </c>
    </row>
    <row r="3969" spans="2:13">
      <c r="B3969">
        <f>IF(ISBLANK(Table1[[#This Row],[Date]]), ,MONTH(Table1[[#This Row],[Date]]))</f>
        <v>0</v>
      </c>
      <c r="K3969" s="19">
        <f>Table1[[#This Row],[Final Meter Reading (km) ]]-Table1[[#This Row],[Initial Meter Reading (km) ]]</f>
        <v>0</v>
      </c>
      <c r="M3969" s="174">
        <f>IF(ISBLANK(Table1[[#This Row],[Fuel Used (in liters)]]),,Table1[[#This Row],[Distance Travelled (km)]]/Table1[[#This Row],[Fuel Used (in liters)]])</f>
        <v>0</v>
      </c>
    </row>
    <row r="3970" spans="2:13">
      <c r="B3970">
        <f>IF(ISBLANK(Table1[[#This Row],[Date]]), ,MONTH(Table1[[#This Row],[Date]]))</f>
        <v>0</v>
      </c>
      <c r="K3970" s="19">
        <f>Table1[[#This Row],[Final Meter Reading (km) ]]-Table1[[#This Row],[Initial Meter Reading (km) ]]</f>
        <v>0</v>
      </c>
      <c r="M3970" s="174">
        <f>IF(ISBLANK(Table1[[#This Row],[Fuel Used (in liters)]]),,Table1[[#This Row],[Distance Travelled (km)]]/Table1[[#This Row],[Fuel Used (in liters)]])</f>
        <v>0</v>
      </c>
    </row>
    <row r="3971" spans="2:13">
      <c r="B3971">
        <f>IF(ISBLANK(Table1[[#This Row],[Date]]), ,MONTH(Table1[[#This Row],[Date]]))</f>
        <v>0</v>
      </c>
      <c r="K3971" s="19">
        <f>Table1[[#This Row],[Final Meter Reading (km) ]]-Table1[[#This Row],[Initial Meter Reading (km) ]]</f>
        <v>0</v>
      </c>
      <c r="M3971" s="174">
        <f>IF(ISBLANK(Table1[[#This Row],[Fuel Used (in liters)]]),,Table1[[#This Row],[Distance Travelled (km)]]/Table1[[#This Row],[Fuel Used (in liters)]])</f>
        <v>0</v>
      </c>
    </row>
    <row r="3972" spans="2:13">
      <c r="B3972">
        <f>IF(ISBLANK(Table1[[#This Row],[Date]]), ,MONTH(Table1[[#This Row],[Date]]))</f>
        <v>0</v>
      </c>
      <c r="K3972" s="19">
        <f>Table1[[#This Row],[Final Meter Reading (km) ]]-Table1[[#This Row],[Initial Meter Reading (km) ]]</f>
        <v>0</v>
      </c>
      <c r="M3972" s="174">
        <f>IF(ISBLANK(Table1[[#This Row],[Fuel Used (in liters)]]),,Table1[[#This Row],[Distance Travelled (km)]]/Table1[[#This Row],[Fuel Used (in liters)]])</f>
        <v>0</v>
      </c>
    </row>
    <row r="3973" spans="2:13">
      <c r="B3973">
        <f>IF(ISBLANK(Table1[[#This Row],[Date]]), ,MONTH(Table1[[#This Row],[Date]]))</f>
        <v>0</v>
      </c>
      <c r="K3973" s="19">
        <f>Table1[[#This Row],[Final Meter Reading (km) ]]-Table1[[#This Row],[Initial Meter Reading (km) ]]</f>
        <v>0</v>
      </c>
      <c r="M3973" s="174">
        <f>IF(ISBLANK(Table1[[#This Row],[Fuel Used (in liters)]]),,Table1[[#This Row],[Distance Travelled (km)]]/Table1[[#This Row],[Fuel Used (in liters)]])</f>
        <v>0</v>
      </c>
    </row>
    <row r="3974" spans="2:13">
      <c r="B3974">
        <f>IF(ISBLANK(Table1[[#This Row],[Date]]), ,MONTH(Table1[[#This Row],[Date]]))</f>
        <v>0</v>
      </c>
      <c r="K3974" s="19">
        <f>Table1[[#This Row],[Final Meter Reading (km) ]]-Table1[[#This Row],[Initial Meter Reading (km) ]]</f>
        <v>0</v>
      </c>
      <c r="M3974" s="174">
        <f>IF(ISBLANK(Table1[[#This Row],[Fuel Used (in liters)]]),,Table1[[#This Row],[Distance Travelled (km)]]/Table1[[#This Row],[Fuel Used (in liters)]])</f>
        <v>0</v>
      </c>
    </row>
    <row r="3975" spans="2:13">
      <c r="B3975">
        <f>IF(ISBLANK(Table1[[#This Row],[Date]]), ,MONTH(Table1[[#This Row],[Date]]))</f>
        <v>0</v>
      </c>
      <c r="K3975" s="19">
        <f>Table1[[#This Row],[Final Meter Reading (km) ]]-Table1[[#This Row],[Initial Meter Reading (km) ]]</f>
        <v>0</v>
      </c>
      <c r="M3975" s="174">
        <f>IF(ISBLANK(Table1[[#This Row],[Fuel Used (in liters)]]),,Table1[[#This Row],[Distance Travelled (km)]]/Table1[[#This Row],[Fuel Used (in liters)]])</f>
        <v>0</v>
      </c>
    </row>
    <row r="3976" spans="2:13">
      <c r="B3976">
        <f>IF(ISBLANK(Table1[[#This Row],[Date]]), ,MONTH(Table1[[#This Row],[Date]]))</f>
        <v>0</v>
      </c>
      <c r="K3976" s="19">
        <f>Table1[[#This Row],[Final Meter Reading (km) ]]-Table1[[#This Row],[Initial Meter Reading (km) ]]</f>
        <v>0</v>
      </c>
      <c r="M3976" s="174">
        <f>IF(ISBLANK(Table1[[#This Row],[Fuel Used (in liters)]]),,Table1[[#This Row],[Distance Travelled (km)]]/Table1[[#This Row],[Fuel Used (in liters)]])</f>
        <v>0</v>
      </c>
    </row>
    <row r="3977" spans="2:13">
      <c r="B3977">
        <f>IF(ISBLANK(Table1[[#This Row],[Date]]), ,MONTH(Table1[[#This Row],[Date]]))</f>
        <v>0</v>
      </c>
      <c r="K3977" s="19">
        <f>Table1[[#This Row],[Final Meter Reading (km) ]]-Table1[[#This Row],[Initial Meter Reading (km) ]]</f>
        <v>0</v>
      </c>
      <c r="M3977" s="174">
        <f>IF(ISBLANK(Table1[[#This Row],[Fuel Used (in liters)]]),,Table1[[#This Row],[Distance Travelled (km)]]/Table1[[#This Row],[Fuel Used (in liters)]])</f>
        <v>0</v>
      </c>
    </row>
    <row r="3978" spans="2:13">
      <c r="B3978">
        <f>IF(ISBLANK(Table1[[#This Row],[Date]]), ,MONTH(Table1[[#This Row],[Date]]))</f>
        <v>0</v>
      </c>
      <c r="K3978" s="19">
        <f>Table1[[#This Row],[Final Meter Reading (km) ]]-Table1[[#This Row],[Initial Meter Reading (km) ]]</f>
        <v>0</v>
      </c>
      <c r="M3978" s="174">
        <f>IF(ISBLANK(Table1[[#This Row],[Fuel Used (in liters)]]),,Table1[[#This Row],[Distance Travelled (km)]]/Table1[[#This Row],[Fuel Used (in liters)]])</f>
        <v>0</v>
      </c>
    </row>
    <row r="3979" spans="2:13">
      <c r="B3979">
        <f>IF(ISBLANK(Table1[[#This Row],[Date]]), ,MONTH(Table1[[#This Row],[Date]]))</f>
        <v>0</v>
      </c>
      <c r="K3979" s="19">
        <f>Table1[[#This Row],[Final Meter Reading (km) ]]-Table1[[#This Row],[Initial Meter Reading (km) ]]</f>
        <v>0</v>
      </c>
      <c r="M3979" s="174">
        <f>IF(ISBLANK(Table1[[#This Row],[Fuel Used (in liters)]]),,Table1[[#This Row],[Distance Travelled (km)]]/Table1[[#This Row],[Fuel Used (in liters)]])</f>
        <v>0</v>
      </c>
    </row>
    <row r="3980" spans="2:13">
      <c r="B3980">
        <f>IF(ISBLANK(Table1[[#This Row],[Date]]), ,MONTH(Table1[[#This Row],[Date]]))</f>
        <v>0</v>
      </c>
      <c r="K3980" s="19">
        <f>Table1[[#This Row],[Final Meter Reading (km) ]]-Table1[[#This Row],[Initial Meter Reading (km) ]]</f>
        <v>0</v>
      </c>
      <c r="M3980" s="174">
        <f>IF(ISBLANK(Table1[[#This Row],[Fuel Used (in liters)]]),,Table1[[#This Row],[Distance Travelled (km)]]/Table1[[#This Row],[Fuel Used (in liters)]])</f>
        <v>0</v>
      </c>
    </row>
    <row r="3981" spans="2:13">
      <c r="B3981">
        <f>IF(ISBLANK(Table1[[#This Row],[Date]]), ,MONTH(Table1[[#This Row],[Date]]))</f>
        <v>0</v>
      </c>
      <c r="K3981" s="19">
        <f>Table1[[#This Row],[Final Meter Reading (km) ]]-Table1[[#This Row],[Initial Meter Reading (km) ]]</f>
        <v>0</v>
      </c>
      <c r="M3981" s="174">
        <f>IF(ISBLANK(Table1[[#This Row],[Fuel Used (in liters)]]),,Table1[[#This Row],[Distance Travelled (km)]]/Table1[[#This Row],[Fuel Used (in liters)]])</f>
        <v>0</v>
      </c>
    </row>
    <row r="3982" spans="2:13">
      <c r="B3982">
        <f>IF(ISBLANK(Table1[[#This Row],[Date]]), ,MONTH(Table1[[#This Row],[Date]]))</f>
        <v>0</v>
      </c>
      <c r="K3982" s="19">
        <f>Table1[[#This Row],[Final Meter Reading (km) ]]-Table1[[#This Row],[Initial Meter Reading (km) ]]</f>
        <v>0</v>
      </c>
      <c r="M3982" s="174">
        <f>IF(ISBLANK(Table1[[#This Row],[Fuel Used (in liters)]]),,Table1[[#This Row],[Distance Travelled (km)]]/Table1[[#This Row],[Fuel Used (in liters)]])</f>
        <v>0</v>
      </c>
    </row>
    <row r="3983" spans="2:13">
      <c r="B3983">
        <f>IF(ISBLANK(Table1[[#This Row],[Date]]), ,MONTH(Table1[[#This Row],[Date]]))</f>
        <v>0</v>
      </c>
      <c r="K3983" s="19">
        <f>Table1[[#This Row],[Final Meter Reading (km) ]]-Table1[[#This Row],[Initial Meter Reading (km) ]]</f>
        <v>0</v>
      </c>
      <c r="M3983" s="174">
        <f>IF(ISBLANK(Table1[[#This Row],[Fuel Used (in liters)]]),,Table1[[#This Row],[Distance Travelled (km)]]/Table1[[#This Row],[Fuel Used (in liters)]])</f>
        <v>0</v>
      </c>
    </row>
    <row r="3984" spans="2:13">
      <c r="B3984">
        <f>IF(ISBLANK(Table1[[#This Row],[Date]]), ,MONTH(Table1[[#This Row],[Date]]))</f>
        <v>0</v>
      </c>
      <c r="K3984" s="19">
        <f>Table1[[#This Row],[Final Meter Reading (km) ]]-Table1[[#This Row],[Initial Meter Reading (km) ]]</f>
        <v>0</v>
      </c>
      <c r="M3984" s="174">
        <f>IF(ISBLANK(Table1[[#This Row],[Fuel Used (in liters)]]),,Table1[[#This Row],[Distance Travelled (km)]]/Table1[[#This Row],[Fuel Used (in liters)]])</f>
        <v>0</v>
      </c>
    </row>
    <row r="3985" spans="2:13">
      <c r="B3985">
        <f>IF(ISBLANK(Table1[[#This Row],[Date]]), ,MONTH(Table1[[#This Row],[Date]]))</f>
        <v>0</v>
      </c>
      <c r="K3985" s="19">
        <f>Table1[[#This Row],[Final Meter Reading (km) ]]-Table1[[#This Row],[Initial Meter Reading (km) ]]</f>
        <v>0</v>
      </c>
      <c r="M3985" s="174">
        <f>IF(ISBLANK(Table1[[#This Row],[Fuel Used (in liters)]]),,Table1[[#This Row],[Distance Travelled (km)]]/Table1[[#This Row],[Fuel Used (in liters)]])</f>
        <v>0</v>
      </c>
    </row>
    <row r="3986" spans="2:13">
      <c r="B3986">
        <f>IF(ISBLANK(Table1[[#This Row],[Date]]), ,MONTH(Table1[[#This Row],[Date]]))</f>
        <v>0</v>
      </c>
      <c r="K3986" s="19">
        <f>Table1[[#This Row],[Final Meter Reading (km) ]]-Table1[[#This Row],[Initial Meter Reading (km) ]]</f>
        <v>0</v>
      </c>
      <c r="M3986" s="174">
        <f>IF(ISBLANK(Table1[[#This Row],[Fuel Used (in liters)]]),,Table1[[#This Row],[Distance Travelled (km)]]/Table1[[#This Row],[Fuel Used (in liters)]])</f>
        <v>0</v>
      </c>
    </row>
    <row r="3987" spans="2:13">
      <c r="B3987">
        <f>IF(ISBLANK(Table1[[#This Row],[Date]]), ,MONTH(Table1[[#This Row],[Date]]))</f>
        <v>0</v>
      </c>
      <c r="K3987" s="19">
        <f>Table1[[#This Row],[Final Meter Reading (km) ]]-Table1[[#This Row],[Initial Meter Reading (km) ]]</f>
        <v>0</v>
      </c>
      <c r="M3987" s="174">
        <f>IF(ISBLANK(Table1[[#This Row],[Fuel Used (in liters)]]),,Table1[[#This Row],[Distance Travelled (km)]]/Table1[[#This Row],[Fuel Used (in liters)]])</f>
        <v>0</v>
      </c>
    </row>
    <row r="3988" spans="2:13">
      <c r="B3988">
        <f>IF(ISBLANK(Table1[[#This Row],[Date]]), ,MONTH(Table1[[#This Row],[Date]]))</f>
        <v>0</v>
      </c>
      <c r="K3988" s="19">
        <f>Table1[[#This Row],[Final Meter Reading (km) ]]-Table1[[#This Row],[Initial Meter Reading (km) ]]</f>
        <v>0</v>
      </c>
      <c r="M3988" s="174">
        <f>IF(ISBLANK(Table1[[#This Row],[Fuel Used (in liters)]]),,Table1[[#This Row],[Distance Travelled (km)]]/Table1[[#This Row],[Fuel Used (in liters)]])</f>
        <v>0</v>
      </c>
    </row>
    <row r="3989" spans="2:13">
      <c r="B3989">
        <f>IF(ISBLANK(Table1[[#This Row],[Date]]), ,MONTH(Table1[[#This Row],[Date]]))</f>
        <v>0</v>
      </c>
      <c r="K3989" s="19">
        <f>Table1[[#This Row],[Final Meter Reading (km) ]]-Table1[[#This Row],[Initial Meter Reading (km) ]]</f>
        <v>0</v>
      </c>
      <c r="M3989" s="174">
        <f>IF(ISBLANK(Table1[[#This Row],[Fuel Used (in liters)]]),,Table1[[#This Row],[Distance Travelled (km)]]/Table1[[#This Row],[Fuel Used (in liters)]])</f>
        <v>0</v>
      </c>
    </row>
    <row r="3990" spans="2:13">
      <c r="B3990">
        <f>IF(ISBLANK(Table1[[#This Row],[Date]]), ,MONTH(Table1[[#This Row],[Date]]))</f>
        <v>0</v>
      </c>
      <c r="K3990" s="19">
        <f>Table1[[#This Row],[Final Meter Reading (km) ]]-Table1[[#This Row],[Initial Meter Reading (km) ]]</f>
        <v>0</v>
      </c>
      <c r="M3990" s="174">
        <f>IF(ISBLANK(Table1[[#This Row],[Fuel Used (in liters)]]),,Table1[[#This Row],[Distance Travelled (km)]]/Table1[[#This Row],[Fuel Used (in liters)]])</f>
        <v>0</v>
      </c>
    </row>
    <row r="3991" spans="2:13">
      <c r="B3991">
        <f>IF(ISBLANK(Table1[[#This Row],[Date]]), ,MONTH(Table1[[#This Row],[Date]]))</f>
        <v>0</v>
      </c>
      <c r="K3991" s="19">
        <f>Table1[[#This Row],[Final Meter Reading (km) ]]-Table1[[#This Row],[Initial Meter Reading (km) ]]</f>
        <v>0</v>
      </c>
      <c r="M3991" s="174">
        <f>IF(ISBLANK(Table1[[#This Row],[Fuel Used (in liters)]]),,Table1[[#This Row],[Distance Travelled (km)]]/Table1[[#This Row],[Fuel Used (in liters)]])</f>
        <v>0</v>
      </c>
    </row>
    <row r="3992" spans="2:13">
      <c r="B3992">
        <f>IF(ISBLANK(Table1[[#This Row],[Date]]), ,MONTH(Table1[[#This Row],[Date]]))</f>
        <v>0</v>
      </c>
      <c r="K3992" s="19">
        <f>Table1[[#This Row],[Final Meter Reading (km) ]]-Table1[[#This Row],[Initial Meter Reading (km) ]]</f>
        <v>0</v>
      </c>
      <c r="M3992" s="174">
        <f>IF(ISBLANK(Table1[[#This Row],[Fuel Used (in liters)]]),,Table1[[#This Row],[Distance Travelled (km)]]/Table1[[#This Row],[Fuel Used (in liters)]])</f>
        <v>0</v>
      </c>
    </row>
    <row r="3993" spans="2:13">
      <c r="B3993">
        <f>IF(ISBLANK(Table1[[#This Row],[Date]]), ,MONTH(Table1[[#This Row],[Date]]))</f>
        <v>0</v>
      </c>
      <c r="K3993" s="19">
        <f>Table1[[#This Row],[Final Meter Reading (km) ]]-Table1[[#This Row],[Initial Meter Reading (km) ]]</f>
        <v>0</v>
      </c>
      <c r="M3993" s="174">
        <f>IF(ISBLANK(Table1[[#This Row],[Fuel Used (in liters)]]),,Table1[[#This Row],[Distance Travelled (km)]]/Table1[[#This Row],[Fuel Used (in liters)]])</f>
        <v>0</v>
      </c>
    </row>
    <row r="3994" spans="2:13">
      <c r="B3994">
        <f>IF(ISBLANK(Table1[[#This Row],[Date]]), ,MONTH(Table1[[#This Row],[Date]]))</f>
        <v>0</v>
      </c>
      <c r="K3994" s="19">
        <f>Table1[[#This Row],[Final Meter Reading (km) ]]-Table1[[#This Row],[Initial Meter Reading (km) ]]</f>
        <v>0</v>
      </c>
      <c r="M3994" s="174">
        <f>IF(ISBLANK(Table1[[#This Row],[Fuel Used (in liters)]]),,Table1[[#This Row],[Distance Travelled (km)]]/Table1[[#This Row],[Fuel Used (in liters)]])</f>
        <v>0</v>
      </c>
    </row>
    <row r="3995" spans="2:13">
      <c r="B3995">
        <f>IF(ISBLANK(Table1[[#This Row],[Date]]), ,MONTH(Table1[[#This Row],[Date]]))</f>
        <v>0</v>
      </c>
      <c r="K3995" s="19">
        <f>Table1[[#This Row],[Final Meter Reading (km) ]]-Table1[[#This Row],[Initial Meter Reading (km) ]]</f>
        <v>0</v>
      </c>
      <c r="M3995" s="174">
        <f>IF(ISBLANK(Table1[[#This Row],[Fuel Used (in liters)]]),,Table1[[#This Row],[Distance Travelled (km)]]/Table1[[#This Row],[Fuel Used (in liters)]])</f>
        <v>0</v>
      </c>
    </row>
    <row r="3996" spans="2:13">
      <c r="B3996">
        <f>IF(ISBLANK(Table1[[#This Row],[Date]]), ,MONTH(Table1[[#This Row],[Date]]))</f>
        <v>0</v>
      </c>
      <c r="K3996" s="19">
        <f>Table1[[#This Row],[Final Meter Reading (km) ]]-Table1[[#This Row],[Initial Meter Reading (km) ]]</f>
        <v>0</v>
      </c>
      <c r="M3996" s="174">
        <f>IF(ISBLANK(Table1[[#This Row],[Fuel Used (in liters)]]),,Table1[[#This Row],[Distance Travelled (km)]]/Table1[[#This Row],[Fuel Used (in liters)]])</f>
        <v>0</v>
      </c>
    </row>
    <row r="3997" spans="2:13">
      <c r="B3997">
        <f>IF(ISBLANK(Table1[[#This Row],[Date]]), ,MONTH(Table1[[#This Row],[Date]]))</f>
        <v>0</v>
      </c>
      <c r="K3997" s="19">
        <f>Table1[[#This Row],[Final Meter Reading (km) ]]-Table1[[#This Row],[Initial Meter Reading (km) ]]</f>
        <v>0</v>
      </c>
      <c r="M3997" s="174">
        <f>IF(ISBLANK(Table1[[#This Row],[Fuel Used (in liters)]]),,Table1[[#This Row],[Distance Travelled (km)]]/Table1[[#This Row],[Fuel Used (in liters)]])</f>
        <v>0</v>
      </c>
    </row>
    <row r="3998" spans="2:13">
      <c r="B3998">
        <f>IF(ISBLANK(Table1[[#This Row],[Date]]), ,MONTH(Table1[[#This Row],[Date]]))</f>
        <v>0</v>
      </c>
      <c r="K3998" s="19">
        <f>Table1[[#This Row],[Final Meter Reading (km) ]]-Table1[[#This Row],[Initial Meter Reading (km) ]]</f>
        <v>0</v>
      </c>
      <c r="M3998" s="174">
        <f>IF(ISBLANK(Table1[[#This Row],[Fuel Used (in liters)]]),,Table1[[#This Row],[Distance Travelled (km)]]/Table1[[#This Row],[Fuel Used (in liters)]])</f>
        <v>0</v>
      </c>
    </row>
    <row r="3999" spans="2:13">
      <c r="B3999">
        <f>IF(ISBLANK(Table1[[#This Row],[Date]]), ,MONTH(Table1[[#This Row],[Date]]))</f>
        <v>0</v>
      </c>
      <c r="K3999" s="19">
        <f>Table1[[#This Row],[Final Meter Reading (km) ]]-Table1[[#This Row],[Initial Meter Reading (km) ]]</f>
        <v>0</v>
      </c>
      <c r="M3999" s="174">
        <f>IF(ISBLANK(Table1[[#This Row],[Fuel Used (in liters)]]),,Table1[[#This Row],[Distance Travelled (km)]]/Table1[[#This Row],[Fuel Used (in liters)]])</f>
        <v>0</v>
      </c>
    </row>
    <row r="4000" spans="2:13">
      <c r="B4000">
        <f>IF(ISBLANK(Table1[[#This Row],[Date]]), ,MONTH(Table1[[#This Row],[Date]]))</f>
        <v>0</v>
      </c>
      <c r="K4000" s="19">
        <f>Table1[[#This Row],[Final Meter Reading (km) ]]-Table1[[#This Row],[Initial Meter Reading (km) ]]</f>
        <v>0</v>
      </c>
      <c r="M4000" s="174">
        <f>IF(ISBLANK(Table1[[#This Row],[Fuel Used (in liters)]]),,Table1[[#This Row],[Distance Travelled (km)]]/Table1[[#This Row],[Fuel Used (in liters)]])</f>
        <v>0</v>
      </c>
    </row>
    <row r="4001" spans="2:13">
      <c r="B4001">
        <f>IF(ISBLANK(Table1[[#This Row],[Date]]), ,MONTH(Table1[[#This Row],[Date]]))</f>
        <v>0</v>
      </c>
      <c r="K4001" s="19">
        <f>Table1[[#This Row],[Final Meter Reading (km) ]]-Table1[[#This Row],[Initial Meter Reading (km) ]]</f>
        <v>0</v>
      </c>
      <c r="M4001" s="174">
        <f>IF(ISBLANK(Table1[[#This Row],[Fuel Used (in liters)]]),,Table1[[#This Row],[Distance Travelled (km)]]/Table1[[#This Row],[Fuel Used (in liters)]])</f>
        <v>0</v>
      </c>
    </row>
    <row r="4002" spans="2:13">
      <c r="B4002">
        <f>IF(ISBLANK(Table1[[#This Row],[Date]]), ,MONTH(Table1[[#This Row],[Date]]))</f>
        <v>0</v>
      </c>
      <c r="K4002" s="19">
        <f>Table1[[#This Row],[Final Meter Reading (km) ]]-Table1[[#This Row],[Initial Meter Reading (km) ]]</f>
        <v>0</v>
      </c>
      <c r="M4002" s="174">
        <f>IF(ISBLANK(Table1[[#This Row],[Fuel Used (in liters)]]),,Table1[[#This Row],[Distance Travelled (km)]]/Table1[[#This Row],[Fuel Used (in liters)]])</f>
        <v>0</v>
      </c>
    </row>
    <row r="4003" spans="2:13">
      <c r="B4003">
        <f>IF(ISBLANK(Table1[[#This Row],[Date]]), ,MONTH(Table1[[#This Row],[Date]]))</f>
        <v>0</v>
      </c>
      <c r="K4003" s="19">
        <f>Table1[[#This Row],[Final Meter Reading (km) ]]-Table1[[#This Row],[Initial Meter Reading (km) ]]</f>
        <v>0</v>
      </c>
      <c r="M4003" s="174">
        <f>IF(ISBLANK(Table1[[#This Row],[Fuel Used (in liters)]]),,Table1[[#This Row],[Distance Travelled (km)]]/Table1[[#This Row],[Fuel Used (in liters)]])</f>
        <v>0</v>
      </c>
    </row>
    <row r="4004" spans="2:13">
      <c r="B4004">
        <f>IF(ISBLANK(Table1[[#This Row],[Date]]), ,MONTH(Table1[[#This Row],[Date]]))</f>
        <v>0</v>
      </c>
      <c r="K4004" s="19">
        <f>Table1[[#This Row],[Final Meter Reading (km) ]]-Table1[[#This Row],[Initial Meter Reading (km) ]]</f>
        <v>0</v>
      </c>
      <c r="M4004" s="174">
        <f>IF(ISBLANK(Table1[[#This Row],[Fuel Used (in liters)]]),,Table1[[#This Row],[Distance Travelled (km)]]/Table1[[#This Row],[Fuel Used (in liters)]])</f>
        <v>0</v>
      </c>
    </row>
    <row r="4005" spans="2:13">
      <c r="B4005">
        <f>IF(ISBLANK(Table1[[#This Row],[Date]]), ,MONTH(Table1[[#This Row],[Date]]))</f>
        <v>0</v>
      </c>
      <c r="K4005" s="19">
        <f>Table1[[#This Row],[Final Meter Reading (km) ]]-Table1[[#This Row],[Initial Meter Reading (km) ]]</f>
        <v>0</v>
      </c>
      <c r="M4005" s="174">
        <f>IF(ISBLANK(Table1[[#This Row],[Fuel Used (in liters)]]),,Table1[[#This Row],[Distance Travelled (km)]]/Table1[[#This Row],[Fuel Used (in liters)]])</f>
        <v>0</v>
      </c>
    </row>
    <row r="4006" spans="2:13">
      <c r="B4006">
        <f>IF(ISBLANK(Table1[[#This Row],[Date]]), ,MONTH(Table1[[#This Row],[Date]]))</f>
        <v>0</v>
      </c>
      <c r="K4006" s="19">
        <f>Table1[[#This Row],[Final Meter Reading (km) ]]-Table1[[#This Row],[Initial Meter Reading (km) ]]</f>
        <v>0</v>
      </c>
      <c r="M4006" s="174">
        <f>IF(ISBLANK(Table1[[#This Row],[Fuel Used (in liters)]]),,Table1[[#This Row],[Distance Travelled (km)]]/Table1[[#This Row],[Fuel Used (in liters)]])</f>
        <v>0</v>
      </c>
    </row>
    <row r="4007" spans="2:13">
      <c r="B4007">
        <f>IF(ISBLANK(Table1[[#This Row],[Date]]), ,MONTH(Table1[[#This Row],[Date]]))</f>
        <v>0</v>
      </c>
      <c r="K4007" s="19">
        <f>Table1[[#This Row],[Final Meter Reading (km) ]]-Table1[[#This Row],[Initial Meter Reading (km) ]]</f>
        <v>0</v>
      </c>
      <c r="M4007" s="174">
        <f>IF(ISBLANK(Table1[[#This Row],[Fuel Used (in liters)]]),,Table1[[#This Row],[Distance Travelled (km)]]/Table1[[#This Row],[Fuel Used (in liters)]])</f>
        <v>0</v>
      </c>
    </row>
    <row r="4008" spans="2:13">
      <c r="B4008">
        <f>IF(ISBLANK(Table1[[#This Row],[Date]]), ,MONTH(Table1[[#This Row],[Date]]))</f>
        <v>0</v>
      </c>
      <c r="K4008" s="19">
        <f>Table1[[#This Row],[Final Meter Reading (km) ]]-Table1[[#This Row],[Initial Meter Reading (km) ]]</f>
        <v>0</v>
      </c>
      <c r="M4008" s="174">
        <f>IF(ISBLANK(Table1[[#This Row],[Fuel Used (in liters)]]),,Table1[[#This Row],[Distance Travelled (km)]]/Table1[[#This Row],[Fuel Used (in liters)]])</f>
        <v>0</v>
      </c>
    </row>
    <row r="4009" spans="2:13">
      <c r="B4009">
        <f>IF(ISBLANK(Table1[[#This Row],[Date]]), ,MONTH(Table1[[#This Row],[Date]]))</f>
        <v>0</v>
      </c>
      <c r="K4009" s="19">
        <f>Table1[[#This Row],[Final Meter Reading (km) ]]-Table1[[#This Row],[Initial Meter Reading (km) ]]</f>
        <v>0</v>
      </c>
      <c r="M4009" s="174">
        <f>IF(ISBLANK(Table1[[#This Row],[Fuel Used (in liters)]]),,Table1[[#This Row],[Distance Travelled (km)]]/Table1[[#This Row],[Fuel Used (in liters)]])</f>
        <v>0</v>
      </c>
    </row>
    <row r="4010" spans="2:13">
      <c r="B4010">
        <f>IF(ISBLANK(Table1[[#This Row],[Date]]), ,MONTH(Table1[[#This Row],[Date]]))</f>
        <v>0</v>
      </c>
      <c r="K4010" s="19">
        <f>Table1[[#This Row],[Final Meter Reading (km) ]]-Table1[[#This Row],[Initial Meter Reading (km) ]]</f>
        <v>0</v>
      </c>
      <c r="M4010" s="174">
        <f>IF(ISBLANK(Table1[[#This Row],[Fuel Used (in liters)]]),,Table1[[#This Row],[Distance Travelled (km)]]/Table1[[#This Row],[Fuel Used (in liters)]])</f>
        <v>0</v>
      </c>
    </row>
    <row r="4011" spans="2:13">
      <c r="B4011">
        <f>IF(ISBLANK(Table1[[#This Row],[Date]]), ,MONTH(Table1[[#This Row],[Date]]))</f>
        <v>0</v>
      </c>
      <c r="K4011" s="19">
        <f>Table1[[#This Row],[Final Meter Reading (km) ]]-Table1[[#This Row],[Initial Meter Reading (km) ]]</f>
        <v>0</v>
      </c>
      <c r="M4011" s="174">
        <f>IF(ISBLANK(Table1[[#This Row],[Fuel Used (in liters)]]),,Table1[[#This Row],[Distance Travelled (km)]]/Table1[[#This Row],[Fuel Used (in liters)]])</f>
        <v>0</v>
      </c>
    </row>
    <row r="4012" spans="2:13">
      <c r="B4012">
        <f>IF(ISBLANK(Table1[[#This Row],[Date]]), ,MONTH(Table1[[#This Row],[Date]]))</f>
        <v>0</v>
      </c>
      <c r="K4012" s="19">
        <f>Table1[[#This Row],[Final Meter Reading (km) ]]-Table1[[#This Row],[Initial Meter Reading (km) ]]</f>
        <v>0</v>
      </c>
      <c r="M4012" s="174">
        <f>IF(ISBLANK(Table1[[#This Row],[Fuel Used (in liters)]]),,Table1[[#This Row],[Distance Travelled (km)]]/Table1[[#This Row],[Fuel Used (in liters)]])</f>
        <v>0</v>
      </c>
    </row>
    <row r="4013" spans="2:13">
      <c r="B4013">
        <f>IF(ISBLANK(Table1[[#This Row],[Date]]), ,MONTH(Table1[[#This Row],[Date]]))</f>
        <v>0</v>
      </c>
      <c r="K4013" s="19">
        <f>Table1[[#This Row],[Final Meter Reading (km) ]]-Table1[[#This Row],[Initial Meter Reading (km) ]]</f>
        <v>0</v>
      </c>
      <c r="M4013" s="174">
        <f>IF(ISBLANK(Table1[[#This Row],[Fuel Used (in liters)]]),,Table1[[#This Row],[Distance Travelled (km)]]/Table1[[#This Row],[Fuel Used (in liters)]])</f>
        <v>0</v>
      </c>
    </row>
    <row r="4014" spans="2:13">
      <c r="B4014">
        <f>IF(ISBLANK(Table1[[#This Row],[Date]]), ,MONTH(Table1[[#This Row],[Date]]))</f>
        <v>0</v>
      </c>
      <c r="K4014" s="19">
        <f>Table1[[#This Row],[Final Meter Reading (km) ]]-Table1[[#This Row],[Initial Meter Reading (km) ]]</f>
        <v>0</v>
      </c>
      <c r="M4014" s="174">
        <f>IF(ISBLANK(Table1[[#This Row],[Fuel Used (in liters)]]),,Table1[[#This Row],[Distance Travelled (km)]]/Table1[[#This Row],[Fuel Used (in liters)]])</f>
        <v>0</v>
      </c>
    </row>
    <row r="4015" spans="2:13">
      <c r="B4015">
        <f>IF(ISBLANK(Table1[[#This Row],[Date]]), ,MONTH(Table1[[#This Row],[Date]]))</f>
        <v>0</v>
      </c>
      <c r="K4015" s="19">
        <f>Table1[[#This Row],[Final Meter Reading (km) ]]-Table1[[#This Row],[Initial Meter Reading (km) ]]</f>
        <v>0</v>
      </c>
      <c r="M4015" s="174">
        <f>IF(ISBLANK(Table1[[#This Row],[Fuel Used (in liters)]]),,Table1[[#This Row],[Distance Travelled (km)]]/Table1[[#This Row],[Fuel Used (in liters)]])</f>
        <v>0</v>
      </c>
    </row>
    <row r="4016" spans="2:13">
      <c r="B4016">
        <f>IF(ISBLANK(Table1[[#This Row],[Date]]), ,MONTH(Table1[[#This Row],[Date]]))</f>
        <v>0</v>
      </c>
      <c r="K4016" s="19">
        <f>Table1[[#This Row],[Final Meter Reading (km) ]]-Table1[[#This Row],[Initial Meter Reading (km) ]]</f>
        <v>0</v>
      </c>
      <c r="M4016" s="174">
        <f>IF(ISBLANK(Table1[[#This Row],[Fuel Used (in liters)]]),,Table1[[#This Row],[Distance Travelled (km)]]/Table1[[#This Row],[Fuel Used (in liters)]])</f>
        <v>0</v>
      </c>
    </row>
    <row r="4017" spans="2:13">
      <c r="B4017">
        <f>IF(ISBLANK(Table1[[#This Row],[Date]]), ,MONTH(Table1[[#This Row],[Date]]))</f>
        <v>0</v>
      </c>
      <c r="K4017" s="19">
        <f>Table1[[#This Row],[Final Meter Reading (km) ]]-Table1[[#This Row],[Initial Meter Reading (km) ]]</f>
        <v>0</v>
      </c>
      <c r="M4017" s="174">
        <f>IF(ISBLANK(Table1[[#This Row],[Fuel Used (in liters)]]),,Table1[[#This Row],[Distance Travelled (km)]]/Table1[[#This Row],[Fuel Used (in liters)]])</f>
        <v>0</v>
      </c>
    </row>
    <row r="4018" spans="2:13">
      <c r="B4018">
        <f>IF(ISBLANK(Table1[[#This Row],[Date]]), ,MONTH(Table1[[#This Row],[Date]]))</f>
        <v>0</v>
      </c>
      <c r="K4018" s="19">
        <f>Table1[[#This Row],[Final Meter Reading (km) ]]-Table1[[#This Row],[Initial Meter Reading (km) ]]</f>
        <v>0</v>
      </c>
      <c r="M4018" s="174">
        <f>IF(ISBLANK(Table1[[#This Row],[Fuel Used (in liters)]]),,Table1[[#This Row],[Distance Travelled (km)]]/Table1[[#This Row],[Fuel Used (in liters)]])</f>
        <v>0</v>
      </c>
    </row>
    <row r="4019" spans="2:13">
      <c r="B4019">
        <f>IF(ISBLANK(Table1[[#This Row],[Date]]), ,MONTH(Table1[[#This Row],[Date]]))</f>
        <v>0</v>
      </c>
      <c r="K4019" s="19">
        <f>Table1[[#This Row],[Final Meter Reading (km) ]]-Table1[[#This Row],[Initial Meter Reading (km) ]]</f>
        <v>0</v>
      </c>
      <c r="M4019" s="174">
        <f>IF(ISBLANK(Table1[[#This Row],[Fuel Used (in liters)]]),,Table1[[#This Row],[Distance Travelled (km)]]/Table1[[#This Row],[Fuel Used (in liters)]])</f>
        <v>0</v>
      </c>
    </row>
    <row r="4020" spans="2:13">
      <c r="B4020">
        <f>IF(ISBLANK(Table1[[#This Row],[Date]]), ,MONTH(Table1[[#This Row],[Date]]))</f>
        <v>0</v>
      </c>
      <c r="K4020" s="19">
        <f>Table1[[#This Row],[Final Meter Reading (km) ]]-Table1[[#This Row],[Initial Meter Reading (km) ]]</f>
        <v>0</v>
      </c>
      <c r="M4020" s="174">
        <f>IF(ISBLANK(Table1[[#This Row],[Fuel Used (in liters)]]),,Table1[[#This Row],[Distance Travelled (km)]]/Table1[[#This Row],[Fuel Used (in liters)]])</f>
        <v>0</v>
      </c>
    </row>
    <row r="4021" spans="2:13">
      <c r="B4021">
        <f>IF(ISBLANK(Table1[[#This Row],[Date]]), ,MONTH(Table1[[#This Row],[Date]]))</f>
        <v>0</v>
      </c>
      <c r="K4021" s="19">
        <f>Table1[[#This Row],[Final Meter Reading (km) ]]-Table1[[#This Row],[Initial Meter Reading (km) ]]</f>
        <v>0</v>
      </c>
      <c r="M4021" s="174">
        <f>IF(ISBLANK(Table1[[#This Row],[Fuel Used (in liters)]]),,Table1[[#This Row],[Distance Travelled (km)]]/Table1[[#This Row],[Fuel Used (in liters)]])</f>
        <v>0</v>
      </c>
    </row>
    <row r="4022" spans="2:13">
      <c r="B4022">
        <f>IF(ISBLANK(Table1[[#This Row],[Date]]), ,MONTH(Table1[[#This Row],[Date]]))</f>
        <v>0</v>
      </c>
      <c r="K4022" s="19">
        <f>Table1[[#This Row],[Final Meter Reading (km) ]]-Table1[[#This Row],[Initial Meter Reading (km) ]]</f>
        <v>0</v>
      </c>
      <c r="M4022" s="174">
        <f>IF(ISBLANK(Table1[[#This Row],[Fuel Used (in liters)]]),,Table1[[#This Row],[Distance Travelled (km)]]/Table1[[#This Row],[Fuel Used (in liters)]])</f>
        <v>0</v>
      </c>
    </row>
    <row r="4023" spans="2:13">
      <c r="B4023">
        <f>IF(ISBLANK(Table1[[#This Row],[Date]]), ,MONTH(Table1[[#This Row],[Date]]))</f>
        <v>0</v>
      </c>
      <c r="K4023" s="19">
        <f>Table1[[#This Row],[Final Meter Reading (km) ]]-Table1[[#This Row],[Initial Meter Reading (km) ]]</f>
        <v>0</v>
      </c>
      <c r="M4023" s="174">
        <f>IF(ISBLANK(Table1[[#This Row],[Fuel Used (in liters)]]),,Table1[[#This Row],[Distance Travelled (km)]]/Table1[[#This Row],[Fuel Used (in liters)]])</f>
        <v>0</v>
      </c>
    </row>
    <row r="4024" spans="2:13">
      <c r="B4024">
        <f>IF(ISBLANK(Table1[[#This Row],[Date]]), ,MONTH(Table1[[#This Row],[Date]]))</f>
        <v>0</v>
      </c>
      <c r="K4024" s="19">
        <f>Table1[[#This Row],[Final Meter Reading (km) ]]-Table1[[#This Row],[Initial Meter Reading (km) ]]</f>
        <v>0</v>
      </c>
      <c r="M4024" s="174">
        <f>IF(ISBLANK(Table1[[#This Row],[Fuel Used (in liters)]]),,Table1[[#This Row],[Distance Travelled (km)]]/Table1[[#This Row],[Fuel Used (in liters)]])</f>
        <v>0</v>
      </c>
    </row>
    <row r="4025" spans="2:13">
      <c r="B4025">
        <f>IF(ISBLANK(Table1[[#This Row],[Date]]), ,MONTH(Table1[[#This Row],[Date]]))</f>
        <v>0</v>
      </c>
      <c r="K4025" s="19">
        <f>Table1[[#This Row],[Final Meter Reading (km) ]]-Table1[[#This Row],[Initial Meter Reading (km) ]]</f>
        <v>0</v>
      </c>
      <c r="M4025" s="174">
        <f>IF(ISBLANK(Table1[[#This Row],[Fuel Used (in liters)]]),,Table1[[#This Row],[Distance Travelled (km)]]/Table1[[#This Row],[Fuel Used (in liters)]])</f>
        <v>0</v>
      </c>
    </row>
    <row r="4026" spans="2:13">
      <c r="B4026">
        <f>IF(ISBLANK(Table1[[#This Row],[Date]]), ,MONTH(Table1[[#This Row],[Date]]))</f>
        <v>0</v>
      </c>
      <c r="K4026" s="19">
        <f>Table1[[#This Row],[Final Meter Reading (km) ]]-Table1[[#This Row],[Initial Meter Reading (km) ]]</f>
        <v>0</v>
      </c>
      <c r="M4026" s="174">
        <f>IF(ISBLANK(Table1[[#This Row],[Fuel Used (in liters)]]),,Table1[[#This Row],[Distance Travelled (km)]]/Table1[[#This Row],[Fuel Used (in liters)]])</f>
        <v>0</v>
      </c>
    </row>
    <row r="4027" spans="2:13">
      <c r="B4027">
        <f>IF(ISBLANK(Table1[[#This Row],[Date]]), ,MONTH(Table1[[#This Row],[Date]]))</f>
        <v>0</v>
      </c>
      <c r="K4027" s="19">
        <f>Table1[[#This Row],[Final Meter Reading (km) ]]-Table1[[#This Row],[Initial Meter Reading (km) ]]</f>
        <v>0</v>
      </c>
      <c r="M4027" s="174">
        <f>IF(ISBLANK(Table1[[#This Row],[Fuel Used (in liters)]]),,Table1[[#This Row],[Distance Travelled (km)]]/Table1[[#This Row],[Fuel Used (in liters)]])</f>
        <v>0</v>
      </c>
    </row>
    <row r="4028" spans="2:13">
      <c r="B4028">
        <f>IF(ISBLANK(Table1[[#This Row],[Date]]), ,MONTH(Table1[[#This Row],[Date]]))</f>
        <v>0</v>
      </c>
      <c r="K4028" s="19">
        <f>Table1[[#This Row],[Final Meter Reading (km) ]]-Table1[[#This Row],[Initial Meter Reading (km) ]]</f>
        <v>0</v>
      </c>
      <c r="M4028" s="174">
        <f>IF(ISBLANK(Table1[[#This Row],[Fuel Used (in liters)]]),,Table1[[#This Row],[Distance Travelled (km)]]/Table1[[#This Row],[Fuel Used (in liters)]])</f>
        <v>0</v>
      </c>
    </row>
    <row r="4029" spans="2:13">
      <c r="B4029">
        <f>IF(ISBLANK(Table1[[#This Row],[Date]]), ,MONTH(Table1[[#This Row],[Date]]))</f>
        <v>0</v>
      </c>
      <c r="K4029" s="19">
        <f>Table1[[#This Row],[Final Meter Reading (km) ]]-Table1[[#This Row],[Initial Meter Reading (km) ]]</f>
        <v>0</v>
      </c>
      <c r="M4029" s="174">
        <f>IF(ISBLANK(Table1[[#This Row],[Fuel Used (in liters)]]),,Table1[[#This Row],[Distance Travelled (km)]]/Table1[[#This Row],[Fuel Used (in liters)]])</f>
        <v>0</v>
      </c>
    </row>
    <row r="4030" spans="2:13">
      <c r="B4030">
        <f>IF(ISBLANK(Table1[[#This Row],[Date]]), ,MONTH(Table1[[#This Row],[Date]]))</f>
        <v>0</v>
      </c>
      <c r="K4030" s="19">
        <f>Table1[[#This Row],[Final Meter Reading (km) ]]-Table1[[#This Row],[Initial Meter Reading (km) ]]</f>
        <v>0</v>
      </c>
      <c r="M4030" s="174">
        <f>IF(ISBLANK(Table1[[#This Row],[Fuel Used (in liters)]]),,Table1[[#This Row],[Distance Travelled (km)]]/Table1[[#This Row],[Fuel Used (in liters)]])</f>
        <v>0</v>
      </c>
    </row>
    <row r="4031" spans="2:13">
      <c r="B4031">
        <f>IF(ISBLANK(Table1[[#This Row],[Date]]), ,MONTH(Table1[[#This Row],[Date]]))</f>
        <v>0</v>
      </c>
      <c r="K4031" s="19">
        <f>Table1[[#This Row],[Final Meter Reading (km) ]]-Table1[[#This Row],[Initial Meter Reading (km) ]]</f>
        <v>0</v>
      </c>
      <c r="M4031" s="174">
        <f>IF(ISBLANK(Table1[[#This Row],[Fuel Used (in liters)]]),,Table1[[#This Row],[Distance Travelled (km)]]/Table1[[#This Row],[Fuel Used (in liters)]])</f>
        <v>0</v>
      </c>
    </row>
    <row r="4032" spans="2:13">
      <c r="B4032">
        <f>IF(ISBLANK(Table1[[#This Row],[Date]]), ,MONTH(Table1[[#This Row],[Date]]))</f>
        <v>0</v>
      </c>
      <c r="K4032" s="19">
        <f>Table1[[#This Row],[Final Meter Reading (km) ]]-Table1[[#This Row],[Initial Meter Reading (km) ]]</f>
        <v>0</v>
      </c>
      <c r="M4032" s="174">
        <f>IF(ISBLANK(Table1[[#This Row],[Fuel Used (in liters)]]),,Table1[[#This Row],[Distance Travelled (km)]]/Table1[[#This Row],[Fuel Used (in liters)]])</f>
        <v>0</v>
      </c>
    </row>
    <row r="4033" spans="2:13">
      <c r="B4033">
        <f>IF(ISBLANK(Table1[[#This Row],[Date]]), ,MONTH(Table1[[#This Row],[Date]]))</f>
        <v>0</v>
      </c>
      <c r="K4033" s="19">
        <f>Table1[[#This Row],[Final Meter Reading (km) ]]-Table1[[#This Row],[Initial Meter Reading (km) ]]</f>
        <v>0</v>
      </c>
      <c r="M4033" s="174">
        <f>IF(ISBLANK(Table1[[#This Row],[Fuel Used (in liters)]]),,Table1[[#This Row],[Distance Travelled (km)]]/Table1[[#This Row],[Fuel Used (in liters)]])</f>
        <v>0</v>
      </c>
    </row>
    <row r="4034" spans="2:13">
      <c r="B4034">
        <f>IF(ISBLANK(Table1[[#This Row],[Date]]), ,MONTH(Table1[[#This Row],[Date]]))</f>
        <v>0</v>
      </c>
      <c r="K4034" s="19">
        <f>Table1[[#This Row],[Final Meter Reading (km) ]]-Table1[[#This Row],[Initial Meter Reading (km) ]]</f>
        <v>0</v>
      </c>
      <c r="M4034" s="174">
        <f>IF(ISBLANK(Table1[[#This Row],[Fuel Used (in liters)]]),,Table1[[#This Row],[Distance Travelled (km)]]/Table1[[#This Row],[Fuel Used (in liters)]])</f>
        <v>0</v>
      </c>
    </row>
    <row r="4035" spans="2:13">
      <c r="B4035">
        <f>IF(ISBLANK(Table1[[#This Row],[Date]]), ,MONTH(Table1[[#This Row],[Date]]))</f>
        <v>0</v>
      </c>
      <c r="K4035" s="19">
        <f>Table1[[#This Row],[Final Meter Reading (km) ]]-Table1[[#This Row],[Initial Meter Reading (km) ]]</f>
        <v>0</v>
      </c>
      <c r="M4035" s="174">
        <f>IF(ISBLANK(Table1[[#This Row],[Fuel Used (in liters)]]),,Table1[[#This Row],[Distance Travelled (km)]]/Table1[[#This Row],[Fuel Used (in liters)]])</f>
        <v>0</v>
      </c>
    </row>
    <row r="4036" spans="2:13">
      <c r="B4036">
        <f>IF(ISBLANK(Table1[[#This Row],[Date]]), ,MONTH(Table1[[#This Row],[Date]]))</f>
        <v>0</v>
      </c>
      <c r="K4036" s="19">
        <f>Table1[[#This Row],[Final Meter Reading (km) ]]-Table1[[#This Row],[Initial Meter Reading (km) ]]</f>
        <v>0</v>
      </c>
      <c r="M4036" s="174">
        <f>IF(ISBLANK(Table1[[#This Row],[Fuel Used (in liters)]]),,Table1[[#This Row],[Distance Travelled (km)]]/Table1[[#This Row],[Fuel Used (in liters)]])</f>
        <v>0</v>
      </c>
    </row>
    <row r="4037" spans="2:13">
      <c r="B4037">
        <f>IF(ISBLANK(Table1[[#This Row],[Date]]), ,MONTH(Table1[[#This Row],[Date]]))</f>
        <v>0</v>
      </c>
      <c r="K4037" s="19">
        <f>Table1[[#This Row],[Final Meter Reading (km) ]]-Table1[[#This Row],[Initial Meter Reading (km) ]]</f>
        <v>0</v>
      </c>
      <c r="M4037" s="174">
        <f>IF(ISBLANK(Table1[[#This Row],[Fuel Used (in liters)]]),,Table1[[#This Row],[Distance Travelled (km)]]/Table1[[#This Row],[Fuel Used (in liters)]])</f>
        <v>0</v>
      </c>
    </row>
    <row r="4038" spans="2:13">
      <c r="B4038">
        <f>IF(ISBLANK(Table1[[#This Row],[Date]]), ,MONTH(Table1[[#This Row],[Date]]))</f>
        <v>0</v>
      </c>
      <c r="K4038" s="19">
        <f>Table1[[#This Row],[Final Meter Reading (km) ]]-Table1[[#This Row],[Initial Meter Reading (km) ]]</f>
        <v>0</v>
      </c>
      <c r="M4038" s="174">
        <f>IF(ISBLANK(Table1[[#This Row],[Fuel Used (in liters)]]),,Table1[[#This Row],[Distance Travelled (km)]]/Table1[[#This Row],[Fuel Used (in liters)]])</f>
        <v>0</v>
      </c>
    </row>
    <row r="4039" spans="2:13">
      <c r="B4039">
        <f>IF(ISBLANK(Table1[[#This Row],[Date]]), ,MONTH(Table1[[#This Row],[Date]]))</f>
        <v>0</v>
      </c>
      <c r="K4039" s="19">
        <f>Table1[[#This Row],[Final Meter Reading (km) ]]-Table1[[#This Row],[Initial Meter Reading (km) ]]</f>
        <v>0</v>
      </c>
      <c r="M4039" s="174">
        <f>IF(ISBLANK(Table1[[#This Row],[Fuel Used (in liters)]]),,Table1[[#This Row],[Distance Travelled (km)]]/Table1[[#This Row],[Fuel Used (in liters)]])</f>
        <v>0</v>
      </c>
    </row>
    <row r="4040" spans="2:13">
      <c r="B4040">
        <f>IF(ISBLANK(Table1[[#This Row],[Date]]), ,MONTH(Table1[[#This Row],[Date]]))</f>
        <v>0</v>
      </c>
      <c r="K4040" s="19">
        <f>Table1[[#This Row],[Final Meter Reading (km) ]]-Table1[[#This Row],[Initial Meter Reading (km) ]]</f>
        <v>0</v>
      </c>
      <c r="M4040" s="174">
        <f>IF(ISBLANK(Table1[[#This Row],[Fuel Used (in liters)]]),,Table1[[#This Row],[Distance Travelled (km)]]/Table1[[#This Row],[Fuel Used (in liters)]])</f>
        <v>0</v>
      </c>
    </row>
    <row r="4041" spans="2:13">
      <c r="B4041">
        <f>IF(ISBLANK(Table1[[#This Row],[Date]]), ,MONTH(Table1[[#This Row],[Date]]))</f>
        <v>0</v>
      </c>
      <c r="K4041" s="19">
        <f>Table1[[#This Row],[Final Meter Reading (km) ]]-Table1[[#This Row],[Initial Meter Reading (km) ]]</f>
        <v>0</v>
      </c>
      <c r="M4041" s="174">
        <f>IF(ISBLANK(Table1[[#This Row],[Fuel Used (in liters)]]),,Table1[[#This Row],[Distance Travelled (km)]]/Table1[[#This Row],[Fuel Used (in liters)]])</f>
        <v>0</v>
      </c>
    </row>
    <row r="4042" spans="2:13">
      <c r="B4042">
        <f>IF(ISBLANK(Table1[[#This Row],[Date]]), ,MONTH(Table1[[#This Row],[Date]]))</f>
        <v>0</v>
      </c>
      <c r="K4042" s="19">
        <f>Table1[[#This Row],[Final Meter Reading (km) ]]-Table1[[#This Row],[Initial Meter Reading (km) ]]</f>
        <v>0</v>
      </c>
      <c r="M4042" s="174">
        <f>IF(ISBLANK(Table1[[#This Row],[Fuel Used (in liters)]]),,Table1[[#This Row],[Distance Travelled (km)]]/Table1[[#This Row],[Fuel Used (in liters)]])</f>
        <v>0</v>
      </c>
    </row>
    <row r="4043" spans="2:13">
      <c r="B4043">
        <f>IF(ISBLANK(Table1[[#This Row],[Date]]), ,MONTH(Table1[[#This Row],[Date]]))</f>
        <v>0</v>
      </c>
      <c r="K4043" s="19">
        <f>Table1[[#This Row],[Final Meter Reading (km) ]]-Table1[[#This Row],[Initial Meter Reading (km) ]]</f>
        <v>0</v>
      </c>
      <c r="M4043" s="174">
        <f>IF(ISBLANK(Table1[[#This Row],[Fuel Used (in liters)]]),,Table1[[#This Row],[Distance Travelled (km)]]/Table1[[#This Row],[Fuel Used (in liters)]])</f>
        <v>0</v>
      </c>
    </row>
    <row r="4044" spans="2:13">
      <c r="B4044">
        <f>IF(ISBLANK(Table1[[#This Row],[Date]]), ,MONTH(Table1[[#This Row],[Date]]))</f>
        <v>0</v>
      </c>
      <c r="K4044" s="19">
        <f>Table1[[#This Row],[Final Meter Reading (km) ]]-Table1[[#This Row],[Initial Meter Reading (km) ]]</f>
        <v>0</v>
      </c>
      <c r="M4044" s="174">
        <f>IF(ISBLANK(Table1[[#This Row],[Fuel Used (in liters)]]),,Table1[[#This Row],[Distance Travelled (km)]]/Table1[[#This Row],[Fuel Used (in liters)]])</f>
        <v>0</v>
      </c>
    </row>
    <row r="4045" spans="2:13">
      <c r="B4045">
        <f>IF(ISBLANK(Table1[[#This Row],[Date]]), ,MONTH(Table1[[#This Row],[Date]]))</f>
        <v>0</v>
      </c>
      <c r="K4045" s="19">
        <f>Table1[[#This Row],[Final Meter Reading (km) ]]-Table1[[#This Row],[Initial Meter Reading (km) ]]</f>
        <v>0</v>
      </c>
      <c r="M4045" s="174">
        <f>IF(ISBLANK(Table1[[#This Row],[Fuel Used (in liters)]]),,Table1[[#This Row],[Distance Travelled (km)]]/Table1[[#This Row],[Fuel Used (in liters)]])</f>
        <v>0</v>
      </c>
    </row>
    <row r="4046" spans="2:13">
      <c r="B4046">
        <f>IF(ISBLANK(Table1[[#This Row],[Date]]), ,MONTH(Table1[[#This Row],[Date]]))</f>
        <v>0</v>
      </c>
      <c r="K4046" s="19">
        <f>Table1[[#This Row],[Final Meter Reading (km) ]]-Table1[[#This Row],[Initial Meter Reading (km) ]]</f>
        <v>0</v>
      </c>
      <c r="M4046" s="174">
        <f>IF(ISBLANK(Table1[[#This Row],[Fuel Used (in liters)]]),,Table1[[#This Row],[Distance Travelled (km)]]/Table1[[#This Row],[Fuel Used (in liters)]])</f>
        <v>0</v>
      </c>
    </row>
    <row r="4047" spans="2:13">
      <c r="B4047">
        <f>IF(ISBLANK(Table1[[#This Row],[Date]]), ,MONTH(Table1[[#This Row],[Date]]))</f>
        <v>0</v>
      </c>
      <c r="K4047" s="19">
        <f>Table1[[#This Row],[Final Meter Reading (km) ]]-Table1[[#This Row],[Initial Meter Reading (km) ]]</f>
        <v>0</v>
      </c>
      <c r="M4047" s="174">
        <f>IF(ISBLANK(Table1[[#This Row],[Fuel Used (in liters)]]),,Table1[[#This Row],[Distance Travelled (km)]]/Table1[[#This Row],[Fuel Used (in liters)]])</f>
        <v>0</v>
      </c>
    </row>
    <row r="4048" spans="2:13">
      <c r="B4048">
        <f>IF(ISBLANK(Table1[[#This Row],[Date]]), ,MONTH(Table1[[#This Row],[Date]]))</f>
        <v>0</v>
      </c>
      <c r="K4048" s="19">
        <f>Table1[[#This Row],[Final Meter Reading (km) ]]-Table1[[#This Row],[Initial Meter Reading (km) ]]</f>
        <v>0</v>
      </c>
      <c r="M4048" s="174">
        <f>IF(ISBLANK(Table1[[#This Row],[Fuel Used (in liters)]]),,Table1[[#This Row],[Distance Travelled (km)]]/Table1[[#This Row],[Fuel Used (in liters)]])</f>
        <v>0</v>
      </c>
    </row>
    <row r="4049" spans="2:13">
      <c r="B4049">
        <f>IF(ISBLANK(Table1[[#This Row],[Date]]), ,MONTH(Table1[[#This Row],[Date]]))</f>
        <v>0</v>
      </c>
      <c r="K4049" s="19">
        <f>Table1[[#This Row],[Final Meter Reading (km) ]]-Table1[[#This Row],[Initial Meter Reading (km) ]]</f>
        <v>0</v>
      </c>
      <c r="M4049" s="174">
        <f>IF(ISBLANK(Table1[[#This Row],[Fuel Used (in liters)]]),,Table1[[#This Row],[Distance Travelled (km)]]/Table1[[#This Row],[Fuel Used (in liters)]])</f>
        <v>0</v>
      </c>
    </row>
    <row r="4050" spans="2:13">
      <c r="B4050">
        <f>IF(ISBLANK(Table1[[#This Row],[Date]]), ,MONTH(Table1[[#This Row],[Date]]))</f>
        <v>0</v>
      </c>
      <c r="K4050" s="19">
        <f>Table1[[#This Row],[Final Meter Reading (km) ]]-Table1[[#This Row],[Initial Meter Reading (km) ]]</f>
        <v>0</v>
      </c>
      <c r="M4050" s="174">
        <f>IF(ISBLANK(Table1[[#This Row],[Fuel Used (in liters)]]),,Table1[[#This Row],[Distance Travelled (km)]]/Table1[[#This Row],[Fuel Used (in liters)]])</f>
        <v>0</v>
      </c>
    </row>
    <row r="4051" spans="2:13">
      <c r="B4051">
        <f>IF(ISBLANK(Table1[[#This Row],[Date]]), ,MONTH(Table1[[#This Row],[Date]]))</f>
        <v>0</v>
      </c>
      <c r="K4051" s="19">
        <f>Table1[[#This Row],[Final Meter Reading (km) ]]-Table1[[#This Row],[Initial Meter Reading (km) ]]</f>
        <v>0</v>
      </c>
      <c r="M4051" s="174">
        <f>IF(ISBLANK(Table1[[#This Row],[Fuel Used (in liters)]]),,Table1[[#This Row],[Distance Travelled (km)]]/Table1[[#This Row],[Fuel Used (in liters)]])</f>
        <v>0</v>
      </c>
    </row>
    <row r="4052" spans="2:13">
      <c r="B4052">
        <f>IF(ISBLANK(Table1[[#This Row],[Date]]), ,MONTH(Table1[[#This Row],[Date]]))</f>
        <v>0</v>
      </c>
      <c r="K4052" s="19">
        <f>Table1[[#This Row],[Final Meter Reading (km) ]]-Table1[[#This Row],[Initial Meter Reading (km) ]]</f>
        <v>0</v>
      </c>
      <c r="M4052" s="174">
        <f>IF(ISBLANK(Table1[[#This Row],[Fuel Used (in liters)]]),,Table1[[#This Row],[Distance Travelled (km)]]/Table1[[#This Row],[Fuel Used (in liters)]])</f>
        <v>0</v>
      </c>
    </row>
    <row r="4053" spans="2:13">
      <c r="B4053">
        <f>IF(ISBLANK(Table1[[#This Row],[Date]]), ,MONTH(Table1[[#This Row],[Date]]))</f>
        <v>0</v>
      </c>
      <c r="K4053" s="19">
        <f>Table1[[#This Row],[Final Meter Reading (km) ]]-Table1[[#This Row],[Initial Meter Reading (km) ]]</f>
        <v>0</v>
      </c>
      <c r="M4053" s="174">
        <f>IF(ISBLANK(Table1[[#This Row],[Fuel Used (in liters)]]),,Table1[[#This Row],[Distance Travelled (km)]]/Table1[[#This Row],[Fuel Used (in liters)]])</f>
        <v>0</v>
      </c>
    </row>
    <row r="4054" spans="2:13">
      <c r="B4054">
        <f>IF(ISBLANK(Table1[[#This Row],[Date]]), ,MONTH(Table1[[#This Row],[Date]]))</f>
        <v>0</v>
      </c>
      <c r="K4054" s="19">
        <f>Table1[[#This Row],[Final Meter Reading (km) ]]-Table1[[#This Row],[Initial Meter Reading (km) ]]</f>
        <v>0</v>
      </c>
      <c r="M4054" s="174">
        <f>IF(ISBLANK(Table1[[#This Row],[Fuel Used (in liters)]]),,Table1[[#This Row],[Distance Travelled (km)]]/Table1[[#This Row],[Fuel Used (in liters)]])</f>
        <v>0</v>
      </c>
    </row>
    <row r="4055" spans="2:13">
      <c r="B4055">
        <f>IF(ISBLANK(Table1[[#This Row],[Date]]), ,MONTH(Table1[[#This Row],[Date]]))</f>
        <v>0</v>
      </c>
      <c r="K4055" s="19">
        <f>Table1[[#This Row],[Final Meter Reading (km) ]]-Table1[[#This Row],[Initial Meter Reading (km) ]]</f>
        <v>0</v>
      </c>
      <c r="M4055" s="174">
        <f>IF(ISBLANK(Table1[[#This Row],[Fuel Used (in liters)]]),,Table1[[#This Row],[Distance Travelled (km)]]/Table1[[#This Row],[Fuel Used (in liters)]])</f>
        <v>0</v>
      </c>
    </row>
    <row r="4056" spans="2:13">
      <c r="B4056">
        <f>IF(ISBLANK(Table1[[#This Row],[Date]]), ,MONTH(Table1[[#This Row],[Date]]))</f>
        <v>0</v>
      </c>
      <c r="K4056" s="19">
        <f>Table1[[#This Row],[Final Meter Reading (km) ]]-Table1[[#This Row],[Initial Meter Reading (km) ]]</f>
        <v>0</v>
      </c>
      <c r="M4056" s="174">
        <f>IF(ISBLANK(Table1[[#This Row],[Fuel Used (in liters)]]),,Table1[[#This Row],[Distance Travelled (km)]]/Table1[[#This Row],[Fuel Used (in liters)]])</f>
        <v>0</v>
      </c>
    </row>
    <row r="4057" spans="2:13">
      <c r="B4057">
        <f>IF(ISBLANK(Table1[[#This Row],[Date]]), ,MONTH(Table1[[#This Row],[Date]]))</f>
        <v>0</v>
      </c>
      <c r="K4057" s="19">
        <f>Table1[[#This Row],[Final Meter Reading (km) ]]-Table1[[#This Row],[Initial Meter Reading (km) ]]</f>
        <v>0</v>
      </c>
      <c r="M4057" s="174">
        <f>IF(ISBLANK(Table1[[#This Row],[Fuel Used (in liters)]]),,Table1[[#This Row],[Distance Travelled (km)]]/Table1[[#This Row],[Fuel Used (in liters)]])</f>
        <v>0</v>
      </c>
    </row>
    <row r="4058" spans="2:13">
      <c r="B4058">
        <f>IF(ISBLANK(Table1[[#This Row],[Date]]), ,MONTH(Table1[[#This Row],[Date]]))</f>
        <v>0</v>
      </c>
      <c r="K4058" s="19">
        <f>Table1[[#This Row],[Final Meter Reading (km) ]]-Table1[[#This Row],[Initial Meter Reading (km) ]]</f>
        <v>0</v>
      </c>
      <c r="M4058" s="174">
        <f>IF(ISBLANK(Table1[[#This Row],[Fuel Used (in liters)]]),,Table1[[#This Row],[Distance Travelled (km)]]/Table1[[#This Row],[Fuel Used (in liters)]])</f>
        <v>0</v>
      </c>
    </row>
    <row r="4059" spans="2:13">
      <c r="B4059">
        <f>IF(ISBLANK(Table1[[#This Row],[Date]]), ,MONTH(Table1[[#This Row],[Date]]))</f>
        <v>0</v>
      </c>
      <c r="K4059" s="19">
        <f>Table1[[#This Row],[Final Meter Reading (km) ]]-Table1[[#This Row],[Initial Meter Reading (km) ]]</f>
        <v>0</v>
      </c>
      <c r="M4059" s="174">
        <f>IF(ISBLANK(Table1[[#This Row],[Fuel Used (in liters)]]),,Table1[[#This Row],[Distance Travelled (km)]]/Table1[[#This Row],[Fuel Used (in liters)]])</f>
        <v>0</v>
      </c>
    </row>
    <row r="4060" spans="2:13">
      <c r="B4060">
        <f>IF(ISBLANK(Table1[[#This Row],[Date]]), ,MONTH(Table1[[#This Row],[Date]]))</f>
        <v>0</v>
      </c>
      <c r="K4060" s="19">
        <f>Table1[[#This Row],[Final Meter Reading (km) ]]-Table1[[#This Row],[Initial Meter Reading (km) ]]</f>
        <v>0</v>
      </c>
      <c r="M4060" s="174">
        <f>IF(ISBLANK(Table1[[#This Row],[Fuel Used (in liters)]]),,Table1[[#This Row],[Distance Travelled (km)]]/Table1[[#This Row],[Fuel Used (in liters)]])</f>
        <v>0</v>
      </c>
    </row>
    <row r="4061" spans="2:13">
      <c r="B4061">
        <f>IF(ISBLANK(Table1[[#This Row],[Date]]), ,MONTH(Table1[[#This Row],[Date]]))</f>
        <v>0</v>
      </c>
      <c r="K4061" s="19">
        <f>Table1[[#This Row],[Final Meter Reading (km) ]]-Table1[[#This Row],[Initial Meter Reading (km) ]]</f>
        <v>0</v>
      </c>
      <c r="M4061" s="174">
        <f>IF(ISBLANK(Table1[[#This Row],[Fuel Used (in liters)]]),,Table1[[#This Row],[Distance Travelled (km)]]/Table1[[#This Row],[Fuel Used (in liters)]])</f>
        <v>0</v>
      </c>
    </row>
    <row r="4062" spans="2:13">
      <c r="B4062">
        <f>IF(ISBLANK(Table1[[#This Row],[Date]]), ,MONTH(Table1[[#This Row],[Date]]))</f>
        <v>0</v>
      </c>
      <c r="K4062" s="19">
        <f>Table1[[#This Row],[Final Meter Reading (km) ]]-Table1[[#This Row],[Initial Meter Reading (km) ]]</f>
        <v>0</v>
      </c>
      <c r="M4062" s="174">
        <f>IF(ISBLANK(Table1[[#This Row],[Fuel Used (in liters)]]),,Table1[[#This Row],[Distance Travelled (km)]]/Table1[[#This Row],[Fuel Used (in liters)]])</f>
        <v>0</v>
      </c>
    </row>
    <row r="4063" spans="2:13">
      <c r="B4063">
        <f>IF(ISBLANK(Table1[[#This Row],[Date]]), ,MONTH(Table1[[#This Row],[Date]]))</f>
        <v>0</v>
      </c>
      <c r="K4063" s="19">
        <f>Table1[[#This Row],[Final Meter Reading (km) ]]-Table1[[#This Row],[Initial Meter Reading (km) ]]</f>
        <v>0</v>
      </c>
      <c r="M4063" s="174">
        <f>IF(ISBLANK(Table1[[#This Row],[Fuel Used (in liters)]]),,Table1[[#This Row],[Distance Travelled (km)]]/Table1[[#This Row],[Fuel Used (in liters)]])</f>
        <v>0</v>
      </c>
    </row>
    <row r="4064" spans="2:13">
      <c r="B4064">
        <f>IF(ISBLANK(Table1[[#This Row],[Date]]), ,MONTH(Table1[[#This Row],[Date]]))</f>
        <v>0</v>
      </c>
      <c r="K4064" s="19">
        <f>Table1[[#This Row],[Final Meter Reading (km) ]]-Table1[[#This Row],[Initial Meter Reading (km) ]]</f>
        <v>0</v>
      </c>
      <c r="M4064" s="174">
        <f>IF(ISBLANK(Table1[[#This Row],[Fuel Used (in liters)]]),,Table1[[#This Row],[Distance Travelled (km)]]/Table1[[#This Row],[Fuel Used (in liters)]])</f>
        <v>0</v>
      </c>
    </row>
    <row r="4065" spans="2:13">
      <c r="B4065">
        <f>IF(ISBLANK(Table1[[#This Row],[Date]]), ,MONTH(Table1[[#This Row],[Date]]))</f>
        <v>0</v>
      </c>
      <c r="K4065" s="19">
        <f>Table1[[#This Row],[Final Meter Reading (km) ]]-Table1[[#This Row],[Initial Meter Reading (km) ]]</f>
        <v>0</v>
      </c>
      <c r="M4065" s="174">
        <f>IF(ISBLANK(Table1[[#This Row],[Fuel Used (in liters)]]),,Table1[[#This Row],[Distance Travelled (km)]]/Table1[[#This Row],[Fuel Used (in liters)]])</f>
        <v>0</v>
      </c>
    </row>
    <row r="4066" spans="2:13">
      <c r="B4066">
        <f>IF(ISBLANK(Table1[[#This Row],[Date]]), ,MONTH(Table1[[#This Row],[Date]]))</f>
        <v>0</v>
      </c>
      <c r="K4066" s="19">
        <f>Table1[[#This Row],[Final Meter Reading (km) ]]-Table1[[#This Row],[Initial Meter Reading (km) ]]</f>
        <v>0</v>
      </c>
      <c r="M4066" s="174">
        <f>IF(ISBLANK(Table1[[#This Row],[Fuel Used (in liters)]]),,Table1[[#This Row],[Distance Travelled (km)]]/Table1[[#This Row],[Fuel Used (in liters)]])</f>
        <v>0</v>
      </c>
    </row>
    <row r="4067" spans="2:13">
      <c r="B4067">
        <f>IF(ISBLANK(Table1[[#This Row],[Date]]), ,MONTH(Table1[[#This Row],[Date]]))</f>
        <v>0</v>
      </c>
      <c r="K4067" s="19">
        <f>Table1[[#This Row],[Final Meter Reading (km) ]]-Table1[[#This Row],[Initial Meter Reading (km) ]]</f>
        <v>0</v>
      </c>
      <c r="M4067" s="174">
        <f>IF(ISBLANK(Table1[[#This Row],[Fuel Used (in liters)]]),,Table1[[#This Row],[Distance Travelled (km)]]/Table1[[#This Row],[Fuel Used (in liters)]])</f>
        <v>0</v>
      </c>
    </row>
    <row r="4068" spans="2:13">
      <c r="B4068">
        <f>IF(ISBLANK(Table1[[#This Row],[Date]]), ,MONTH(Table1[[#This Row],[Date]]))</f>
        <v>0</v>
      </c>
      <c r="K4068" s="19">
        <f>Table1[[#This Row],[Final Meter Reading (km) ]]-Table1[[#This Row],[Initial Meter Reading (km) ]]</f>
        <v>0</v>
      </c>
      <c r="M4068" s="174">
        <f>IF(ISBLANK(Table1[[#This Row],[Fuel Used (in liters)]]),,Table1[[#This Row],[Distance Travelled (km)]]/Table1[[#This Row],[Fuel Used (in liters)]])</f>
        <v>0</v>
      </c>
    </row>
    <row r="4069" spans="2:13">
      <c r="B4069">
        <f>IF(ISBLANK(Table1[[#This Row],[Date]]), ,MONTH(Table1[[#This Row],[Date]]))</f>
        <v>0</v>
      </c>
      <c r="K4069" s="19">
        <f>Table1[[#This Row],[Final Meter Reading (km) ]]-Table1[[#This Row],[Initial Meter Reading (km) ]]</f>
        <v>0</v>
      </c>
      <c r="M4069" s="174">
        <f>IF(ISBLANK(Table1[[#This Row],[Fuel Used (in liters)]]),,Table1[[#This Row],[Distance Travelled (km)]]/Table1[[#This Row],[Fuel Used (in liters)]])</f>
        <v>0</v>
      </c>
    </row>
    <row r="4070" spans="2:13">
      <c r="B4070">
        <f>IF(ISBLANK(Table1[[#This Row],[Date]]), ,MONTH(Table1[[#This Row],[Date]]))</f>
        <v>0</v>
      </c>
      <c r="K4070" s="19">
        <f>Table1[[#This Row],[Final Meter Reading (km) ]]-Table1[[#This Row],[Initial Meter Reading (km) ]]</f>
        <v>0</v>
      </c>
      <c r="M4070" s="174">
        <f>IF(ISBLANK(Table1[[#This Row],[Fuel Used (in liters)]]),,Table1[[#This Row],[Distance Travelled (km)]]/Table1[[#This Row],[Fuel Used (in liters)]])</f>
        <v>0</v>
      </c>
    </row>
    <row r="4071" spans="2:13">
      <c r="B4071">
        <f>IF(ISBLANK(Table1[[#This Row],[Date]]), ,MONTH(Table1[[#This Row],[Date]]))</f>
        <v>0</v>
      </c>
      <c r="K4071" s="19">
        <f>Table1[[#This Row],[Final Meter Reading (km) ]]-Table1[[#This Row],[Initial Meter Reading (km) ]]</f>
        <v>0</v>
      </c>
      <c r="M4071" s="174">
        <f>IF(ISBLANK(Table1[[#This Row],[Fuel Used (in liters)]]),,Table1[[#This Row],[Distance Travelled (km)]]/Table1[[#This Row],[Fuel Used (in liters)]])</f>
        <v>0</v>
      </c>
    </row>
    <row r="4072" spans="2:13">
      <c r="B4072">
        <f>IF(ISBLANK(Table1[[#This Row],[Date]]), ,MONTH(Table1[[#This Row],[Date]]))</f>
        <v>0</v>
      </c>
      <c r="K4072" s="19">
        <f>Table1[[#This Row],[Final Meter Reading (km) ]]-Table1[[#This Row],[Initial Meter Reading (km) ]]</f>
        <v>0</v>
      </c>
      <c r="M4072" s="174">
        <f>IF(ISBLANK(Table1[[#This Row],[Fuel Used (in liters)]]),,Table1[[#This Row],[Distance Travelled (km)]]/Table1[[#This Row],[Fuel Used (in liters)]])</f>
        <v>0</v>
      </c>
    </row>
    <row r="4073" spans="2:13">
      <c r="B4073">
        <f>IF(ISBLANK(Table1[[#This Row],[Date]]), ,MONTH(Table1[[#This Row],[Date]]))</f>
        <v>0</v>
      </c>
      <c r="K4073" s="19">
        <f>Table1[[#This Row],[Final Meter Reading (km) ]]-Table1[[#This Row],[Initial Meter Reading (km) ]]</f>
        <v>0</v>
      </c>
      <c r="M4073" s="174">
        <f>IF(ISBLANK(Table1[[#This Row],[Fuel Used (in liters)]]),,Table1[[#This Row],[Distance Travelled (km)]]/Table1[[#This Row],[Fuel Used (in liters)]])</f>
        <v>0</v>
      </c>
    </row>
    <row r="4074" spans="2:13">
      <c r="B4074">
        <f>IF(ISBLANK(Table1[[#This Row],[Date]]), ,MONTH(Table1[[#This Row],[Date]]))</f>
        <v>0</v>
      </c>
      <c r="K4074" s="19">
        <f>Table1[[#This Row],[Final Meter Reading (km) ]]-Table1[[#This Row],[Initial Meter Reading (km) ]]</f>
        <v>0</v>
      </c>
      <c r="M4074" s="174">
        <f>IF(ISBLANK(Table1[[#This Row],[Fuel Used (in liters)]]),,Table1[[#This Row],[Distance Travelled (km)]]/Table1[[#This Row],[Fuel Used (in liters)]])</f>
        <v>0</v>
      </c>
    </row>
    <row r="4075" spans="2:13">
      <c r="B4075">
        <f>IF(ISBLANK(Table1[[#This Row],[Date]]), ,MONTH(Table1[[#This Row],[Date]]))</f>
        <v>0</v>
      </c>
      <c r="K4075" s="19">
        <f>Table1[[#This Row],[Final Meter Reading (km) ]]-Table1[[#This Row],[Initial Meter Reading (km) ]]</f>
        <v>0</v>
      </c>
      <c r="M4075" s="174">
        <f>IF(ISBLANK(Table1[[#This Row],[Fuel Used (in liters)]]),,Table1[[#This Row],[Distance Travelled (km)]]/Table1[[#This Row],[Fuel Used (in liters)]])</f>
        <v>0</v>
      </c>
    </row>
    <row r="4076" spans="2:13">
      <c r="B4076">
        <f>IF(ISBLANK(Table1[[#This Row],[Date]]), ,MONTH(Table1[[#This Row],[Date]]))</f>
        <v>0</v>
      </c>
      <c r="K4076" s="19">
        <f>Table1[[#This Row],[Final Meter Reading (km) ]]-Table1[[#This Row],[Initial Meter Reading (km) ]]</f>
        <v>0</v>
      </c>
      <c r="M4076" s="174">
        <f>IF(ISBLANK(Table1[[#This Row],[Fuel Used (in liters)]]),,Table1[[#This Row],[Distance Travelled (km)]]/Table1[[#This Row],[Fuel Used (in liters)]])</f>
        <v>0</v>
      </c>
    </row>
    <row r="4077" spans="2:13">
      <c r="B4077">
        <f>IF(ISBLANK(Table1[[#This Row],[Date]]), ,MONTH(Table1[[#This Row],[Date]]))</f>
        <v>0</v>
      </c>
      <c r="K4077" s="19">
        <f>Table1[[#This Row],[Final Meter Reading (km) ]]-Table1[[#This Row],[Initial Meter Reading (km) ]]</f>
        <v>0</v>
      </c>
      <c r="M4077" s="174">
        <f>IF(ISBLANK(Table1[[#This Row],[Fuel Used (in liters)]]),,Table1[[#This Row],[Distance Travelled (km)]]/Table1[[#This Row],[Fuel Used (in liters)]])</f>
        <v>0</v>
      </c>
    </row>
    <row r="4078" spans="2:13">
      <c r="B4078">
        <f>IF(ISBLANK(Table1[[#This Row],[Date]]), ,MONTH(Table1[[#This Row],[Date]]))</f>
        <v>0</v>
      </c>
      <c r="K4078" s="19">
        <f>Table1[[#This Row],[Final Meter Reading (km) ]]-Table1[[#This Row],[Initial Meter Reading (km) ]]</f>
        <v>0</v>
      </c>
      <c r="M4078" s="174">
        <f>IF(ISBLANK(Table1[[#This Row],[Fuel Used (in liters)]]),,Table1[[#This Row],[Distance Travelled (km)]]/Table1[[#This Row],[Fuel Used (in liters)]])</f>
        <v>0</v>
      </c>
    </row>
    <row r="4079" spans="2:13">
      <c r="B4079">
        <f>IF(ISBLANK(Table1[[#This Row],[Date]]), ,MONTH(Table1[[#This Row],[Date]]))</f>
        <v>0</v>
      </c>
      <c r="K4079" s="19">
        <f>Table1[[#This Row],[Final Meter Reading (km) ]]-Table1[[#This Row],[Initial Meter Reading (km) ]]</f>
        <v>0</v>
      </c>
      <c r="M4079" s="174">
        <f>IF(ISBLANK(Table1[[#This Row],[Fuel Used (in liters)]]),,Table1[[#This Row],[Distance Travelled (km)]]/Table1[[#This Row],[Fuel Used (in liters)]])</f>
        <v>0</v>
      </c>
    </row>
    <row r="4080" spans="2:13">
      <c r="B4080">
        <f>IF(ISBLANK(Table1[[#This Row],[Date]]), ,MONTH(Table1[[#This Row],[Date]]))</f>
        <v>0</v>
      </c>
      <c r="K4080" s="19">
        <f>Table1[[#This Row],[Final Meter Reading (km) ]]-Table1[[#This Row],[Initial Meter Reading (km) ]]</f>
        <v>0</v>
      </c>
      <c r="M4080" s="174">
        <f>IF(ISBLANK(Table1[[#This Row],[Fuel Used (in liters)]]),,Table1[[#This Row],[Distance Travelled (km)]]/Table1[[#This Row],[Fuel Used (in liters)]])</f>
        <v>0</v>
      </c>
    </row>
    <row r="4081" spans="2:13">
      <c r="B4081">
        <f>IF(ISBLANK(Table1[[#This Row],[Date]]), ,MONTH(Table1[[#This Row],[Date]]))</f>
        <v>0</v>
      </c>
      <c r="K4081" s="19">
        <f>Table1[[#This Row],[Final Meter Reading (km) ]]-Table1[[#This Row],[Initial Meter Reading (km) ]]</f>
        <v>0</v>
      </c>
      <c r="M4081" s="174">
        <f>IF(ISBLANK(Table1[[#This Row],[Fuel Used (in liters)]]),,Table1[[#This Row],[Distance Travelled (km)]]/Table1[[#This Row],[Fuel Used (in liters)]])</f>
        <v>0</v>
      </c>
    </row>
    <row r="4082" spans="2:13">
      <c r="B4082">
        <f>IF(ISBLANK(Table1[[#This Row],[Date]]), ,MONTH(Table1[[#This Row],[Date]]))</f>
        <v>0</v>
      </c>
      <c r="K4082" s="19">
        <f>Table1[[#This Row],[Final Meter Reading (km) ]]-Table1[[#This Row],[Initial Meter Reading (km) ]]</f>
        <v>0</v>
      </c>
      <c r="M4082" s="174">
        <f>IF(ISBLANK(Table1[[#This Row],[Fuel Used (in liters)]]),,Table1[[#This Row],[Distance Travelled (km)]]/Table1[[#This Row],[Fuel Used (in liters)]])</f>
        <v>0</v>
      </c>
    </row>
    <row r="4083" spans="2:13">
      <c r="B4083">
        <f>IF(ISBLANK(Table1[[#This Row],[Date]]), ,MONTH(Table1[[#This Row],[Date]]))</f>
        <v>0</v>
      </c>
      <c r="K4083" s="19">
        <f>Table1[[#This Row],[Final Meter Reading (km) ]]-Table1[[#This Row],[Initial Meter Reading (km) ]]</f>
        <v>0</v>
      </c>
      <c r="M4083" s="174">
        <f>IF(ISBLANK(Table1[[#This Row],[Fuel Used (in liters)]]),,Table1[[#This Row],[Distance Travelled (km)]]/Table1[[#This Row],[Fuel Used (in liters)]])</f>
        <v>0</v>
      </c>
    </row>
    <row r="4084" spans="2:13">
      <c r="B4084">
        <f>IF(ISBLANK(Table1[[#This Row],[Date]]), ,MONTH(Table1[[#This Row],[Date]]))</f>
        <v>0</v>
      </c>
      <c r="K4084" s="19">
        <f>Table1[[#This Row],[Final Meter Reading (km) ]]-Table1[[#This Row],[Initial Meter Reading (km) ]]</f>
        <v>0</v>
      </c>
      <c r="M4084" s="174">
        <f>IF(ISBLANK(Table1[[#This Row],[Fuel Used (in liters)]]),,Table1[[#This Row],[Distance Travelled (km)]]/Table1[[#This Row],[Fuel Used (in liters)]])</f>
        <v>0</v>
      </c>
    </row>
    <row r="4085" spans="2:13">
      <c r="B4085">
        <f>IF(ISBLANK(Table1[[#This Row],[Date]]), ,MONTH(Table1[[#This Row],[Date]]))</f>
        <v>0</v>
      </c>
      <c r="K4085" s="19">
        <f>Table1[[#This Row],[Final Meter Reading (km) ]]-Table1[[#This Row],[Initial Meter Reading (km) ]]</f>
        <v>0</v>
      </c>
      <c r="M4085" s="174">
        <f>IF(ISBLANK(Table1[[#This Row],[Fuel Used (in liters)]]),,Table1[[#This Row],[Distance Travelled (km)]]/Table1[[#This Row],[Fuel Used (in liters)]])</f>
        <v>0</v>
      </c>
    </row>
    <row r="4086" spans="2:13">
      <c r="B4086">
        <f>IF(ISBLANK(Table1[[#This Row],[Date]]), ,MONTH(Table1[[#This Row],[Date]]))</f>
        <v>0</v>
      </c>
      <c r="K4086" s="19">
        <f>Table1[[#This Row],[Final Meter Reading (km) ]]-Table1[[#This Row],[Initial Meter Reading (km) ]]</f>
        <v>0</v>
      </c>
      <c r="M4086" s="174">
        <f>IF(ISBLANK(Table1[[#This Row],[Fuel Used (in liters)]]),,Table1[[#This Row],[Distance Travelled (km)]]/Table1[[#This Row],[Fuel Used (in liters)]])</f>
        <v>0</v>
      </c>
    </row>
    <row r="4087" spans="2:13">
      <c r="B4087">
        <f>IF(ISBLANK(Table1[[#This Row],[Date]]), ,MONTH(Table1[[#This Row],[Date]]))</f>
        <v>0</v>
      </c>
      <c r="K4087" s="19">
        <f>Table1[[#This Row],[Final Meter Reading (km) ]]-Table1[[#This Row],[Initial Meter Reading (km) ]]</f>
        <v>0</v>
      </c>
      <c r="M4087" s="174">
        <f>IF(ISBLANK(Table1[[#This Row],[Fuel Used (in liters)]]),,Table1[[#This Row],[Distance Travelled (km)]]/Table1[[#This Row],[Fuel Used (in liters)]])</f>
        <v>0</v>
      </c>
    </row>
    <row r="4088" spans="2:13">
      <c r="B4088">
        <f>IF(ISBLANK(Table1[[#This Row],[Date]]), ,MONTH(Table1[[#This Row],[Date]]))</f>
        <v>0</v>
      </c>
      <c r="K4088" s="19">
        <f>Table1[[#This Row],[Final Meter Reading (km) ]]-Table1[[#This Row],[Initial Meter Reading (km) ]]</f>
        <v>0</v>
      </c>
      <c r="M4088" s="174">
        <f>IF(ISBLANK(Table1[[#This Row],[Fuel Used (in liters)]]),,Table1[[#This Row],[Distance Travelled (km)]]/Table1[[#This Row],[Fuel Used (in liters)]])</f>
        <v>0</v>
      </c>
    </row>
    <row r="4089" spans="2:13">
      <c r="B4089">
        <f>IF(ISBLANK(Table1[[#This Row],[Date]]), ,MONTH(Table1[[#This Row],[Date]]))</f>
        <v>0</v>
      </c>
      <c r="K4089" s="19">
        <f>Table1[[#This Row],[Final Meter Reading (km) ]]-Table1[[#This Row],[Initial Meter Reading (km) ]]</f>
        <v>0</v>
      </c>
      <c r="M4089" s="174">
        <f>IF(ISBLANK(Table1[[#This Row],[Fuel Used (in liters)]]),,Table1[[#This Row],[Distance Travelled (km)]]/Table1[[#This Row],[Fuel Used (in liters)]])</f>
        <v>0</v>
      </c>
    </row>
    <row r="4090" spans="2:13">
      <c r="B4090">
        <f>IF(ISBLANK(Table1[[#This Row],[Date]]), ,MONTH(Table1[[#This Row],[Date]]))</f>
        <v>0</v>
      </c>
      <c r="K4090" s="19">
        <f>Table1[[#This Row],[Final Meter Reading (km) ]]-Table1[[#This Row],[Initial Meter Reading (km) ]]</f>
        <v>0</v>
      </c>
      <c r="M4090" s="174">
        <f>IF(ISBLANK(Table1[[#This Row],[Fuel Used (in liters)]]),,Table1[[#This Row],[Distance Travelled (km)]]/Table1[[#This Row],[Fuel Used (in liters)]])</f>
        <v>0</v>
      </c>
    </row>
    <row r="4091" spans="2:13">
      <c r="B4091">
        <f>IF(ISBLANK(Table1[[#This Row],[Date]]), ,MONTH(Table1[[#This Row],[Date]]))</f>
        <v>0</v>
      </c>
      <c r="K4091" s="19">
        <f>Table1[[#This Row],[Final Meter Reading (km) ]]-Table1[[#This Row],[Initial Meter Reading (km) ]]</f>
        <v>0</v>
      </c>
      <c r="M4091" s="174">
        <f>IF(ISBLANK(Table1[[#This Row],[Fuel Used (in liters)]]),,Table1[[#This Row],[Distance Travelled (km)]]/Table1[[#This Row],[Fuel Used (in liters)]])</f>
        <v>0</v>
      </c>
    </row>
    <row r="4092" spans="2:13">
      <c r="B4092">
        <f>IF(ISBLANK(Table1[[#This Row],[Date]]), ,MONTH(Table1[[#This Row],[Date]]))</f>
        <v>0</v>
      </c>
      <c r="K4092" s="19">
        <f>Table1[[#This Row],[Final Meter Reading (km) ]]-Table1[[#This Row],[Initial Meter Reading (km) ]]</f>
        <v>0</v>
      </c>
      <c r="M4092" s="174">
        <f>IF(ISBLANK(Table1[[#This Row],[Fuel Used (in liters)]]),,Table1[[#This Row],[Distance Travelled (km)]]/Table1[[#This Row],[Fuel Used (in liters)]])</f>
        <v>0</v>
      </c>
    </row>
    <row r="4093" spans="2:13">
      <c r="B4093">
        <f>IF(ISBLANK(Table1[[#This Row],[Date]]), ,MONTH(Table1[[#This Row],[Date]]))</f>
        <v>0</v>
      </c>
      <c r="K4093" s="19">
        <f>Table1[[#This Row],[Final Meter Reading (km) ]]-Table1[[#This Row],[Initial Meter Reading (km) ]]</f>
        <v>0</v>
      </c>
      <c r="M4093" s="174">
        <f>IF(ISBLANK(Table1[[#This Row],[Fuel Used (in liters)]]),,Table1[[#This Row],[Distance Travelled (km)]]/Table1[[#This Row],[Fuel Used (in liters)]])</f>
        <v>0</v>
      </c>
    </row>
    <row r="4094" spans="2:13">
      <c r="B4094">
        <f>IF(ISBLANK(Table1[[#This Row],[Date]]), ,MONTH(Table1[[#This Row],[Date]]))</f>
        <v>0</v>
      </c>
      <c r="K4094" s="19">
        <f>Table1[[#This Row],[Final Meter Reading (km) ]]-Table1[[#This Row],[Initial Meter Reading (km) ]]</f>
        <v>0</v>
      </c>
      <c r="M4094" s="174">
        <f>IF(ISBLANK(Table1[[#This Row],[Fuel Used (in liters)]]),,Table1[[#This Row],[Distance Travelled (km)]]/Table1[[#This Row],[Fuel Used (in liters)]])</f>
        <v>0</v>
      </c>
    </row>
    <row r="4095" spans="2:13">
      <c r="B4095">
        <f>IF(ISBLANK(Table1[[#This Row],[Date]]), ,MONTH(Table1[[#This Row],[Date]]))</f>
        <v>0</v>
      </c>
      <c r="K4095" s="19">
        <f>Table1[[#This Row],[Final Meter Reading (km) ]]-Table1[[#This Row],[Initial Meter Reading (km) ]]</f>
        <v>0</v>
      </c>
      <c r="M4095" s="174">
        <f>IF(ISBLANK(Table1[[#This Row],[Fuel Used (in liters)]]),,Table1[[#This Row],[Distance Travelled (km)]]/Table1[[#This Row],[Fuel Used (in liters)]])</f>
        <v>0</v>
      </c>
    </row>
    <row r="4096" spans="2:13">
      <c r="B4096">
        <f>IF(ISBLANK(Table1[[#This Row],[Date]]), ,MONTH(Table1[[#This Row],[Date]]))</f>
        <v>0</v>
      </c>
      <c r="K4096" s="19">
        <f>Table1[[#This Row],[Final Meter Reading (km) ]]-Table1[[#This Row],[Initial Meter Reading (km) ]]</f>
        <v>0</v>
      </c>
      <c r="M4096" s="174">
        <f>IF(ISBLANK(Table1[[#This Row],[Fuel Used (in liters)]]),,Table1[[#This Row],[Distance Travelled (km)]]/Table1[[#This Row],[Fuel Used (in liters)]])</f>
        <v>0</v>
      </c>
    </row>
    <row r="4097" spans="2:13">
      <c r="B4097">
        <f>IF(ISBLANK(Table1[[#This Row],[Date]]), ,MONTH(Table1[[#This Row],[Date]]))</f>
        <v>0</v>
      </c>
      <c r="K4097" s="19">
        <f>Table1[[#This Row],[Final Meter Reading (km) ]]-Table1[[#This Row],[Initial Meter Reading (km) ]]</f>
        <v>0</v>
      </c>
      <c r="M4097" s="174">
        <f>IF(ISBLANK(Table1[[#This Row],[Fuel Used (in liters)]]),,Table1[[#This Row],[Distance Travelled (km)]]/Table1[[#This Row],[Fuel Used (in liters)]])</f>
        <v>0</v>
      </c>
    </row>
    <row r="4098" spans="2:13">
      <c r="B4098">
        <f>IF(ISBLANK(Table1[[#This Row],[Date]]), ,MONTH(Table1[[#This Row],[Date]]))</f>
        <v>0</v>
      </c>
      <c r="K4098" s="19">
        <f>Table1[[#This Row],[Final Meter Reading (km) ]]-Table1[[#This Row],[Initial Meter Reading (km) ]]</f>
        <v>0</v>
      </c>
      <c r="M4098" s="174">
        <f>IF(ISBLANK(Table1[[#This Row],[Fuel Used (in liters)]]),,Table1[[#This Row],[Distance Travelled (km)]]/Table1[[#This Row],[Fuel Used (in liters)]])</f>
        <v>0</v>
      </c>
    </row>
    <row r="4099" spans="2:13">
      <c r="B4099">
        <f>IF(ISBLANK(Table1[[#This Row],[Date]]), ,MONTH(Table1[[#This Row],[Date]]))</f>
        <v>0</v>
      </c>
      <c r="K4099" s="19">
        <f>Table1[[#This Row],[Final Meter Reading (km) ]]-Table1[[#This Row],[Initial Meter Reading (km) ]]</f>
        <v>0</v>
      </c>
      <c r="M4099" s="174">
        <f>IF(ISBLANK(Table1[[#This Row],[Fuel Used (in liters)]]),,Table1[[#This Row],[Distance Travelled (km)]]/Table1[[#This Row],[Fuel Used (in liters)]])</f>
        <v>0</v>
      </c>
    </row>
    <row r="4100" spans="2:13">
      <c r="B4100">
        <f>IF(ISBLANK(Table1[[#This Row],[Date]]), ,MONTH(Table1[[#This Row],[Date]]))</f>
        <v>0</v>
      </c>
      <c r="K4100" s="19">
        <f>Table1[[#This Row],[Final Meter Reading (km) ]]-Table1[[#This Row],[Initial Meter Reading (km) ]]</f>
        <v>0</v>
      </c>
      <c r="M4100" s="174">
        <f>IF(ISBLANK(Table1[[#This Row],[Fuel Used (in liters)]]),,Table1[[#This Row],[Distance Travelled (km)]]/Table1[[#This Row],[Fuel Used (in liters)]])</f>
        <v>0</v>
      </c>
    </row>
    <row r="4101" spans="2:13">
      <c r="B4101">
        <f>IF(ISBLANK(Table1[[#This Row],[Date]]), ,MONTH(Table1[[#This Row],[Date]]))</f>
        <v>0</v>
      </c>
      <c r="K4101" s="19">
        <f>Table1[[#This Row],[Final Meter Reading (km) ]]-Table1[[#This Row],[Initial Meter Reading (km) ]]</f>
        <v>0</v>
      </c>
      <c r="M4101" s="174">
        <f>IF(ISBLANK(Table1[[#This Row],[Fuel Used (in liters)]]),,Table1[[#This Row],[Distance Travelled (km)]]/Table1[[#This Row],[Fuel Used (in liters)]])</f>
        <v>0</v>
      </c>
    </row>
    <row r="4102" spans="2:13">
      <c r="B4102">
        <f>IF(ISBLANK(Table1[[#This Row],[Date]]), ,MONTH(Table1[[#This Row],[Date]]))</f>
        <v>0</v>
      </c>
      <c r="K4102" s="19">
        <f>Table1[[#This Row],[Final Meter Reading (km) ]]-Table1[[#This Row],[Initial Meter Reading (km) ]]</f>
        <v>0</v>
      </c>
      <c r="M4102" s="174">
        <f>IF(ISBLANK(Table1[[#This Row],[Fuel Used (in liters)]]),,Table1[[#This Row],[Distance Travelled (km)]]/Table1[[#This Row],[Fuel Used (in liters)]])</f>
        <v>0</v>
      </c>
    </row>
    <row r="4103" spans="2:13">
      <c r="B4103">
        <f>IF(ISBLANK(Table1[[#This Row],[Date]]), ,MONTH(Table1[[#This Row],[Date]]))</f>
        <v>0</v>
      </c>
      <c r="K4103" s="19">
        <f>Table1[[#This Row],[Final Meter Reading (km) ]]-Table1[[#This Row],[Initial Meter Reading (km) ]]</f>
        <v>0</v>
      </c>
      <c r="M4103" s="174">
        <f>IF(ISBLANK(Table1[[#This Row],[Fuel Used (in liters)]]),,Table1[[#This Row],[Distance Travelled (km)]]/Table1[[#This Row],[Fuel Used (in liters)]])</f>
        <v>0</v>
      </c>
    </row>
    <row r="4104" spans="2:13">
      <c r="B4104">
        <f>IF(ISBLANK(Table1[[#This Row],[Date]]), ,MONTH(Table1[[#This Row],[Date]]))</f>
        <v>0</v>
      </c>
      <c r="K4104" s="19">
        <f>Table1[[#This Row],[Final Meter Reading (km) ]]-Table1[[#This Row],[Initial Meter Reading (km) ]]</f>
        <v>0</v>
      </c>
      <c r="M4104" s="174">
        <f>IF(ISBLANK(Table1[[#This Row],[Fuel Used (in liters)]]),,Table1[[#This Row],[Distance Travelled (km)]]/Table1[[#This Row],[Fuel Used (in liters)]])</f>
        <v>0</v>
      </c>
    </row>
    <row r="4105" spans="2:13">
      <c r="B4105">
        <f>IF(ISBLANK(Table1[[#This Row],[Date]]), ,MONTH(Table1[[#This Row],[Date]]))</f>
        <v>0</v>
      </c>
      <c r="K4105" s="19">
        <f>Table1[[#This Row],[Final Meter Reading (km) ]]-Table1[[#This Row],[Initial Meter Reading (km) ]]</f>
        <v>0</v>
      </c>
      <c r="M4105" s="174">
        <f>IF(ISBLANK(Table1[[#This Row],[Fuel Used (in liters)]]),,Table1[[#This Row],[Distance Travelled (km)]]/Table1[[#This Row],[Fuel Used (in liters)]])</f>
        <v>0</v>
      </c>
    </row>
    <row r="4106" spans="2:13">
      <c r="B4106">
        <f>IF(ISBLANK(Table1[[#This Row],[Date]]), ,MONTH(Table1[[#This Row],[Date]]))</f>
        <v>0</v>
      </c>
      <c r="K4106" s="19">
        <f>Table1[[#This Row],[Final Meter Reading (km) ]]-Table1[[#This Row],[Initial Meter Reading (km) ]]</f>
        <v>0</v>
      </c>
      <c r="M4106" s="174">
        <f>IF(ISBLANK(Table1[[#This Row],[Fuel Used (in liters)]]),,Table1[[#This Row],[Distance Travelled (km)]]/Table1[[#This Row],[Fuel Used (in liters)]])</f>
        <v>0</v>
      </c>
    </row>
    <row r="4107" spans="2:13">
      <c r="B4107">
        <f>IF(ISBLANK(Table1[[#This Row],[Date]]), ,MONTH(Table1[[#This Row],[Date]]))</f>
        <v>0</v>
      </c>
      <c r="K4107" s="19">
        <f>Table1[[#This Row],[Final Meter Reading (km) ]]-Table1[[#This Row],[Initial Meter Reading (km) ]]</f>
        <v>0</v>
      </c>
      <c r="M4107" s="174">
        <f>IF(ISBLANK(Table1[[#This Row],[Fuel Used (in liters)]]),,Table1[[#This Row],[Distance Travelled (km)]]/Table1[[#This Row],[Fuel Used (in liters)]])</f>
        <v>0</v>
      </c>
    </row>
    <row r="4108" spans="2:13">
      <c r="B4108">
        <f>IF(ISBLANK(Table1[[#This Row],[Date]]), ,MONTH(Table1[[#This Row],[Date]]))</f>
        <v>0</v>
      </c>
      <c r="K4108" s="19">
        <f>Table1[[#This Row],[Final Meter Reading (km) ]]-Table1[[#This Row],[Initial Meter Reading (km) ]]</f>
        <v>0</v>
      </c>
      <c r="M4108" s="174">
        <f>IF(ISBLANK(Table1[[#This Row],[Fuel Used (in liters)]]),,Table1[[#This Row],[Distance Travelled (km)]]/Table1[[#This Row],[Fuel Used (in liters)]])</f>
        <v>0</v>
      </c>
    </row>
    <row r="4109" spans="2:13">
      <c r="B4109">
        <f>IF(ISBLANK(Table1[[#This Row],[Date]]), ,MONTH(Table1[[#This Row],[Date]]))</f>
        <v>0</v>
      </c>
      <c r="K4109" s="19">
        <f>Table1[[#This Row],[Final Meter Reading (km) ]]-Table1[[#This Row],[Initial Meter Reading (km) ]]</f>
        <v>0</v>
      </c>
      <c r="M4109" s="174">
        <f>IF(ISBLANK(Table1[[#This Row],[Fuel Used (in liters)]]),,Table1[[#This Row],[Distance Travelled (km)]]/Table1[[#This Row],[Fuel Used (in liters)]])</f>
        <v>0</v>
      </c>
    </row>
    <row r="4110" spans="2:13">
      <c r="B4110">
        <f>IF(ISBLANK(Table1[[#This Row],[Date]]), ,MONTH(Table1[[#This Row],[Date]]))</f>
        <v>0</v>
      </c>
      <c r="K4110" s="19">
        <f>Table1[[#This Row],[Final Meter Reading (km) ]]-Table1[[#This Row],[Initial Meter Reading (km) ]]</f>
        <v>0</v>
      </c>
      <c r="M4110" s="174">
        <f>IF(ISBLANK(Table1[[#This Row],[Fuel Used (in liters)]]),,Table1[[#This Row],[Distance Travelled (km)]]/Table1[[#This Row],[Fuel Used (in liters)]])</f>
        <v>0</v>
      </c>
    </row>
    <row r="4111" spans="2:13">
      <c r="B4111">
        <f>IF(ISBLANK(Table1[[#This Row],[Date]]), ,MONTH(Table1[[#This Row],[Date]]))</f>
        <v>0</v>
      </c>
      <c r="K4111" s="19">
        <f>Table1[[#This Row],[Final Meter Reading (km) ]]-Table1[[#This Row],[Initial Meter Reading (km) ]]</f>
        <v>0</v>
      </c>
      <c r="M4111" s="174">
        <f>IF(ISBLANK(Table1[[#This Row],[Fuel Used (in liters)]]),,Table1[[#This Row],[Distance Travelled (km)]]/Table1[[#This Row],[Fuel Used (in liters)]])</f>
        <v>0</v>
      </c>
    </row>
    <row r="4112" spans="2:13">
      <c r="B4112">
        <f>IF(ISBLANK(Table1[[#This Row],[Date]]), ,MONTH(Table1[[#This Row],[Date]]))</f>
        <v>0</v>
      </c>
      <c r="K4112" s="19">
        <f>Table1[[#This Row],[Final Meter Reading (km) ]]-Table1[[#This Row],[Initial Meter Reading (km) ]]</f>
        <v>0</v>
      </c>
      <c r="M4112" s="174">
        <f>IF(ISBLANK(Table1[[#This Row],[Fuel Used (in liters)]]),,Table1[[#This Row],[Distance Travelled (km)]]/Table1[[#This Row],[Fuel Used (in liters)]])</f>
        <v>0</v>
      </c>
    </row>
    <row r="4113" spans="2:13">
      <c r="B4113">
        <f>IF(ISBLANK(Table1[[#This Row],[Date]]), ,MONTH(Table1[[#This Row],[Date]]))</f>
        <v>0</v>
      </c>
      <c r="K4113" s="19">
        <f>Table1[[#This Row],[Final Meter Reading (km) ]]-Table1[[#This Row],[Initial Meter Reading (km) ]]</f>
        <v>0</v>
      </c>
      <c r="M4113" s="174">
        <f>IF(ISBLANK(Table1[[#This Row],[Fuel Used (in liters)]]),,Table1[[#This Row],[Distance Travelled (km)]]/Table1[[#This Row],[Fuel Used (in liters)]])</f>
        <v>0</v>
      </c>
    </row>
    <row r="4114" spans="2:13">
      <c r="B4114">
        <f>IF(ISBLANK(Table1[[#This Row],[Date]]), ,MONTH(Table1[[#This Row],[Date]]))</f>
        <v>0</v>
      </c>
      <c r="K4114" s="19">
        <f>Table1[[#This Row],[Final Meter Reading (km) ]]-Table1[[#This Row],[Initial Meter Reading (km) ]]</f>
        <v>0</v>
      </c>
      <c r="M4114" s="174">
        <f>IF(ISBLANK(Table1[[#This Row],[Fuel Used (in liters)]]),,Table1[[#This Row],[Distance Travelled (km)]]/Table1[[#This Row],[Fuel Used (in liters)]])</f>
        <v>0</v>
      </c>
    </row>
    <row r="4115" spans="2:13">
      <c r="B4115">
        <f>IF(ISBLANK(Table1[[#This Row],[Date]]), ,MONTH(Table1[[#This Row],[Date]]))</f>
        <v>0</v>
      </c>
      <c r="K4115" s="19">
        <f>Table1[[#This Row],[Final Meter Reading (km) ]]-Table1[[#This Row],[Initial Meter Reading (km) ]]</f>
        <v>0</v>
      </c>
      <c r="M4115" s="174">
        <f>IF(ISBLANK(Table1[[#This Row],[Fuel Used (in liters)]]),,Table1[[#This Row],[Distance Travelled (km)]]/Table1[[#This Row],[Fuel Used (in liters)]])</f>
        <v>0</v>
      </c>
    </row>
    <row r="4116" spans="2:13">
      <c r="B4116">
        <f>IF(ISBLANK(Table1[[#This Row],[Date]]), ,MONTH(Table1[[#This Row],[Date]]))</f>
        <v>0</v>
      </c>
      <c r="K4116" s="19">
        <f>Table1[[#This Row],[Final Meter Reading (km) ]]-Table1[[#This Row],[Initial Meter Reading (km) ]]</f>
        <v>0</v>
      </c>
      <c r="M4116" s="174">
        <f>IF(ISBLANK(Table1[[#This Row],[Fuel Used (in liters)]]),,Table1[[#This Row],[Distance Travelled (km)]]/Table1[[#This Row],[Fuel Used (in liters)]])</f>
        <v>0</v>
      </c>
    </row>
    <row r="4117" spans="2:13">
      <c r="B4117">
        <f>IF(ISBLANK(Table1[[#This Row],[Date]]), ,MONTH(Table1[[#This Row],[Date]]))</f>
        <v>0</v>
      </c>
      <c r="K4117" s="19">
        <f>Table1[[#This Row],[Final Meter Reading (km) ]]-Table1[[#This Row],[Initial Meter Reading (km) ]]</f>
        <v>0</v>
      </c>
      <c r="M4117" s="174">
        <f>IF(ISBLANK(Table1[[#This Row],[Fuel Used (in liters)]]),,Table1[[#This Row],[Distance Travelled (km)]]/Table1[[#This Row],[Fuel Used (in liters)]])</f>
        <v>0</v>
      </c>
    </row>
    <row r="4118" spans="2:13">
      <c r="B4118">
        <f>IF(ISBLANK(Table1[[#This Row],[Date]]), ,MONTH(Table1[[#This Row],[Date]]))</f>
        <v>0</v>
      </c>
      <c r="K4118" s="19">
        <f>Table1[[#This Row],[Final Meter Reading (km) ]]-Table1[[#This Row],[Initial Meter Reading (km) ]]</f>
        <v>0</v>
      </c>
      <c r="M4118" s="174">
        <f>IF(ISBLANK(Table1[[#This Row],[Fuel Used (in liters)]]),,Table1[[#This Row],[Distance Travelled (km)]]/Table1[[#This Row],[Fuel Used (in liters)]])</f>
        <v>0</v>
      </c>
    </row>
    <row r="4119" spans="2:13">
      <c r="B4119">
        <f>IF(ISBLANK(Table1[[#This Row],[Date]]), ,MONTH(Table1[[#This Row],[Date]]))</f>
        <v>0</v>
      </c>
      <c r="K4119" s="19">
        <f>Table1[[#This Row],[Final Meter Reading (km) ]]-Table1[[#This Row],[Initial Meter Reading (km) ]]</f>
        <v>0</v>
      </c>
      <c r="M4119" s="174">
        <f>IF(ISBLANK(Table1[[#This Row],[Fuel Used (in liters)]]),,Table1[[#This Row],[Distance Travelled (km)]]/Table1[[#This Row],[Fuel Used (in liters)]])</f>
        <v>0</v>
      </c>
    </row>
    <row r="4120" spans="2:13">
      <c r="B4120">
        <f>IF(ISBLANK(Table1[[#This Row],[Date]]), ,MONTH(Table1[[#This Row],[Date]]))</f>
        <v>0</v>
      </c>
      <c r="K4120" s="19">
        <f>Table1[[#This Row],[Final Meter Reading (km) ]]-Table1[[#This Row],[Initial Meter Reading (km) ]]</f>
        <v>0</v>
      </c>
      <c r="M4120" s="174">
        <f>IF(ISBLANK(Table1[[#This Row],[Fuel Used (in liters)]]),,Table1[[#This Row],[Distance Travelled (km)]]/Table1[[#This Row],[Fuel Used (in liters)]])</f>
        <v>0</v>
      </c>
    </row>
    <row r="4121" spans="2:13">
      <c r="B4121">
        <f>IF(ISBLANK(Table1[[#This Row],[Date]]), ,MONTH(Table1[[#This Row],[Date]]))</f>
        <v>0</v>
      </c>
      <c r="K4121" s="19">
        <f>Table1[[#This Row],[Final Meter Reading (km) ]]-Table1[[#This Row],[Initial Meter Reading (km) ]]</f>
        <v>0</v>
      </c>
      <c r="M4121" s="174">
        <f>IF(ISBLANK(Table1[[#This Row],[Fuel Used (in liters)]]),,Table1[[#This Row],[Distance Travelled (km)]]/Table1[[#This Row],[Fuel Used (in liters)]])</f>
        <v>0</v>
      </c>
    </row>
    <row r="4122" spans="2:13">
      <c r="B4122">
        <f>IF(ISBLANK(Table1[[#This Row],[Date]]), ,MONTH(Table1[[#This Row],[Date]]))</f>
        <v>0</v>
      </c>
      <c r="K4122" s="19">
        <f>Table1[[#This Row],[Final Meter Reading (km) ]]-Table1[[#This Row],[Initial Meter Reading (km) ]]</f>
        <v>0</v>
      </c>
      <c r="M4122" s="174">
        <f>IF(ISBLANK(Table1[[#This Row],[Fuel Used (in liters)]]),,Table1[[#This Row],[Distance Travelled (km)]]/Table1[[#This Row],[Fuel Used (in liters)]])</f>
        <v>0</v>
      </c>
    </row>
    <row r="4123" spans="2:13">
      <c r="B4123">
        <f>IF(ISBLANK(Table1[[#This Row],[Date]]), ,MONTH(Table1[[#This Row],[Date]]))</f>
        <v>0</v>
      </c>
      <c r="K4123" s="19">
        <f>Table1[[#This Row],[Final Meter Reading (km) ]]-Table1[[#This Row],[Initial Meter Reading (km) ]]</f>
        <v>0</v>
      </c>
      <c r="M4123" s="174">
        <f>IF(ISBLANK(Table1[[#This Row],[Fuel Used (in liters)]]),,Table1[[#This Row],[Distance Travelled (km)]]/Table1[[#This Row],[Fuel Used (in liters)]])</f>
        <v>0</v>
      </c>
    </row>
    <row r="4124" spans="2:13">
      <c r="B4124">
        <f>IF(ISBLANK(Table1[[#This Row],[Date]]), ,MONTH(Table1[[#This Row],[Date]]))</f>
        <v>0</v>
      </c>
      <c r="K4124" s="19">
        <f>Table1[[#This Row],[Final Meter Reading (km) ]]-Table1[[#This Row],[Initial Meter Reading (km) ]]</f>
        <v>0</v>
      </c>
      <c r="M4124" s="174">
        <f>IF(ISBLANK(Table1[[#This Row],[Fuel Used (in liters)]]),,Table1[[#This Row],[Distance Travelled (km)]]/Table1[[#This Row],[Fuel Used (in liters)]])</f>
        <v>0</v>
      </c>
    </row>
    <row r="4125" spans="2:13">
      <c r="B4125">
        <f>IF(ISBLANK(Table1[[#This Row],[Date]]), ,MONTH(Table1[[#This Row],[Date]]))</f>
        <v>0</v>
      </c>
      <c r="K4125" s="19">
        <f>Table1[[#This Row],[Final Meter Reading (km) ]]-Table1[[#This Row],[Initial Meter Reading (km) ]]</f>
        <v>0</v>
      </c>
      <c r="M4125" s="174">
        <f>IF(ISBLANK(Table1[[#This Row],[Fuel Used (in liters)]]),,Table1[[#This Row],[Distance Travelled (km)]]/Table1[[#This Row],[Fuel Used (in liters)]])</f>
        <v>0</v>
      </c>
    </row>
    <row r="4126" spans="2:13">
      <c r="B4126">
        <f>IF(ISBLANK(Table1[[#This Row],[Date]]), ,MONTH(Table1[[#This Row],[Date]]))</f>
        <v>0</v>
      </c>
      <c r="K4126" s="19">
        <f>Table1[[#This Row],[Final Meter Reading (km) ]]-Table1[[#This Row],[Initial Meter Reading (km) ]]</f>
        <v>0</v>
      </c>
      <c r="M4126" s="174">
        <f>IF(ISBLANK(Table1[[#This Row],[Fuel Used (in liters)]]),,Table1[[#This Row],[Distance Travelled (km)]]/Table1[[#This Row],[Fuel Used (in liters)]])</f>
        <v>0</v>
      </c>
    </row>
    <row r="4127" spans="2:13">
      <c r="B4127">
        <f>IF(ISBLANK(Table1[[#This Row],[Date]]), ,MONTH(Table1[[#This Row],[Date]]))</f>
        <v>0</v>
      </c>
      <c r="K4127" s="19">
        <f>Table1[[#This Row],[Final Meter Reading (km) ]]-Table1[[#This Row],[Initial Meter Reading (km) ]]</f>
        <v>0</v>
      </c>
      <c r="M4127" s="174">
        <f>IF(ISBLANK(Table1[[#This Row],[Fuel Used (in liters)]]),,Table1[[#This Row],[Distance Travelled (km)]]/Table1[[#This Row],[Fuel Used (in liters)]])</f>
        <v>0</v>
      </c>
    </row>
    <row r="4128" spans="2:13">
      <c r="B4128">
        <f>IF(ISBLANK(Table1[[#This Row],[Date]]), ,MONTH(Table1[[#This Row],[Date]]))</f>
        <v>0</v>
      </c>
      <c r="K4128" s="19">
        <f>Table1[[#This Row],[Final Meter Reading (km) ]]-Table1[[#This Row],[Initial Meter Reading (km) ]]</f>
        <v>0</v>
      </c>
      <c r="M4128" s="174">
        <f>IF(ISBLANK(Table1[[#This Row],[Fuel Used (in liters)]]),,Table1[[#This Row],[Distance Travelled (km)]]/Table1[[#This Row],[Fuel Used (in liters)]])</f>
        <v>0</v>
      </c>
    </row>
    <row r="4129" spans="2:13">
      <c r="B4129">
        <f>IF(ISBLANK(Table1[[#This Row],[Date]]), ,MONTH(Table1[[#This Row],[Date]]))</f>
        <v>0</v>
      </c>
      <c r="K4129" s="19">
        <f>Table1[[#This Row],[Final Meter Reading (km) ]]-Table1[[#This Row],[Initial Meter Reading (km) ]]</f>
        <v>0</v>
      </c>
      <c r="M4129" s="174">
        <f>IF(ISBLANK(Table1[[#This Row],[Fuel Used (in liters)]]),,Table1[[#This Row],[Distance Travelled (km)]]/Table1[[#This Row],[Fuel Used (in liters)]])</f>
        <v>0</v>
      </c>
    </row>
    <row r="4130" spans="2:13">
      <c r="B4130">
        <f>IF(ISBLANK(Table1[[#This Row],[Date]]), ,MONTH(Table1[[#This Row],[Date]]))</f>
        <v>0</v>
      </c>
      <c r="K4130" s="19">
        <f>Table1[[#This Row],[Final Meter Reading (km) ]]-Table1[[#This Row],[Initial Meter Reading (km) ]]</f>
        <v>0</v>
      </c>
      <c r="M4130" s="174">
        <f>IF(ISBLANK(Table1[[#This Row],[Fuel Used (in liters)]]),,Table1[[#This Row],[Distance Travelled (km)]]/Table1[[#This Row],[Fuel Used (in liters)]])</f>
        <v>0</v>
      </c>
    </row>
    <row r="4131" spans="2:13">
      <c r="B4131">
        <f>IF(ISBLANK(Table1[[#This Row],[Date]]), ,MONTH(Table1[[#This Row],[Date]]))</f>
        <v>0</v>
      </c>
      <c r="K4131" s="19">
        <f>Table1[[#This Row],[Final Meter Reading (km) ]]-Table1[[#This Row],[Initial Meter Reading (km) ]]</f>
        <v>0</v>
      </c>
      <c r="M4131" s="174">
        <f>IF(ISBLANK(Table1[[#This Row],[Fuel Used (in liters)]]),,Table1[[#This Row],[Distance Travelled (km)]]/Table1[[#This Row],[Fuel Used (in liters)]])</f>
        <v>0</v>
      </c>
    </row>
    <row r="4132" spans="2:13">
      <c r="B4132">
        <f>IF(ISBLANK(Table1[[#This Row],[Date]]), ,MONTH(Table1[[#This Row],[Date]]))</f>
        <v>0</v>
      </c>
      <c r="K4132" s="19">
        <f>Table1[[#This Row],[Final Meter Reading (km) ]]-Table1[[#This Row],[Initial Meter Reading (km) ]]</f>
        <v>0</v>
      </c>
      <c r="M4132" s="174">
        <f>IF(ISBLANK(Table1[[#This Row],[Fuel Used (in liters)]]),,Table1[[#This Row],[Distance Travelled (km)]]/Table1[[#This Row],[Fuel Used (in liters)]])</f>
        <v>0</v>
      </c>
    </row>
    <row r="4133" spans="2:13">
      <c r="B4133">
        <f>IF(ISBLANK(Table1[[#This Row],[Date]]), ,MONTH(Table1[[#This Row],[Date]]))</f>
        <v>0</v>
      </c>
      <c r="K4133" s="19">
        <f>Table1[[#This Row],[Final Meter Reading (km) ]]-Table1[[#This Row],[Initial Meter Reading (km) ]]</f>
        <v>0</v>
      </c>
      <c r="M4133" s="174">
        <f>IF(ISBLANK(Table1[[#This Row],[Fuel Used (in liters)]]),,Table1[[#This Row],[Distance Travelled (km)]]/Table1[[#This Row],[Fuel Used (in liters)]])</f>
        <v>0</v>
      </c>
    </row>
    <row r="4134" spans="2:13">
      <c r="B4134">
        <f>IF(ISBLANK(Table1[[#This Row],[Date]]), ,MONTH(Table1[[#This Row],[Date]]))</f>
        <v>0</v>
      </c>
      <c r="K4134" s="19">
        <f>Table1[[#This Row],[Final Meter Reading (km) ]]-Table1[[#This Row],[Initial Meter Reading (km) ]]</f>
        <v>0</v>
      </c>
      <c r="M4134" s="174">
        <f>IF(ISBLANK(Table1[[#This Row],[Fuel Used (in liters)]]),,Table1[[#This Row],[Distance Travelled (km)]]/Table1[[#This Row],[Fuel Used (in liters)]])</f>
        <v>0</v>
      </c>
    </row>
    <row r="4135" spans="2:13">
      <c r="B4135">
        <f>IF(ISBLANK(Table1[[#This Row],[Date]]), ,MONTH(Table1[[#This Row],[Date]]))</f>
        <v>0</v>
      </c>
      <c r="K4135" s="19">
        <f>Table1[[#This Row],[Final Meter Reading (km) ]]-Table1[[#This Row],[Initial Meter Reading (km) ]]</f>
        <v>0</v>
      </c>
      <c r="M4135" s="174">
        <f>IF(ISBLANK(Table1[[#This Row],[Fuel Used (in liters)]]),,Table1[[#This Row],[Distance Travelled (km)]]/Table1[[#This Row],[Fuel Used (in liters)]])</f>
        <v>0</v>
      </c>
    </row>
    <row r="4136" spans="2:13">
      <c r="B4136">
        <f>IF(ISBLANK(Table1[[#This Row],[Date]]), ,MONTH(Table1[[#This Row],[Date]]))</f>
        <v>0</v>
      </c>
      <c r="K4136" s="19">
        <f>Table1[[#This Row],[Final Meter Reading (km) ]]-Table1[[#This Row],[Initial Meter Reading (km) ]]</f>
        <v>0</v>
      </c>
      <c r="M4136" s="174">
        <f>IF(ISBLANK(Table1[[#This Row],[Fuel Used (in liters)]]),,Table1[[#This Row],[Distance Travelled (km)]]/Table1[[#This Row],[Fuel Used (in liters)]])</f>
        <v>0</v>
      </c>
    </row>
    <row r="4137" spans="2:13">
      <c r="B4137">
        <f>IF(ISBLANK(Table1[[#This Row],[Date]]), ,MONTH(Table1[[#This Row],[Date]]))</f>
        <v>0</v>
      </c>
      <c r="K4137" s="19">
        <f>Table1[[#This Row],[Final Meter Reading (km) ]]-Table1[[#This Row],[Initial Meter Reading (km) ]]</f>
        <v>0</v>
      </c>
      <c r="M4137" s="174">
        <f>IF(ISBLANK(Table1[[#This Row],[Fuel Used (in liters)]]),,Table1[[#This Row],[Distance Travelled (km)]]/Table1[[#This Row],[Fuel Used (in liters)]])</f>
        <v>0</v>
      </c>
    </row>
    <row r="4138" spans="2:13">
      <c r="B4138">
        <f>IF(ISBLANK(Table1[[#This Row],[Date]]), ,MONTH(Table1[[#This Row],[Date]]))</f>
        <v>0</v>
      </c>
      <c r="K4138" s="19">
        <f>Table1[[#This Row],[Final Meter Reading (km) ]]-Table1[[#This Row],[Initial Meter Reading (km) ]]</f>
        <v>0</v>
      </c>
      <c r="M4138" s="174">
        <f>IF(ISBLANK(Table1[[#This Row],[Fuel Used (in liters)]]),,Table1[[#This Row],[Distance Travelled (km)]]/Table1[[#This Row],[Fuel Used (in liters)]])</f>
        <v>0</v>
      </c>
    </row>
    <row r="4139" spans="2:13">
      <c r="B4139">
        <f>IF(ISBLANK(Table1[[#This Row],[Date]]), ,MONTH(Table1[[#This Row],[Date]]))</f>
        <v>0</v>
      </c>
      <c r="K4139" s="19">
        <f>Table1[[#This Row],[Final Meter Reading (km) ]]-Table1[[#This Row],[Initial Meter Reading (km) ]]</f>
        <v>0</v>
      </c>
      <c r="M4139" s="174">
        <f>IF(ISBLANK(Table1[[#This Row],[Fuel Used (in liters)]]),,Table1[[#This Row],[Distance Travelled (km)]]/Table1[[#This Row],[Fuel Used (in liters)]])</f>
        <v>0</v>
      </c>
    </row>
    <row r="4140" spans="2:13">
      <c r="B4140">
        <f>IF(ISBLANK(Table1[[#This Row],[Date]]), ,MONTH(Table1[[#This Row],[Date]]))</f>
        <v>0</v>
      </c>
      <c r="K4140" s="19">
        <f>Table1[[#This Row],[Final Meter Reading (km) ]]-Table1[[#This Row],[Initial Meter Reading (km) ]]</f>
        <v>0</v>
      </c>
      <c r="M4140" s="174">
        <f>IF(ISBLANK(Table1[[#This Row],[Fuel Used (in liters)]]),,Table1[[#This Row],[Distance Travelled (km)]]/Table1[[#This Row],[Fuel Used (in liters)]])</f>
        <v>0</v>
      </c>
    </row>
    <row r="4141" spans="2:13">
      <c r="B4141">
        <f>IF(ISBLANK(Table1[[#This Row],[Date]]), ,MONTH(Table1[[#This Row],[Date]]))</f>
        <v>0</v>
      </c>
      <c r="K4141" s="19">
        <f>Table1[[#This Row],[Final Meter Reading (km) ]]-Table1[[#This Row],[Initial Meter Reading (km) ]]</f>
        <v>0</v>
      </c>
      <c r="M4141" s="174">
        <f>IF(ISBLANK(Table1[[#This Row],[Fuel Used (in liters)]]),,Table1[[#This Row],[Distance Travelled (km)]]/Table1[[#This Row],[Fuel Used (in liters)]])</f>
        <v>0</v>
      </c>
    </row>
    <row r="4142" spans="2:13">
      <c r="B4142">
        <f>IF(ISBLANK(Table1[[#This Row],[Date]]), ,MONTH(Table1[[#This Row],[Date]]))</f>
        <v>0</v>
      </c>
      <c r="K4142" s="19">
        <f>Table1[[#This Row],[Final Meter Reading (km) ]]-Table1[[#This Row],[Initial Meter Reading (km) ]]</f>
        <v>0</v>
      </c>
      <c r="M4142" s="174">
        <f>IF(ISBLANK(Table1[[#This Row],[Fuel Used (in liters)]]),,Table1[[#This Row],[Distance Travelled (km)]]/Table1[[#This Row],[Fuel Used (in liters)]])</f>
        <v>0</v>
      </c>
    </row>
    <row r="4143" spans="2:13">
      <c r="B4143">
        <f>IF(ISBLANK(Table1[[#This Row],[Date]]), ,MONTH(Table1[[#This Row],[Date]]))</f>
        <v>0</v>
      </c>
      <c r="K4143" s="19">
        <f>Table1[[#This Row],[Final Meter Reading (km) ]]-Table1[[#This Row],[Initial Meter Reading (km) ]]</f>
        <v>0</v>
      </c>
      <c r="M4143" s="174">
        <f>IF(ISBLANK(Table1[[#This Row],[Fuel Used (in liters)]]),,Table1[[#This Row],[Distance Travelled (km)]]/Table1[[#This Row],[Fuel Used (in liters)]])</f>
        <v>0</v>
      </c>
    </row>
    <row r="4144" spans="2:13">
      <c r="B4144">
        <f>IF(ISBLANK(Table1[[#This Row],[Date]]), ,MONTH(Table1[[#This Row],[Date]]))</f>
        <v>0</v>
      </c>
      <c r="K4144" s="19">
        <f>Table1[[#This Row],[Final Meter Reading (km) ]]-Table1[[#This Row],[Initial Meter Reading (km) ]]</f>
        <v>0</v>
      </c>
      <c r="M4144" s="174">
        <f>IF(ISBLANK(Table1[[#This Row],[Fuel Used (in liters)]]),,Table1[[#This Row],[Distance Travelled (km)]]/Table1[[#This Row],[Fuel Used (in liters)]])</f>
        <v>0</v>
      </c>
    </row>
    <row r="4145" spans="2:13">
      <c r="B4145">
        <f>IF(ISBLANK(Table1[[#This Row],[Date]]), ,MONTH(Table1[[#This Row],[Date]]))</f>
        <v>0</v>
      </c>
      <c r="K4145" s="19">
        <f>Table1[[#This Row],[Final Meter Reading (km) ]]-Table1[[#This Row],[Initial Meter Reading (km) ]]</f>
        <v>0</v>
      </c>
      <c r="M4145" s="174">
        <f>IF(ISBLANK(Table1[[#This Row],[Fuel Used (in liters)]]),,Table1[[#This Row],[Distance Travelled (km)]]/Table1[[#This Row],[Fuel Used (in liters)]])</f>
        <v>0</v>
      </c>
    </row>
    <row r="4146" spans="2:13">
      <c r="B4146">
        <f>IF(ISBLANK(Table1[[#This Row],[Date]]), ,MONTH(Table1[[#This Row],[Date]]))</f>
        <v>0</v>
      </c>
      <c r="K4146" s="19">
        <f>Table1[[#This Row],[Final Meter Reading (km) ]]-Table1[[#This Row],[Initial Meter Reading (km) ]]</f>
        <v>0</v>
      </c>
      <c r="M4146" s="174">
        <f>IF(ISBLANK(Table1[[#This Row],[Fuel Used (in liters)]]),,Table1[[#This Row],[Distance Travelled (km)]]/Table1[[#This Row],[Fuel Used (in liters)]])</f>
        <v>0</v>
      </c>
    </row>
    <row r="4147" spans="2:13">
      <c r="B4147">
        <f>IF(ISBLANK(Table1[[#This Row],[Date]]), ,MONTH(Table1[[#This Row],[Date]]))</f>
        <v>0</v>
      </c>
      <c r="K4147" s="19">
        <f>Table1[[#This Row],[Final Meter Reading (km) ]]-Table1[[#This Row],[Initial Meter Reading (km) ]]</f>
        <v>0</v>
      </c>
      <c r="M4147" s="174">
        <f>IF(ISBLANK(Table1[[#This Row],[Fuel Used (in liters)]]),,Table1[[#This Row],[Distance Travelled (km)]]/Table1[[#This Row],[Fuel Used (in liters)]])</f>
        <v>0</v>
      </c>
    </row>
    <row r="4148" spans="2:13">
      <c r="B4148">
        <f>IF(ISBLANK(Table1[[#This Row],[Date]]), ,MONTH(Table1[[#This Row],[Date]]))</f>
        <v>0</v>
      </c>
      <c r="K4148" s="19">
        <f>Table1[[#This Row],[Final Meter Reading (km) ]]-Table1[[#This Row],[Initial Meter Reading (km) ]]</f>
        <v>0</v>
      </c>
      <c r="M4148" s="174">
        <f>IF(ISBLANK(Table1[[#This Row],[Fuel Used (in liters)]]),,Table1[[#This Row],[Distance Travelled (km)]]/Table1[[#This Row],[Fuel Used (in liters)]])</f>
        <v>0</v>
      </c>
    </row>
    <row r="4149" spans="2:13">
      <c r="B4149">
        <f>IF(ISBLANK(Table1[[#This Row],[Date]]), ,MONTH(Table1[[#This Row],[Date]]))</f>
        <v>0</v>
      </c>
      <c r="K4149" s="19">
        <f>Table1[[#This Row],[Final Meter Reading (km) ]]-Table1[[#This Row],[Initial Meter Reading (km) ]]</f>
        <v>0</v>
      </c>
      <c r="M4149" s="174">
        <f>IF(ISBLANK(Table1[[#This Row],[Fuel Used (in liters)]]),,Table1[[#This Row],[Distance Travelled (km)]]/Table1[[#This Row],[Fuel Used (in liters)]])</f>
        <v>0</v>
      </c>
    </row>
    <row r="4150" spans="2:13">
      <c r="B4150">
        <f>IF(ISBLANK(Table1[[#This Row],[Date]]), ,MONTH(Table1[[#This Row],[Date]]))</f>
        <v>0</v>
      </c>
      <c r="K4150" s="19">
        <f>Table1[[#This Row],[Final Meter Reading (km) ]]-Table1[[#This Row],[Initial Meter Reading (km) ]]</f>
        <v>0</v>
      </c>
      <c r="M4150" s="174">
        <f>IF(ISBLANK(Table1[[#This Row],[Fuel Used (in liters)]]),,Table1[[#This Row],[Distance Travelled (km)]]/Table1[[#This Row],[Fuel Used (in liters)]])</f>
        <v>0</v>
      </c>
    </row>
    <row r="4151" spans="2:13">
      <c r="B4151">
        <f>IF(ISBLANK(Table1[[#This Row],[Date]]), ,MONTH(Table1[[#This Row],[Date]]))</f>
        <v>0</v>
      </c>
      <c r="K4151" s="19">
        <f>Table1[[#This Row],[Final Meter Reading (km) ]]-Table1[[#This Row],[Initial Meter Reading (km) ]]</f>
        <v>0</v>
      </c>
      <c r="M4151" s="174">
        <f>IF(ISBLANK(Table1[[#This Row],[Fuel Used (in liters)]]),,Table1[[#This Row],[Distance Travelled (km)]]/Table1[[#This Row],[Fuel Used (in liters)]])</f>
        <v>0</v>
      </c>
    </row>
    <row r="4152" spans="2:13">
      <c r="B4152">
        <f>IF(ISBLANK(Table1[[#This Row],[Date]]), ,MONTH(Table1[[#This Row],[Date]]))</f>
        <v>0</v>
      </c>
      <c r="K4152" s="19">
        <f>Table1[[#This Row],[Final Meter Reading (km) ]]-Table1[[#This Row],[Initial Meter Reading (km) ]]</f>
        <v>0</v>
      </c>
      <c r="M4152" s="174">
        <f>IF(ISBLANK(Table1[[#This Row],[Fuel Used (in liters)]]),,Table1[[#This Row],[Distance Travelled (km)]]/Table1[[#This Row],[Fuel Used (in liters)]])</f>
        <v>0</v>
      </c>
    </row>
    <row r="4153" spans="2:13">
      <c r="B4153">
        <f>IF(ISBLANK(Table1[[#This Row],[Date]]), ,MONTH(Table1[[#This Row],[Date]]))</f>
        <v>0</v>
      </c>
      <c r="K4153" s="19">
        <f>Table1[[#This Row],[Final Meter Reading (km) ]]-Table1[[#This Row],[Initial Meter Reading (km) ]]</f>
        <v>0</v>
      </c>
      <c r="M4153" s="174">
        <f>IF(ISBLANK(Table1[[#This Row],[Fuel Used (in liters)]]),,Table1[[#This Row],[Distance Travelled (km)]]/Table1[[#This Row],[Fuel Used (in liters)]])</f>
        <v>0</v>
      </c>
    </row>
    <row r="4154" spans="2:13">
      <c r="B4154">
        <f>IF(ISBLANK(Table1[[#This Row],[Date]]), ,MONTH(Table1[[#This Row],[Date]]))</f>
        <v>0</v>
      </c>
      <c r="K4154" s="19">
        <f>Table1[[#This Row],[Final Meter Reading (km) ]]-Table1[[#This Row],[Initial Meter Reading (km) ]]</f>
        <v>0</v>
      </c>
      <c r="M4154" s="174">
        <f>IF(ISBLANK(Table1[[#This Row],[Fuel Used (in liters)]]),,Table1[[#This Row],[Distance Travelled (km)]]/Table1[[#This Row],[Fuel Used (in liters)]])</f>
        <v>0</v>
      </c>
    </row>
    <row r="4155" spans="2:13">
      <c r="B4155">
        <f>IF(ISBLANK(Table1[[#This Row],[Date]]), ,MONTH(Table1[[#This Row],[Date]]))</f>
        <v>0</v>
      </c>
      <c r="K4155" s="19">
        <f>Table1[[#This Row],[Final Meter Reading (km) ]]-Table1[[#This Row],[Initial Meter Reading (km) ]]</f>
        <v>0</v>
      </c>
      <c r="M4155" s="174">
        <f>IF(ISBLANK(Table1[[#This Row],[Fuel Used (in liters)]]),,Table1[[#This Row],[Distance Travelled (km)]]/Table1[[#This Row],[Fuel Used (in liters)]])</f>
        <v>0</v>
      </c>
    </row>
    <row r="4156" spans="2:13">
      <c r="B4156">
        <f>IF(ISBLANK(Table1[[#This Row],[Date]]), ,MONTH(Table1[[#This Row],[Date]]))</f>
        <v>0</v>
      </c>
      <c r="K4156" s="19">
        <f>Table1[[#This Row],[Final Meter Reading (km) ]]-Table1[[#This Row],[Initial Meter Reading (km) ]]</f>
        <v>0</v>
      </c>
      <c r="M4156" s="174">
        <f>IF(ISBLANK(Table1[[#This Row],[Fuel Used (in liters)]]),,Table1[[#This Row],[Distance Travelled (km)]]/Table1[[#This Row],[Fuel Used (in liters)]])</f>
        <v>0</v>
      </c>
    </row>
    <row r="4157" spans="2:13">
      <c r="B4157">
        <f>IF(ISBLANK(Table1[[#This Row],[Date]]), ,MONTH(Table1[[#This Row],[Date]]))</f>
        <v>0</v>
      </c>
      <c r="K4157" s="19">
        <f>Table1[[#This Row],[Final Meter Reading (km) ]]-Table1[[#This Row],[Initial Meter Reading (km) ]]</f>
        <v>0</v>
      </c>
      <c r="M4157" s="174">
        <f>IF(ISBLANK(Table1[[#This Row],[Fuel Used (in liters)]]),,Table1[[#This Row],[Distance Travelled (km)]]/Table1[[#This Row],[Fuel Used (in liters)]])</f>
        <v>0</v>
      </c>
    </row>
    <row r="4158" spans="2:13">
      <c r="B4158">
        <f>IF(ISBLANK(Table1[[#This Row],[Date]]), ,MONTH(Table1[[#This Row],[Date]]))</f>
        <v>0</v>
      </c>
      <c r="K4158" s="19">
        <f>Table1[[#This Row],[Final Meter Reading (km) ]]-Table1[[#This Row],[Initial Meter Reading (km) ]]</f>
        <v>0</v>
      </c>
      <c r="M4158" s="174">
        <f>IF(ISBLANK(Table1[[#This Row],[Fuel Used (in liters)]]),,Table1[[#This Row],[Distance Travelled (km)]]/Table1[[#This Row],[Fuel Used (in liters)]])</f>
        <v>0</v>
      </c>
    </row>
    <row r="4159" spans="2:13">
      <c r="B4159">
        <f>IF(ISBLANK(Table1[[#This Row],[Date]]), ,MONTH(Table1[[#This Row],[Date]]))</f>
        <v>0</v>
      </c>
      <c r="K4159" s="19">
        <f>Table1[[#This Row],[Final Meter Reading (km) ]]-Table1[[#This Row],[Initial Meter Reading (km) ]]</f>
        <v>0</v>
      </c>
      <c r="M4159" s="174">
        <f>IF(ISBLANK(Table1[[#This Row],[Fuel Used (in liters)]]),,Table1[[#This Row],[Distance Travelled (km)]]/Table1[[#This Row],[Fuel Used (in liters)]])</f>
        <v>0</v>
      </c>
    </row>
    <row r="4160" spans="2:13">
      <c r="B4160">
        <f>IF(ISBLANK(Table1[[#This Row],[Date]]), ,MONTH(Table1[[#This Row],[Date]]))</f>
        <v>0</v>
      </c>
      <c r="K4160" s="19">
        <f>Table1[[#This Row],[Final Meter Reading (km) ]]-Table1[[#This Row],[Initial Meter Reading (km) ]]</f>
        <v>0</v>
      </c>
      <c r="M4160" s="174">
        <f>IF(ISBLANK(Table1[[#This Row],[Fuel Used (in liters)]]),,Table1[[#This Row],[Distance Travelled (km)]]/Table1[[#This Row],[Fuel Used (in liters)]])</f>
        <v>0</v>
      </c>
    </row>
    <row r="4161" spans="2:13">
      <c r="B4161">
        <f>IF(ISBLANK(Table1[[#This Row],[Date]]), ,MONTH(Table1[[#This Row],[Date]]))</f>
        <v>0</v>
      </c>
      <c r="K4161" s="19">
        <f>Table1[[#This Row],[Final Meter Reading (km) ]]-Table1[[#This Row],[Initial Meter Reading (km) ]]</f>
        <v>0</v>
      </c>
      <c r="M4161" s="174">
        <f>IF(ISBLANK(Table1[[#This Row],[Fuel Used (in liters)]]),,Table1[[#This Row],[Distance Travelled (km)]]/Table1[[#This Row],[Fuel Used (in liters)]])</f>
        <v>0</v>
      </c>
    </row>
    <row r="4162" spans="2:13">
      <c r="B4162">
        <f>IF(ISBLANK(Table1[[#This Row],[Date]]), ,MONTH(Table1[[#This Row],[Date]]))</f>
        <v>0</v>
      </c>
      <c r="K4162" s="19">
        <f>Table1[[#This Row],[Final Meter Reading (km) ]]-Table1[[#This Row],[Initial Meter Reading (km) ]]</f>
        <v>0</v>
      </c>
      <c r="M4162" s="174">
        <f>IF(ISBLANK(Table1[[#This Row],[Fuel Used (in liters)]]),,Table1[[#This Row],[Distance Travelled (km)]]/Table1[[#This Row],[Fuel Used (in liters)]])</f>
        <v>0</v>
      </c>
    </row>
    <row r="4163" spans="2:13">
      <c r="B4163">
        <f>IF(ISBLANK(Table1[[#This Row],[Date]]), ,MONTH(Table1[[#This Row],[Date]]))</f>
        <v>0</v>
      </c>
      <c r="K4163" s="19">
        <f>Table1[[#This Row],[Final Meter Reading (km) ]]-Table1[[#This Row],[Initial Meter Reading (km) ]]</f>
        <v>0</v>
      </c>
      <c r="M4163" s="174">
        <f>IF(ISBLANK(Table1[[#This Row],[Fuel Used (in liters)]]),,Table1[[#This Row],[Distance Travelled (km)]]/Table1[[#This Row],[Fuel Used (in liters)]])</f>
        <v>0</v>
      </c>
    </row>
    <row r="4164" spans="2:13">
      <c r="B4164">
        <f>IF(ISBLANK(Table1[[#This Row],[Date]]), ,MONTH(Table1[[#This Row],[Date]]))</f>
        <v>0</v>
      </c>
      <c r="K4164" s="19">
        <f>Table1[[#This Row],[Final Meter Reading (km) ]]-Table1[[#This Row],[Initial Meter Reading (km) ]]</f>
        <v>0</v>
      </c>
      <c r="M4164" s="174">
        <f>IF(ISBLANK(Table1[[#This Row],[Fuel Used (in liters)]]),,Table1[[#This Row],[Distance Travelled (km)]]/Table1[[#This Row],[Fuel Used (in liters)]])</f>
        <v>0</v>
      </c>
    </row>
    <row r="4165" spans="2:13">
      <c r="B4165">
        <f>IF(ISBLANK(Table1[[#This Row],[Date]]), ,MONTH(Table1[[#This Row],[Date]]))</f>
        <v>0</v>
      </c>
      <c r="K4165" s="19">
        <f>Table1[[#This Row],[Final Meter Reading (km) ]]-Table1[[#This Row],[Initial Meter Reading (km) ]]</f>
        <v>0</v>
      </c>
      <c r="M4165" s="174">
        <f>IF(ISBLANK(Table1[[#This Row],[Fuel Used (in liters)]]),,Table1[[#This Row],[Distance Travelled (km)]]/Table1[[#This Row],[Fuel Used (in liters)]])</f>
        <v>0</v>
      </c>
    </row>
    <row r="4166" spans="2:13">
      <c r="B4166">
        <f>IF(ISBLANK(Table1[[#This Row],[Date]]), ,MONTH(Table1[[#This Row],[Date]]))</f>
        <v>0</v>
      </c>
      <c r="K4166" s="19">
        <f>Table1[[#This Row],[Final Meter Reading (km) ]]-Table1[[#This Row],[Initial Meter Reading (km) ]]</f>
        <v>0</v>
      </c>
      <c r="M4166" s="174">
        <f>IF(ISBLANK(Table1[[#This Row],[Fuel Used (in liters)]]),,Table1[[#This Row],[Distance Travelled (km)]]/Table1[[#This Row],[Fuel Used (in liters)]])</f>
        <v>0</v>
      </c>
    </row>
    <row r="4167" spans="2:13">
      <c r="B4167">
        <f>IF(ISBLANK(Table1[[#This Row],[Date]]), ,MONTH(Table1[[#This Row],[Date]]))</f>
        <v>0</v>
      </c>
      <c r="K4167" s="19">
        <f>Table1[[#This Row],[Final Meter Reading (km) ]]-Table1[[#This Row],[Initial Meter Reading (km) ]]</f>
        <v>0</v>
      </c>
      <c r="M4167" s="174">
        <f>IF(ISBLANK(Table1[[#This Row],[Fuel Used (in liters)]]),,Table1[[#This Row],[Distance Travelled (km)]]/Table1[[#This Row],[Fuel Used (in liters)]])</f>
        <v>0</v>
      </c>
    </row>
    <row r="4168" spans="2:13">
      <c r="B4168">
        <f>IF(ISBLANK(Table1[[#This Row],[Date]]), ,MONTH(Table1[[#This Row],[Date]]))</f>
        <v>0</v>
      </c>
      <c r="K4168" s="19">
        <f>Table1[[#This Row],[Final Meter Reading (km) ]]-Table1[[#This Row],[Initial Meter Reading (km) ]]</f>
        <v>0</v>
      </c>
      <c r="M4168" s="174">
        <f>IF(ISBLANK(Table1[[#This Row],[Fuel Used (in liters)]]),,Table1[[#This Row],[Distance Travelled (km)]]/Table1[[#This Row],[Fuel Used (in liters)]])</f>
        <v>0</v>
      </c>
    </row>
    <row r="4169" spans="2:13">
      <c r="B4169">
        <f>IF(ISBLANK(Table1[[#This Row],[Date]]), ,MONTH(Table1[[#This Row],[Date]]))</f>
        <v>0</v>
      </c>
      <c r="K4169" s="19">
        <f>Table1[[#This Row],[Final Meter Reading (km) ]]-Table1[[#This Row],[Initial Meter Reading (km) ]]</f>
        <v>0</v>
      </c>
      <c r="M4169" s="174">
        <f>IF(ISBLANK(Table1[[#This Row],[Fuel Used (in liters)]]),,Table1[[#This Row],[Distance Travelled (km)]]/Table1[[#This Row],[Fuel Used (in liters)]])</f>
        <v>0</v>
      </c>
    </row>
    <row r="4170" spans="2:13">
      <c r="B4170">
        <f>IF(ISBLANK(Table1[[#This Row],[Date]]), ,MONTH(Table1[[#This Row],[Date]]))</f>
        <v>0</v>
      </c>
      <c r="K4170" s="19">
        <f>Table1[[#This Row],[Final Meter Reading (km) ]]-Table1[[#This Row],[Initial Meter Reading (km) ]]</f>
        <v>0</v>
      </c>
      <c r="M4170" s="174">
        <f>IF(ISBLANK(Table1[[#This Row],[Fuel Used (in liters)]]),,Table1[[#This Row],[Distance Travelled (km)]]/Table1[[#This Row],[Fuel Used (in liters)]])</f>
        <v>0</v>
      </c>
    </row>
    <row r="4171" spans="2:13">
      <c r="B4171">
        <f>IF(ISBLANK(Table1[[#This Row],[Date]]), ,MONTH(Table1[[#This Row],[Date]]))</f>
        <v>0</v>
      </c>
      <c r="K4171" s="19">
        <f>Table1[[#This Row],[Final Meter Reading (km) ]]-Table1[[#This Row],[Initial Meter Reading (km) ]]</f>
        <v>0</v>
      </c>
      <c r="M4171" s="174">
        <f>IF(ISBLANK(Table1[[#This Row],[Fuel Used (in liters)]]),,Table1[[#This Row],[Distance Travelled (km)]]/Table1[[#This Row],[Fuel Used (in liters)]])</f>
        <v>0</v>
      </c>
    </row>
    <row r="4172" spans="2:13">
      <c r="B4172">
        <f>IF(ISBLANK(Table1[[#This Row],[Date]]), ,MONTH(Table1[[#This Row],[Date]]))</f>
        <v>0</v>
      </c>
      <c r="K4172" s="19">
        <f>Table1[[#This Row],[Final Meter Reading (km) ]]-Table1[[#This Row],[Initial Meter Reading (km) ]]</f>
        <v>0</v>
      </c>
      <c r="M4172" s="174">
        <f>IF(ISBLANK(Table1[[#This Row],[Fuel Used (in liters)]]),,Table1[[#This Row],[Distance Travelled (km)]]/Table1[[#This Row],[Fuel Used (in liters)]])</f>
        <v>0</v>
      </c>
    </row>
    <row r="4173" spans="2:13">
      <c r="B4173">
        <f>IF(ISBLANK(Table1[[#This Row],[Date]]), ,MONTH(Table1[[#This Row],[Date]]))</f>
        <v>0</v>
      </c>
      <c r="K4173" s="19">
        <f>Table1[[#This Row],[Final Meter Reading (km) ]]-Table1[[#This Row],[Initial Meter Reading (km) ]]</f>
        <v>0</v>
      </c>
      <c r="M4173" s="174">
        <f>IF(ISBLANK(Table1[[#This Row],[Fuel Used (in liters)]]),,Table1[[#This Row],[Distance Travelled (km)]]/Table1[[#This Row],[Fuel Used (in liters)]])</f>
        <v>0</v>
      </c>
    </row>
    <row r="4174" spans="2:13">
      <c r="B4174">
        <f>IF(ISBLANK(Table1[[#This Row],[Date]]), ,MONTH(Table1[[#This Row],[Date]]))</f>
        <v>0</v>
      </c>
      <c r="K4174" s="19">
        <f>Table1[[#This Row],[Final Meter Reading (km) ]]-Table1[[#This Row],[Initial Meter Reading (km) ]]</f>
        <v>0</v>
      </c>
      <c r="M4174" s="174">
        <f>IF(ISBLANK(Table1[[#This Row],[Fuel Used (in liters)]]),,Table1[[#This Row],[Distance Travelled (km)]]/Table1[[#This Row],[Fuel Used (in liters)]])</f>
        <v>0</v>
      </c>
    </row>
    <row r="4175" spans="2:13">
      <c r="B4175">
        <f>IF(ISBLANK(Table1[[#This Row],[Date]]), ,MONTH(Table1[[#This Row],[Date]]))</f>
        <v>0</v>
      </c>
      <c r="K4175" s="19">
        <f>Table1[[#This Row],[Final Meter Reading (km) ]]-Table1[[#This Row],[Initial Meter Reading (km) ]]</f>
        <v>0</v>
      </c>
      <c r="M4175" s="174">
        <f>IF(ISBLANK(Table1[[#This Row],[Fuel Used (in liters)]]),,Table1[[#This Row],[Distance Travelled (km)]]/Table1[[#This Row],[Fuel Used (in liters)]])</f>
        <v>0</v>
      </c>
    </row>
    <row r="4176" spans="2:13">
      <c r="B4176">
        <f>IF(ISBLANK(Table1[[#This Row],[Date]]), ,MONTH(Table1[[#This Row],[Date]]))</f>
        <v>0</v>
      </c>
      <c r="K4176" s="19">
        <f>Table1[[#This Row],[Final Meter Reading (km) ]]-Table1[[#This Row],[Initial Meter Reading (km) ]]</f>
        <v>0</v>
      </c>
      <c r="M4176" s="174">
        <f>IF(ISBLANK(Table1[[#This Row],[Fuel Used (in liters)]]),,Table1[[#This Row],[Distance Travelled (km)]]/Table1[[#This Row],[Fuel Used (in liters)]])</f>
        <v>0</v>
      </c>
    </row>
    <row r="4177" spans="2:13">
      <c r="B4177">
        <f>IF(ISBLANK(Table1[[#This Row],[Date]]), ,MONTH(Table1[[#This Row],[Date]]))</f>
        <v>0</v>
      </c>
      <c r="K4177" s="19">
        <f>Table1[[#This Row],[Final Meter Reading (km) ]]-Table1[[#This Row],[Initial Meter Reading (km) ]]</f>
        <v>0</v>
      </c>
      <c r="M4177" s="174">
        <f>IF(ISBLANK(Table1[[#This Row],[Fuel Used (in liters)]]),,Table1[[#This Row],[Distance Travelled (km)]]/Table1[[#This Row],[Fuel Used (in liters)]])</f>
        <v>0</v>
      </c>
    </row>
    <row r="4178" spans="2:13">
      <c r="B4178">
        <f>IF(ISBLANK(Table1[[#This Row],[Date]]), ,MONTH(Table1[[#This Row],[Date]]))</f>
        <v>0</v>
      </c>
      <c r="K4178" s="19">
        <f>Table1[[#This Row],[Final Meter Reading (km) ]]-Table1[[#This Row],[Initial Meter Reading (km) ]]</f>
        <v>0</v>
      </c>
      <c r="M4178" s="174">
        <f>IF(ISBLANK(Table1[[#This Row],[Fuel Used (in liters)]]),,Table1[[#This Row],[Distance Travelled (km)]]/Table1[[#This Row],[Fuel Used (in liters)]])</f>
        <v>0</v>
      </c>
    </row>
    <row r="4179" spans="2:13">
      <c r="B4179">
        <f>IF(ISBLANK(Table1[[#This Row],[Date]]), ,MONTH(Table1[[#This Row],[Date]]))</f>
        <v>0</v>
      </c>
      <c r="K4179" s="19">
        <f>Table1[[#This Row],[Final Meter Reading (km) ]]-Table1[[#This Row],[Initial Meter Reading (km) ]]</f>
        <v>0</v>
      </c>
      <c r="M4179" s="174">
        <f>IF(ISBLANK(Table1[[#This Row],[Fuel Used (in liters)]]),,Table1[[#This Row],[Distance Travelled (km)]]/Table1[[#This Row],[Fuel Used (in liters)]])</f>
        <v>0</v>
      </c>
    </row>
    <row r="4180" spans="2:13">
      <c r="B4180">
        <f>IF(ISBLANK(Table1[[#This Row],[Date]]), ,MONTH(Table1[[#This Row],[Date]]))</f>
        <v>0</v>
      </c>
      <c r="K4180" s="19">
        <f>Table1[[#This Row],[Final Meter Reading (km) ]]-Table1[[#This Row],[Initial Meter Reading (km) ]]</f>
        <v>0</v>
      </c>
      <c r="M4180" s="174">
        <f>IF(ISBLANK(Table1[[#This Row],[Fuel Used (in liters)]]),,Table1[[#This Row],[Distance Travelled (km)]]/Table1[[#This Row],[Fuel Used (in liters)]])</f>
        <v>0</v>
      </c>
    </row>
    <row r="4181" spans="2:13">
      <c r="B4181">
        <f>IF(ISBLANK(Table1[[#This Row],[Date]]), ,MONTH(Table1[[#This Row],[Date]]))</f>
        <v>0</v>
      </c>
      <c r="K4181" s="19">
        <f>Table1[[#This Row],[Final Meter Reading (km) ]]-Table1[[#This Row],[Initial Meter Reading (km) ]]</f>
        <v>0</v>
      </c>
      <c r="M4181" s="174">
        <f>IF(ISBLANK(Table1[[#This Row],[Fuel Used (in liters)]]),,Table1[[#This Row],[Distance Travelled (km)]]/Table1[[#This Row],[Fuel Used (in liters)]])</f>
        <v>0</v>
      </c>
    </row>
    <row r="4182" spans="2:13">
      <c r="B4182">
        <f>IF(ISBLANK(Table1[[#This Row],[Date]]), ,MONTH(Table1[[#This Row],[Date]]))</f>
        <v>0</v>
      </c>
      <c r="K4182" s="19">
        <f>Table1[[#This Row],[Final Meter Reading (km) ]]-Table1[[#This Row],[Initial Meter Reading (km) ]]</f>
        <v>0</v>
      </c>
      <c r="M4182" s="174">
        <f>IF(ISBLANK(Table1[[#This Row],[Fuel Used (in liters)]]),,Table1[[#This Row],[Distance Travelled (km)]]/Table1[[#This Row],[Fuel Used (in liters)]])</f>
        <v>0</v>
      </c>
    </row>
    <row r="4183" spans="2:13">
      <c r="B4183">
        <f>IF(ISBLANK(Table1[[#This Row],[Date]]), ,MONTH(Table1[[#This Row],[Date]]))</f>
        <v>0</v>
      </c>
      <c r="K4183" s="19">
        <f>Table1[[#This Row],[Final Meter Reading (km) ]]-Table1[[#This Row],[Initial Meter Reading (km) ]]</f>
        <v>0</v>
      </c>
      <c r="M4183" s="174">
        <f>IF(ISBLANK(Table1[[#This Row],[Fuel Used (in liters)]]),,Table1[[#This Row],[Distance Travelled (km)]]/Table1[[#This Row],[Fuel Used (in liters)]])</f>
        <v>0</v>
      </c>
    </row>
    <row r="4184" spans="2:13">
      <c r="B4184">
        <f>IF(ISBLANK(Table1[[#This Row],[Date]]), ,MONTH(Table1[[#This Row],[Date]]))</f>
        <v>0</v>
      </c>
      <c r="K4184" s="19">
        <f>Table1[[#This Row],[Final Meter Reading (km) ]]-Table1[[#This Row],[Initial Meter Reading (km) ]]</f>
        <v>0</v>
      </c>
      <c r="M4184" s="174">
        <f>IF(ISBLANK(Table1[[#This Row],[Fuel Used (in liters)]]),,Table1[[#This Row],[Distance Travelled (km)]]/Table1[[#This Row],[Fuel Used (in liters)]])</f>
        <v>0</v>
      </c>
    </row>
    <row r="4185" spans="2:13">
      <c r="B4185">
        <f>IF(ISBLANK(Table1[[#This Row],[Date]]), ,MONTH(Table1[[#This Row],[Date]]))</f>
        <v>0</v>
      </c>
      <c r="K4185" s="19">
        <f>Table1[[#This Row],[Final Meter Reading (km) ]]-Table1[[#This Row],[Initial Meter Reading (km) ]]</f>
        <v>0</v>
      </c>
      <c r="M4185" s="174">
        <f>IF(ISBLANK(Table1[[#This Row],[Fuel Used (in liters)]]),,Table1[[#This Row],[Distance Travelled (km)]]/Table1[[#This Row],[Fuel Used (in liters)]])</f>
        <v>0</v>
      </c>
    </row>
    <row r="4186" spans="2:13">
      <c r="B4186">
        <f>IF(ISBLANK(Table1[[#This Row],[Date]]), ,MONTH(Table1[[#This Row],[Date]]))</f>
        <v>0</v>
      </c>
      <c r="K4186" s="19">
        <f>Table1[[#This Row],[Final Meter Reading (km) ]]-Table1[[#This Row],[Initial Meter Reading (km) ]]</f>
        <v>0</v>
      </c>
      <c r="M4186" s="174">
        <f>IF(ISBLANK(Table1[[#This Row],[Fuel Used (in liters)]]),,Table1[[#This Row],[Distance Travelled (km)]]/Table1[[#This Row],[Fuel Used (in liters)]])</f>
        <v>0</v>
      </c>
    </row>
    <row r="4187" spans="2:13">
      <c r="B4187">
        <f>IF(ISBLANK(Table1[[#This Row],[Date]]), ,MONTH(Table1[[#This Row],[Date]]))</f>
        <v>0</v>
      </c>
      <c r="K4187" s="19">
        <f>Table1[[#This Row],[Final Meter Reading (km) ]]-Table1[[#This Row],[Initial Meter Reading (km) ]]</f>
        <v>0</v>
      </c>
      <c r="M4187" s="174">
        <f>IF(ISBLANK(Table1[[#This Row],[Fuel Used (in liters)]]),,Table1[[#This Row],[Distance Travelled (km)]]/Table1[[#This Row],[Fuel Used (in liters)]])</f>
        <v>0</v>
      </c>
    </row>
    <row r="4188" spans="2:13">
      <c r="B4188">
        <f>IF(ISBLANK(Table1[[#This Row],[Date]]), ,MONTH(Table1[[#This Row],[Date]]))</f>
        <v>0</v>
      </c>
      <c r="K4188" s="19">
        <f>Table1[[#This Row],[Final Meter Reading (km) ]]-Table1[[#This Row],[Initial Meter Reading (km) ]]</f>
        <v>0</v>
      </c>
      <c r="M4188" s="174">
        <f>IF(ISBLANK(Table1[[#This Row],[Fuel Used (in liters)]]),,Table1[[#This Row],[Distance Travelled (km)]]/Table1[[#This Row],[Fuel Used (in liters)]])</f>
        <v>0</v>
      </c>
    </row>
    <row r="4189" spans="2:13">
      <c r="B4189">
        <f>IF(ISBLANK(Table1[[#This Row],[Date]]), ,MONTH(Table1[[#This Row],[Date]]))</f>
        <v>0</v>
      </c>
      <c r="K4189" s="19">
        <f>Table1[[#This Row],[Final Meter Reading (km) ]]-Table1[[#This Row],[Initial Meter Reading (km) ]]</f>
        <v>0</v>
      </c>
      <c r="M4189" s="174">
        <f>IF(ISBLANK(Table1[[#This Row],[Fuel Used (in liters)]]),,Table1[[#This Row],[Distance Travelled (km)]]/Table1[[#This Row],[Fuel Used (in liters)]])</f>
        <v>0</v>
      </c>
    </row>
    <row r="4190" spans="2:13">
      <c r="B4190">
        <f>IF(ISBLANK(Table1[[#This Row],[Date]]), ,MONTH(Table1[[#This Row],[Date]]))</f>
        <v>0</v>
      </c>
      <c r="K4190" s="19">
        <f>Table1[[#This Row],[Final Meter Reading (km) ]]-Table1[[#This Row],[Initial Meter Reading (km) ]]</f>
        <v>0</v>
      </c>
      <c r="M4190" s="174">
        <f>IF(ISBLANK(Table1[[#This Row],[Fuel Used (in liters)]]),,Table1[[#This Row],[Distance Travelled (km)]]/Table1[[#This Row],[Fuel Used (in liters)]])</f>
        <v>0</v>
      </c>
    </row>
    <row r="4191" spans="2:13">
      <c r="B4191">
        <f>IF(ISBLANK(Table1[[#This Row],[Date]]), ,MONTH(Table1[[#This Row],[Date]]))</f>
        <v>0</v>
      </c>
      <c r="K4191" s="19">
        <f>Table1[[#This Row],[Final Meter Reading (km) ]]-Table1[[#This Row],[Initial Meter Reading (km) ]]</f>
        <v>0</v>
      </c>
      <c r="M4191" s="174">
        <f>IF(ISBLANK(Table1[[#This Row],[Fuel Used (in liters)]]),,Table1[[#This Row],[Distance Travelled (km)]]/Table1[[#This Row],[Fuel Used (in liters)]])</f>
        <v>0</v>
      </c>
    </row>
    <row r="4192" spans="2:13">
      <c r="B4192">
        <f>IF(ISBLANK(Table1[[#This Row],[Date]]), ,MONTH(Table1[[#This Row],[Date]]))</f>
        <v>0</v>
      </c>
      <c r="K4192" s="19">
        <f>Table1[[#This Row],[Final Meter Reading (km) ]]-Table1[[#This Row],[Initial Meter Reading (km) ]]</f>
        <v>0</v>
      </c>
      <c r="M4192" s="174">
        <f>IF(ISBLANK(Table1[[#This Row],[Fuel Used (in liters)]]),,Table1[[#This Row],[Distance Travelled (km)]]/Table1[[#This Row],[Fuel Used (in liters)]])</f>
        <v>0</v>
      </c>
    </row>
    <row r="4193" spans="2:13">
      <c r="B4193">
        <f>IF(ISBLANK(Table1[[#This Row],[Date]]), ,MONTH(Table1[[#This Row],[Date]]))</f>
        <v>0</v>
      </c>
      <c r="K4193" s="19">
        <f>Table1[[#This Row],[Final Meter Reading (km) ]]-Table1[[#This Row],[Initial Meter Reading (km) ]]</f>
        <v>0</v>
      </c>
      <c r="M4193" s="174">
        <f>IF(ISBLANK(Table1[[#This Row],[Fuel Used (in liters)]]),,Table1[[#This Row],[Distance Travelled (km)]]/Table1[[#This Row],[Fuel Used (in liters)]])</f>
        <v>0</v>
      </c>
    </row>
    <row r="4194" spans="2:13">
      <c r="B4194">
        <f>IF(ISBLANK(Table1[[#This Row],[Date]]), ,MONTH(Table1[[#This Row],[Date]]))</f>
        <v>0</v>
      </c>
      <c r="K4194" s="19">
        <f>Table1[[#This Row],[Final Meter Reading (km) ]]-Table1[[#This Row],[Initial Meter Reading (km) ]]</f>
        <v>0</v>
      </c>
      <c r="M4194" s="174">
        <f>IF(ISBLANK(Table1[[#This Row],[Fuel Used (in liters)]]),,Table1[[#This Row],[Distance Travelled (km)]]/Table1[[#This Row],[Fuel Used (in liters)]])</f>
        <v>0</v>
      </c>
    </row>
    <row r="4195" spans="2:13">
      <c r="B4195">
        <f>IF(ISBLANK(Table1[[#This Row],[Date]]), ,MONTH(Table1[[#This Row],[Date]]))</f>
        <v>0</v>
      </c>
      <c r="K4195" s="19">
        <f>Table1[[#This Row],[Final Meter Reading (km) ]]-Table1[[#This Row],[Initial Meter Reading (km) ]]</f>
        <v>0</v>
      </c>
      <c r="M4195" s="174">
        <f>IF(ISBLANK(Table1[[#This Row],[Fuel Used (in liters)]]),,Table1[[#This Row],[Distance Travelled (km)]]/Table1[[#This Row],[Fuel Used (in liters)]])</f>
        <v>0</v>
      </c>
    </row>
    <row r="4196" spans="2:13">
      <c r="B4196">
        <f>IF(ISBLANK(Table1[[#This Row],[Date]]), ,MONTH(Table1[[#This Row],[Date]]))</f>
        <v>0</v>
      </c>
      <c r="K4196" s="19">
        <f>Table1[[#This Row],[Final Meter Reading (km) ]]-Table1[[#This Row],[Initial Meter Reading (km) ]]</f>
        <v>0</v>
      </c>
      <c r="M4196" s="174">
        <f>IF(ISBLANK(Table1[[#This Row],[Fuel Used (in liters)]]),,Table1[[#This Row],[Distance Travelled (km)]]/Table1[[#This Row],[Fuel Used (in liters)]])</f>
        <v>0</v>
      </c>
    </row>
    <row r="4197" spans="2:13">
      <c r="B4197">
        <f>IF(ISBLANK(Table1[[#This Row],[Date]]), ,MONTH(Table1[[#This Row],[Date]]))</f>
        <v>0</v>
      </c>
      <c r="K4197" s="19">
        <f>Table1[[#This Row],[Final Meter Reading (km) ]]-Table1[[#This Row],[Initial Meter Reading (km) ]]</f>
        <v>0</v>
      </c>
      <c r="M4197" s="174">
        <f>IF(ISBLANK(Table1[[#This Row],[Fuel Used (in liters)]]),,Table1[[#This Row],[Distance Travelled (km)]]/Table1[[#This Row],[Fuel Used (in liters)]])</f>
        <v>0</v>
      </c>
    </row>
    <row r="4198" spans="2:13">
      <c r="B4198">
        <f>IF(ISBLANK(Table1[[#This Row],[Date]]), ,MONTH(Table1[[#This Row],[Date]]))</f>
        <v>0</v>
      </c>
      <c r="K4198" s="19">
        <f>Table1[[#This Row],[Final Meter Reading (km) ]]-Table1[[#This Row],[Initial Meter Reading (km) ]]</f>
        <v>0</v>
      </c>
      <c r="M4198" s="174">
        <f>IF(ISBLANK(Table1[[#This Row],[Fuel Used (in liters)]]),,Table1[[#This Row],[Distance Travelled (km)]]/Table1[[#This Row],[Fuel Used (in liters)]])</f>
        <v>0</v>
      </c>
    </row>
    <row r="4199" spans="2:13">
      <c r="B4199">
        <f>IF(ISBLANK(Table1[[#This Row],[Date]]), ,MONTH(Table1[[#This Row],[Date]]))</f>
        <v>0</v>
      </c>
      <c r="K4199" s="19">
        <f>Table1[[#This Row],[Final Meter Reading (km) ]]-Table1[[#This Row],[Initial Meter Reading (km) ]]</f>
        <v>0</v>
      </c>
      <c r="M4199" s="174">
        <f>IF(ISBLANK(Table1[[#This Row],[Fuel Used (in liters)]]),,Table1[[#This Row],[Distance Travelled (km)]]/Table1[[#This Row],[Fuel Used (in liters)]])</f>
        <v>0</v>
      </c>
    </row>
    <row r="4200" spans="2:13">
      <c r="B4200">
        <f>IF(ISBLANK(Table1[[#This Row],[Date]]), ,MONTH(Table1[[#This Row],[Date]]))</f>
        <v>0</v>
      </c>
      <c r="K4200" s="19">
        <f>Table1[[#This Row],[Final Meter Reading (km) ]]-Table1[[#This Row],[Initial Meter Reading (km) ]]</f>
        <v>0</v>
      </c>
      <c r="M4200" s="174">
        <f>IF(ISBLANK(Table1[[#This Row],[Fuel Used (in liters)]]),,Table1[[#This Row],[Distance Travelled (km)]]/Table1[[#This Row],[Fuel Used (in liters)]])</f>
        <v>0</v>
      </c>
    </row>
    <row r="4201" spans="2:13">
      <c r="B4201">
        <f>IF(ISBLANK(Table1[[#This Row],[Date]]), ,MONTH(Table1[[#This Row],[Date]]))</f>
        <v>0</v>
      </c>
      <c r="K4201" s="19">
        <f>Table1[[#This Row],[Final Meter Reading (km) ]]-Table1[[#This Row],[Initial Meter Reading (km) ]]</f>
        <v>0</v>
      </c>
      <c r="M4201" s="174">
        <f>IF(ISBLANK(Table1[[#This Row],[Fuel Used (in liters)]]),,Table1[[#This Row],[Distance Travelled (km)]]/Table1[[#This Row],[Fuel Used (in liters)]])</f>
        <v>0</v>
      </c>
    </row>
    <row r="4202" spans="2:13">
      <c r="B4202">
        <f>IF(ISBLANK(Table1[[#This Row],[Date]]), ,MONTH(Table1[[#This Row],[Date]]))</f>
        <v>0</v>
      </c>
      <c r="K4202" s="19">
        <f>Table1[[#This Row],[Final Meter Reading (km) ]]-Table1[[#This Row],[Initial Meter Reading (km) ]]</f>
        <v>0</v>
      </c>
      <c r="M4202" s="174">
        <f>IF(ISBLANK(Table1[[#This Row],[Fuel Used (in liters)]]),,Table1[[#This Row],[Distance Travelled (km)]]/Table1[[#This Row],[Fuel Used (in liters)]])</f>
        <v>0</v>
      </c>
    </row>
    <row r="4203" spans="2:13">
      <c r="B4203">
        <f>IF(ISBLANK(Table1[[#This Row],[Date]]), ,MONTH(Table1[[#This Row],[Date]]))</f>
        <v>0</v>
      </c>
      <c r="K4203" s="19">
        <f>Table1[[#This Row],[Final Meter Reading (km) ]]-Table1[[#This Row],[Initial Meter Reading (km) ]]</f>
        <v>0</v>
      </c>
      <c r="M4203" s="174">
        <f>IF(ISBLANK(Table1[[#This Row],[Fuel Used (in liters)]]),,Table1[[#This Row],[Distance Travelled (km)]]/Table1[[#This Row],[Fuel Used (in liters)]])</f>
        <v>0</v>
      </c>
    </row>
    <row r="4204" spans="2:13">
      <c r="B4204">
        <f>IF(ISBLANK(Table1[[#This Row],[Date]]), ,MONTH(Table1[[#This Row],[Date]]))</f>
        <v>0</v>
      </c>
      <c r="K4204" s="19">
        <f>Table1[[#This Row],[Final Meter Reading (km) ]]-Table1[[#This Row],[Initial Meter Reading (km) ]]</f>
        <v>0</v>
      </c>
      <c r="M4204" s="174">
        <f>IF(ISBLANK(Table1[[#This Row],[Fuel Used (in liters)]]),,Table1[[#This Row],[Distance Travelled (km)]]/Table1[[#This Row],[Fuel Used (in liters)]])</f>
        <v>0</v>
      </c>
    </row>
    <row r="4205" spans="2:13">
      <c r="B4205">
        <f>IF(ISBLANK(Table1[[#This Row],[Date]]), ,MONTH(Table1[[#This Row],[Date]]))</f>
        <v>0</v>
      </c>
      <c r="K4205" s="19">
        <f>Table1[[#This Row],[Final Meter Reading (km) ]]-Table1[[#This Row],[Initial Meter Reading (km) ]]</f>
        <v>0</v>
      </c>
      <c r="M4205" s="174">
        <f>IF(ISBLANK(Table1[[#This Row],[Fuel Used (in liters)]]),,Table1[[#This Row],[Distance Travelled (km)]]/Table1[[#This Row],[Fuel Used (in liters)]])</f>
        <v>0</v>
      </c>
    </row>
    <row r="4206" spans="2:13">
      <c r="B4206">
        <f>IF(ISBLANK(Table1[[#This Row],[Date]]), ,MONTH(Table1[[#This Row],[Date]]))</f>
        <v>0</v>
      </c>
      <c r="K4206" s="19">
        <f>Table1[[#This Row],[Final Meter Reading (km) ]]-Table1[[#This Row],[Initial Meter Reading (km) ]]</f>
        <v>0</v>
      </c>
      <c r="M4206" s="174">
        <f>IF(ISBLANK(Table1[[#This Row],[Fuel Used (in liters)]]),,Table1[[#This Row],[Distance Travelled (km)]]/Table1[[#This Row],[Fuel Used (in liters)]])</f>
        <v>0</v>
      </c>
    </row>
    <row r="4207" spans="2:13">
      <c r="B4207">
        <f>IF(ISBLANK(Table1[[#This Row],[Date]]), ,MONTH(Table1[[#This Row],[Date]]))</f>
        <v>0</v>
      </c>
      <c r="K4207" s="19">
        <f>Table1[[#This Row],[Final Meter Reading (km) ]]-Table1[[#This Row],[Initial Meter Reading (km) ]]</f>
        <v>0</v>
      </c>
      <c r="M4207" s="174">
        <f>IF(ISBLANK(Table1[[#This Row],[Fuel Used (in liters)]]),,Table1[[#This Row],[Distance Travelled (km)]]/Table1[[#This Row],[Fuel Used (in liters)]])</f>
        <v>0</v>
      </c>
    </row>
    <row r="4208" spans="2:13">
      <c r="B4208">
        <f>IF(ISBLANK(Table1[[#This Row],[Date]]), ,MONTH(Table1[[#This Row],[Date]]))</f>
        <v>0</v>
      </c>
      <c r="K4208" s="19">
        <f>Table1[[#This Row],[Final Meter Reading (km) ]]-Table1[[#This Row],[Initial Meter Reading (km) ]]</f>
        <v>0</v>
      </c>
      <c r="M4208" s="174">
        <f>IF(ISBLANK(Table1[[#This Row],[Fuel Used (in liters)]]),,Table1[[#This Row],[Distance Travelled (km)]]/Table1[[#This Row],[Fuel Used (in liters)]])</f>
        <v>0</v>
      </c>
    </row>
    <row r="4209" spans="2:13">
      <c r="B4209">
        <f>IF(ISBLANK(Table1[[#This Row],[Date]]), ,MONTH(Table1[[#This Row],[Date]]))</f>
        <v>0</v>
      </c>
      <c r="K4209" s="19">
        <f>Table1[[#This Row],[Final Meter Reading (km) ]]-Table1[[#This Row],[Initial Meter Reading (km) ]]</f>
        <v>0</v>
      </c>
      <c r="M4209" s="174">
        <f>IF(ISBLANK(Table1[[#This Row],[Fuel Used (in liters)]]),,Table1[[#This Row],[Distance Travelled (km)]]/Table1[[#This Row],[Fuel Used (in liters)]])</f>
        <v>0</v>
      </c>
    </row>
    <row r="4210" spans="2:13">
      <c r="B4210">
        <f>IF(ISBLANK(Table1[[#This Row],[Date]]), ,MONTH(Table1[[#This Row],[Date]]))</f>
        <v>0</v>
      </c>
      <c r="K4210" s="19">
        <f>Table1[[#This Row],[Final Meter Reading (km) ]]-Table1[[#This Row],[Initial Meter Reading (km) ]]</f>
        <v>0</v>
      </c>
      <c r="M4210" s="174">
        <f>IF(ISBLANK(Table1[[#This Row],[Fuel Used (in liters)]]),,Table1[[#This Row],[Distance Travelled (km)]]/Table1[[#This Row],[Fuel Used (in liters)]])</f>
        <v>0</v>
      </c>
    </row>
    <row r="4211" spans="2:13">
      <c r="B4211">
        <f>IF(ISBLANK(Table1[[#This Row],[Date]]), ,MONTH(Table1[[#This Row],[Date]]))</f>
        <v>0</v>
      </c>
      <c r="K4211" s="19">
        <f>Table1[[#This Row],[Final Meter Reading (km) ]]-Table1[[#This Row],[Initial Meter Reading (km) ]]</f>
        <v>0</v>
      </c>
      <c r="M4211" s="174">
        <f>IF(ISBLANK(Table1[[#This Row],[Fuel Used (in liters)]]),,Table1[[#This Row],[Distance Travelled (km)]]/Table1[[#This Row],[Fuel Used (in liters)]])</f>
        <v>0</v>
      </c>
    </row>
    <row r="4212" spans="2:13">
      <c r="B4212">
        <f>IF(ISBLANK(Table1[[#This Row],[Date]]), ,MONTH(Table1[[#This Row],[Date]]))</f>
        <v>0</v>
      </c>
      <c r="K4212" s="19">
        <f>Table1[[#This Row],[Final Meter Reading (km) ]]-Table1[[#This Row],[Initial Meter Reading (km) ]]</f>
        <v>0</v>
      </c>
      <c r="M4212" s="174">
        <f>IF(ISBLANK(Table1[[#This Row],[Fuel Used (in liters)]]),,Table1[[#This Row],[Distance Travelled (km)]]/Table1[[#This Row],[Fuel Used (in liters)]])</f>
        <v>0</v>
      </c>
    </row>
    <row r="4213" spans="2:13">
      <c r="B4213">
        <f>IF(ISBLANK(Table1[[#This Row],[Date]]), ,MONTH(Table1[[#This Row],[Date]]))</f>
        <v>0</v>
      </c>
      <c r="K4213" s="19">
        <f>Table1[[#This Row],[Final Meter Reading (km) ]]-Table1[[#This Row],[Initial Meter Reading (km) ]]</f>
        <v>0</v>
      </c>
      <c r="M4213" s="174">
        <f>IF(ISBLANK(Table1[[#This Row],[Fuel Used (in liters)]]),,Table1[[#This Row],[Distance Travelled (km)]]/Table1[[#This Row],[Fuel Used (in liters)]])</f>
        <v>0</v>
      </c>
    </row>
    <row r="4214" spans="2:13">
      <c r="B4214">
        <f>IF(ISBLANK(Table1[[#This Row],[Date]]), ,MONTH(Table1[[#This Row],[Date]]))</f>
        <v>0</v>
      </c>
      <c r="K4214" s="19">
        <f>Table1[[#This Row],[Final Meter Reading (km) ]]-Table1[[#This Row],[Initial Meter Reading (km) ]]</f>
        <v>0</v>
      </c>
      <c r="M4214" s="174">
        <f>IF(ISBLANK(Table1[[#This Row],[Fuel Used (in liters)]]),,Table1[[#This Row],[Distance Travelled (km)]]/Table1[[#This Row],[Fuel Used (in liters)]])</f>
        <v>0</v>
      </c>
    </row>
    <row r="4215" spans="2:13">
      <c r="B4215">
        <f>IF(ISBLANK(Table1[[#This Row],[Date]]), ,MONTH(Table1[[#This Row],[Date]]))</f>
        <v>0</v>
      </c>
      <c r="K4215" s="19">
        <f>Table1[[#This Row],[Final Meter Reading (km) ]]-Table1[[#This Row],[Initial Meter Reading (km) ]]</f>
        <v>0</v>
      </c>
      <c r="M4215" s="174">
        <f>IF(ISBLANK(Table1[[#This Row],[Fuel Used (in liters)]]),,Table1[[#This Row],[Distance Travelled (km)]]/Table1[[#This Row],[Fuel Used (in liters)]])</f>
        <v>0</v>
      </c>
    </row>
    <row r="4216" spans="2:13">
      <c r="B4216">
        <f>IF(ISBLANK(Table1[[#This Row],[Date]]), ,MONTH(Table1[[#This Row],[Date]]))</f>
        <v>0</v>
      </c>
      <c r="K4216" s="19">
        <f>Table1[[#This Row],[Final Meter Reading (km) ]]-Table1[[#This Row],[Initial Meter Reading (km) ]]</f>
        <v>0</v>
      </c>
      <c r="M4216" s="174">
        <f>IF(ISBLANK(Table1[[#This Row],[Fuel Used (in liters)]]),,Table1[[#This Row],[Distance Travelled (km)]]/Table1[[#This Row],[Fuel Used (in liters)]])</f>
        <v>0</v>
      </c>
    </row>
    <row r="4217" spans="2:13">
      <c r="B4217">
        <f>IF(ISBLANK(Table1[[#This Row],[Date]]), ,MONTH(Table1[[#This Row],[Date]]))</f>
        <v>0</v>
      </c>
      <c r="K4217" s="19">
        <f>Table1[[#This Row],[Final Meter Reading (km) ]]-Table1[[#This Row],[Initial Meter Reading (km) ]]</f>
        <v>0</v>
      </c>
      <c r="M4217" s="174">
        <f>IF(ISBLANK(Table1[[#This Row],[Fuel Used (in liters)]]),,Table1[[#This Row],[Distance Travelled (km)]]/Table1[[#This Row],[Fuel Used (in liters)]])</f>
        <v>0</v>
      </c>
    </row>
    <row r="4218" spans="2:13">
      <c r="B4218">
        <f>IF(ISBLANK(Table1[[#This Row],[Date]]), ,MONTH(Table1[[#This Row],[Date]]))</f>
        <v>0</v>
      </c>
      <c r="K4218" s="19">
        <f>Table1[[#This Row],[Final Meter Reading (km) ]]-Table1[[#This Row],[Initial Meter Reading (km) ]]</f>
        <v>0</v>
      </c>
      <c r="M4218" s="174">
        <f>IF(ISBLANK(Table1[[#This Row],[Fuel Used (in liters)]]),,Table1[[#This Row],[Distance Travelled (km)]]/Table1[[#This Row],[Fuel Used (in liters)]])</f>
        <v>0</v>
      </c>
    </row>
    <row r="4219" spans="2:13">
      <c r="B4219">
        <f>IF(ISBLANK(Table1[[#This Row],[Date]]), ,MONTH(Table1[[#This Row],[Date]]))</f>
        <v>0</v>
      </c>
      <c r="K4219" s="19">
        <f>Table1[[#This Row],[Final Meter Reading (km) ]]-Table1[[#This Row],[Initial Meter Reading (km) ]]</f>
        <v>0</v>
      </c>
      <c r="M4219" s="174">
        <f>IF(ISBLANK(Table1[[#This Row],[Fuel Used (in liters)]]),,Table1[[#This Row],[Distance Travelled (km)]]/Table1[[#This Row],[Fuel Used (in liters)]])</f>
        <v>0</v>
      </c>
    </row>
    <row r="4220" spans="2:13">
      <c r="B4220">
        <f>IF(ISBLANK(Table1[[#This Row],[Date]]), ,MONTH(Table1[[#This Row],[Date]]))</f>
        <v>0</v>
      </c>
      <c r="K4220" s="19">
        <f>Table1[[#This Row],[Final Meter Reading (km) ]]-Table1[[#This Row],[Initial Meter Reading (km) ]]</f>
        <v>0</v>
      </c>
      <c r="M4220" s="174">
        <f>IF(ISBLANK(Table1[[#This Row],[Fuel Used (in liters)]]),,Table1[[#This Row],[Distance Travelled (km)]]/Table1[[#This Row],[Fuel Used (in liters)]])</f>
        <v>0</v>
      </c>
    </row>
    <row r="4221" spans="2:13">
      <c r="B4221">
        <f>IF(ISBLANK(Table1[[#This Row],[Date]]), ,MONTH(Table1[[#This Row],[Date]]))</f>
        <v>0</v>
      </c>
      <c r="K4221" s="19">
        <f>Table1[[#This Row],[Final Meter Reading (km) ]]-Table1[[#This Row],[Initial Meter Reading (km) ]]</f>
        <v>0</v>
      </c>
      <c r="M4221" s="174">
        <f>IF(ISBLANK(Table1[[#This Row],[Fuel Used (in liters)]]),,Table1[[#This Row],[Distance Travelled (km)]]/Table1[[#This Row],[Fuel Used (in liters)]])</f>
        <v>0</v>
      </c>
    </row>
    <row r="4222" spans="2:13">
      <c r="B4222">
        <f>IF(ISBLANK(Table1[[#This Row],[Date]]), ,MONTH(Table1[[#This Row],[Date]]))</f>
        <v>0</v>
      </c>
      <c r="K4222" s="19">
        <f>Table1[[#This Row],[Final Meter Reading (km) ]]-Table1[[#This Row],[Initial Meter Reading (km) ]]</f>
        <v>0</v>
      </c>
      <c r="M4222" s="174">
        <f>IF(ISBLANK(Table1[[#This Row],[Fuel Used (in liters)]]),,Table1[[#This Row],[Distance Travelled (km)]]/Table1[[#This Row],[Fuel Used (in liters)]])</f>
        <v>0</v>
      </c>
    </row>
    <row r="4223" spans="2:13">
      <c r="B4223">
        <f>IF(ISBLANK(Table1[[#This Row],[Date]]), ,MONTH(Table1[[#This Row],[Date]]))</f>
        <v>0</v>
      </c>
      <c r="K4223" s="19">
        <f>Table1[[#This Row],[Final Meter Reading (km) ]]-Table1[[#This Row],[Initial Meter Reading (km) ]]</f>
        <v>0</v>
      </c>
      <c r="M4223" s="174">
        <f>IF(ISBLANK(Table1[[#This Row],[Fuel Used (in liters)]]),,Table1[[#This Row],[Distance Travelled (km)]]/Table1[[#This Row],[Fuel Used (in liters)]])</f>
        <v>0</v>
      </c>
    </row>
    <row r="4224" spans="2:13">
      <c r="B4224">
        <f>IF(ISBLANK(Table1[[#This Row],[Date]]), ,MONTH(Table1[[#This Row],[Date]]))</f>
        <v>0</v>
      </c>
      <c r="K4224" s="19">
        <f>Table1[[#This Row],[Final Meter Reading (km) ]]-Table1[[#This Row],[Initial Meter Reading (km) ]]</f>
        <v>0</v>
      </c>
      <c r="M4224" s="174">
        <f>IF(ISBLANK(Table1[[#This Row],[Fuel Used (in liters)]]),,Table1[[#This Row],[Distance Travelled (km)]]/Table1[[#This Row],[Fuel Used (in liters)]])</f>
        <v>0</v>
      </c>
    </row>
    <row r="4225" spans="2:13">
      <c r="B4225">
        <f>IF(ISBLANK(Table1[[#This Row],[Date]]), ,MONTH(Table1[[#This Row],[Date]]))</f>
        <v>0</v>
      </c>
      <c r="K4225" s="19">
        <f>Table1[[#This Row],[Final Meter Reading (km) ]]-Table1[[#This Row],[Initial Meter Reading (km) ]]</f>
        <v>0</v>
      </c>
      <c r="M4225" s="174">
        <f>IF(ISBLANK(Table1[[#This Row],[Fuel Used (in liters)]]),,Table1[[#This Row],[Distance Travelled (km)]]/Table1[[#This Row],[Fuel Used (in liters)]])</f>
        <v>0</v>
      </c>
    </row>
    <row r="4226" spans="2:13">
      <c r="B4226">
        <f>IF(ISBLANK(Table1[[#This Row],[Date]]), ,MONTH(Table1[[#This Row],[Date]]))</f>
        <v>0</v>
      </c>
      <c r="K4226" s="19">
        <f>Table1[[#This Row],[Final Meter Reading (km) ]]-Table1[[#This Row],[Initial Meter Reading (km) ]]</f>
        <v>0</v>
      </c>
      <c r="M4226" s="174">
        <f>IF(ISBLANK(Table1[[#This Row],[Fuel Used (in liters)]]),,Table1[[#This Row],[Distance Travelled (km)]]/Table1[[#This Row],[Fuel Used (in liters)]])</f>
        <v>0</v>
      </c>
    </row>
    <row r="4227" spans="2:13">
      <c r="B4227">
        <f>IF(ISBLANK(Table1[[#This Row],[Date]]), ,MONTH(Table1[[#This Row],[Date]]))</f>
        <v>0</v>
      </c>
      <c r="K4227" s="19">
        <f>Table1[[#This Row],[Final Meter Reading (km) ]]-Table1[[#This Row],[Initial Meter Reading (km) ]]</f>
        <v>0</v>
      </c>
      <c r="M4227" s="174">
        <f>IF(ISBLANK(Table1[[#This Row],[Fuel Used (in liters)]]),,Table1[[#This Row],[Distance Travelled (km)]]/Table1[[#This Row],[Fuel Used (in liters)]])</f>
        <v>0</v>
      </c>
    </row>
    <row r="4228" spans="2:13">
      <c r="B4228">
        <f>IF(ISBLANK(Table1[[#This Row],[Date]]), ,MONTH(Table1[[#This Row],[Date]]))</f>
        <v>0</v>
      </c>
      <c r="K4228" s="19">
        <f>Table1[[#This Row],[Final Meter Reading (km) ]]-Table1[[#This Row],[Initial Meter Reading (km) ]]</f>
        <v>0</v>
      </c>
      <c r="M4228" s="174">
        <f>IF(ISBLANK(Table1[[#This Row],[Fuel Used (in liters)]]),,Table1[[#This Row],[Distance Travelled (km)]]/Table1[[#This Row],[Fuel Used (in liters)]])</f>
        <v>0</v>
      </c>
    </row>
    <row r="4229" spans="2:13">
      <c r="B4229">
        <f>IF(ISBLANK(Table1[[#This Row],[Date]]), ,MONTH(Table1[[#This Row],[Date]]))</f>
        <v>0</v>
      </c>
      <c r="K4229" s="19">
        <f>Table1[[#This Row],[Final Meter Reading (km) ]]-Table1[[#This Row],[Initial Meter Reading (km) ]]</f>
        <v>0</v>
      </c>
      <c r="M4229" s="174">
        <f>IF(ISBLANK(Table1[[#This Row],[Fuel Used (in liters)]]),,Table1[[#This Row],[Distance Travelled (km)]]/Table1[[#This Row],[Fuel Used (in liters)]])</f>
        <v>0</v>
      </c>
    </row>
    <row r="4230" spans="2:13">
      <c r="B4230">
        <f>IF(ISBLANK(Table1[[#This Row],[Date]]), ,MONTH(Table1[[#This Row],[Date]]))</f>
        <v>0</v>
      </c>
      <c r="K4230" s="19">
        <f>Table1[[#This Row],[Final Meter Reading (km) ]]-Table1[[#This Row],[Initial Meter Reading (km) ]]</f>
        <v>0</v>
      </c>
      <c r="M4230" s="174">
        <f>IF(ISBLANK(Table1[[#This Row],[Fuel Used (in liters)]]),,Table1[[#This Row],[Distance Travelled (km)]]/Table1[[#This Row],[Fuel Used (in liters)]])</f>
        <v>0</v>
      </c>
    </row>
    <row r="4231" spans="2:13">
      <c r="B4231">
        <f>IF(ISBLANK(Table1[[#This Row],[Date]]), ,MONTH(Table1[[#This Row],[Date]]))</f>
        <v>0</v>
      </c>
      <c r="K4231" s="19">
        <f>Table1[[#This Row],[Final Meter Reading (km) ]]-Table1[[#This Row],[Initial Meter Reading (km) ]]</f>
        <v>0</v>
      </c>
      <c r="M4231" s="174">
        <f>IF(ISBLANK(Table1[[#This Row],[Fuel Used (in liters)]]),,Table1[[#This Row],[Distance Travelled (km)]]/Table1[[#This Row],[Fuel Used (in liters)]])</f>
        <v>0</v>
      </c>
    </row>
    <row r="4232" spans="2:13">
      <c r="B4232">
        <f>IF(ISBLANK(Table1[[#This Row],[Date]]), ,MONTH(Table1[[#This Row],[Date]]))</f>
        <v>0</v>
      </c>
      <c r="K4232" s="19">
        <f>Table1[[#This Row],[Final Meter Reading (km) ]]-Table1[[#This Row],[Initial Meter Reading (km) ]]</f>
        <v>0</v>
      </c>
      <c r="M4232" s="174">
        <f>IF(ISBLANK(Table1[[#This Row],[Fuel Used (in liters)]]),,Table1[[#This Row],[Distance Travelled (km)]]/Table1[[#This Row],[Fuel Used (in liters)]])</f>
        <v>0</v>
      </c>
    </row>
    <row r="4233" spans="2:13">
      <c r="B4233">
        <f>IF(ISBLANK(Table1[[#This Row],[Date]]), ,MONTH(Table1[[#This Row],[Date]]))</f>
        <v>0</v>
      </c>
      <c r="K4233" s="19">
        <f>Table1[[#This Row],[Final Meter Reading (km) ]]-Table1[[#This Row],[Initial Meter Reading (km) ]]</f>
        <v>0</v>
      </c>
      <c r="M4233" s="174">
        <f>IF(ISBLANK(Table1[[#This Row],[Fuel Used (in liters)]]),,Table1[[#This Row],[Distance Travelled (km)]]/Table1[[#This Row],[Fuel Used (in liters)]])</f>
        <v>0</v>
      </c>
    </row>
    <row r="4234" spans="2:13">
      <c r="B4234">
        <f>IF(ISBLANK(Table1[[#This Row],[Date]]), ,MONTH(Table1[[#This Row],[Date]]))</f>
        <v>0</v>
      </c>
      <c r="K4234" s="19">
        <f>Table1[[#This Row],[Final Meter Reading (km) ]]-Table1[[#This Row],[Initial Meter Reading (km) ]]</f>
        <v>0</v>
      </c>
      <c r="M4234" s="174">
        <f>IF(ISBLANK(Table1[[#This Row],[Fuel Used (in liters)]]),,Table1[[#This Row],[Distance Travelled (km)]]/Table1[[#This Row],[Fuel Used (in liters)]])</f>
        <v>0</v>
      </c>
    </row>
    <row r="4235" spans="2:13">
      <c r="B4235">
        <f>IF(ISBLANK(Table1[[#This Row],[Date]]), ,MONTH(Table1[[#This Row],[Date]]))</f>
        <v>0</v>
      </c>
      <c r="K4235" s="19">
        <f>Table1[[#This Row],[Final Meter Reading (km) ]]-Table1[[#This Row],[Initial Meter Reading (km) ]]</f>
        <v>0</v>
      </c>
      <c r="M4235" s="174">
        <f>IF(ISBLANK(Table1[[#This Row],[Fuel Used (in liters)]]),,Table1[[#This Row],[Distance Travelled (km)]]/Table1[[#This Row],[Fuel Used (in liters)]])</f>
        <v>0</v>
      </c>
    </row>
    <row r="4236" spans="2:13">
      <c r="B4236">
        <f>IF(ISBLANK(Table1[[#This Row],[Date]]), ,MONTH(Table1[[#This Row],[Date]]))</f>
        <v>0</v>
      </c>
      <c r="K4236" s="19">
        <f>Table1[[#This Row],[Final Meter Reading (km) ]]-Table1[[#This Row],[Initial Meter Reading (km) ]]</f>
        <v>0</v>
      </c>
      <c r="M4236" s="174">
        <f>IF(ISBLANK(Table1[[#This Row],[Fuel Used (in liters)]]),,Table1[[#This Row],[Distance Travelled (km)]]/Table1[[#This Row],[Fuel Used (in liters)]])</f>
        <v>0</v>
      </c>
    </row>
    <row r="4237" spans="2:13">
      <c r="B4237">
        <f>IF(ISBLANK(Table1[[#This Row],[Date]]), ,MONTH(Table1[[#This Row],[Date]]))</f>
        <v>0</v>
      </c>
      <c r="K4237" s="19">
        <f>Table1[[#This Row],[Final Meter Reading (km) ]]-Table1[[#This Row],[Initial Meter Reading (km) ]]</f>
        <v>0</v>
      </c>
      <c r="M4237" s="174">
        <f>IF(ISBLANK(Table1[[#This Row],[Fuel Used (in liters)]]),,Table1[[#This Row],[Distance Travelled (km)]]/Table1[[#This Row],[Fuel Used (in liters)]])</f>
        <v>0</v>
      </c>
    </row>
    <row r="4238" spans="2:13">
      <c r="B4238">
        <f>IF(ISBLANK(Table1[[#This Row],[Date]]), ,MONTH(Table1[[#This Row],[Date]]))</f>
        <v>0</v>
      </c>
      <c r="K4238" s="19">
        <f>Table1[[#This Row],[Final Meter Reading (km) ]]-Table1[[#This Row],[Initial Meter Reading (km) ]]</f>
        <v>0</v>
      </c>
      <c r="M4238" s="174">
        <f>IF(ISBLANK(Table1[[#This Row],[Fuel Used (in liters)]]),,Table1[[#This Row],[Distance Travelled (km)]]/Table1[[#This Row],[Fuel Used (in liters)]])</f>
        <v>0</v>
      </c>
    </row>
    <row r="4239" spans="2:13">
      <c r="B4239">
        <f>IF(ISBLANK(Table1[[#This Row],[Date]]), ,MONTH(Table1[[#This Row],[Date]]))</f>
        <v>0</v>
      </c>
      <c r="K4239" s="19">
        <f>Table1[[#This Row],[Final Meter Reading (km) ]]-Table1[[#This Row],[Initial Meter Reading (km) ]]</f>
        <v>0</v>
      </c>
      <c r="M4239" s="174">
        <f>IF(ISBLANK(Table1[[#This Row],[Fuel Used (in liters)]]),,Table1[[#This Row],[Distance Travelled (km)]]/Table1[[#This Row],[Fuel Used (in liters)]])</f>
        <v>0</v>
      </c>
    </row>
    <row r="4240" spans="2:13">
      <c r="B4240">
        <f>IF(ISBLANK(Table1[[#This Row],[Date]]), ,MONTH(Table1[[#This Row],[Date]]))</f>
        <v>0</v>
      </c>
      <c r="K4240" s="19">
        <f>Table1[[#This Row],[Final Meter Reading (km) ]]-Table1[[#This Row],[Initial Meter Reading (km) ]]</f>
        <v>0</v>
      </c>
      <c r="M4240" s="174">
        <f>IF(ISBLANK(Table1[[#This Row],[Fuel Used (in liters)]]),,Table1[[#This Row],[Distance Travelled (km)]]/Table1[[#This Row],[Fuel Used (in liters)]])</f>
        <v>0</v>
      </c>
    </row>
    <row r="4241" spans="2:13">
      <c r="B4241">
        <f>IF(ISBLANK(Table1[[#This Row],[Date]]), ,MONTH(Table1[[#This Row],[Date]]))</f>
        <v>0</v>
      </c>
      <c r="K4241" s="19">
        <f>Table1[[#This Row],[Final Meter Reading (km) ]]-Table1[[#This Row],[Initial Meter Reading (km) ]]</f>
        <v>0</v>
      </c>
      <c r="M4241" s="174">
        <f>IF(ISBLANK(Table1[[#This Row],[Fuel Used (in liters)]]),,Table1[[#This Row],[Distance Travelled (km)]]/Table1[[#This Row],[Fuel Used (in liters)]])</f>
        <v>0</v>
      </c>
    </row>
    <row r="4242" spans="2:13">
      <c r="B4242">
        <f>IF(ISBLANK(Table1[[#This Row],[Date]]), ,MONTH(Table1[[#This Row],[Date]]))</f>
        <v>0</v>
      </c>
      <c r="K4242" s="19">
        <f>Table1[[#This Row],[Final Meter Reading (km) ]]-Table1[[#This Row],[Initial Meter Reading (km) ]]</f>
        <v>0</v>
      </c>
      <c r="M4242" s="174">
        <f>IF(ISBLANK(Table1[[#This Row],[Fuel Used (in liters)]]),,Table1[[#This Row],[Distance Travelled (km)]]/Table1[[#This Row],[Fuel Used (in liters)]])</f>
        <v>0</v>
      </c>
    </row>
    <row r="4243" spans="2:13">
      <c r="B4243">
        <f>IF(ISBLANK(Table1[[#This Row],[Date]]), ,MONTH(Table1[[#This Row],[Date]]))</f>
        <v>0</v>
      </c>
      <c r="K4243" s="19">
        <f>Table1[[#This Row],[Final Meter Reading (km) ]]-Table1[[#This Row],[Initial Meter Reading (km) ]]</f>
        <v>0</v>
      </c>
      <c r="M4243" s="174">
        <f>IF(ISBLANK(Table1[[#This Row],[Fuel Used (in liters)]]),,Table1[[#This Row],[Distance Travelled (km)]]/Table1[[#This Row],[Fuel Used (in liters)]])</f>
        <v>0</v>
      </c>
    </row>
    <row r="4244" spans="2:13">
      <c r="B4244">
        <f>IF(ISBLANK(Table1[[#This Row],[Date]]), ,MONTH(Table1[[#This Row],[Date]]))</f>
        <v>0</v>
      </c>
      <c r="K4244" s="19">
        <f>Table1[[#This Row],[Final Meter Reading (km) ]]-Table1[[#This Row],[Initial Meter Reading (km) ]]</f>
        <v>0</v>
      </c>
      <c r="M4244" s="174">
        <f>IF(ISBLANK(Table1[[#This Row],[Fuel Used (in liters)]]),,Table1[[#This Row],[Distance Travelled (km)]]/Table1[[#This Row],[Fuel Used (in liters)]])</f>
        <v>0</v>
      </c>
    </row>
    <row r="4245" spans="2:13">
      <c r="B4245">
        <f>IF(ISBLANK(Table1[[#This Row],[Date]]), ,MONTH(Table1[[#This Row],[Date]]))</f>
        <v>0</v>
      </c>
      <c r="K4245" s="19">
        <f>Table1[[#This Row],[Final Meter Reading (km) ]]-Table1[[#This Row],[Initial Meter Reading (km) ]]</f>
        <v>0</v>
      </c>
      <c r="M4245" s="174">
        <f>IF(ISBLANK(Table1[[#This Row],[Fuel Used (in liters)]]),,Table1[[#This Row],[Distance Travelled (km)]]/Table1[[#This Row],[Fuel Used (in liters)]])</f>
        <v>0</v>
      </c>
    </row>
    <row r="4246" spans="2:13">
      <c r="B4246">
        <f>IF(ISBLANK(Table1[[#This Row],[Date]]), ,MONTH(Table1[[#This Row],[Date]]))</f>
        <v>0</v>
      </c>
      <c r="K4246" s="19">
        <f>Table1[[#This Row],[Final Meter Reading (km) ]]-Table1[[#This Row],[Initial Meter Reading (km) ]]</f>
        <v>0</v>
      </c>
      <c r="M4246" s="174">
        <f>IF(ISBLANK(Table1[[#This Row],[Fuel Used (in liters)]]),,Table1[[#This Row],[Distance Travelled (km)]]/Table1[[#This Row],[Fuel Used (in liters)]])</f>
        <v>0</v>
      </c>
    </row>
    <row r="4247" spans="2:13">
      <c r="B4247">
        <f>IF(ISBLANK(Table1[[#This Row],[Date]]), ,MONTH(Table1[[#This Row],[Date]]))</f>
        <v>0</v>
      </c>
      <c r="K4247" s="19">
        <f>Table1[[#This Row],[Final Meter Reading (km) ]]-Table1[[#This Row],[Initial Meter Reading (km) ]]</f>
        <v>0</v>
      </c>
      <c r="M4247" s="174">
        <f>IF(ISBLANK(Table1[[#This Row],[Fuel Used (in liters)]]),,Table1[[#This Row],[Distance Travelled (km)]]/Table1[[#This Row],[Fuel Used (in liters)]])</f>
        <v>0</v>
      </c>
    </row>
    <row r="4248" spans="2:13">
      <c r="B4248">
        <f>IF(ISBLANK(Table1[[#This Row],[Date]]), ,MONTH(Table1[[#This Row],[Date]]))</f>
        <v>0</v>
      </c>
      <c r="K4248" s="19">
        <f>Table1[[#This Row],[Final Meter Reading (km) ]]-Table1[[#This Row],[Initial Meter Reading (km) ]]</f>
        <v>0</v>
      </c>
      <c r="M4248" s="174">
        <f>IF(ISBLANK(Table1[[#This Row],[Fuel Used (in liters)]]),,Table1[[#This Row],[Distance Travelled (km)]]/Table1[[#This Row],[Fuel Used (in liters)]])</f>
        <v>0</v>
      </c>
    </row>
    <row r="4249" spans="2:13">
      <c r="B4249">
        <f>IF(ISBLANK(Table1[[#This Row],[Date]]), ,MONTH(Table1[[#This Row],[Date]]))</f>
        <v>0</v>
      </c>
      <c r="K4249" s="19">
        <f>Table1[[#This Row],[Final Meter Reading (km) ]]-Table1[[#This Row],[Initial Meter Reading (km) ]]</f>
        <v>0</v>
      </c>
      <c r="M4249" s="174">
        <f>IF(ISBLANK(Table1[[#This Row],[Fuel Used (in liters)]]),,Table1[[#This Row],[Distance Travelled (km)]]/Table1[[#This Row],[Fuel Used (in liters)]])</f>
        <v>0</v>
      </c>
    </row>
    <row r="4250" spans="2:13">
      <c r="B4250">
        <f>IF(ISBLANK(Table1[[#This Row],[Date]]), ,MONTH(Table1[[#This Row],[Date]]))</f>
        <v>0</v>
      </c>
      <c r="K4250" s="19">
        <f>Table1[[#This Row],[Final Meter Reading (km) ]]-Table1[[#This Row],[Initial Meter Reading (km) ]]</f>
        <v>0</v>
      </c>
      <c r="M4250" s="174">
        <f>IF(ISBLANK(Table1[[#This Row],[Fuel Used (in liters)]]),,Table1[[#This Row],[Distance Travelled (km)]]/Table1[[#This Row],[Fuel Used (in liters)]])</f>
        <v>0</v>
      </c>
    </row>
    <row r="4251" spans="2:13">
      <c r="B4251">
        <f>IF(ISBLANK(Table1[[#This Row],[Date]]), ,MONTH(Table1[[#This Row],[Date]]))</f>
        <v>0</v>
      </c>
      <c r="K4251" s="19">
        <f>Table1[[#This Row],[Final Meter Reading (km) ]]-Table1[[#This Row],[Initial Meter Reading (km) ]]</f>
        <v>0</v>
      </c>
      <c r="M4251" s="174">
        <f>IF(ISBLANK(Table1[[#This Row],[Fuel Used (in liters)]]),,Table1[[#This Row],[Distance Travelled (km)]]/Table1[[#This Row],[Fuel Used (in liters)]])</f>
        <v>0</v>
      </c>
    </row>
    <row r="4252" spans="2:13">
      <c r="B4252">
        <f>IF(ISBLANK(Table1[[#This Row],[Date]]), ,MONTH(Table1[[#This Row],[Date]]))</f>
        <v>0</v>
      </c>
      <c r="K4252" s="19">
        <f>Table1[[#This Row],[Final Meter Reading (km) ]]-Table1[[#This Row],[Initial Meter Reading (km) ]]</f>
        <v>0</v>
      </c>
      <c r="M4252" s="174">
        <f>IF(ISBLANK(Table1[[#This Row],[Fuel Used (in liters)]]),,Table1[[#This Row],[Distance Travelled (km)]]/Table1[[#This Row],[Fuel Used (in liters)]])</f>
        <v>0</v>
      </c>
    </row>
    <row r="4253" spans="2:13">
      <c r="B4253">
        <f>IF(ISBLANK(Table1[[#This Row],[Date]]), ,MONTH(Table1[[#This Row],[Date]]))</f>
        <v>0</v>
      </c>
      <c r="K4253" s="19">
        <f>Table1[[#This Row],[Final Meter Reading (km) ]]-Table1[[#This Row],[Initial Meter Reading (km) ]]</f>
        <v>0</v>
      </c>
      <c r="M4253" s="174">
        <f>IF(ISBLANK(Table1[[#This Row],[Fuel Used (in liters)]]),,Table1[[#This Row],[Distance Travelled (km)]]/Table1[[#This Row],[Fuel Used (in liters)]])</f>
        <v>0</v>
      </c>
    </row>
    <row r="4254" spans="2:13">
      <c r="B4254">
        <f>IF(ISBLANK(Table1[[#This Row],[Date]]), ,MONTH(Table1[[#This Row],[Date]]))</f>
        <v>0</v>
      </c>
      <c r="K4254" s="19">
        <f>Table1[[#This Row],[Final Meter Reading (km) ]]-Table1[[#This Row],[Initial Meter Reading (km) ]]</f>
        <v>0</v>
      </c>
      <c r="M4254" s="174">
        <f>IF(ISBLANK(Table1[[#This Row],[Fuel Used (in liters)]]),,Table1[[#This Row],[Distance Travelled (km)]]/Table1[[#This Row],[Fuel Used (in liters)]])</f>
        <v>0</v>
      </c>
    </row>
    <row r="4255" spans="2:13">
      <c r="B4255">
        <f>IF(ISBLANK(Table1[[#This Row],[Date]]), ,MONTH(Table1[[#This Row],[Date]]))</f>
        <v>0</v>
      </c>
      <c r="K4255" s="19">
        <f>Table1[[#This Row],[Final Meter Reading (km) ]]-Table1[[#This Row],[Initial Meter Reading (km) ]]</f>
        <v>0</v>
      </c>
      <c r="M4255" s="174">
        <f>IF(ISBLANK(Table1[[#This Row],[Fuel Used (in liters)]]),,Table1[[#This Row],[Distance Travelled (km)]]/Table1[[#This Row],[Fuel Used (in liters)]])</f>
        <v>0</v>
      </c>
    </row>
    <row r="4256" spans="2:13">
      <c r="B4256">
        <f>IF(ISBLANK(Table1[[#This Row],[Date]]), ,MONTH(Table1[[#This Row],[Date]]))</f>
        <v>0</v>
      </c>
      <c r="K4256" s="19">
        <f>Table1[[#This Row],[Final Meter Reading (km) ]]-Table1[[#This Row],[Initial Meter Reading (km) ]]</f>
        <v>0</v>
      </c>
      <c r="M4256" s="174">
        <f>IF(ISBLANK(Table1[[#This Row],[Fuel Used (in liters)]]),,Table1[[#This Row],[Distance Travelled (km)]]/Table1[[#This Row],[Fuel Used (in liters)]])</f>
        <v>0</v>
      </c>
    </row>
    <row r="4257" spans="2:13">
      <c r="B4257">
        <f>IF(ISBLANK(Table1[[#This Row],[Date]]), ,MONTH(Table1[[#This Row],[Date]]))</f>
        <v>0</v>
      </c>
      <c r="K4257" s="19">
        <f>Table1[[#This Row],[Final Meter Reading (km) ]]-Table1[[#This Row],[Initial Meter Reading (km) ]]</f>
        <v>0</v>
      </c>
      <c r="M4257" s="174">
        <f>IF(ISBLANK(Table1[[#This Row],[Fuel Used (in liters)]]),,Table1[[#This Row],[Distance Travelled (km)]]/Table1[[#This Row],[Fuel Used (in liters)]])</f>
        <v>0</v>
      </c>
    </row>
    <row r="4258" spans="2:13">
      <c r="B4258">
        <f>IF(ISBLANK(Table1[[#This Row],[Date]]), ,MONTH(Table1[[#This Row],[Date]]))</f>
        <v>0</v>
      </c>
      <c r="K4258" s="19">
        <f>Table1[[#This Row],[Final Meter Reading (km) ]]-Table1[[#This Row],[Initial Meter Reading (km) ]]</f>
        <v>0</v>
      </c>
      <c r="M4258" s="174">
        <f>IF(ISBLANK(Table1[[#This Row],[Fuel Used (in liters)]]),,Table1[[#This Row],[Distance Travelled (km)]]/Table1[[#This Row],[Fuel Used (in liters)]])</f>
        <v>0</v>
      </c>
    </row>
    <row r="4259" spans="2:13">
      <c r="B4259">
        <f>IF(ISBLANK(Table1[[#This Row],[Date]]), ,MONTH(Table1[[#This Row],[Date]]))</f>
        <v>0</v>
      </c>
      <c r="K4259" s="19">
        <f>Table1[[#This Row],[Final Meter Reading (km) ]]-Table1[[#This Row],[Initial Meter Reading (km) ]]</f>
        <v>0</v>
      </c>
      <c r="M4259" s="174">
        <f>IF(ISBLANK(Table1[[#This Row],[Fuel Used (in liters)]]),,Table1[[#This Row],[Distance Travelled (km)]]/Table1[[#This Row],[Fuel Used (in liters)]])</f>
        <v>0</v>
      </c>
    </row>
    <row r="4260" spans="2:13">
      <c r="B4260">
        <f>IF(ISBLANK(Table1[[#This Row],[Date]]), ,MONTH(Table1[[#This Row],[Date]]))</f>
        <v>0</v>
      </c>
      <c r="K4260" s="19">
        <f>Table1[[#This Row],[Final Meter Reading (km) ]]-Table1[[#This Row],[Initial Meter Reading (km) ]]</f>
        <v>0</v>
      </c>
      <c r="M4260" s="174">
        <f>IF(ISBLANK(Table1[[#This Row],[Fuel Used (in liters)]]),,Table1[[#This Row],[Distance Travelled (km)]]/Table1[[#This Row],[Fuel Used (in liters)]])</f>
        <v>0</v>
      </c>
    </row>
    <row r="4261" spans="2:13">
      <c r="B4261">
        <f>IF(ISBLANK(Table1[[#This Row],[Date]]), ,MONTH(Table1[[#This Row],[Date]]))</f>
        <v>0</v>
      </c>
      <c r="K4261" s="19">
        <f>Table1[[#This Row],[Final Meter Reading (km) ]]-Table1[[#This Row],[Initial Meter Reading (km) ]]</f>
        <v>0</v>
      </c>
      <c r="M4261" s="174">
        <f>IF(ISBLANK(Table1[[#This Row],[Fuel Used (in liters)]]),,Table1[[#This Row],[Distance Travelled (km)]]/Table1[[#This Row],[Fuel Used (in liters)]])</f>
        <v>0</v>
      </c>
    </row>
    <row r="4262" spans="2:13">
      <c r="B4262">
        <f>IF(ISBLANK(Table1[[#This Row],[Date]]), ,MONTH(Table1[[#This Row],[Date]]))</f>
        <v>0</v>
      </c>
      <c r="K4262" s="19">
        <f>Table1[[#This Row],[Final Meter Reading (km) ]]-Table1[[#This Row],[Initial Meter Reading (km) ]]</f>
        <v>0</v>
      </c>
      <c r="M4262" s="174">
        <f>IF(ISBLANK(Table1[[#This Row],[Fuel Used (in liters)]]),,Table1[[#This Row],[Distance Travelled (km)]]/Table1[[#This Row],[Fuel Used (in liters)]])</f>
        <v>0</v>
      </c>
    </row>
    <row r="4263" spans="2:13">
      <c r="B4263">
        <f>IF(ISBLANK(Table1[[#This Row],[Date]]), ,MONTH(Table1[[#This Row],[Date]]))</f>
        <v>0</v>
      </c>
      <c r="K4263" s="19">
        <f>Table1[[#This Row],[Final Meter Reading (km) ]]-Table1[[#This Row],[Initial Meter Reading (km) ]]</f>
        <v>0</v>
      </c>
      <c r="M4263" s="174">
        <f>IF(ISBLANK(Table1[[#This Row],[Fuel Used (in liters)]]),,Table1[[#This Row],[Distance Travelled (km)]]/Table1[[#This Row],[Fuel Used (in liters)]])</f>
        <v>0</v>
      </c>
    </row>
    <row r="4264" spans="2:13">
      <c r="B4264">
        <f>IF(ISBLANK(Table1[[#This Row],[Date]]), ,MONTH(Table1[[#This Row],[Date]]))</f>
        <v>0</v>
      </c>
      <c r="K4264" s="19">
        <f>Table1[[#This Row],[Final Meter Reading (km) ]]-Table1[[#This Row],[Initial Meter Reading (km) ]]</f>
        <v>0</v>
      </c>
      <c r="M4264" s="174">
        <f>IF(ISBLANK(Table1[[#This Row],[Fuel Used (in liters)]]),,Table1[[#This Row],[Distance Travelled (km)]]/Table1[[#This Row],[Fuel Used (in liters)]])</f>
        <v>0</v>
      </c>
    </row>
    <row r="4265" spans="2:13">
      <c r="B4265">
        <f>IF(ISBLANK(Table1[[#This Row],[Date]]), ,MONTH(Table1[[#This Row],[Date]]))</f>
        <v>0</v>
      </c>
      <c r="K4265" s="19">
        <f>Table1[[#This Row],[Final Meter Reading (km) ]]-Table1[[#This Row],[Initial Meter Reading (km) ]]</f>
        <v>0</v>
      </c>
      <c r="M4265" s="174">
        <f>IF(ISBLANK(Table1[[#This Row],[Fuel Used (in liters)]]),,Table1[[#This Row],[Distance Travelled (km)]]/Table1[[#This Row],[Fuel Used (in liters)]])</f>
        <v>0</v>
      </c>
    </row>
    <row r="4266" spans="2:13">
      <c r="B4266">
        <f>IF(ISBLANK(Table1[[#This Row],[Date]]), ,MONTH(Table1[[#This Row],[Date]]))</f>
        <v>0</v>
      </c>
      <c r="K4266" s="19">
        <f>Table1[[#This Row],[Final Meter Reading (km) ]]-Table1[[#This Row],[Initial Meter Reading (km) ]]</f>
        <v>0</v>
      </c>
      <c r="M4266" s="174">
        <f>IF(ISBLANK(Table1[[#This Row],[Fuel Used (in liters)]]),,Table1[[#This Row],[Distance Travelled (km)]]/Table1[[#This Row],[Fuel Used (in liters)]])</f>
        <v>0</v>
      </c>
    </row>
    <row r="4267" spans="2:13">
      <c r="B4267">
        <f>IF(ISBLANK(Table1[[#This Row],[Date]]), ,MONTH(Table1[[#This Row],[Date]]))</f>
        <v>0</v>
      </c>
      <c r="K4267" s="19">
        <f>Table1[[#This Row],[Final Meter Reading (km) ]]-Table1[[#This Row],[Initial Meter Reading (km) ]]</f>
        <v>0</v>
      </c>
      <c r="M4267" s="174">
        <f>IF(ISBLANK(Table1[[#This Row],[Fuel Used (in liters)]]),,Table1[[#This Row],[Distance Travelled (km)]]/Table1[[#This Row],[Fuel Used (in liters)]])</f>
        <v>0</v>
      </c>
    </row>
    <row r="4268" spans="2:13">
      <c r="B4268">
        <f>IF(ISBLANK(Table1[[#This Row],[Date]]), ,MONTH(Table1[[#This Row],[Date]]))</f>
        <v>0</v>
      </c>
      <c r="K4268" s="19">
        <f>Table1[[#This Row],[Final Meter Reading (km) ]]-Table1[[#This Row],[Initial Meter Reading (km) ]]</f>
        <v>0</v>
      </c>
      <c r="M4268" s="174">
        <f>IF(ISBLANK(Table1[[#This Row],[Fuel Used (in liters)]]),,Table1[[#This Row],[Distance Travelled (km)]]/Table1[[#This Row],[Fuel Used (in liters)]])</f>
        <v>0</v>
      </c>
    </row>
    <row r="4269" spans="2:13">
      <c r="B4269">
        <f>IF(ISBLANK(Table1[[#This Row],[Date]]), ,MONTH(Table1[[#This Row],[Date]]))</f>
        <v>0</v>
      </c>
      <c r="K4269" s="19">
        <f>Table1[[#This Row],[Final Meter Reading (km) ]]-Table1[[#This Row],[Initial Meter Reading (km) ]]</f>
        <v>0</v>
      </c>
      <c r="M4269" s="174">
        <f>IF(ISBLANK(Table1[[#This Row],[Fuel Used (in liters)]]),,Table1[[#This Row],[Distance Travelled (km)]]/Table1[[#This Row],[Fuel Used (in liters)]])</f>
        <v>0</v>
      </c>
    </row>
    <row r="4270" spans="2:13">
      <c r="B4270">
        <f>IF(ISBLANK(Table1[[#This Row],[Date]]), ,MONTH(Table1[[#This Row],[Date]]))</f>
        <v>0</v>
      </c>
      <c r="K4270" s="19">
        <f>Table1[[#This Row],[Final Meter Reading (km) ]]-Table1[[#This Row],[Initial Meter Reading (km) ]]</f>
        <v>0</v>
      </c>
      <c r="M4270" s="174">
        <f>IF(ISBLANK(Table1[[#This Row],[Fuel Used (in liters)]]),,Table1[[#This Row],[Distance Travelled (km)]]/Table1[[#This Row],[Fuel Used (in liters)]])</f>
        <v>0</v>
      </c>
    </row>
    <row r="4271" spans="2:13">
      <c r="B4271">
        <f>IF(ISBLANK(Table1[[#This Row],[Date]]), ,MONTH(Table1[[#This Row],[Date]]))</f>
        <v>0</v>
      </c>
      <c r="K4271" s="19">
        <f>Table1[[#This Row],[Final Meter Reading (km) ]]-Table1[[#This Row],[Initial Meter Reading (km) ]]</f>
        <v>0</v>
      </c>
      <c r="M4271" s="174">
        <f>IF(ISBLANK(Table1[[#This Row],[Fuel Used (in liters)]]),,Table1[[#This Row],[Distance Travelled (km)]]/Table1[[#This Row],[Fuel Used (in liters)]])</f>
        <v>0</v>
      </c>
    </row>
    <row r="4272" spans="2:13">
      <c r="B4272">
        <f>IF(ISBLANK(Table1[[#This Row],[Date]]), ,MONTH(Table1[[#This Row],[Date]]))</f>
        <v>0</v>
      </c>
      <c r="K4272" s="19">
        <f>Table1[[#This Row],[Final Meter Reading (km) ]]-Table1[[#This Row],[Initial Meter Reading (km) ]]</f>
        <v>0</v>
      </c>
      <c r="M4272" s="174">
        <f>IF(ISBLANK(Table1[[#This Row],[Fuel Used (in liters)]]),,Table1[[#This Row],[Distance Travelled (km)]]/Table1[[#This Row],[Fuel Used (in liters)]])</f>
        <v>0</v>
      </c>
    </row>
    <row r="4273" spans="2:13">
      <c r="B4273">
        <f>IF(ISBLANK(Table1[[#This Row],[Date]]), ,MONTH(Table1[[#This Row],[Date]]))</f>
        <v>0</v>
      </c>
      <c r="K4273" s="19">
        <f>Table1[[#This Row],[Final Meter Reading (km) ]]-Table1[[#This Row],[Initial Meter Reading (km) ]]</f>
        <v>0</v>
      </c>
      <c r="M4273" s="174">
        <f>IF(ISBLANK(Table1[[#This Row],[Fuel Used (in liters)]]),,Table1[[#This Row],[Distance Travelled (km)]]/Table1[[#This Row],[Fuel Used (in liters)]])</f>
        <v>0</v>
      </c>
    </row>
    <row r="4274" spans="2:13">
      <c r="B4274">
        <f>IF(ISBLANK(Table1[[#This Row],[Date]]), ,MONTH(Table1[[#This Row],[Date]]))</f>
        <v>0</v>
      </c>
      <c r="K4274" s="19">
        <f>Table1[[#This Row],[Final Meter Reading (km) ]]-Table1[[#This Row],[Initial Meter Reading (km) ]]</f>
        <v>0</v>
      </c>
      <c r="M4274" s="174">
        <f>IF(ISBLANK(Table1[[#This Row],[Fuel Used (in liters)]]),,Table1[[#This Row],[Distance Travelled (km)]]/Table1[[#This Row],[Fuel Used (in liters)]])</f>
        <v>0</v>
      </c>
    </row>
    <row r="4275" spans="2:13">
      <c r="B4275">
        <f>IF(ISBLANK(Table1[[#This Row],[Date]]), ,MONTH(Table1[[#This Row],[Date]]))</f>
        <v>0</v>
      </c>
      <c r="K4275" s="19">
        <f>Table1[[#This Row],[Final Meter Reading (km) ]]-Table1[[#This Row],[Initial Meter Reading (km) ]]</f>
        <v>0</v>
      </c>
      <c r="M4275" s="174">
        <f>IF(ISBLANK(Table1[[#This Row],[Fuel Used (in liters)]]),,Table1[[#This Row],[Distance Travelled (km)]]/Table1[[#This Row],[Fuel Used (in liters)]])</f>
        <v>0</v>
      </c>
    </row>
    <row r="4276" spans="2:13">
      <c r="B4276">
        <f>IF(ISBLANK(Table1[[#This Row],[Date]]), ,MONTH(Table1[[#This Row],[Date]]))</f>
        <v>0</v>
      </c>
      <c r="K4276" s="19">
        <f>Table1[[#This Row],[Final Meter Reading (km) ]]-Table1[[#This Row],[Initial Meter Reading (km) ]]</f>
        <v>0</v>
      </c>
      <c r="M4276" s="174">
        <f>IF(ISBLANK(Table1[[#This Row],[Fuel Used (in liters)]]),,Table1[[#This Row],[Distance Travelled (km)]]/Table1[[#This Row],[Fuel Used (in liters)]])</f>
        <v>0</v>
      </c>
    </row>
    <row r="4277" spans="2:13">
      <c r="B4277">
        <f>IF(ISBLANK(Table1[[#This Row],[Date]]), ,MONTH(Table1[[#This Row],[Date]]))</f>
        <v>0</v>
      </c>
      <c r="K4277" s="19">
        <f>Table1[[#This Row],[Final Meter Reading (km) ]]-Table1[[#This Row],[Initial Meter Reading (km) ]]</f>
        <v>0</v>
      </c>
      <c r="M4277" s="174">
        <f>IF(ISBLANK(Table1[[#This Row],[Fuel Used (in liters)]]),,Table1[[#This Row],[Distance Travelled (km)]]/Table1[[#This Row],[Fuel Used (in liters)]])</f>
        <v>0</v>
      </c>
    </row>
    <row r="4278" spans="2:13">
      <c r="B4278">
        <f>IF(ISBLANK(Table1[[#This Row],[Date]]), ,MONTH(Table1[[#This Row],[Date]]))</f>
        <v>0</v>
      </c>
      <c r="K4278" s="19">
        <f>Table1[[#This Row],[Final Meter Reading (km) ]]-Table1[[#This Row],[Initial Meter Reading (km) ]]</f>
        <v>0</v>
      </c>
      <c r="M4278" s="174">
        <f>IF(ISBLANK(Table1[[#This Row],[Fuel Used (in liters)]]),,Table1[[#This Row],[Distance Travelled (km)]]/Table1[[#This Row],[Fuel Used (in liters)]])</f>
        <v>0</v>
      </c>
    </row>
    <row r="4279" spans="2:13">
      <c r="B4279">
        <f>IF(ISBLANK(Table1[[#This Row],[Date]]), ,MONTH(Table1[[#This Row],[Date]]))</f>
        <v>0</v>
      </c>
      <c r="K4279" s="19">
        <f>Table1[[#This Row],[Final Meter Reading (km) ]]-Table1[[#This Row],[Initial Meter Reading (km) ]]</f>
        <v>0</v>
      </c>
      <c r="M4279" s="174">
        <f>IF(ISBLANK(Table1[[#This Row],[Fuel Used (in liters)]]),,Table1[[#This Row],[Distance Travelled (km)]]/Table1[[#This Row],[Fuel Used (in liters)]])</f>
        <v>0</v>
      </c>
    </row>
    <row r="4280" spans="2:13">
      <c r="B4280">
        <f>IF(ISBLANK(Table1[[#This Row],[Date]]), ,MONTH(Table1[[#This Row],[Date]]))</f>
        <v>0</v>
      </c>
      <c r="K4280" s="19">
        <f>Table1[[#This Row],[Final Meter Reading (km) ]]-Table1[[#This Row],[Initial Meter Reading (km) ]]</f>
        <v>0</v>
      </c>
      <c r="M4280" s="174">
        <f>IF(ISBLANK(Table1[[#This Row],[Fuel Used (in liters)]]),,Table1[[#This Row],[Distance Travelled (km)]]/Table1[[#This Row],[Fuel Used (in liters)]])</f>
        <v>0</v>
      </c>
    </row>
    <row r="4281" spans="2:13">
      <c r="B4281">
        <f>IF(ISBLANK(Table1[[#This Row],[Date]]), ,MONTH(Table1[[#This Row],[Date]]))</f>
        <v>0</v>
      </c>
      <c r="K4281" s="19">
        <f>Table1[[#This Row],[Final Meter Reading (km) ]]-Table1[[#This Row],[Initial Meter Reading (km) ]]</f>
        <v>0</v>
      </c>
      <c r="M4281" s="174">
        <f>IF(ISBLANK(Table1[[#This Row],[Fuel Used (in liters)]]),,Table1[[#This Row],[Distance Travelled (km)]]/Table1[[#This Row],[Fuel Used (in liters)]])</f>
        <v>0</v>
      </c>
    </row>
    <row r="4282" spans="2:13">
      <c r="B4282">
        <f>IF(ISBLANK(Table1[[#This Row],[Date]]), ,MONTH(Table1[[#This Row],[Date]]))</f>
        <v>0</v>
      </c>
      <c r="K4282" s="19">
        <f>Table1[[#This Row],[Final Meter Reading (km) ]]-Table1[[#This Row],[Initial Meter Reading (km) ]]</f>
        <v>0</v>
      </c>
      <c r="M4282" s="174">
        <f>IF(ISBLANK(Table1[[#This Row],[Fuel Used (in liters)]]),,Table1[[#This Row],[Distance Travelled (km)]]/Table1[[#This Row],[Fuel Used (in liters)]])</f>
        <v>0</v>
      </c>
    </row>
    <row r="4283" spans="2:13">
      <c r="B4283">
        <f>IF(ISBLANK(Table1[[#This Row],[Date]]), ,MONTH(Table1[[#This Row],[Date]]))</f>
        <v>0</v>
      </c>
      <c r="K4283" s="19">
        <f>Table1[[#This Row],[Final Meter Reading (km) ]]-Table1[[#This Row],[Initial Meter Reading (km) ]]</f>
        <v>0</v>
      </c>
      <c r="M4283" s="174">
        <f>IF(ISBLANK(Table1[[#This Row],[Fuel Used (in liters)]]),,Table1[[#This Row],[Distance Travelled (km)]]/Table1[[#This Row],[Fuel Used (in liters)]])</f>
        <v>0</v>
      </c>
    </row>
    <row r="4284" spans="2:13">
      <c r="B4284">
        <f>IF(ISBLANK(Table1[[#This Row],[Date]]), ,MONTH(Table1[[#This Row],[Date]]))</f>
        <v>0</v>
      </c>
      <c r="K4284" s="19">
        <f>Table1[[#This Row],[Final Meter Reading (km) ]]-Table1[[#This Row],[Initial Meter Reading (km) ]]</f>
        <v>0</v>
      </c>
      <c r="M4284" s="174">
        <f>IF(ISBLANK(Table1[[#This Row],[Fuel Used (in liters)]]),,Table1[[#This Row],[Distance Travelled (km)]]/Table1[[#This Row],[Fuel Used (in liters)]])</f>
        <v>0</v>
      </c>
    </row>
    <row r="4285" spans="2:13">
      <c r="B4285">
        <f>IF(ISBLANK(Table1[[#This Row],[Date]]), ,MONTH(Table1[[#This Row],[Date]]))</f>
        <v>0</v>
      </c>
      <c r="K4285" s="19">
        <f>Table1[[#This Row],[Final Meter Reading (km) ]]-Table1[[#This Row],[Initial Meter Reading (km) ]]</f>
        <v>0</v>
      </c>
      <c r="M4285" s="174">
        <f>IF(ISBLANK(Table1[[#This Row],[Fuel Used (in liters)]]),,Table1[[#This Row],[Distance Travelled (km)]]/Table1[[#This Row],[Fuel Used (in liters)]])</f>
        <v>0</v>
      </c>
    </row>
    <row r="4286" spans="2:13">
      <c r="B4286">
        <f>IF(ISBLANK(Table1[[#This Row],[Date]]), ,MONTH(Table1[[#This Row],[Date]]))</f>
        <v>0</v>
      </c>
      <c r="K4286" s="19">
        <f>Table1[[#This Row],[Final Meter Reading (km) ]]-Table1[[#This Row],[Initial Meter Reading (km) ]]</f>
        <v>0</v>
      </c>
      <c r="M4286" s="174">
        <f>IF(ISBLANK(Table1[[#This Row],[Fuel Used (in liters)]]),,Table1[[#This Row],[Distance Travelled (km)]]/Table1[[#This Row],[Fuel Used (in liters)]])</f>
        <v>0</v>
      </c>
    </row>
    <row r="4287" spans="2:13">
      <c r="B4287">
        <f>IF(ISBLANK(Table1[[#This Row],[Date]]), ,MONTH(Table1[[#This Row],[Date]]))</f>
        <v>0</v>
      </c>
      <c r="K4287" s="19">
        <f>Table1[[#This Row],[Final Meter Reading (km) ]]-Table1[[#This Row],[Initial Meter Reading (km) ]]</f>
        <v>0</v>
      </c>
      <c r="M4287" s="174">
        <f>IF(ISBLANK(Table1[[#This Row],[Fuel Used (in liters)]]),,Table1[[#This Row],[Distance Travelled (km)]]/Table1[[#This Row],[Fuel Used (in liters)]])</f>
        <v>0</v>
      </c>
    </row>
    <row r="4288" spans="2:13">
      <c r="B4288">
        <f>IF(ISBLANK(Table1[[#This Row],[Date]]), ,MONTH(Table1[[#This Row],[Date]]))</f>
        <v>0</v>
      </c>
      <c r="K4288" s="19">
        <f>Table1[[#This Row],[Final Meter Reading (km) ]]-Table1[[#This Row],[Initial Meter Reading (km) ]]</f>
        <v>0</v>
      </c>
      <c r="M4288" s="174">
        <f>IF(ISBLANK(Table1[[#This Row],[Fuel Used (in liters)]]),,Table1[[#This Row],[Distance Travelled (km)]]/Table1[[#This Row],[Fuel Used (in liters)]])</f>
        <v>0</v>
      </c>
    </row>
    <row r="4289" spans="2:13">
      <c r="B4289">
        <f>IF(ISBLANK(Table1[[#This Row],[Date]]), ,MONTH(Table1[[#This Row],[Date]]))</f>
        <v>0</v>
      </c>
      <c r="K4289" s="19">
        <f>Table1[[#This Row],[Final Meter Reading (km) ]]-Table1[[#This Row],[Initial Meter Reading (km) ]]</f>
        <v>0</v>
      </c>
      <c r="M4289" s="174">
        <f>IF(ISBLANK(Table1[[#This Row],[Fuel Used (in liters)]]),,Table1[[#This Row],[Distance Travelled (km)]]/Table1[[#This Row],[Fuel Used (in liters)]])</f>
        <v>0</v>
      </c>
    </row>
    <row r="4290" spans="2:13">
      <c r="B4290">
        <f>IF(ISBLANK(Table1[[#This Row],[Date]]), ,MONTH(Table1[[#This Row],[Date]]))</f>
        <v>0</v>
      </c>
      <c r="K4290" s="19">
        <f>Table1[[#This Row],[Final Meter Reading (km) ]]-Table1[[#This Row],[Initial Meter Reading (km) ]]</f>
        <v>0</v>
      </c>
      <c r="M4290" s="174">
        <f>IF(ISBLANK(Table1[[#This Row],[Fuel Used (in liters)]]),,Table1[[#This Row],[Distance Travelled (km)]]/Table1[[#This Row],[Fuel Used (in liters)]])</f>
        <v>0</v>
      </c>
    </row>
    <row r="4291" spans="2:13">
      <c r="B4291">
        <f>IF(ISBLANK(Table1[[#This Row],[Date]]), ,MONTH(Table1[[#This Row],[Date]]))</f>
        <v>0</v>
      </c>
      <c r="K4291" s="19">
        <f>Table1[[#This Row],[Final Meter Reading (km) ]]-Table1[[#This Row],[Initial Meter Reading (km) ]]</f>
        <v>0</v>
      </c>
      <c r="M4291" s="174">
        <f>IF(ISBLANK(Table1[[#This Row],[Fuel Used (in liters)]]),,Table1[[#This Row],[Distance Travelled (km)]]/Table1[[#This Row],[Fuel Used (in liters)]])</f>
        <v>0</v>
      </c>
    </row>
    <row r="4292" spans="2:13">
      <c r="B4292">
        <f>IF(ISBLANK(Table1[[#This Row],[Date]]), ,MONTH(Table1[[#This Row],[Date]]))</f>
        <v>0</v>
      </c>
      <c r="K4292" s="19">
        <f>Table1[[#This Row],[Final Meter Reading (km) ]]-Table1[[#This Row],[Initial Meter Reading (km) ]]</f>
        <v>0</v>
      </c>
      <c r="M4292" s="174">
        <f>IF(ISBLANK(Table1[[#This Row],[Fuel Used (in liters)]]),,Table1[[#This Row],[Distance Travelled (km)]]/Table1[[#This Row],[Fuel Used (in liters)]])</f>
        <v>0</v>
      </c>
    </row>
    <row r="4293" spans="2:13">
      <c r="B4293">
        <f>IF(ISBLANK(Table1[[#This Row],[Date]]), ,MONTH(Table1[[#This Row],[Date]]))</f>
        <v>0</v>
      </c>
      <c r="K4293" s="19">
        <f>Table1[[#This Row],[Final Meter Reading (km) ]]-Table1[[#This Row],[Initial Meter Reading (km) ]]</f>
        <v>0</v>
      </c>
      <c r="M4293" s="174">
        <f>IF(ISBLANK(Table1[[#This Row],[Fuel Used (in liters)]]),,Table1[[#This Row],[Distance Travelled (km)]]/Table1[[#This Row],[Fuel Used (in liters)]])</f>
        <v>0</v>
      </c>
    </row>
    <row r="4294" spans="2:13">
      <c r="B4294">
        <f>IF(ISBLANK(Table1[[#This Row],[Date]]), ,MONTH(Table1[[#This Row],[Date]]))</f>
        <v>0</v>
      </c>
      <c r="K4294" s="19">
        <f>Table1[[#This Row],[Final Meter Reading (km) ]]-Table1[[#This Row],[Initial Meter Reading (km) ]]</f>
        <v>0</v>
      </c>
      <c r="M4294" s="174">
        <f>IF(ISBLANK(Table1[[#This Row],[Fuel Used (in liters)]]),,Table1[[#This Row],[Distance Travelled (km)]]/Table1[[#This Row],[Fuel Used (in liters)]])</f>
        <v>0</v>
      </c>
    </row>
    <row r="4295" spans="2:13">
      <c r="B4295">
        <f>IF(ISBLANK(Table1[[#This Row],[Date]]), ,MONTH(Table1[[#This Row],[Date]]))</f>
        <v>0</v>
      </c>
      <c r="K4295" s="19">
        <f>Table1[[#This Row],[Final Meter Reading (km) ]]-Table1[[#This Row],[Initial Meter Reading (km) ]]</f>
        <v>0</v>
      </c>
      <c r="M4295" s="174">
        <f>IF(ISBLANK(Table1[[#This Row],[Fuel Used (in liters)]]),,Table1[[#This Row],[Distance Travelled (km)]]/Table1[[#This Row],[Fuel Used (in liters)]])</f>
        <v>0</v>
      </c>
    </row>
    <row r="4296" spans="2:13">
      <c r="B4296">
        <f>IF(ISBLANK(Table1[[#This Row],[Date]]), ,MONTH(Table1[[#This Row],[Date]]))</f>
        <v>0</v>
      </c>
      <c r="K4296" s="19">
        <f>Table1[[#This Row],[Final Meter Reading (km) ]]-Table1[[#This Row],[Initial Meter Reading (km) ]]</f>
        <v>0</v>
      </c>
      <c r="M4296" s="174">
        <f>IF(ISBLANK(Table1[[#This Row],[Fuel Used (in liters)]]),,Table1[[#This Row],[Distance Travelled (km)]]/Table1[[#This Row],[Fuel Used (in liters)]])</f>
        <v>0</v>
      </c>
    </row>
    <row r="4297" spans="2:13">
      <c r="B4297">
        <f>IF(ISBLANK(Table1[[#This Row],[Date]]), ,MONTH(Table1[[#This Row],[Date]]))</f>
        <v>0</v>
      </c>
      <c r="K4297" s="19">
        <f>Table1[[#This Row],[Final Meter Reading (km) ]]-Table1[[#This Row],[Initial Meter Reading (km) ]]</f>
        <v>0</v>
      </c>
      <c r="M4297" s="174">
        <f>IF(ISBLANK(Table1[[#This Row],[Fuel Used (in liters)]]),,Table1[[#This Row],[Distance Travelled (km)]]/Table1[[#This Row],[Fuel Used (in liters)]])</f>
        <v>0</v>
      </c>
    </row>
    <row r="4298" spans="2:13">
      <c r="B4298">
        <f>IF(ISBLANK(Table1[[#This Row],[Date]]), ,MONTH(Table1[[#This Row],[Date]]))</f>
        <v>0</v>
      </c>
      <c r="K4298" s="19">
        <f>Table1[[#This Row],[Final Meter Reading (km) ]]-Table1[[#This Row],[Initial Meter Reading (km) ]]</f>
        <v>0</v>
      </c>
      <c r="M4298" s="174">
        <f>IF(ISBLANK(Table1[[#This Row],[Fuel Used (in liters)]]),,Table1[[#This Row],[Distance Travelled (km)]]/Table1[[#This Row],[Fuel Used (in liters)]])</f>
        <v>0</v>
      </c>
    </row>
    <row r="4299" spans="2:13">
      <c r="B4299">
        <f>IF(ISBLANK(Table1[[#This Row],[Date]]), ,MONTH(Table1[[#This Row],[Date]]))</f>
        <v>0</v>
      </c>
      <c r="K4299" s="19">
        <f>Table1[[#This Row],[Final Meter Reading (km) ]]-Table1[[#This Row],[Initial Meter Reading (km) ]]</f>
        <v>0</v>
      </c>
      <c r="M4299" s="174">
        <f>IF(ISBLANK(Table1[[#This Row],[Fuel Used (in liters)]]),,Table1[[#This Row],[Distance Travelled (km)]]/Table1[[#This Row],[Fuel Used (in liters)]])</f>
        <v>0</v>
      </c>
    </row>
    <row r="4300" spans="2:13">
      <c r="B4300">
        <f>IF(ISBLANK(Table1[[#This Row],[Date]]), ,MONTH(Table1[[#This Row],[Date]]))</f>
        <v>0</v>
      </c>
      <c r="K4300" s="19">
        <f>Table1[[#This Row],[Final Meter Reading (km) ]]-Table1[[#This Row],[Initial Meter Reading (km) ]]</f>
        <v>0</v>
      </c>
      <c r="M4300" s="174">
        <f>IF(ISBLANK(Table1[[#This Row],[Fuel Used (in liters)]]),,Table1[[#This Row],[Distance Travelled (km)]]/Table1[[#This Row],[Fuel Used (in liters)]])</f>
        <v>0</v>
      </c>
    </row>
    <row r="4301" spans="2:13">
      <c r="B4301">
        <f>IF(ISBLANK(Table1[[#This Row],[Date]]), ,MONTH(Table1[[#This Row],[Date]]))</f>
        <v>0</v>
      </c>
      <c r="K4301" s="19">
        <f>Table1[[#This Row],[Final Meter Reading (km) ]]-Table1[[#This Row],[Initial Meter Reading (km) ]]</f>
        <v>0</v>
      </c>
      <c r="M4301" s="174">
        <f>IF(ISBLANK(Table1[[#This Row],[Fuel Used (in liters)]]),,Table1[[#This Row],[Distance Travelled (km)]]/Table1[[#This Row],[Fuel Used (in liters)]])</f>
        <v>0</v>
      </c>
    </row>
    <row r="4302" spans="2:13">
      <c r="B4302">
        <f>IF(ISBLANK(Table1[[#This Row],[Date]]), ,MONTH(Table1[[#This Row],[Date]]))</f>
        <v>0</v>
      </c>
      <c r="K4302" s="19">
        <f>Table1[[#This Row],[Final Meter Reading (km) ]]-Table1[[#This Row],[Initial Meter Reading (km) ]]</f>
        <v>0</v>
      </c>
      <c r="M4302" s="174">
        <f>IF(ISBLANK(Table1[[#This Row],[Fuel Used (in liters)]]),,Table1[[#This Row],[Distance Travelled (km)]]/Table1[[#This Row],[Fuel Used (in liters)]])</f>
        <v>0</v>
      </c>
    </row>
    <row r="4303" spans="2:13">
      <c r="B4303">
        <f>IF(ISBLANK(Table1[[#This Row],[Date]]), ,MONTH(Table1[[#This Row],[Date]]))</f>
        <v>0</v>
      </c>
      <c r="K4303" s="19">
        <f>Table1[[#This Row],[Final Meter Reading (km) ]]-Table1[[#This Row],[Initial Meter Reading (km) ]]</f>
        <v>0</v>
      </c>
      <c r="M4303" s="174">
        <f>IF(ISBLANK(Table1[[#This Row],[Fuel Used (in liters)]]),,Table1[[#This Row],[Distance Travelled (km)]]/Table1[[#This Row],[Fuel Used (in liters)]])</f>
        <v>0</v>
      </c>
    </row>
    <row r="4304" spans="2:13">
      <c r="B4304">
        <f>IF(ISBLANK(Table1[[#This Row],[Date]]), ,MONTH(Table1[[#This Row],[Date]]))</f>
        <v>0</v>
      </c>
      <c r="K4304" s="19">
        <f>Table1[[#This Row],[Final Meter Reading (km) ]]-Table1[[#This Row],[Initial Meter Reading (km) ]]</f>
        <v>0</v>
      </c>
      <c r="M4304" s="174">
        <f>IF(ISBLANK(Table1[[#This Row],[Fuel Used (in liters)]]),,Table1[[#This Row],[Distance Travelled (km)]]/Table1[[#This Row],[Fuel Used (in liters)]])</f>
        <v>0</v>
      </c>
    </row>
    <row r="4305" spans="2:13">
      <c r="B4305">
        <f>IF(ISBLANK(Table1[[#This Row],[Date]]), ,MONTH(Table1[[#This Row],[Date]]))</f>
        <v>0</v>
      </c>
      <c r="K4305" s="19">
        <f>Table1[[#This Row],[Final Meter Reading (km) ]]-Table1[[#This Row],[Initial Meter Reading (km) ]]</f>
        <v>0</v>
      </c>
      <c r="M4305" s="174">
        <f>IF(ISBLANK(Table1[[#This Row],[Fuel Used (in liters)]]),,Table1[[#This Row],[Distance Travelled (km)]]/Table1[[#This Row],[Fuel Used (in liters)]])</f>
        <v>0</v>
      </c>
    </row>
    <row r="4306" spans="2:13">
      <c r="B4306">
        <f>IF(ISBLANK(Table1[[#This Row],[Date]]), ,MONTH(Table1[[#This Row],[Date]]))</f>
        <v>0</v>
      </c>
      <c r="K4306" s="19">
        <f>Table1[[#This Row],[Final Meter Reading (km) ]]-Table1[[#This Row],[Initial Meter Reading (km) ]]</f>
        <v>0</v>
      </c>
      <c r="M4306" s="174">
        <f>IF(ISBLANK(Table1[[#This Row],[Fuel Used (in liters)]]),,Table1[[#This Row],[Distance Travelled (km)]]/Table1[[#This Row],[Fuel Used (in liters)]])</f>
        <v>0</v>
      </c>
    </row>
    <row r="4307" spans="2:13">
      <c r="B4307">
        <f>IF(ISBLANK(Table1[[#This Row],[Date]]), ,MONTH(Table1[[#This Row],[Date]]))</f>
        <v>0</v>
      </c>
      <c r="K4307" s="19">
        <f>Table1[[#This Row],[Final Meter Reading (km) ]]-Table1[[#This Row],[Initial Meter Reading (km) ]]</f>
        <v>0</v>
      </c>
      <c r="M4307" s="174">
        <f>IF(ISBLANK(Table1[[#This Row],[Fuel Used (in liters)]]),,Table1[[#This Row],[Distance Travelled (km)]]/Table1[[#This Row],[Fuel Used (in liters)]])</f>
        <v>0</v>
      </c>
    </row>
    <row r="4308" spans="2:13">
      <c r="B4308">
        <f>IF(ISBLANK(Table1[[#This Row],[Date]]), ,MONTH(Table1[[#This Row],[Date]]))</f>
        <v>0</v>
      </c>
      <c r="K4308" s="19">
        <f>Table1[[#This Row],[Final Meter Reading (km) ]]-Table1[[#This Row],[Initial Meter Reading (km) ]]</f>
        <v>0</v>
      </c>
      <c r="M4308" s="174">
        <f>IF(ISBLANK(Table1[[#This Row],[Fuel Used (in liters)]]),,Table1[[#This Row],[Distance Travelled (km)]]/Table1[[#This Row],[Fuel Used (in liters)]])</f>
        <v>0</v>
      </c>
    </row>
    <row r="4309" spans="2:13">
      <c r="B4309">
        <f>IF(ISBLANK(Table1[[#This Row],[Date]]), ,MONTH(Table1[[#This Row],[Date]]))</f>
        <v>0</v>
      </c>
      <c r="K4309" s="19">
        <f>Table1[[#This Row],[Final Meter Reading (km) ]]-Table1[[#This Row],[Initial Meter Reading (km) ]]</f>
        <v>0</v>
      </c>
      <c r="M4309" s="174">
        <f>IF(ISBLANK(Table1[[#This Row],[Fuel Used (in liters)]]),,Table1[[#This Row],[Distance Travelled (km)]]/Table1[[#This Row],[Fuel Used (in liters)]])</f>
        <v>0</v>
      </c>
    </row>
    <row r="4310" spans="2:13">
      <c r="B4310">
        <f>IF(ISBLANK(Table1[[#This Row],[Date]]), ,MONTH(Table1[[#This Row],[Date]]))</f>
        <v>0</v>
      </c>
      <c r="K4310" s="19">
        <f>Table1[[#This Row],[Final Meter Reading (km) ]]-Table1[[#This Row],[Initial Meter Reading (km) ]]</f>
        <v>0</v>
      </c>
      <c r="M4310" s="174">
        <f>IF(ISBLANK(Table1[[#This Row],[Fuel Used (in liters)]]),,Table1[[#This Row],[Distance Travelled (km)]]/Table1[[#This Row],[Fuel Used (in liters)]])</f>
        <v>0</v>
      </c>
    </row>
    <row r="4311" spans="2:13">
      <c r="B4311">
        <f>IF(ISBLANK(Table1[[#This Row],[Date]]), ,MONTH(Table1[[#This Row],[Date]]))</f>
        <v>0</v>
      </c>
      <c r="K4311" s="19">
        <f>Table1[[#This Row],[Final Meter Reading (km) ]]-Table1[[#This Row],[Initial Meter Reading (km) ]]</f>
        <v>0</v>
      </c>
      <c r="M4311" s="174">
        <f>IF(ISBLANK(Table1[[#This Row],[Fuel Used (in liters)]]),,Table1[[#This Row],[Distance Travelled (km)]]/Table1[[#This Row],[Fuel Used (in liters)]])</f>
        <v>0</v>
      </c>
    </row>
    <row r="4312" spans="2:13">
      <c r="B4312">
        <f>IF(ISBLANK(Table1[[#This Row],[Date]]), ,MONTH(Table1[[#This Row],[Date]]))</f>
        <v>0</v>
      </c>
      <c r="K4312" s="19">
        <f>Table1[[#This Row],[Final Meter Reading (km) ]]-Table1[[#This Row],[Initial Meter Reading (km) ]]</f>
        <v>0</v>
      </c>
      <c r="M4312" s="174">
        <f>IF(ISBLANK(Table1[[#This Row],[Fuel Used (in liters)]]),,Table1[[#This Row],[Distance Travelled (km)]]/Table1[[#This Row],[Fuel Used (in liters)]])</f>
        <v>0</v>
      </c>
    </row>
    <row r="4313" spans="2:13">
      <c r="B4313">
        <f>IF(ISBLANK(Table1[[#This Row],[Date]]), ,MONTH(Table1[[#This Row],[Date]]))</f>
        <v>0</v>
      </c>
      <c r="K4313" s="19">
        <f>Table1[[#This Row],[Final Meter Reading (km) ]]-Table1[[#This Row],[Initial Meter Reading (km) ]]</f>
        <v>0</v>
      </c>
      <c r="M4313" s="174">
        <f>IF(ISBLANK(Table1[[#This Row],[Fuel Used (in liters)]]),,Table1[[#This Row],[Distance Travelled (km)]]/Table1[[#This Row],[Fuel Used (in liters)]])</f>
        <v>0</v>
      </c>
    </row>
    <row r="4314" spans="2:13">
      <c r="B4314">
        <f>IF(ISBLANK(Table1[[#This Row],[Date]]), ,MONTH(Table1[[#This Row],[Date]]))</f>
        <v>0</v>
      </c>
      <c r="K4314" s="19">
        <f>Table1[[#This Row],[Final Meter Reading (km) ]]-Table1[[#This Row],[Initial Meter Reading (km) ]]</f>
        <v>0</v>
      </c>
      <c r="M4314" s="174">
        <f>IF(ISBLANK(Table1[[#This Row],[Fuel Used (in liters)]]),,Table1[[#This Row],[Distance Travelled (km)]]/Table1[[#This Row],[Fuel Used (in liters)]])</f>
        <v>0</v>
      </c>
    </row>
    <row r="4315" spans="2:13">
      <c r="B4315">
        <f>IF(ISBLANK(Table1[[#This Row],[Date]]), ,MONTH(Table1[[#This Row],[Date]]))</f>
        <v>0</v>
      </c>
      <c r="K4315" s="19">
        <f>Table1[[#This Row],[Final Meter Reading (km) ]]-Table1[[#This Row],[Initial Meter Reading (km) ]]</f>
        <v>0</v>
      </c>
      <c r="M4315" s="174">
        <f>IF(ISBLANK(Table1[[#This Row],[Fuel Used (in liters)]]),,Table1[[#This Row],[Distance Travelled (km)]]/Table1[[#This Row],[Fuel Used (in liters)]])</f>
        <v>0</v>
      </c>
    </row>
    <row r="4316" spans="2:13">
      <c r="B4316">
        <f>IF(ISBLANK(Table1[[#This Row],[Date]]), ,MONTH(Table1[[#This Row],[Date]]))</f>
        <v>0</v>
      </c>
      <c r="K4316" s="19">
        <f>Table1[[#This Row],[Final Meter Reading (km) ]]-Table1[[#This Row],[Initial Meter Reading (km) ]]</f>
        <v>0</v>
      </c>
      <c r="M4316" s="174">
        <f>IF(ISBLANK(Table1[[#This Row],[Fuel Used (in liters)]]),,Table1[[#This Row],[Distance Travelled (km)]]/Table1[[#This Row],[Fuel Used (in liters)]])</f>
        <v>0</v>
      </c>
    </row>
    <row r="4317" spans="2:13">
      <c r="B4317">
        <f>IF(ISBLANK(Table1[[#This Row],[Date]]), ,MONTH(Table1[[#This Row],[Date]]))</f>
        <v>0</v>
      </c>
      <c r="K4317" s="19">
        <f>Table1[[#This Row],[Final Meter Reading (km) ]]-Table1[[#This Row],[Initial Meter Reading (km) ]]</f>
        <v>0</v>
      </c>
      <c r="M4317" s="174">
        <f>IF(ISBLANK(Table1[[#This Row],[Fuel Used (in liters)]]),,Table1[[#This Row],[Distance Travelled (km)]]/Table1[[#This Row],[Fuel Used (in liters)]])</f>
        <v>0</v>
      </c>
    </row>
    <row r="4318" spans="2:13">
      <c r="B4318">
        <f>IF(ISBLANK(Table1[[#This Row],[Date]]), ,MONTH(Table1[[#This Row],[Date]]))</f>
        <v>0</v>
      </c>
      <c r="K4318" s="19">
        <f>Table1[[#This Row],[Final Meter Reading (km) ]]-Table1[[#This Row],[Initial Meter Reading (km) ]]</f>
        <v>0</v>
      </c>
      <c r="M4318" s="174">
        <f>IF(ISBLANK(Table1[[#This Row],[Fuel Used (in liters)]]),,Table1[[#This Row],[Distance Travelled (km)]]/Table1[[#This Row],[Fuel Used (in liters)]])</f>
        <v>0</v>
      </c>
    </row>
    <row r="4319" spans="2:13">
      <c r="B4319">
        <f>IF(ISBLANK(Table1[[#This Row],[Date]]), ,MONTH(Table1[[#This Row],[Date]]))</f>
        <v>0</v>
      </c>
      <c r="K4319" s="19">
        <f>Table1[[#This Row],[Final Meter Reading (km) ]]-Table1[[#This Row],[Initial Meter Reading (km) ]]</f>
        <v>0</v>
      </c>
      <c r="M4319" s="174">
        <f>IF(ISBLANK(Table1[[#This Row],[Fuel Used (in liters)]]),,Table1[[#This Row],[Distance Travelled (km)]]/Table1[[#This Row],[Fuel Used (in liters)]])</f>
        <v>0</v>
      </c>
    </row>
    <row r="4320" spans="2:13">
      <c r="B4320">
        <f>IF(ISBLANK(Table1[[#This Row],[Date]]), ,MONTH(Table1[[#This Row],[Date]]))</f>
        <v>0</v>
      </c>
      <c r="K4320" s="19">
        <f>Table1[[#This Row],[Final Meter Reading (km) ]]-Table1[[#This Row],[Initial Meter Reading (km) ]]</f>
        <v>0</v>
      </c>
      <c r="M4320" s="174">
        <f>IF(ISBLANK(Table1[[#This Row],[Fuel Used (in liters)]]),,Table1[[#This Row],[Distance Travelled (km)]]/Table1[[#This Row],[Fuel Used (in liters)]])</f>
        <v>0</v>
      </c>
    </row>
    <row r="4321" spans="2:13">
      <c r="B4321">
        <f>IF(ISBLANK(Table1[[#This Row],[Date]]), ,MONTH(Table1[[#This Row],[Date]]))</f>
        <v>0</v>
      </c>
      <c r="K4321" s="19">
        <f>Table1[[#This Row],[Final Meter Reading (km) ]]-Table1[[#This Row],[Initial Meter Reading (km) ]]</f>
        <v>0</v>
      </c>
      <c r="M4321" s="174">
        <f>IF(ISBLANK(Table1[[#This Row],[Fuel Used (in liters)]]),,Table1[[#This Row],[Distance Travelled (km)]]/Table1[[#This Row],[Fuel Used (in liters)]])</f>
        <v>0</v>
      </c>
    </row>
    <row r="4322" spans="2:13">
      <c r="B4322">
        <f>IF(ISBLANK(Table1[[#This Row],[Date]]), ,MONTH(Table1[[#This Row],[Date]]))</f>
        <v>0</v>
      </c>
      <c r="K4322" s="19">
        <f>Table1[[#This Row],[Final Meter Reading (km) ]]-Table1[[#This Row],[Initial Meter Reading (km) ]]</f>
        <v>0</v>
      </c>
      <c r="M4322" s="174">
        <f>IF(ISBLANK(Table1[[#This Row],[Fuel Used (in liters)]]),,Table1[[#This Row],[Distance Travelled (km)]]/Table1[[#This Row],[Fuel Used (in liters)]])</f>
        <v>0</v>
      </c>
    </row>
    <row r="4323" spans="2:13">
      <c r="B4323">
        <f>IF(ISBLANK(Table1[[#This Row],[Date]]), ,MONTH(Table1[[#This Row],[Date]]))</f>
        <v>0</v>
      </c>
      <c r="K4323" s="19">
        <f>Table1[[#This Row],[Final Meter Reading (km) ]]-Table1[[#This Row],[Initial Meter Reading (km) ]]</f>
        <v>0</v>
      </c>
      <c r="M4323" s="174">
        <f>IF(ISBLANK(Table1[[#This Row],[Fuel Used (in liters)]]),,Table1[[#This Row],[Distance Travelled (km)]]/Table1[[#This Row],[Fuel Used (in liters)]])</f>
        <v>0</v>
      </c>
    </row>
    <row r="4324" spans="2:13">
      <c r="B4324">
        <f>IF(ISBLANK(Table1[[#This Row],[Date]]), ,MONTH(Table1[[#This Row],[Date]]))</f>
        <v>0</v>
      </c>
      <c r="K4324" s="19">
        <f>Table1[[#This Row],[Final Meter Reading (km) ]]-Table1[[#This Row],[Initial Meter Reading (km) ]]</f>
        <v>0</v>
      </c>
      <c r="M4324" s="174">
        <f>IF(ISBLANK(Table1[[#This Row],[Fuel Used (in liters)]]),,Table1[[#This Row],[Distance Travelled (km)]]/Table1[[#This Row],[Fuel Used (in liters)]])</f>
        <v>0</v>
      </c>
    </row>
    <row r="4325" spans="2:13">
      <c r="B4325">
        <f>IF(ISBLANK(Table1[[#This Row],[Date]]), ,MONTH(Table1[[#This Row],[Date]]))</f>
        <v>0</v>
      </c>
      <c r="K4325" s="19">
        <f>Table1[[#This Row],[Final Meter Reading (km) ]]-Table1[[#This Row],[Initial Meter Reading (km) ]]</f>
        <v>0</v>
      </c>
      <c r="M4325" s="174">
        <f>IF(ISBLANK(Table1[[#This Row],[Fuel Used (in liters)]]),,Table1[[#This Row],[Distance Travelled (km)]]/Table1[[#This Row],[Fuel Used (in liters)]])</f>
        <v>0</v>
      </c>
    </row>
    <row r="4326" spans="2:13">
      <c r="B4326">
        <f>IF(ISBLANK(Table1[[#This Row],[Date]]), ,MONTH(Table1[[#This Row],[Date]]))</f>
        <v>0</v>
      </c>
      <c r="K4326" s="19">
        <f>Table1[[#This Row],[Final Meter Reading (km) ]]-Table1[[#This Row],[Initial Meter Reading (km) ]]</f>
        <v>0</v>
      </c>
      <c r="M4326" s="174">
        <f>IF(ISBLANK(Table1[[#This Row],[Fuel Used (in liters)]]),,Table1[[#This Row],[Distance Travelled (km)]]/Table1[[#This Row],[Fuel Used (in liters)]])</f>
        <v>0</v>
      </c>
    </row>
    <row r="4327" spans="2:13">
      <c r="B4327">
        <f>IF(ISBLANK(Table1[[#This Row],[Date]]), ,MONTH(Table1[[#This Row],[Date]]))</f>
        <v>0</v>
      </c>
      <c r="K4327" s="19">
        <f>Table1[[#This Row],[Final Meter Reading (km) ]]-Table1[[#This Row],[Initial Meter Reading (km) ]]</f>
        <v>0</v>
      </c>
      <c r="M4327" s="174">
        <f>IF(ISBLANK(Table1[[#This Row],[Fuel Used (in liters)]]),,Table1[[#This Row],[Distance Travelled (km)]]/Table1[[#This Row],[Fuel Used (in liters)]])</f>
        <v>0</v>
      </c>
    </row>
    <row r="4328" spans="2:13">
      <c r="B4328">
        <f>IF(ISBLANK(Table1[[#This Row],[Date]]), ,MONTH(Table1[[#This Row],[Date]]))</f>
        <v>0</v>
      </c>
      <c r="K4328" s="19">
        <f>Table1[[#This Row],[Final Meter Reading (km) ]]-Table1[[#This Row],[Initial Meter Reading (km) ]]</f>
        <v>0</v>
      </c>
      <c r="M4328" s="174">
        <f>IF(ISBLANK(Table1[[#This Row],[Fuel Used (in liters)]]),,Table1[[#This Row],[Distance Travelled (km)]]/Table1[[#This Row],[Fuel Used (in liters)]])</f>
        <v>0</v>
      </c>
    </row>
    <row r="4329" spans="2:13">
      <c r="B4329">
        <f>IF(ISBLANK(Table1[[#This Row],[Date]]), ,MONTH(Table1[[#This Row],[Date]]))</f>
        <v>0</v>
      </c>
      <c r="K4329" s="19">
        <f>Table1[[#This Row],[Final Meter Reading (km) ]]-Table1[[#This Row],[Initial Meter Reading (km) ]]</f>
        <v>0</v>
      </c>
      <c r="M4329" s="174">
        <f>IF(ISBLANK(Table1[[#This Row],[Fuel Used (in liters)]]),,Table1[[#This Row],[Distance Travelled (km)]]/Table1[[#This Row],[Fuel Used (in liters)]])</f>
        <v>0</v>
      </c>
    </row>
    <row r="4330" spans="2:13">
      <c r="B4330">
        <f>IF(ISBLANK(Table1[[#This Row],[Date]]), ,MONTH(Table1[[#This Row],[Date]]))</f>
        <v>0</v>
      </c>
      <c r="K4330" s="19">
        <f>Table1[[#This Row],[Final Meter Reading (km) ]]-Table1[[#This Row],[Initial Meter Reading (km) ]]</f>
        <v>0</v>
      </c>
      <c r="M4330" s="174">
        <f>IF(ISBLANK(Table1[[#This Row],[Fuel Used (in liters)]]),,Table1[[#This Row],[Distance Travelled (km)]]/Table1[[#This Row],[Fuel Used (in liters)]])</f>
        <v>0</v>
      </c>
    </row>
    <row r="4331" spans="2:13">
      <c r="B4331">
        <f>IF(ISBLANK(Table1[[#This Row],[Date]]), ,MONTH(Table1[[#This Row],[Date]]))</f>
        <v>0</v>
      </c>
      <c r="K4331" s="19">
        <f>Table1[[#This Row],[Final Meter Reading (km) ]]-Table1[[#This Row],[Initial Meter Reading (km) ]]</f>
        <v>0</v>
      </c>
      <c r="M4331" s="174">
        <f>IF(ISBLANK(Table1[[#This Row],[Fuel Used (in liters)]]),,Table1[[#This Row],[Distance Travelled (km)]]/Table1[[#This Row],[Fuel Used (in liters)]])</f>
        <v>0</v>
      </c>
    </row>
    <row r="4332" spans="2:13">
      <c r="B4332">
        <f>IF(ISBLANK(Table1[[#This Row],[Date]]), ,MONTH(Table1[[#This Row],[Date]]))</f>
        <v>0</v>
      </c>
      <c r="K4332" s="19">
        <f>Table1[[#This Row],[Final Meter Reading (km) ]]-Table1[[#This Row],[Initial Meter Reading (km) ]]</f>
        <v>0</v>
      </c>
      <c r="M4332" s="174">
        <f>IF(ISBLANK(Table1[[#This Row],[Fuel Used (in liters)]]),,Table1[[#This Row],[Distance Travelled (km)]]/Table1[[#This Row],[Fuel Used (in liters)]])</f>
        <v>0</v>
      </c>
    </row>
    <row r="4333" spans="2:13">
      <c r="B4333">
        <f>IF(ISBLANK(Table1[[#This Row],[Date]]), ,MONTH(Table1[[#This Row],[Date]]))</f>
        <v>0</v>
      </c>
      <c r="K4333" s="19">
        <f>Table1[[#This Row],[Final Meter Reading (km) ]]-Table1[[#This Row],[Initial Meter Reading (km) ]]</f>
        <v>0</v>
      </c>
      <c r="M4333" s="174">
        <f>IF(ISBLANK(Table1[[#This Row],[Fuel Used (in liters)]]),,Table1[[#This Row],[Distance Travelled (km)]]/Table1[[#This Row],[Fuel Used (in liters)]])</f>
        <v>0</v>
      </c>
    </row>
    <row r="4334" spans="2:13">
      <c r="B4334">
        <f>IF(ISBLANK(Table1[[#This Row],[Date]]), ,MONTH(Table1[[#This Row],[Date]]))</f>
        <v>0</v>
      </c>
      <c r="K4334" s="19">
        <f>Table1[[#This Row],[Final Meter Reading (km) ]]-Table1[[#This Row],[Initial Meter Reading (km) ]]</f>
        <v>0</v>
      </c>
      <c r="M4334" s="174">
        <f>IF(ISBLANK(Table1[[#This Row],[Fuel Used (in liters)]]),,Table1[[#This Row],[Distance Travelled (km)]]/Table1[[#This Row],[Fuel Used (in liters)]])</f>
        <v>0</v>
      </c>
    </row>
    <row r="4335" spans="2:13">
      <c r="B4335">
        <f>IF(ISBLANK(Table1[[#This Row],[Date]]), ,MONTH(Table1[[#This Row],[Date]]))</f>
        <v>0</v>
      </c>
      <c r="K4335" s="19">
        <f>Table1[[#This Row],[Final Meter Reading (km) ]]-Table1[[#This Row],[Initial Meter Reading (km) ]]</f>
        <v>0</v>
      </c>
      <c r="M4335" s="174">
        <f>IF(ISBLANK(Table1[[#This Row],[Fuel Used (in liters)]]),,Table1[[#This Row],[Distance Travelled (km)]]/Table1[[#This Row],[Fuel Used (in liters)]])</f>
        <v>0</v>
      </c>
    </row>
    <row r="4336" spans="2:13">
      <c r="B4336">
        <f>IF(ISBLANK(Table1[[#This Row],[Date]]), ,MONTH(Table1[[#This Row],[Date]]))</f>
        <v>0</v>
      </c>
      <c r="K4336" s="19">
        <f>Table1[[#This Row],[Final Meter Reading (km) ]]-Table1[[#This Row],[Initial Meter Reading (km) ]]</f>
        <v>0</v>
      </c>
      <c r="M4336" s="174">
        <f>IF(ISBLANK(Table1[[#This Row],[Fuel Used (in liters)]]),,Table1[[#This Row],[Distance Travelled (km)]]/Table1[[#This Row],[Fuel Used (in liters)]])</f>
        <v>0</v>
      </c>
    </row>
    <row r="4337" spans="2:13">
      <c r="B4337">
        <f>IF(ISBLANK(Table1[[#This Row],[Date]]), ,MONTH(Table1[[#This Row],[Date]]))</f>
        <v>0</v>
      </c>
      <c r="K4337" s="19">
        <f>Table1[[#This Row],[Final Meter Reading (km) ]]-Table1[[#This Row],[Initial Meter Reading (km) ]]</f>
        <v>0</v>
      </c>
      <c r="M4337" s="174">
        <f>IF(ISBLANK(Table1[[#This Row],[Fuel Used (in liters)]]),,Table1[[#This Row],[Distance Travelled (km)]]/Table1[[#This Row],[Fuel Used (in liters)]])</f>
        <v>0</v>
      </c>
    </row>
    <row r="4338" spans="2:13">
      <c r="B4338">
        <f>IF(ISBLANK(Table1[[#This Row],[Date]]), ,MONTH(Table1[[#This Row],[Date]]))</f>
        <v>0</v>
      </c>
      <c r="K4338" s="19">
        <f>Table1[[#This Row],[Final Meter Reading (km) ]]-Table1[[#This Row],[Initial Meter Reading (km) ]]</f>
        <v>0</v>
      </c>
      <c r="M4338" s="174">
        <f>IF(ISBLANK(Table1[[#This Row],[Fuel Used (in liters)]]),,Table1[[#This Row],[Distance Travelled (km)]]/Table1[[#This Row],[Fuel Used (in liters)]])</f>
        <v>0</v>
      </c>
    </row>
    <row r="4339" spans="2:13">
      <c r="B4339">
        <f>IF(ISBLANK(Table1[[#This Row],[Date]]), ,MONTH(Table1[[#This Row],[Date]]))</f>
        <v>0</v>
      </c>
      <c r="K4339" s="19">
        <f>Table1[[#This Row],[Final Meter Reading (km) ]]-Table1[[#This Row],[Initial Meter Reading (km) ]]</f>
        <v>0</v>
      </c>
      <c r="M4339" s="174">
        <f>IF(ISBLANK(Table1[[#This Row],[Fuel Used (in liters)]]),,Table1[[#This Row],[Distance Travelled (km)]]/Table1[[#This Row],[Fuel Used (in liters)]])</f>
        <v>0</v>
      </c>
    </row>
    <row r="4340" spans="2:13">
      <c r="B4340">
        <f>IF(ISBLANK(Table1[[#This Row],[Date]]), ,MONTH(Table1[[#This Row],[Date]]))</f>
        <v>0</v>
      </c>
      <c r="K4340" s="19">
        <f>Table1[[#This Row],[Final Meter Reading (km) ]]-Table1[[#This Row],[Initial Meter Reading (km) ]]</f>
        <v>0</v>
      </c>
      <c r="M4340" s="174">
        <f>IF(ISBLANK(Table1[[#This Row],[Fuel Used (in liters)]]),,Table1[[#This Row],[Distance Travelled (km)]]/Table1[[#This Row],[Fuel Used (in liters)]])</f>
        <v>0</v>
      </c>
    </row>
    <row r="4341" spans="2:13">
      <c r="B4341">
        <f>IF(ISBLANK(Table1[[#This Row],[Date]]), ,MONTH(Table1[[#This Row],[Date]]))</f>
        <v>0</v>
      </c>
      <c r="K4341" s="19">
        <f>Table1[[#This Row],[Final Meter Reading (km) ]]-Table1[[#This Row],[Initial Meter Reading (km) ]]</f>
        <v>0</v>
      </c>
      <c r="M4341" s="174">
        <f>IF(ISBLANK(Table1[[#This Row],[Fuel Used (in liters)]]),,Table1[[#This Row],[Distance Travelled (km)]]/Table1[[#This Row],[Fuel Used (in liters)]])</f>
        <v>0</v>
      </c>
    </row>
    <row r="4342" spans="2:13">
      <c r="B4342">
        <f>IF(ISBLANK(Table1[[#This Row],[Date]]), ,MONTH(Table1[[#This Row],[Date]]))</f>
        <v>0</v>
      </c>
      <c r="K4342" s="19">
        <f>Table1[[#This Row],[Final Meter Reading (km) ]]-Table1[[#This Row],[Initial Meter Reading (km) ]]</f>
        <v>0</v>
      </c>
      <c r="M4342" s="174">
        <f>IF(ISBLANK(Table1[[#This Row],[Fuel Used (in liters)]]),,Table1[[#This Row],[Distance Travelled (km)]]/Table1[[#This Row],[Fuel Used (in liters)]])</f>
        <v>0</v>
      </c>
    </row>
    <row r="4343" spans="2:13">
      <c r="B4343">
        <f>IF(ISBLANK(Table1[[#This Row],[Date]]), ,MONTH(Table1[[#This Row],[Date]]))</f>
        <v>0</v>
      </c>
      <c r="K4343" s="19">
        <f>Table1[[#This Row],[Final Meter Reading (km) ]]-Table1[[#This Row],[Initial Meter Reading (km) ]]</f>
        <v>0</v>
      </c>
      <c r="M4343" s="174">
        <f>IF(ISBLANK(Table1[[#This Row],[Fuel Used (in liters)]]),,Table1[[#This Row],[Distance Travelled (km)]]/Table1[[#This Row],[Fuel Used (in liters)]])</f>
        <v>0</v>
      </c>
    </row>
    <row r="4344" spans="2:13">
      <c r="B4344">
        <f>IF(ISBLANK(Table1[[#This Row],[Date]]), ,MONTH(Table1[[#This Row],[Date]]))</f>
        <v>0</v>
      </c>
      <c r="K4344" s="19">
        <f>Table1[[#This Row],[Final Meter Reading (km) ]]-Table1[[#This Row],[Initial Meter Reading (km) ]]</f>
        <v>0</v>
      </c>
      <c r="M4344" s="174">
        <f>IF(ISBLANK(Table1[[#This Row],[Fuel Used (in liters)]]),,Table1[[#This Row],[Distance Travelled (km)]]/Table1[[#This Row],[Fuel Used (in liters)]])</f>
        <v>0</v>
      </c>
    </row>
    <row r="4345" spans="2:13">
      <c r="B4345">
        <f>IF(ISBLANK(Table1[[#This Row],[Date]]), ,MONTH(Table1[[#This Row],[Date]]))</f>
        <v>0</v>
      </c>
      <c r="K4345" s="19">
        <f>Table1[[#This Row],[Final Meter Reading (km) ]]-Table1[[#This Row],[Initial Meter Reading (km) ]]</f>
        <v>0</v>
      </c>
      <c r="M4345" s="174">
        <f>IF(ISBLANK(Table1[[#This Row],[Fuel Used (in liters)]]),,Table1[[#This Row],[Distance Travelled (km)]]/Table1[[#This Row],[Fuel Used (in liters)]])</f>
        <v>0</v>
      </c>
    </row>
    <row r="4346" spans="2:13">
      <c r="B4346">
        <f>IF(ISBLANK(Table1[[#This Row],[Date]]), ,MONTH(Table1[[#This Row],[Date]]))</f>
        <v>0</v>
      </c>
      <c r="K4346" s="19">
        <f>Table1[[#This Row],[Final Meter Reading (km) ]]-Table1[[#This Row],[Initial Meter Reading (km) ]]</f>
        <v>0</v>
      </c>
      <c r="M4346" s="174">
        <f>IF(ISBLANK(Table1[[#This Row],[Fuel Used (in liters)]]),,Table1[[#This Row],[Distance Travelled (km)]]/Table1[[#This Row],[Fuel Used (in liters)]])</f>
        <v>0</v>
      </c>
    </row>
    <row r="4347" spans="2:13">
      <c r="B4347">
        <f>IF(ISBLANK(Table1[[#This Row],[Date]]), ,MONTH(Table1[[#This Row],[Date]]))</f>
        <v>0</v>
      </c>
      <c r="K4347" s="19">
        <f>Table1[[#This Row],[Final Meter Reading (km) ]]-Table1[[#This Row],[Initial Meter Reading (km) ]]</f>
        <v>0</v>
      </c>
      <c r="M4347" s="174">
        <f>IF(ISBLANK(Table1[[#This Row],[Fuel Used (in liters)]]),,Table1[[#This Row],[Distance Travelled (km)]]/Table1[[#This Row],[Fuel Used (in liters)]])</f>
        <v>0</v>
      </c>
    </row>
    <row r="4348" spans="2:13">
      <c r="B4348">
        <f>IF(ISBLANK(Table1[[#This Row],[Date]]), ,MONTH(Table1[[#This Row],[Date]]))</f>
        <v>0</v>
      </c>
      <c r="K4348" s="19">
        <f>Table1[[#This Row],[Final Meter Reading (km) ]]-Table1[[#This Row],[Initial Meter Reading (km) ]]</f>
        <v>0</v>
      </c>
      <c r="M4348" s="174">
        <f>IF(ISBLANK(Table1[[#This Row],[Fuel Used (in liters)]]),,Table1[[#This Row],[Distance Travelled (km)]]/Table1[[#This Row],[Fuel Used (in liters)]])</f>
        <v>0</v>
      </c>
    </row>
    <row r="4349" spans="2:13">
      <c r="B4349">
        <f>IF(ISBLANK(Table1[[#This Row],[Date]]), ,MONTH(Table1[[#This Row],[Date]]))</f>
        <v>0</v>
      </c>
      <c r="K4349" s="19">
        <f>Table1[[#This Row],[Final Meter Reading (km) ]]-Table1[[#This Row],[Initial Meter Reading (km) ]]</f>
        <v>0</v>
      </c>
      <c r="M4349" s="174">
        <f>IF(ISBLANK(Table1[[#This Row],[Fuel Used (in liters)]]),,Table1[[#This Row],[Distance Travelled (km)]]/Table1[[#This Row],[Fuel Used (in liters)]])</f>
        <v>0</v>
      </c>
    </row>
    <row r="4350" spans="2:13">
      <c r="B4350">
        <f>IF(ISBLANK(Table1[[#This Row],[Date]]), ,MONTH(Table1[[#This Row],[Date]]))</f>
        <v>0</v>
      </c>
      <c r="K4350" s="19">
        <f>Table1[[#This Row],[Final Meter Reading (km) ]]-Table1[[#This Row],[Initial Meter Reading (km) ]]</f>
        <v>0</v>
      </c>
      <c r="M4350" s="174">
        <f>IF(ISBLANK(Table1[[#This Row],[Fuel Used (in liters)]]),,Table1[[#This Row],[Distance Travelled (km)]]/Table1[[#This Row],[Fuel Used (in liters)]])</f>
        <v>0</v>
      </c>
    </row>
    <row r="4351" spans="2:13">
      <c r="B4351">
        <f>IF(ISBLANK(Table1[[#This Row],[Date]]), ,MONTH(Table1[[#This Row],[Date]]))</f>
        <v>0</v>
      </c>
      <c r="K4351" s="19">
        <f>Table1[[#This Row],[Final Meter Reading (km) ]]-Table1[[#This Row],[Initial Meter Reading (km) ]]</f>
        <v>0</v>
      </c>
      <c r="M4351" s="174">
        <f>IF(ISBLANK(Table1[[#This Row],[Fuel Used (in liters)]]),,Table1[[#This Row],[Distance Travelled (km)]]/Table1[[#This Row],[Fuel Used (in liters)]])</f>
        <v>0</v>
      </c>
    </row>
    <row r="4352" spans="2:13">
      <c r="B4352">
        <f>IF(ISBLANK(Table1[[#This Row],[Date]]), ,MONTH(Table1[[#This Row],[Date]]))</f>
        <v>0</v>
      </c>
      <c r="K4352" s="19">
        <f>Table1[[#This Row],[Final Meter Reading (km) ]]-Table1[[#This Row],[Initial Meter Reading (km) ]]</f>
        <v>0</v>
      </c>
      <c r="M4352" s="174">
        <f>IF(ISBLANK(Table1[[#This Row],[Fuel Used (in liters)]]),,Table1[[#This Row],[Distance Travelled (km)]]/Table1[[#This Row],[Fuel Used (in liters)]])</f>
        <v>0</v>
      </c>
    </row>
    <row r="4353" spans="2:13">
      <c r="B4353">
        <f>IF(ISBLANK(Table1[[#This Row],[Date]]), ,MONTH(Table1[[#This Row],[Date]]))</f>
        <v>0</v>
      </c>
      <c r="K4353" s="19">
        <f>Table1[[#This Row],[Final Meter Reading (km) ]]-Table1[[#This Row],[Initial Meter Reading (km) ]]</f>
        <v>0</v>
      </c>
      <c r="M4353" s="174">
        <f>IF(ISBLANK(Table1[[#This Row],[Fuel Used (in liters)]]),,Table1[[#This Row],[Distance Travelled (km)]]/Table1[[#This Row],[Fuel Used (in liters)]])</f>
        <v>0</v>
      </c>
    </row>
    <row r="4354" spans="2:13">
      <c r="B4354">
        <f>IF(ISBLANK(Table1[[#This Row],[Date]]), ,MONTH(Table1[[#This Row],[Date]]))</f>
        <v>0</v>
      </c>
      <c r="K4354" s="19">
        <f>Table1[[#This Row],[Final Meter Reading (km) ]]-Table1[[#This Row],[Initial Meter Reading (km) ]]</f>
        <v>0</v>
      </c>
      <c r="M4354" s="174">
        <f>IF(ISBLANK(Table1[[#This Row],[Fuel Used (in liters)]]),,Table1[[#This Row],[Distance Travelled (km)]]/Table1[[#This Row],[Fuel Used (in liters)]])</f>
        <v>0</v>
      </c>
    </row>
    <row r="4355" spans="2:13">
      <c r="B4355">
        <f>IF(ISBLANK(Table1[[#This Row],[Date]]), ,MONTH(Table1[[#This Row],[Date]]))</f>
        <v>0</v>
      </c>
      <c r="K4355" s="19">
        <f>Table1[[#This Row],[Final Meter Reading (km) ]]-Table1[[#This Row],[Initial Meter Reading (km) ]]</f>
        <v>0</v>
      </c>
      <c r="M4355" s="174">
        <f>IF(ISBLANK(Table1[[#This Row],[Fuel Used (in liters)]]),,Table1[[#This Row],[Distance Travelled (km)]]/Table1[[#This Row],[Fuel Used (in liters)]])</f>
        <v>0</v>
      </c>
    </row>
    <row r="4356" spans="2:13">
      <c r="B4356">
        <f>IF(ISBLANK(Table1[[#This Row],[Date]]), ,MONTH(Table1[[#This Row],[Date]]))</f>
        <v>0</v>
      </c>
      <c r="K4356" s="19">
        <f>Table1[[#This Row],[Final Meter Reading (km) ]]-Table1[[#This Row],[Initial Meter Reading (km) ]]</f>
        <v>0</v>
      </c>
      <c r="M4356" s="174">
        <f>IF(ISBLANK(Table1[[#This Row],[Fuel Used (in liters)]]),,Table1[[#This Row],[Distance Travelled (km)]]/Table1[[#This Row],[Fuel Used (in liters)]])</f>
        <v>0</v>
      </c>
    </row>
    <row r="4357" spans="2:13">
      <c r="B4357">
        <f>IF(ISBLANK(Table1[[#This Row],[Date]]), ,MONTH(Table1[[#This Row],[Date]]))</f>
        <v>0</v>
      </c>
      <c r="K4357" s="19">
        <f>Table1[[#This Row],[Final Meter Reading (km) ]]-Table1[[#This Row],[Initial Meter Reading (km) ]]</f>
        <v>0</v>
      </c>
      <c r="M4357" s="174">
        <f>IF(ISBLANK(Table1[[#This Row],[Fuel Used (in liters)]]),,Table1[[#This Row],[Distance Travelled (km)]]/Table1[[#This Row],[Fuel Used (in liters)]])</f>
        <v>0</v>
      </c>
    </row>
    <row r="4358" spans="2:13">
      <c r="B4358">
        <f>IF(ISBLANK(Table1[[#This Row],[Date]]), ,MONTH(Table1[[#This Row],[Date]]))</f>
        <v>0</v>
      </c>
      <c r="K4358" s="19">
        <f>Table1[[#This Row],[Final Meter Reading (km) ]]-Table1[[#This Row],[Initial Meter Reading (km) ]]</f>
        <v>0</v>
      </c>
      <c r="M4358" s="174">
        <f>IF(ISBLANK(Table1[[#This Row],[Fuel Used (in liters)]]),,Table1[[#This Row],[Distance Travelled (km)]]/Table1[[#This Row],[Fuel Used (in liters)]])</f>
        <v>0</v>
      </c>
    </row>
    <row r="4359" spans="2:13">
      <c r="B4359">
        <f>IF(ISBLANK(Table1[[#This Row],[Date]]), ,MONTH(Table1[[#This Row],[Date]]))</f>
        <v>0</v>
      </c>
      <c r="K4359" s="19">
        <f>Table1[[#This Row],[Final Meter Reading (km) ]]-Table1[[#This Row],[Initial Meter Reading (km) ]]</f>
        <v>0</v>
      </c>
      <c r="M4359" s="174">
        <f>IF(ISBLANK(Table1[[#This Row],[Fuel Used (in liters)]]),,Table1[[#This Row],[Distance Travelled (km)]]/Table1[[#This Row],[Fuel Used (in liters)]])</f>
        <v>0</v>
      </c>
    </row>
    <row r="4360" spans="2:13">
      <c r="B4360">
        <f>IF(ISBLANK(Table1[[#This Row],[Date]]), ,MONTH(Table1[[#This Row],[Date]]))</f>
        <v>0</v>
      </c>
      <c r="K4360" s="19">
        <f>Table1[[#This Row],[Final Meter Reading (km) ]]-Table1[[#This Row],[Initial Meter Reading (km) ]]</f>
        <v>0</v>
      </c>
      <c r="M4360" s="174">
        <f>IF(ISBLANK(Table1[[#This Row],[Fuel Used (in liters)]]),,Table1[[#This Row],[Distance Travelled (km)]]/Table1[[#This Row],[Fuel Used (in liters)]])</f>
        <v>0</v>
      </c>
    </row>
    <row r="4361" spans="2:13">
      <c r="B4361">
        <f>IF(ISBLANK(Table1[[#This Row],[Date]]), ,MONTH(Table1[[#This Row],[Date]]))</f>
        <v>0</v>
      </c>
      <c r="K4361" s="19">
        <f>Table1[[#This Row],[Final Meter Reading (km) ]]-Table1[[#This Row],[Initial Meter Reading (km) ]]</f>
        <v>0</v>
      </c>
      <c r="M4361" s="174">
        <f>IF(ISBLANK(Table1[[#This Row],[Fuel Used (in liters)]]),,Table1[[#This Row],[Distance Travelled (km)]]/Table1[[#This Row],[Fuel Used (in liters)]])</f>
        <v>0</v>
      </c>
    </row>
    <row r="4362" spans="2:13">
      <c r="B4362">
        <f>IF(ISBLANK(Table1[[#This Row],[Date]]), ,MONTH(Table1[[#This Row],[Date]]))</f>
        <v>0</v>
      </c>
      <c r="K4362" s="19">
        <f>Table1[[#This Row],[Final Meter Reading (km) ]]-Table1[[#This Row],[Initial Meter Reading (km) ]]</f>
        <v>0</v>
      </c>
      <c r="M4362" s="174">
        <f>IF(ISBLANK(Table1[[#This Row],[Fuel Used (in liters)]]),,Table1[[#This Row],[Distance Travelled (km)]]/Table1[[#This Row],[Fuel Used (in liters)]])</f>
        <v>0</v>
      </c>
    </row>
    <row r="4363" spans="2:13">
      <c r="B4363">
        <f>IF(ISBLANK(Table1[[#This Row],[Date]]), ,MONTH(Table1[[#This Row],[Date]]))</f>
        <v>0</v>
      </c>
      <c r="K4363" s="19">
        <f>Table1[[#This Row],[Final Meter Reading (km) ]]-Table1[[#This Row],[Initial Meter Reading (km) ]]</f>
        <v>0</v>
      </c>
      <c r="M4363" s="174">
        <f>IF(ISBLANK(Table1[[#This Row],[Fuel Used (in liters)]]),,Table1[[#This Row],[Distance Travelled (km)]]/Table1[[#This Row],[Fuel Used (in liters)]])</f>
        <v>0</v>
      </c>
    </row>
    <row r="4364" spans="2:13">
      <c r="B4364">
        <f>IF(ISBLANK(Table1[[#This Row],[Date]]), ,MONTH(Table1[[#This Row],[Date]]))</f>
        <v>0</v>
      </c>
      <c r="K4364" s="19">
        <f>Table1[[#This Row],[Final Meter Reading (km) ]]-Table1[[#This Row],[Initial Meter Reading (km) ]]</f>
        <v>0</v>
      </c>
      <c r="M4364" s="174">
        <f>IF(ISBLANK(Table1[[#This Row],[Fuel Used (in liters)]]),,Table1[[#This Row],[Distance Travelled (km)]]/Table1[[#This Row],[Fuel Used (in liters)]])</f>
        <v>0</v>
      </c>
    </row>
    <row r="4365" spans="2:13">
      <c r="B4365">
        <f>IF(ISBLANK(Table1[[#This Row],[Date]]), ,MONTH(Table1[[#This Row],[Date]]))</f>
        <v>0</v>
      </c>
      <c r="K4365" s="19">
        <f>Table1[[#This Row],[Final Meter Reading (km) ]]-Table1[[#This Row],[Initial Meter Reading (km) ]]</f>
        <v>0</v>
      </c>
      <c r="M4365" s="174">
        <f>IF(ISBLANK(Table1[[#This Row],[Fuel Used (in liters)]]),,Table1[[#This Row],[Distance Travelled (km)]]/Table1[[#This Row],[Fuel Used (in liters)]])</f>
        <v>0</v>
      </c>
    </row>
    <row r="4366" spans="2:13">
      <c r="B4366">
        <f>IF(ISBLANK(Table1[[#This Row],[Date]]), ,MONTH(Table1[[#This Row],[Date]]))</f>
        <v>0</v>
      </c>
      <c r="K4366" s="19">
        <f>Table1[[#This Row],[Final Meter Reading (km) ]]-Table1[[#This Row],[Initial Meter Reading (km) ]]</f>
        <v>0</v>
      </c>
      <c r="M4366" s="174">
        <f>IF(ISBLANK(Table1[[#This Row],[Fuel Used (in liters)]]),,Table1[[#This Row],[Distance Travelled (km)]]/Table1[[#This Row],[Fuel Used (in liters)]])</f>
        <v>0</v>
      </c>
    </row>
    <row r="4367" spans="2:13">
      <c r="B4367">
        <f>IF(ISBLANK(Table1[[#This Row],[Date]]), ,MONTH(Table1[[#This Row],[Date]]))</f>
        <v>0</v>
      </c>
      <c r="K4367" s="19">
        <f>Table1[[#This Row],[Final Meter Reading (km) ]]-Table1[[#This Row],[Initial Meter Reading (km) ]]</f>
        <v>0</v>
      </c>
      <c r="M4367" s="174">
        <f>IF(ISBLANK(Table1[[#This Row],[Fuel Used (in liters)]]),,Table1[[#This Row],[Distance Travelled (km)]]/Table1[[#This Row],[Fuel Used (in liters)]])</f>
        <v>0</v>
      </c>
    </row>
    <row r="4368" spans="2:13">
      <c r="B4368">
        <f>IF(ISBLANK(Table1[[#This Row],[Date]]), ,MONTH(Table1[[#This Row],[Date]]))</f>
        <v>0</v>
      </c>
      <c r="K4368" s="19">
        <f>Table1[[#This Row],[Final Meter Reading (km) ]]-Table1[[#This Row],[Initial Meter Reading (km) ]]</f>
        <v>0</v>
      </c>
      <c r="M4368" s="174">
        <f>IF(ISBLANK(Table1[[#This Row],[Fuel Used (in liters)]]),,Table1[[#This Row],[Distance Travelled (km)]]/Table1[[#This Row],[Fuel Used (in liters)]])</f>
        <v>0</v>
      </c>
    </row>
    <row r="4369" spans="2:13">
      <c r="B4369">
        <f>IF(ISBLANK(Table1[[#This Row],[Date]]), ,MONTH(Table1[[#This Row],[Date]]))</f>
        <v>0</v>
      </c>
      <c r="K4369" s="19">
        <f>Table1[[#This Row],[Final Meter Reading (km) ]]-Table1[[#This Row],[Initial Meter Reading (km) ]]</f>
        <v>0</v>
      </c>
      <c r="M4369" s="174">
        <f>IF(ISBLANK(Table1[[#This Row],[Fuel Used (in liters)]]),,Table1[[#This Row],[Distance Travelled (km)]]/Table1[[#This Row],[Fuel Used (in liters)]])</f>
        <v>0</v>
      </c>
    </row>
    <row r="4370" spans="2:13">
      <c r="B4370">
        <f>IF(ISBLANK(Table1[[#This Row],[Date]]), ,MONTH(Table1[[#This Row],[Date]]))</f>
        <v>0</v>
      </c>
      <c r="K4370" s="19">
        <f>Table1[[#This Row],[Final Meter Reading (km) ]]-Table1[[#This Row],[Initial Meter Reading (km) ]]</f>
        <v>0</v>
      </c>
      <c r="M4370" s="174">
        <f>IF(ISBLANK(Table1[[#This Row],[Fuel Used (in liters)]]),,Table1[[#This Row],[Distance Travelled (km)]]/Table1[[#This Row],[Fuel Used (in liters)]])</f>
        <v>0</v>
      </c>
    </row>
    <row r="4371" spans="2:13">
      <c r="B4371">
        <f>IF(ISBLANK(Table1[[#This Row],[Date]]), ,MONTH(Table1[[#This Row],[Date]]))</f>
        <v>0</v>
      </c>
      <c r="K4371" s="19">
        <f>Table1[[#This Row],[Final Meter Reading (km) ]]-Table1[[#This Row],[Initial Meter Reading (km) ]]</f>
        <v>0</v>
      </c>
      <c r="M4371" s="174">
        <f>IF(ISBLANK(Table1[[#This Row],[Fuel Used (in liters)]]),,Table1[[#This Row],[Distance Travelled (km)]]/Table1[[#This Row],[Fuel Used (in liters)]])</f>
        <v>0</v>
      </c>
    </row>
    <row r="4372" spans="2:13">
      <c r="B4372">
        <f>IF(ISBLANK(Table1[[#This Row],[Date]]), ,MONTH(Table1[[#This Row],[Date]]))</f>
        <v>0</v>
      </c>
      <c r="K4372" s="19">
        <f>Table1[[#This Row],[Final Meter Reading (km) ]]-Table1[[#This Row],[Initial Meter Reading (km) ]]</f>
        <v>0</v>
      </c>
      <c r="M4372" s="174">
        <f>IF(ISBLANK(Table1[[#This Row],[Fuel Used (in liters)]]),,Table1[[#This Row],[Distance Travelled (km)]]/Table1[[#This Row],[Fuel Used (in liters)]])</f>
        <v>0</v>
      </c>
    </row>
    <row r="4373" spans="2:13">
      <c r="B4373">
        <f>IF(ISBLANK(Table1[[#This Row],[Date]]), ,MONTH(Table1[[#This Row],[Date]]))</f>
        <v>0</v>
      </c>
      <c r="K4373" s="19">
        <f>Table1[[#This Row],[Final Meter Reading (km) ]]-Table1[[#This Row],[Initial Meter Reading (km) ]]</f>
        <v>0</v>
      </c>
      <c r="M4373" s="174">
        <f>IF(ISBLANK(Table1[[#This Row],[Fuel Used (in liters)]]),,Table1[[#This Row],[Distance Travelled (km)]]/Table1[[#This Row],[Fuel Used (in liters)]])</f>
        <v>0</v>
      </c>
    </row>
    <row r="4374" spans="2:13">
      <c r="B4374">
        <f>IF(ISBLANK(Table1[[#This Row],[Date]]), ,MONTH(Table1[[#This Row],[Date]]))</f>
        <v>0</v>
      </c>
      <c r="K4374" s="19">
        <f>Table1[[#This Row],[Final Meter Reading (km) ]]-Table1[[#This Row],[Initial Meter Reading (km) ]]</f>
        <v>0</v>
      </c>
      <c r="M4374" s="174">
        <f>IF(ISBLANK(Table1[[#This Row],[Fuel Used (in liters)]]),,Table1[[#This Row],[Distance Travelled (km)]]/Table1[[#This Row],[Fuel Used (in liters)]])</f>
        <v>0</v>
      </c>
    </row>
    <row r="4375" spans="2:13">
      <c r="B4375">
        <f>IF(ISBLANK(Table1[[#This Row],[Date]]), ,MONTH(Table1[[#This Row],[Date]]))</f>
        <v>0</v>
      </c>
      <c r="K4375" s="19">
        <f>Table1[[#This Row],[Final Meter Reading (km) ]]-Table1[[#This Row],[Initial Meter Reading (km) ]]</f>
        <v>0</v>
      </c>
      <c r="M4375" s="174">
        <f>IF(ISBLANK(Table1[[#This Row],[Fuel Used (in liters)]]),,Table1[[#This Row],[Distance Travelled (km)]]/Table1[[#This Row],[Fuel Used (in liters)]])</f>
        <v>0</v>
      </c>
    </row>
    <row r="4376" spans="2:13">
      <c r="B4376">
        <f>IF(ISBLANK(Table1[[#This Row],[Date]]), ,MONTH(Table1[[#This Row],[Date]]))</f>
        <v>0</v>
      </c>
      <c r="K4376" s="19">
        <f>Table1[[#This Row],[Final Meter Reading (km) ]]-Table1[[#This Row],[Initial Meter Reading (km) ]]</f>
        <v>0</v>
      </c>
      <c r="M4376" s="174">
        <f>IF(ISBLANK(Table1[[#This Row],[Fuel Used (in liters)]]),,Table1[[#This Row],[Distance Travelled (km)]]/Table1[[#This Row],[Fuel Used (in liters)]])</f>
        <v>0</v>
      </c>
    </row>
    <row r="4377" spans="2:13">
      <c r="B4377">
        <f>IF(ISBLANK(Table1[[#This Row],[Date]]), ,MONTH(Table1[[#This Row],[Date]]))</f>
        <v>0</v>
      </c>
      <c r="K4377" s="19">
        <f>Table1[[#This Row],[Final Meter Reading (km) ]]-Table1[[#This Row],[Initial Meter Reading (km) ]]</f>
        <v>0</v>
      </c>
      <c r="M4377" s="174">
        <f>IF(ISBLANK(Table1[[#This Row],[Fuel Used (in liters)]]),,Table1[[#This Row],[Distance Travelled (km)]]/Table1[[#This Row],[Fuel Used (in liters)]])</f>
        <v>0</v>
      </c>
    </row>
    <row r="4378" spans="2:13">
      <c r="B4378">
        <f>IF(ISBLANK(Table1[[#This Row],[Date]]), ,MONTH(Table1[[#This Row],[Date]]))</f>
        <v>0</v>
      </c>
      <c r="K4378" s="19">
        <f>Table1[[#This Row],[Final Meter Reading (km) ]]-Table1[[#This Row],[Initial Meter Reading (km) ]]</f>
        <v>0</v>
      </c>
      <c r="M4378" s="174">
        <f>IF(ISBLANK(Table1[[#This Row],[Fuel Used (in liters)]]),,Table1[[#This Row],[Distance Travelled (km)]]/Table1[[#This Row],[Fuel Used (in liters)]])</f>
        <v>0</v>
      </c>
    </row>
    <row r="4379" spans="2:13">
      <c r="B4379">
        <f>IF(ISBLANK(Table1[[#This Row],[Date]]), ,MONTH(Table1[[#This Row],[Date]]))</f>
        <v>0</v>
      </c>
      <c r="K4379" s="19">
        <f>Table1[[#This Row],[Final Meter Reading (km) ]]-Table1[[#This Row],[Initial Meter Reading (km) ]]</f>
        <v>0</v>
      </c>
      <c r="M4379" s="174">
        <f>IF(ISBLANK(Table1[[#This Row],[Fuel Used (in liters)]]),,Table1[[#This Row],[Distance Travelled (km)]]/Table1[[#This Row],[Fuel Used (in liters)]])</f>
        <v>0</v>
      </c>
    </row>
    <row r="4380" spans="2:13">
      <c r="B4380">
        <f>IF(ISBLANK(Table1[[#This Row],[Date]]), ,MONTH(Table1[[#This Row],[Date]]))</f>
        <v>0</v>
      </c>
      <c r="K4380" s="19">
        <f>Table1[[#This Row],[Final Meter Reading (km) ]]-Table1[[#This Row],[Initial Meter Reading (km) ]]</f>
        <v>0</v>
      </c>
      <c r="M4380" s="174">
        <f>IF(ISBLANK(Table1[[#This Row],[Fuel Used (in liters)]]),,Table1[[#This Row],[Distance Travelled (km)]]/Table1[[#This Row],[Fuel Used (in liters)]])</f>
        <v>0</v>
      </c>
    </row>
    <row r="4381" spans="2:13">
      <c r="B4381">
        <f>IF(ISBLANK(Table1[[#This Row],[Date]]), ,MONTH(Table1[[#This Row],[Date]]))</f>
        <v>0</v>
      </c>
      <c r="K4381" s="19">
        <f>Table1[[#This Row],[Final Meter Reading (km) ]]-Table1[[#This Row],[Initial Meter Reading (km) ]]</f>
        <v>0</v>
      </c>
      <c r="M4381" s="174">
        <f>IF(ISBLANK(Table1[[#This Row],[Fuel Used (in liters)]]),,Table1[[#This Row],[Distance Travelled (km)]]/Table1[[#This Row],[Fuel Used (in liters)]])</f>
        <v>0</v>
      </c>
    </row>
    <row r="4382" spans="2:13">
      <c r="B4382">
        <f>IF(ISBLANK(Table1[[#This Row],[Date]]), ,MONTH(Table1[[#This Row],[Date]]))</f>
        <v>0</v>
      </c>
      <c r="K4382" s="19">
        <f>Table1[[#This Row],[Final Meter Reading (km) ]]-Table1[[#This Row],[Initial Meter Reading (km) ]]</f>
        <v>0</v>
      </c>
      <c r="M4382" s="174">
        <f>IF(ISBLANK(Table1[[#This Row],[Fuel Used (in liters)]]),,Table1[[#This Row],[Distance Travelled (km)]]/Table1[[#This Row],[Fuel Used (in liters)]])</f>
        <v>0</v>
      </c>
    </row>
    <row r="4383" spans="2:13">
      <c r="B4383">
        <f>IF(ISBLANK(Table1[[#This Row],[Date]]), ,MONTH(Table1[[#This Row],[Date]]))</f>
        <v>0</v>
      </c>
      <c r="K4383" s="19">
        <f>Table1[[#This Row],[Final Meter Reading (km) ]]-Table1[[#This Row],[Initial Meter Reading (km) ]]</f>
        <v>0</v>
      </c>
      <c r="M4383" s="174">
        <f>IF(ISBLANK(Table1[[#This Row],[Fuel Used (in liters)]]),,Table1[[#This Row],[Distance Travelled (km)]]/Table1[[#This Row],[Fuel Used (in liters)]])</f>
        <v>0</v>
      </c>
    </row>
    <row r="4384" spans="2:13">
      <c r="B4384">
        <f>IF(ISBLANK(Table1[[#This Row],[Date]]), ,MONTH(Table1[[#This Row],[Date]]))</f>
        <v>0</v>
      </c>
      <c r="K4384" s="19">
        <f>Table1[[#This Row],[Final Meter Reading (km) ]]-Table1[[#This Row],[Initial Meter Reading (km) ]]</f>
        <v>0</v>
      </c>
      <c r="M4384" s="174">
        <f>IF(ISBLANK(Table1[[#This Row],[Fuel Used (in liters)]]),,Table1[[#This Row],[Distance Travelled (km)]]/Table1[[#This Row],[Fuel Used (in liters)]])</f>
        <v>0</v>
      </c>
    </row>
    <row r="4385" spans="2:13">
      <c r="B4385">
        <f>IF(ISBLANK(Table1[[#This Row],[Date]]), ,MONTH(Table1[[#This Row],[Date]]))</f>
        <v>0</v>
      </c>
      <c r="K4385" s="19">
        <f>Table1[[#This Row],[Final Meter Reading (km) ]]-Table1[[#This Row],[Initial Meter Reading (km) ]]</f>
        <v>0</v>
      </c>
      <c r="M4385" s="174">
        <f>IF(ISBLANK(Table1[[#This Row],[Fuel Used (in liters)]]),,Table1[[#This Row],[Distance Travelled (km)]]/Table1[[#This Row],[Fuel Used (in liters)]])</f>
        <v>0</v>
      </c>
    </row>
    <row r="4386" spans="2:13">
      <c r="B4386">
        <f>IF(ISBLANK(Table1[[#This Row],[Date]]), ,MONTH(Table1[[#This Row],[Date]]))</f>
        <v>0</v>
      </c>
      <c r="K4386" s="19">
        <f>Table1[[#This Row],[Final Meter Reading (km) ]]-Table1[[#This Row],[Initial Meter Reading (km) ]]</f>
        <v>0</v>
      </c>
      <c r="M4386" s="174">
        <f>IF(ISBLANK(Table1[[#This Row],[Fuel Used (in liters)]]),,Table1[[#This Row],[Distance Travelled (km)]]/Table1[[#This Row],[Fuel Used (in liters)]])</f>
        <v>0</v>
      </c>
    </row>
    <row r="4387" spans="2:13">
      <c r="B4387">
        <f>IF(ISBLANK(Table1[[#This Row],[Date]]), ,MONTH(Table1[[#This Row],[Date]]))</f>
        <v>0</v>
      </c>
      <c r="K4387" s="19">
        <f>Table1[[#This Row],[Final Meter Reading (km) ]]-Table1[[#This Row],[Initial Meter Reading (km) ]]</f>
        <v>0</v>
      </c>
      <c r="M4387" s="174">
        <f>IF(ISBLANK(Table1[[#This Row],[Fuel Used (in liters)]]),,Table1[[#This Row],[Distance Travelled (km)]]/Table1[[#This Row],[Fuel Used (in liters)]])</f>
        <v>0</v>
      </c>
    </row>
    <row r="4388" spans="2:13">
      <c r="B4388">
        <f>IF(ISBLANK(Table1[[#This Row],[Date]]), ,MONTH(Table1[[#This Row],[Date]]))</f>
        <v>0</v>
      </c>
      <c r="K4388" s="19">
        <f>Table1[[#This Row],[Final Meter Reading (km) ]]-Table1[[#This Row],[Initial Meter Reading (km) ]]</f>
        <v>0</v>
      </c>
      <c r="M4388" s="174">
        <f>IF(ISBLANK(Table1[[#This Row],[Fuel Used (in liters)]]),,Table1[[#This Row],[Distance Travelled (km)]]/Table1[[#This Row],[Fuel Used (in liters)]])</f>
        <v>0</v>
      </c>
    </row>
    <row r="4389" spans="2:13">
      <c r="B4389">
        <f>IF(ISBLANK(Table1[[#This Row],[Date]]), ,MONTH(Table1[[#This Row],[Date]]))</f>
        <v>0</v>
      </c>
      <c r="K4389" s="19">
        <f>Table1[[#This Row],[Final Meter Reading (km) ]]-Table1[[#This Row],[Initial Meter Reading (km) ]]</f>
        <v>0</v>
      </c>
      <c r="M4389" s="174">
        <f>IF(ISBLANK(Table1[[#This Row],[Fuel Used (in liters)]]),,Table1[[#This Row],[Distance Travelled (km)]]/Table1[[#This Row],[Fuel Used (in liters)]])</f>
        <v>0</v>
      </c>
    </row>
    <row r="4390" spans="2:13">
      <c r="B4390">
        <f>IF(ISBLANK(Table1[[#This Row],[Date]]), ,MONTH(Table1[[#This Row],[Date]]))</f>
        <v>0</v>
      </c>
      <c r="K4390" s="19">
        <f>Table1[[#This Row],[Final Meter Reading (km) ]]-Table1[[#This Row],[Initial Meter Reading (km) ]]</f>
        <v>0</v>
      </c>
      <c r="M4390" s="174">
        <f>IF(ISBLANK(Table1[[#This Row],[Fuel Used (in liters)]]),,Table1[[#This Row],[Distance Travelled (km)]]/Table1[[#This Row],[Fuel Used (in liters)]])</f>
        <v>0</v>
      </c>
    </row>
    <row r="4391" spans="2:13">
      <c r="B4391">
        <f>IF(ISBLANK(Table1[[#This Row],[Date]]), ,MONTH(Table1[[#This Row],[Date]]))</f>
        <v>0</v>
      </c>
      <c r="K4391" s="19">
        <f>Table1[[#This Row],[Final Meter Reading (km) ]]-Table1[[#This Row],[Initial Meter Reading (km) ]]</f>
        <v>0</v>
      </c>
      <c r="M4391" s="174">
        <f>IF(ISBLANK(Table1[[#This Row],[Fuel Used (in liters)]]),,Table1[[#This Row],[Distance Travelled (km)]]/Table1[[#This Row],[Fuel Used (in liters)]])</f>
        <v>0</v>
      </c>
    </row>
    <row r="4392" spans="2:13">
      <c r="B4392">
        <f>IF(ISBLANK(Table1[[#This Row],[Date]]), ,MONTH(Table1[[#This Row],[Date]]))</f>
        <v>0</v>
      </c>
      <c r="K4392" s="19">
        <f>Table1[[#This Row],[Final Meter Reading (km) ]]-Table1[[#This Row],[Initial Meter Reading (km) ]]</f>
        <v>0</v>
      </c>
      <c r="M4392" s="174">
        <f>IF(ISBLANK(Table1[[#This Row],[Fuel Used (in liters)]]),,Table1[[#This Row],[Distance Travelled (km)]]/Table1[[#This Row],[Fuel Used (in liters)]])</f>
        <v>0</v>
      </c>
    </row>
    <row r="4393" spans="2:13">
      <c r="B4393">
        <f>IF(ISBLANK(Table1[[#This Row],[Date]]), ,MONTH(Table1[[#This Row],[Date]]))</f>
        <v>0</v>
      </c>
      <c r="K4393" s="19">
        <f>Table1[[#This Row],[Final Meter Reading (km) ]]-Table1[[#This Row],[Initial Meter Reading (km) ]]</f>
        <v>0</v>
      </c>
      <c r="M4393" s="174">
        <f>IF(ISBLANK(Table1[[#This Row],[Fuel Used (in liters)]]),,Table1[[#This Row],[Distance Travelled (km)]]/Table1[[#This Row],[Fuel Used (in liters)]])</f>
        <v>0</v>
      </c>
    </row>
    <row r="4394" spans="2:13">
      <c r="B4394">
        <f>IF(ISBLANK(Table1[[#This Row],[Date]]), ,MONTH(Table1[[#This Row],[Date]]))</f>
        <v>0</v>
      </c>
      <c r="K4394" s="19">
        <f>Table1[[#This Row],[Final Meter Reading (km) ]]-Table1[[#This Row],[Initial Meter Reading (km) ]]</f>
        <v>0</v>
      </c>
      <c r="M4394" s="174">
        <f>IF(ISBLANK(Table1[[#This Row],[Fuel Used (in liters)]]),,Table1[[#This Row],[Distance Travelled (km)]]/Table1[[#This Row],[Fuel Used (in liters)]])</f>
        <v>0</v>
      </c>
    </row>
    <row r="4395" spans="2:13">
      <c r="B4395">
        <f>IF(ISBLANK(Table1[[#This Row],[Date]]), ,MONTH(Table1[[#This Row],[Date]]))</f>
        <v>0</v>
      </c>
      <c r="K4395" s="19">
        <f>Table1[[#This Row],[Final Meter Reading (km) ]]-Table1[[#This Row],[Initial Meter Reading (km) ]]</f>
        <v>0</v>
      </c>
      <c r="M4395" s="174">
        <f>IF(ISBLANK(Table1[[#This Row],[Fuel Used (in liters)]]),,Table1[[#This Row],[Distance Travelled (km)]]/Table1[[#This Row],[Fuel Used (in liters)]])</f>
        <v>0</v>
      </c>
    </row>
    <row r="4396" spans="2:13">
      <c r="B4396">
        <f>IF(ISBLANK(Table1[[#This Row],[Date]]), ,MONTH(Table1[[#This Row],[Date]]))</f>
        <v>0</v>
      </c>
      <c r="K4396" s="19">
        <f>Table1[[#This Row],[Final Meter Reading (km) ]]-Table1[[#This Row],[Initial Meter Reading (km) ]]</f>
        <v>0</v>
      </c>
      <c r="M4396" s="174">
        <f>IF(ISBLANK(Table1[[#This Row],[Fuel Used (in liters)]]),,Table1[[#This Row],[Distance Travelled (km)]]/Table1[[#This Row],[Fuel Used (in liters)]])</f>
        <v>0</v>
      </c>
    </row>
    <row r="4397" spans="2:13">
      <c r="B4397">
        <f>IF(ISBLANK(Table1[[#This Row],[Date]]), ,MONTH(Table1[[#This Row],[Date]]))</f>
        <v>0</v>
      </c>
      <c r="K4397" s="19">
        <f>Table1[[#This Row],[Final Meter Reading (km) ]]-Table1[[#This Row],[Initial Meter Reading (km) ]]</f>
        <v>0</v>
      </c>
      <c r="M4397" s="174">
        <f>IF(ISBLANK(Table1[[#This Row],[Fuel Used (in liters)]]),,Table1[[#This Row],[Distance Travelled (km)]]/Table1[[#This Row],[Fuel Used (in liters)]])</f>
        <v>0</v>
      </c>
    </row>
    <row r="4398" spans="2:13">
      <c r="B4398">
        <f>IF(ISBLANK(Table1[[#This Row],[Date]]), ,MONTH(Table1[[#This Row],[Date]]))</f>
        <v>0</v>
      </c>
      <c r="K4398" s="19">
        <f>Table1[[#This Row],[Final Meter Reading (km) ]]-Table1[[#This Row],[Initial Meter Reading (km) ]]</f>
        <v>0</v>
      </c>
      <c r="M4398" s="174">
        <f>IF(ISBLANK(Table1[[#This Row],[Fuel Used (in liters)]]),,Table1[[#This Row],[Distance Travelled (km)]]/Table1[[#This Row],[Fuel Used (in liters)]])</f>
        <v>0</v>
      </c>
    </row>
    <row r="4399" spans="2:13">
      <c r="B4399">
        <f>IF(ISBLANK(Table1[[#This Row],[Date]]), ,MONTH(Table1[[#This Row],[Date]]))</f>
        <v>0</v>
      </c>
      <c r="K4399" s="19">
        <f>Table1[[#This Row],[Final Meter Reading (km) ]]-Table1[[#This Row],[Initial Meter Reading (km) ]]</f>
        <v>0</v>
      </c>
      <c r="M4399" s="174">
        <f>IF(ISBLANK(Table1[[#This Row],[Fuel Used (in liters)]]),,Table1[[#This Row],[Distance Travelled (km)]]/Table1[[#This Row],[Fuel Used (in liters)]])</f>
        <v>0</v>
      </c>
    </row>
    <row r="4400" spans="2:13">
      <c r="B4400">
        <f>IF(ISBLANK(Table1[[#This Row],[Date]]), ,MONTH(Table1[[#This Row],[Date]]))</f>
        <v>0</v>
      </c>
      <c r="K4400" s="19">
        <f>Table1[[#This Row],[Final Meter Reading (km) ]]-Table1[[#This Row],[Initial Meter Reading (km) ]]</f>
        <v>0</v>
      </c>
      <c r="M4400" s="174">
        <f>IF(ISBLANK(Table1[[#This Row],[Fuel Used (in liters)]]),,Table1[[#This Row],[Distance Travelled (km)]]/Table1[[#This Row],[Fuel Used (in liters)]])</f>
        <v>0</v>
      </c>
    </row>
    <row r="4401" spans="2:13">
      <c r="B4401">
        <f>IF(ISBLANK(Table1[[#This Row],[Date]]), ,MONTH(Table1[[#This Row],[Date]]))</f>
        <v>0</v>
      </c>
      <c r="K4401" s="19">
        <f>Table1[[#This Row],[Final Meter Reading (km) ]]-Table1[[#This Row],[Initial Meter Reading (km) ]]</f>
        <v>0</v>
      </c>
      <c r="M4401" s="174">
        <f>IF(ISBLANK(Table1[[#This Row],[Fuel Used (in liters)]]),,Table1[[#This Row],[Distance Travelled (km)]]/Table1[[#This Row],[Fuel Used (in liters)]])</f>
        <v>0</v>
      </c>
    </row>
    <row r="4402" spans="2:13">
      <c r="B4402">
        <f>IF(ISBLANK(Table1[[#This Row],[Date]]), ,MONTH(Table1[[#This Row],[Date]]))</f>
        <v>0</v>
      </c>
      <c r="K4402" s="19">
        <f>Table1[[#This Row],[Final Meter Reading (km) ]]-Table1[[#This Row],[Initial Meter Reading (km) ]]</f>
        <v>0</v>
      </c>
      <c r="M4402" s="174">
        <f>IF(ISBLANK(Table1[[#This Row],[Fuel Used (in liters)]]),,Table1[[#This Row],[Distance Travelled (km)]]/Table1[[#This Row],[Fuel Used (in liters)]])</f>
        <v>0</v>
      </c>
    </row>
    <row r="4403" spans="2:13">
      <c r="B4403">
        <f>IF(ISBLANK(Table1[[#This Row],[Date]]), ,MONTH(Table1[[#This Row],[Date]]))</f>
        <v>0</v>
      </c>
      <c r="K4403" s="19">
        <f>Table1[[#This Row],[Final Meter Reading (km) ]]-Table1[[#This Row],[Initial Meter Reading (km) ]]</f>
        <v>0</v>
      </c>
      <c r="M4403" s="174">
        <f>IF(ISBLANK(Table1[[#This Row],[Fuel Used (in liters)]]),,Table1[[#This Row],[Distance Travelled (km)]]/Table1[[#This Row],[Fuel Used (in liters)]])</f>
        <v>0</v>
      </c>
    </row>
    <row r="4404" spans="2:13">
      <c r="B4404">
        <f>IF(ISBLANK(Table1[[#This Row],[Date]]), ,MONTH(Table1[[#This Row],[Date]]))</f>
        <v>0</v>
      </c>
      <c r="K4404" s="19">
        <f>Table1[[#This Row],[Final Meter Reading (km) ]]-Table1[[#This Row],[Initial Meter Reading (km) ]]</f>
        <v>0</v>
      </c>
      <c r="M4404" s="174">
        <f>IF(ISBLANK(Table1[[#This Row],[Fuel Used (in liters)]]),,Table1[[#This Row],[Distance Travelled (km)]]/Table1[[#This Row],[Fuel Used (in liters)]])</f>
        <v>0</v>
      </c>
    </row>
    <row r="4405" spans="2:13">
      <c r="B4405">
        <f>IF(ISBLANK(Table1[[#This Row],[Date]]), ,MONTH(Table1[[#This Row],[Date]]))</f>
        <v>0</v>
      </c>
      <c r="K4405" s="19">
        <f>Table1[[#This Row],[Final Meter Reading (km) ]]-Table1[[#This Row],[Initial Meter Reading (km) ]]</f>
        <v>0</v>
      </c>
      <c r="M4405" s="174">
        <f>IF(ISBLANK(Table1[[#This Row],[Fuel Used (in liters)]]),,Table1[[#This Row],[Distance Travelled (km)]]/Table1[[#This Row],[Fuel Used (in liters)]])</f>
        <v>0</v>
      </c>
    </row>
    <row r="4406" spans="2:13">
      <c r="B4406">
        <f>IF(ISBLANK(Table1[[#This Row],[Date]]), ,MONTH(Table1[[#This Row],[Date]]))</f>
        <v>0</v>
      </c>
      <c r="K4406" s="19">
        <f>Table1[[#This Row],[Final Meter Reading (km) ]]-Table1[[#This Row],[Initial Meter Reading (km) ]]</f>
        <v>0</v>
      </c>
      <c r="M4406" s="174">
        <f>IF(ISBLANK(Table1[[#This Row],[Fuel Used (in liters)]]),,Table1[[#This Row],[Distance Travelled (km)]]/Table1[[#This Row],[Fuel Used (in liters)]])</f>
        <v>0</v>
      </c>
    </row>
    <row r="4407" spans="2:13">
      <c r="B4407">
        <f>IF(ISBLANK(Table1[[#This Row],[Date]]), ,MONTH(Table1[[#This Row],[Date]]))</f>
        <v>0</v>
      </c>
      <c r="K4407" s="19">
        <f>Table1[[#This Row],[Final Meter Reading (km) ]]-Table1[[#This Row],[Initial Meter Reading (km) ]]</f>
        <v>0</v>
      </c>
      <c r="M4407" s="174">
        <f>IF(ISBLANK(Table1[[#This Row],[Fuel Used (in liters)]]),,Table1[[#This Row],[Distance Travelled (km)]]/Table1[[#This Row],[Fuel Used (in liters)]])</f>
        <v>0</v>
      </c>
    </row>
    <row r="4408" spans="2:13">
      <c r="B4408">
        <f>IF(ISBLANK(Table1[[#This Row],[Date]]), ,MONTH(Table1[[#This Row],[Date]]))</f>
        <v>0</v>
      </c>
      <c r="K4408" s="19">
        <f>Table1[[#This Row],[Final Meter Reading (km) ]]-Table1[[#This Row],[Initial Meter Reading (km) ]]</f>
        <v>0</v>
      </c>
      <c r="M4408" s="174">
        <f>IF(ISBLANK(Table1[[#This Row],[Fuel Used (in liters)]]),,Table1[[#This Row],[Distance Travelled (km)]]/Table1[[#This Row],[Fuel Used (in liters)]])</f>
        <v>0</v>
      </c>
    </row>
    <row r="4409" spans="2:13">
      <c r="B4409">
        <f>IF(ISBLANK(Table1[[#This Row],[Date]]), ,MONTH(Table1[[#This Row],[Date]]))</f>
        <v>0</v>
      </c>
      <c r="K4409" s="19">
        <f>Table1[[#This Row],[Final Meter Reading (km) ]]-Table1[[#This Row],[Initial Meter Reading (km) ]]</f>
        <v>0</v>
      </c>
      <c r="M4409" s="174">
        <f>IF(ISBLANK(Table1[[#This Row],[Fuel Used (in liters)]]),,Table1[[#This Row],[Distance Travelled (km)]]/Table1[[#This Row],[Fuel Used (in liters)]])</f>
        <v>0</v>
      </c>
    </row>
    <row r="4410" spans="2:13">
      <c r="B4410">
        <f>IF(ISBLANK(Table1[[#This Row],[Date]]), ,MONTH(Table1[[#This Row],[Date]]))</f>
        <v>0</v>
      </c>
      <c r="K4410" s="19">
        <f>Table1[[#This Row],[Final Meter Reading (km) ]]-Table1[[#This Row],[Initial Meter Reading (km) ]]</f>
        <v>0</v>
      </c>
      <c r="M4410" s="174">
        <f>IF(ISBLANK(Table1[[#This Row],[Fuel Used (in liters)]]),,Table1[[#This Row],[Distance Travelled (km)]]/Table1[[#This Row],[Fuel Used (in liters)]])</f>
        <v>0</v>
      </c>
    </row>
    <row r="4411" spans="2:13">
      <c r="B4411">
        <f>IF(ISBLANK(Table1[[#This Row],[Date]]), ,MONTH(Table1[[#This Row],[Date]]))</f>
        <v>0</v>
      </c>
      <c r="K4411" s="19">
        <f>Table1[[#This Row],[Final Meter Reading (km) ]]-Table1[[#This Row],[Initial Meter Reading (km) ]]</f>
        <v>0</v>
      </c>
      <c r="M4411" s="174">
        <f>IF(ISBLANK(Table1[[#This Row],[Fuel Used (in liters)]]),,Table1[[#This Row],[Distance Travelled (km)]]/Table1[[#This Row],[Fuel Used (in liters)]])</f>
        <v>0</v>
      </c>
    </row>
    <row r="4412" spans="2:13">
      <c r="B4412">
        <f>IF(ISBLANK(Table1[[#This Row],[Date]]), ,MONTH(Table1[[#This Row],[Date]]))</f>
        <v>0</v>
      </c>
      <c r="K4412" s="19">
        <f>Table1[[#This Row],[Final Meter Reading (km) ]]-Table1[[#This Row],[Initial Meter Reading (km) ]]</f>
        <v>0</v>
      </c>
      <c r="M4412" s="174">
        <f>IF(ISBLANK(Table1[[#This Row],[Fuel Used (in liters)]]),,Table1[[#This Row],[Distance Travelled (km)]]/Table1[[#This Row],[Fuel Used (in liters)]])</f>
        <v>0</v>
      </c>
    </row>
    <row r="4413" spans="2:13">
      <c r="B4413">
        <f>IF(ISBLANK(Table1[[#This Row],[Date]]), ,MONTH(Table1[[#This Row],[Date]]))</f>
        <v>0</v>
      </c>
      <c r="K4413" s="19">
        <f>Table1[[#This Row],[Final Meter Reading (km) ]]-Table1[[#This Row],[Initial Meter Reading (km) ]]</f>
        <v>0</v>
      </c>
      <c r="M4413" s="174">
        <f>IF(ISBLANK(Table1[[#This Row],[Fuel Used (in liters)]]),,Table1[[#This Row],[Distance Travelled (km)]]/Table1[[#This Row],[Fuel Used (in liters)]])</f>
        <v>0</v>
      </c>
    </row>
    <row r="4414" spans="2:13">
      <c r="B4414">
        <f>IF(ISBLANK(Table1[[#This Row],[Date]]), ,MONTH(Table1[[#This Row],[Date]]))</f>
        <v>0</v>
      </c>
      <c r="K4414" s="19">
        <f>Table1[[#This Row],[Final Meter Reading (km) ]]-Table1[[#This Row],[Initial Meter Reading (km) ]]</f>
        <v>0</v>
      </c>
      <c r="M4414" s="174">
        <f>IF(ISBLANK(Table1[[#This Row],[Fuel Used (in liters)]]),,Table1[[#This Row],[Distance Travelled (km)]]/Table1[[#This Row],[Fuel Used (in liters)]])</f>
        <v>0</v>
      </c>
    </row>
    <row r="4415" spans="2:13">
      <c r="B4415">
        <f>IF(ISBLANK(Table1[[#This Row],[Date]]), ,MONTH(Table1[[#This Row],[Date]]))</f>
        <v>0</v>
      </c>
      <c r="K4415" s="19">
        <f>Table1[[#This Row],[Final Meter Reading (km) ]]-Table1[[#This Row],[Initial Meter Reading (km) ]]</f>
        <v>0</v>
      </c>
      <c r="M4415" s="174">
        <f>IF(ISBLANK(Table1[[#This Row],[Fuel Used (in liters)]]),,Table1[[#This Row],[Distance Travelled (km)]]/Table1[[#This Row],[Fuel Used (in liters)]])</f>
        <v>0</v>
      </c>
    </row>
    <row r="4416" spans="2:13">
      <c r="B4416">
        <f>IF(ISBLANK(Table1[[#This Row],[Date]]), ,MONTH(Table1[[#This Row],[Date]]))</f>
        <v>0</v>
      </c>
      <c r="K4416" s="19">
        <f>Table1[[#This Row],[Final Meter Reading (km) ]]-Table1[[#This Row],[Initial Meter Reading (km) ]]</f>
        <v>0</v>
      </c>
      <c r="M4416" s="174">
        <f>IF(ISBLANK(Table1[[#This Row],[Fuel Used (in liters)]]),,Table1[[#This Row],[Distance Travelled (km)]]/Table1[[#This Row],[Fuel Used (in liters)]])</f>
        <v>0</v>
      </c>
    </row>
    <row r="4417" spans="2:13">
      <c r="B4417">
        <f>IF(ISBLANK(Table1[[#This Row],[Date]]), ,MONTH(Table1[[#This Row],[Date]]))</f>
        <v>0</v>
      </c>
      <c r="K4417" s="19">
        <f>Table1[[#This Row],[Final Meter Reading (km) ]]-Table1[[#This Row],[Initial Meter Reading (km) ]]</f>
        <v>0</v>
      </c>
      <c r="M4417" s="174">
        <f>IF(ISBLANK(Table1[[#This Row],[Fuel Used (in liters)]]),,Table1[[#This Row],[Distance Travelled (km)]]/Table1[[#This Row],[Fuel Used (in liters)]])</f>
        <v>0</v>
      </c>
    </row>
    <row r="4418" spans="2:13">
      <c r="B4418">
        <f>IF(ISBLANK(Table1[[#This Row],[Date]]), ,MONTH(Table1[[#This Row],[Date]]))</f>
        <v>0</v>
      </c>
      <c r="K4418" s="19">
        <f>Table1[[#This Row],[Final Meter Reading (km) ]]-Table1[[#This Row],[Initial Meter Reading (km) ]]</f>
        <v>0</v>
      </c>
      <c r="M4418" s="174">
        <f>IF(ISBLANK(Table1[[#This Row],[Fuel Used (in liters)]]),,Table1[[#This Row],[Distance Travelled (km)]]/Table1[[#This Row],[Fuel Used (in liters)]])</f>
        <v>0</v>
      </c>
    </row>
    <row r="4419" spans="2:13">
      <c r="B4419">
        <f>IF(ISBLANK(Table1[[#This Row],[Date]]), ,MONTH(Table1[[#This Row],[Date]]))</f>
        <v>0</v>
      </c>
      <c r="K4419" s="19">
        <f>Table1[[#This Row],[Final Meter Reading (km) ]]-Table1[[#This Row],[Initial Meter Reading (km) ]]</f>
        <v>0</v>
      </c>
      <c r="M4419" s="174">
        <f>IF(ISBLANK(Table1[[#This Row],[Fuel Used (in liters)]]),,Table1[[#This Row],[Distance Travelled (km)]]/Table1[[#This Row],[Fuel Used (in liters)]])</f>
        <v>0</v>
      </c>
    </row>
    <row r="4420" spans="2:13">
      <c r="B4420">
        <f>IF(ISBLANK(Table1[[#This Row],[Date]]), ,MONTH(Table1[[#This Row],[Date]]))</f>
        <v>0</v>
      </c>
      <c r="K4420" s="19">
        <f>Table1[[#This Row],[Final Meter Reading (km) ]]-Table1[[#This Row],[Initial Meter Reading (km) ]]</f>
        <v>0</v>
      </c>
      <c r="M4420" s="174">
        <f>IF(ISBLANK(Table1[[#This Row],[Fuel Used (in liters)]]),,Table1[[#This Row],[Distance Travelled (km)]]/Table1[[#This Row],[Fuel Used (in liters)]])</f>
        <v>0</v>
      </c>
    </row>
    <row r="4421" spans="2:13">
      <c r="B4421">
        <f>IF(ISBLANK(Table1[[#This Row],[Date]]), ,MONTH(Table1[[#This Row],[Date]]))</f>
        <v>0</v>
      </c>
      <c r="K4421" s="19">
        <f>Table1[[#This Row],[Final Meter Reading (km) ]]-Table1[[#This Row],[Initial Meter Reading (km) ]]</f>
        <v>0</v>
      </c>
      <c r="M4421" s="174">
        <f>IF(ISBLANK(Table1[[#This Row],[Fuel Used (in liters)]]),,Table1[[#This Row],[Distance Travelled (km)]]/Table1[[#This Row],[Fuel Used (in liters)]])</f>
        <v>0</v>
      </c>
    </row>
    <row r="4422" spans="2:13">
      <c r="B4422">
        <f>IF(ISBLANK(Table1[[#This Row],[Date]]), ,MONTH(Table1[[#This Row],[Date]]))</f>
        <v>0</v>
      </c>
      <c r="K4422" s="19">
        <f>Table1[[#This Row],[Final Meter Reading (km) ]]-Table1[[#This Row],[Initial Meter Reading (km) ]]</f>
        <v>0</v>
      </c>
      <c r="M4422" s="174">
        <f>IF(ISBLANK(Table1[[#This Row],[Fuel Used (in liters)]]),,Table1[[#This Row],[Distance Travelled (km)]]/Table1[[#This Row],[Fuel Used (in liters)]])</f>
        <v>0</v>
      </c>
    </row>
    <row r="4423" spans="2:13">
      <c r="B4423">
        <f>IF(ISBLANK(Table1[[#This Row],[Date]]), ,MONTH(Table1[[#This Row],[Date]]))</f>
        <v>0</v>
      </c>
      <c r="K4423" s="19">
        <f>Table1[[#This Row],[Final Meter Reading (km) ]]-Table1[[#This Row],[Initial Meter Reading (km) ]]</f>
        <v>0</v>
      </c>
      <c r="M4423" s="174">
        <f>IF(ISBLANK(Table1[[#This Row],[Fuel Used (in liters)]]),,Table1[[#This Row],[Distance Travelled (km)]]/Table1[[#This Row],[Fuel Used (in liters)]])</f>
        <v>0</v>
      </c>
    </row>
    <row r="4424" spans="2:13">
      <c r="B4424">
        <f>IF(ISBLANK(Table1[[#This Row],[Date]]), ,MONTH(Table1[[#This Row],[Date]]))</f>
        <v>0</v>
      </c>
      <c r="K4424" s="19">
        <f>Table1[[#This Row],[Final Meter Reading (km) ]]-Table1[[#This Row],[Initial Meter Reading (km) ]]</f>
        <v>0</v>
      </c>
      <c r="M4424" s="174">
        <f>IF(ISBLANK(Table1[[#This Row],[Fuel Used (in liters)]]),,Table1[[#This Row],[Distance Travelled (km)]]/Table1[[#This Row],[Fuel Used (in liters)]])</f>
        <v>0</v>
      </c>
    </row>
    <row r="4425" spans="2:13">
      <c r="B4425">
        <f>IF(ISBLANK(Table1[[#This Row],[Date]]), ,MONTH(Table1[[#This Row],[Date]]))</f>
        <v>0</v>
      </c>
      <c r="K4425" s="19">
        <f>Table1[[#This Row],[Final Meter Reading (km) ]]-Table1[[#This Row],[Initial Meter Reading (km) ]]</f>
        <v>0</v>
      </c>
      <c r="M4425" s="174">
        <f>IF(ISBLANK(Table1[[#This Row],[Fuel Used (in liters)]]),,Table1[[#This Row],[Distance Travelled (km)]]/Table1[[#This Row],[Fuel Used (in liters)]])</f>
        <v>0</v>
      </c>
    </row>
    <row r="4426" spans="2:13">
      <c r="B4426">
        <f>IF(ISBLANK(Table1[[#This Row],[Date]]), ,MONTH(Table1[[#This Row],[Date]]))</f>
        <v>0</v>
      </c>
      <c r="K4426" s="19">
        <f>Table1[[#This Row],[Final Meter Reading (km) ]]-Table1[[#This Row],[Initial Meter Reading (km) ]]</f>
        <v>0</v>
      </c>
      <c r="M4426" s="174">
        <f>IF(ISBLANK(Table1[[#This Row],[Fuel Used (in liters)]]),,Table1[[#This Row],[Distance Travelled (km)]]/Table1[[#This Row],[Fuel Used (in liters)]])</f>
        <v>0</v>
      </c>
    </row>
    <row r="4427" spans="2:13">
      <c r="B4427">
        <f>IF(ISBLANK(Table1[[#This Row],[Date]]), ,MONTH(Table1[[#This Row],[Date]]))</f>
        <v>0</v>
      </c>
      <c r="K4427" s="19">
        <f>Table1[[#This Row],[Final Meter Reading (km) ]]-Table1[[#This Row],[Initial Meter Reading (km) ]]</f>
        <v>0</v>
      </c>
      <c r="M4427" s="174">
        <f>IF(ISBLANK(Table1[[#This Row],[Fuel Used (in liters)]]),,Table1[[#This Row],[Distance Travelled (km)]]/Table1[[#This Row],[Fuel Used (in liters)]])</f>
        <v>0</v>
      </c>
    </row>
    <row r="4428" spans="2:13">
      <c r="B4428">
        <f>IF(ISBLANK(Table1[[#This Row],[Date]]), ,MONTH(Table1[[#This Row],[Date]]))</f>
        <v>0</v>
      </c>
      <c r="K4428" s="19">
        <f>Table1[[#This Row],[Final Meter Reading (km) ]]-Table1[[#This Row],[Initial Meter Reading (km) ]]</f>
        <v>0</v>
      </c>
      <c r="M4428" s="174">
        <f>IF(ISBLANK(Table1[[#This Row],[Fuel Used (in liters)]]),,Table1[[#This Row],[Distance Travelled (km)]]/Table1[[#This Row],[Fuel Used (in liters)]])</f>
        <v>0</v>
      </c>
    </row>
    <row r="4429" spans="2:13">
      <c r="B4429">
        <f>IF(ISBLANK(Table1[[#This Row],[Date]]), ,MONTH(Table1[[#This Row],[Date]]))</f>
        <v>0</v>
      </c>
      <c r="K4429" s="19">
        <f>Table1[[#This Row],[Final Meter Reading (km) ]]-Table1[[#This Row],[Initial Meter Reading (km) ]]</f>
        <v>0</v>
      </c>
      <c r="M4429" s="174">
        <f>IF(ISBLANK(Table1[[#This Row],[Fuel Used (in liters)]]),,Table1[[#This Row],[Distance Travelled (km)]]/Table1[[#This Row],[Fuel Used (in liters)]])</f>
        <v>0</v>
      </c>
    </row>
    <row r="4430" spans="2:13">
      <c r="B4430">
        <f>IF(ISBLANK(Table1[[#This Row],[Date]]), ,MONTH(Table1[[#This Row],[Date]]))</f>
        <v>0</v>
      </c>
      <c r="K4430" s="19">
        <f>Table1[[#This Row],[Final Meter Reading (km) ]]-Table1[[#This Row],[Initial Meter Reading (km) ]]</f>
        <v>0</v>
      </c>
      <c r="M4430" s="174">
        <f>IF(ISBLANK(Table1[[#This Row],[Fuel Used (in liters)]]),,Table1[[#This Row],[Distance Travelled (km)]]/Table1[[#This Row],[Fuel Used (in liters)]])</f>
        <v>0</v>
      </c>
    </row>
    <row r="4431" spans="2:13">
      <c r="B4431">
        <f>IF(ISBLANK(Table1[[#This Row],[Date]]), ,MONTH(Table1[[#This Row],[Date]]))</f>
        <v>0</v>
      </c>
      <c r="K4431" s="19">
        <f>Table1[[#This Row],[Final Meter Reading (km) ]]-Table1[[#This Row],[Initial Meter Reading (km) ]]</f>
        <v>0</v>
      </c>
      <c r="M4431" s="174">
        <f>IF(ISBLANK(Table1[[#This Row],[Fuel Used (in liters)]]),,Table1[[#This Row],[Distance Travelled (km)]]/Table1[[#This Row],[Fuel Used (in liters)]])</f>
        <v>0</v>
      </c>
    </row>
    <row r="4432" spans="2:13">
      <c r="B4432">
        <f>IF(ISBLANK(Table1[[#This Row],[Date]]), ,MONTH(Table1[[#This Row],[Date]]))</f>
        <v>0</v>
      </c>
      <c r="K4432" s="19">
        <f>Table1[[#This Row],[Final Meter Reading (km) ]]-Table1[[#This Row],[Initial Meter Reading (km) ]]</f>
        <v>0</v>
      </c>
      <c r="M4432" s="174">
        <f>IF(ISBLANK(Table1[[#This Row],[Fuel Used (in liters)]]),,Table1[[#This Row],[Distance Travelled (km)]]/Table1[[#This Row],[Fuel Used (in liters)]])</f>
        <v>0</v>
      </c>
    </row>
    <row r="4433" spans="2:13">
      <c r="B4433">
        <f>IF(ISBLANK(Table1[[#This Row],[Date]]), ,MONTH(Table1[[#This Row],[Date]]))</f>
        <v>0</v>
      </c>
      <c r="K4433" s="19">
        <f>Table1[[#This Row],[Final Meter Reading (km) ]]-Table1[[#This Row],[Initial Meter Reading (km) ]]</f>
        <v>0</v>
      </c>
      <c r="M4433" s="174">
        <f>IF(ISBLANK(Table1[[#This Row],[Fuel Used (in liters)]]),,Table1[[#This Row],[Distance Travelled (km)]]/Table1[[#This Row],[Fuel Used (in liters)]])</f>
        <v>0</v>
      </c>
    </row>
    <row r="4434" spans="2:13">
      <c r="B4434">
        <f>IF(ISBLANK(Table1[[#This Row],[Date]]), ,MONTH(Table1[[#This Row],[Date]]))</f>
        <v>0</v>
      </c>
      <c r="K4434" s="19">
        <f>Table1[[#This Row],[Final Meter Reading (km) ]]-Table1[[#This Row],[Initial Meter Reading (km) ]]</f>
        <v>0</v>
      </c>
      <c r="M4434" s="174">
        <f>IF(ISBLANK(Table1[[#This Row],[Fuel Used (in liters)]]),,Table1[[#This Row],[Distance Travelled (km)]]/Table1[[#This Row],[Fuel Used (in liters)]])</f>
        <v>0</v>
      </c>
    </row>
    <row r="4435" spans="2:13">
      <c r="B4435">
        <f>IF(ISBLANK(Table1[[#This Row],[Date]]), ,MONTH(Table1[[#This Row],[Date]]))</f>
        <v>0</v>
      </c>
      <c r="K4435" s="19">
        <f>Table1[[#This Row],[Final Meter Reading (km) ]]-Table1[[#This Row],[Initial Meter Reading (km) ]]</f>
        <v>0</v>
      </c>
      <c r="M4435" s="174">
        <f>IF(ISBLANK(Table1[[#This Row],[Fuel Used (in liters)]]),,Table1[[#This Row],[Distance Travelled (km)]]/Table1[[#This Row],[Fuel Used (in liters)]])</f>
        <v>0</v>
      </c>
    </row>
    <row r="4436" spans="2:13">
      <c r="B4436">
        <f>IF(ISBLANK(Table1[[#This Row],[Date]]), ,MONTH(Table1[[#This Row],[Date]]))</f>
        <v>0</v>
      </c>
      <c r="K4436" s="19">
        <f>Table1[[#This Row],[Final Meter Reading (km) ]]-Table1[[#This Row],[Initial Meter Reading (km) ]]</f>
        <v>0</v>
      </c>
      <c r="M4436" s="174">
        <f>IF(ISBLANK(Table1[[#This Row],[Fuel Used (in liters)]]),,Table1[[#This Row],[Distance Travelled (km)]]/Table1[[#This Row],[Fuel Used (in liters)]])</f>
        <v>0</v>
      </c>
    </row>
    <row r="4437" spans="2:13">
      <c r="B4437">
        <f>IF(ISBLANK(Table1[[#This Row],[Date]]), ,MONTH(Table1[[#This Row],[Date]]))</f>
        <v>0</v>
      </c>
      <c r="K4437" s="19">
        <f>Table1[[#This Row],[Final Meter Reading (km) ]]-Table1[[#This Row],[Initial Meter Reading (km) ]]</f>
        <v>0</v>
      </c>
      <c r="M4437" s="174">
        <f>IF(ISBLANK(Table1[[#This Row],[Fuel Used (in liters)]]),,Table1[[#This Row],[Distance Travelled (km)]]/Table1[[#This Row],[Fuel Used (in liters)]])</f>
        <v>0</v>
      </c>
    </row>
    <row r="4438" spans="2:13">
      <c r="B4438">
        <f>IF(ISBLANK(Table1[[#This Row],[Date]]), ,MONTH(Table1[[#This Row],[Date]]))</f>
        <v>0</v>
      </c>
      <c r="K4438" s="19">
        <f>Table1[[#This Row],[Final Meter Reading (km) ]]-Table1[[#This Row],[Initial Meter Reading (km) ]]</f>
        <v>0</v>
      </c>
      <c r="M4438" s="174">
        <f>IF(ISBLANK(Table1[[#This Row],[Fuel Used (in liters)]]),,Table1[[#This Row],[Distance Travelled (km)]]/Table1[[#This Row],[Fuel Used (in liters)]])</f>
        <v>0</v>
      </c>
    </row>
    <row r="4439" spans="2:13">
      <c r="B4439">
        <f>IF(ISBLANK(Table1[[#This Row],[Date]]), ,MONTH(Table1[[#This Row],[Date]]))</f>
        <v>0</v>
      </c>
      <c r="K4439" s="19">
        <f>Table1[[#This Row],[Final Meter Reading (km) ]]-Table1[[#This Row],[Initial Meter Reading (km) ]]</f>
        <v>0</v>
      </c>
      <c r="M4439" s="174">
        <f>IF(ISBLANK(Table1[[#This Row],[Fuel Used (in liters)]]),,Table1[[#This Row],[Distance Travelled (km)]]/Table1[[#This Row],[Fuel Used (in liters)]])</f>
        <v>0</v>
      </c>
    </row>
    <row r="4440" spans="2:13">
      <c r="B4440">
        <f>IF(ISBLANK(Table1[[#This Row],[Date]]), ,MONTH(Table1[[#This Row],[Date]]))</f>
        <v>0</v>
      </c>
      <c r="K4440" s="19">
        <f>Table1[[#This Row],[Final Meter Reading (km) ]]-Table1[[#This Row],[Initial Meter Reading (km) ]]</f>
        <v>0</v>
      </c>
      <c r="M4440" s="174">
        <f>IF(ISBLANK(Table1[[#This Row],[Fuel Used (in liters)]]),,Table1[[#This Row],[Distance Travelled (km)]]/Table1[[#This Row],[Fuel Used (in liters)]])</f>
        <v>0</v>
      </c>
    </row>
    <row r="4441" spans="2:13">
      <c r="B4441">
        <f>IF(ISBLANK(Table1[[#This Row],[Date]]), ,MONTH(Table1[[#This Row],[Date]]))</f>
        <v>0</v>
      </c>
      <c r="K4441" s="19">
        <f>Table1[[#This Row],[Final Meter Reading (km) ]]-Table1[[#This Row],[Initial Meter Reading (km) ]]</f>
        <v>0</v>
      </c>
      <c r="M4441" s="174">
        <f>IF(ISBLANK(Table1[[#This Row],[Fuel Used (in liters)]]),,Table1[[#This Row],[Distance Travelled (km)]]/Table1[[#This Row],[Fuel Used (in liters)]])</f>
        <v>0</v>
      </c>
    </row>
    <row r="4442" spans="2:13">
      <c r="B4442">
        <f>IF(ISBLANK(Table1[[#This Row],[Date]]), ,MONTH(Table1[[#This Row],[Date]]))</f>
        <v>0</v>
      </c>
      <c r="K4442" s="19">
        <f>Table1[[#This Row],[Final Meter Reading (km) ]]-Table1[[#This Row],[Initial Meter Reading (km) ]]</f>
        <v>0</v>
      </c>
      <c r="M4442" s="174">
        <f>IF(ISBLANK(Table1[[#This Row],[Fuel Used (in liters)]]),,Table1[[#This Row],[Distance Travelled (km)]]/Table1[[#This Row],[Fuel Used (in liters)]])</f>
        <v>0</v>
      </c>
    </row>
    <row r="4443" spans="2:13">
      <c r="B4443">
        <f>IF(ISBLANK(Table1[[#This Row],[Date]]), ,MONTH(Table1[[#This Row],[Date]]))</f>
        <v>0</v>
      </c>
      <c r="K4443" s="19">
        <f>Table1[[#This Row],[Final Meter Reading (km) ]]-Table1[[#This Row],[Initial Meter Reading (km) ]]</f>
        <v>0</v>
      </c>
      <c r="M4443" s="174">
        <f>IF(ISBLANK(Table1[[#This Row],[Fuel Used (in liters)]]),,Table1[[#This Row],[Distance Travelled (km)]]/Table1[[#This Row],[Fuel Used (in liters)]])</f>
        <v>0</v>
      </c>
    </row>
    <row r="4444" spans="2:13">
      <c r="B4444">
        <f>IF(ISBLANK(Table1[[#This Row],[Date]]), ,MONTH(Table1[[#This Row],[Date]]))</f>
        <v>0</v>
      </c>
      <c r="K4444" s="19">
        <f>Table1[[#This Row],[Final Meter Reading (km) ]]-Table1[[#This Row],[Initial Meter Reading (km) ]]</f>
        <v>0</v>
      </c>
      <c r="M4444" s="174">
        <f>IF(ISBLANK(Table1[[#This Row],[Fuel Used (in liters)]]),,Table1[[#This Row],[Distance Travelled (km)]]/Table1[[#This Row],[Fuel Used (in liters)]])</f>
        <v>0</v>
      </c>
    </row>
    <row r="4445" spans="2:13">
      <c r="B4445">
        <f>IF(ISBLANK(Table1[[#This Row],[Date]]), ,MONTH(Table1[[#This Row],[Date]]))</f>
        <v>0</v>
      </c>
      <c r="K4445" s="19">
        <f>Table1[[#This Row],[Final Meter Reading (km) ]]-Table1[[#This Row],[Initial Meter Reading (km) ]]</f>
        <v>0</v>
      </c>
      <c r="M4445" s="174">
        <f>IF(ISBLANK(Table1[[#This Row],[Fuel Used (in liters)]]),,Table1[[#This Row],[Distance Travelled (km)]]/Table1[[#This Row],[Fuel Used (in liters)]])</f>
        <v>0</v>
      </c>
    </row>
    <row r="4446" spans="2:13">
      <c r="B4446">
        <f>IF(ISBLANK(Table1[[#This Row],[Date]]), ,MONTH(Table1[[#This Row],[Date]]))</f>
        <v>0</v>
      </c>
      <c r="K4446" s="19">
        <f>Table1[[#This Row],[Final Meter Reading (km) ]]-Table1[[#This Row],[Initial Meter Reading (km) ]]</f>
        <v>0</v>
      </c>
      <c r="M4446" s="174">
        <f>IF(ISBLANK(Table1[[#This Row],[Fuel Used (in liters)]]),,Table1[[#This Row],[Distance Travelled (km)]]/Table1[[#This Row],[Fuel Used (in liters)]])</f>
        <v>0</v>
      </c>
    </row>
    <row r="4447" spans="2:13">
      <c r="B4447">
        <f>IF(ISBLANK(Table1[[#This Row],[Date]]), ,MONTH(Table1[[#This Row],[Date]]))</f>
        <v>0</v>
      </c>
      <c r="K4447" s="19">
        <f>Table1[[#This Row],[Final Meter Reading (km) ]]-Table1[[#This Row],[Initial Meter Reading (km) ]]</f>
        <v>0</v>
      </c>
      <c r="M4447" s="174">
        <f>IF(ISBLANK(Table1[[#This Row],[Fuel Used (in liters)]]),,Table1[[#This Row],[Distance Travelled (km)]]/Table1[[#This Row],[Fuel Used (in liters)]])</f>
        <v>0</v>
      </c>
    </row>
    <row r="4448" spans="2:13">
      <c r="B4448">
        <f>IF(ISBLANK(Table1[[#This Row],[Date]]), ,MONTH(Table1[[#This Row],[Date]]))</f>
        <v>0</v>
      </c>
      <c r="K4448" s="19">
        <f>Table1[[#This Row],[Final Meter Reading (km) ]]-Table1[[#This Row],[Initial Meter Reading (km) ]]</f>
        <v>0</v>
      </c>
      <c r="M4448" s="174">
        <f>IF(ISBLANK(Table1[[#This Row],[Fuel Used (in liters)]]),,Table1[[#This Row],[Distance Travelled (km)]]/Table1[[#This Row],[Fuel Used (in liters)]])</f>
        <v>0</v>
      </c>
    </row>
    <row r="4449" spans="2:13">
      <c r="B4449">
        <f>IF(ISBLANK(Table1[[#This Row],[Date]]), ,MONTH(Table1[[#This Row],[Date]]))</f>
        <v>0</v>
      </c>
      <c r="K4449" s="19">
        <f>Table1[[#This Row],[Final Meter Reading (km) ]]-Table1[[#This Row],[Initial Meter Reading (km) ]]</f>
        <v>0</v>
      </c>
      <c r="M4449" s="174">
        <f>IF(ISBLANK(Table1[[#This Row],[Fuel Used (in liters)]]),,Table1[[#This Row],[Distance Travelled (km)]]/Table1[[#This Row],[Fuel Used (in liters)]])</f>
        <v>0</v>
      </c>
    </row>
    <row r="4450" spans="2:13">
      <c r="B4450">
        <f>IF(ISBLANK(Table1[[#This Row],[Date]]), ,MONTH(Table1[[#This Row],[Date]]))</f>
        <v>0</v>
      </c>
      <c r="K4450" s="19">
        <f>Table1[[#This Row],[Final Meter Reading (km) ]]-Table1[[#This Row],[Initial Meter Reading (km) ]]</f>
        <v>0</v>
      </c>
      <c r="M4450" s="174">
        <f>IF(ISBLANK(Table1[[#This Row],[Fuel Used (in liters)]]),,Table1[[#This Row],[Distance Travelled (km)]]/Table1[[#This Row],[Fuel Used (in liters)]])</f>
        <v>0</v>
      </c>
    </row>
    <row r="4451" spans="2:13">
      <c r="B4451">
        <f>IF(ISBLANK(Table1[[#This Row],[Date]]), ,MONTH(Table1[[#This Row],[Date]]))</f>
        <v>0</v>
      </c>
      <c r="K4451" s="19">
        <f>Table1[[#This Row],[Final Meter Reading (km) ]]-Table1[[#This Row],[Initial Meter Reading (km) ]]</f>
        <v>0</v>
      </c>
      <c r="M4451" s="174">
        <f>IF(ISBLANK(Table1[[#This Row],[Fuel Used (in liters)]]),,Table1[[#This Row],[Distance Travelled (km)]]/Table1[[#This Row],[Fuel Used (in liters)]])</f>
        <v>0</v>
      </c>
    </row>
    <row r="4452" spans="2:13">
      <c r="B4452">
        <f>IF(ISBLANK(Table1[[#This Row],[Date]]), ,MONTH(Table1[[#This Row],[Date]]))</f>
        <v>0</v>
      </c>
      <c r="K4452" s="19">
        <f>Table1[[#This Row],[Final Meter Reading (km) ]]-Table1[[#This Row],[Initial Meter Reading (km) ]]</f>
        <v>0</v>
      </c>
      <c r="M4452" s="174">
        <f>IF(ISBLANK(Table1[[#This Row],[Fuel Used (in liters)]]),,Table1[[#This Row],[Distance Travelled (km)]]/Table1[[#This Row],[Fuel Used (in liters)]])</f>
        <v>0</v>
      </c>
    </row>
    <row r="4453" spans="2:13">
      <c r="B4453">
        <f>IF(ISBLANK(Table1[[#This Row],[Date]]), ,MONTH(Table1[[#This Row],[Date]]))</f>
        <v>0</v>
      </c>
      <c r="K4453" s="19">
        <f>Table1[[#This Row],[Final Meter Reading (km) ]]-Table1[[#This Row],[Initial Meter Reading (km) ]]</f>
        <v>0</v>
      </c>
      <c r="M4453" s="174">
        <f>IF(ISBLANK(Table1[[#This Row],[Fuel Used (in liters)]]),,Table1[[#This Row],[Distance Travelled (km)]]/Table1[[#This Row],[Fuel Used (in liters)]])</f>
        <v>0</v>
      </c>
    </row>
    <row r="4454" spans="2:13">
      <c r="B4454">
        <f>IF(ISBLANK(Table1[[#This Row],[Date]]), ,MONTH(Table1[[#This Row],[Date]]))</f>
        <v>0</v>
      </c>
      <c r="K4454" s="19">
        <f>Table1[[#This Row],[Final Meter Reading (km) ]]-Table1[[#This Row],[Initial Meter Reading (km) ]]</f>
        <v>0</v>
      </c>
      <c r="M4454" s="174">
        <f>IF(ISBLANK(Table1[[#This Row],[Fuel Used (in liters)]]),,Table1[[#This Row],[Distance Travelled (km)]]/Table1[[#This Row],[Fuel Used (in liters)]])</f>
        <v>0</v>
      </c>
    </row>
    <row r="4455" spans="2:13">
      <c r="B4455">
        <f>IF(ISBLANK(Table1[[#This Row],[Date]]), ,MONTH(Table1[[#This Row],[Date]]))</f>
        <v>0</v>
      </c>
      <c r="K4455" s="19">
        <f>Table1[[#This Row],[Final Meter Reading (km) ]]-Table1[[#This Row],[Initial Meter Reading (km) ]]</f>
        <v>0</v>
      </c>
      <c r="M4455" s="174">
        <f>IF(ISBLANK(Table1[[#This Row],[Fuel Used (in liters)]]),,Table1[[#This Row],[Distance Travelled (km)]]/Table1[[#This Row],[Fuel Used (in liters)]])</f>
        <v>0</v>
      </c>
    </row>
    <row r="4456" spans="2:13">
      <c r="B4456">
        <f>IF(ISBLANK(Table1[[#This Row],[Date]]), ,MONTH(Table1[[#This Row],[Date]]))</f>
        <v>0</v>
      </c>
      <c r="K4456" s="19">
        <f>Table1[[#This Row],[Final Meter Reading (km) ]]-Table1[[#This Row],[Initial Meter Reading (km) ]]</f>
        <v>0</v>
      </c>
      <c r="M4456" s="174">
        <f>IF(ISBLANK(Table1[[#This Row],[Fuel Used (in liters)]]),,Table1[[#This Row],[Distance Travelled (km)]]/Table1[[#This Row],[Fuel Used (in liters)]])</f>
        <v>0</v>
      </c>
    </row>
    <row r="4457" spans="2:13">
      <c r="B4457">
        <f>IF(ISBLANK(Table1[[#This Row],[Date]]), ,MONTH(Table1[[#This Row],[Date]]))</f>
        <v>0</v>
      </c>
      <c r="K4457" s="19">
        <f>Table1[[#This Row],[Final Meter Reading (km) ]]-Table1[[#This Row],[Initial Meter Reading (km) ]]</f>
        <v>0</v>
      </c>
      <c r="M4457" s="174">
        <f>IF(ISBLANK(Table1[[#This Row],[Fuel Used (in liters)]]),,Table1[[#This Row],[Distance Travelled (km)]]/Table1[[#This Row],[Fuel Used (in liters)]])</f>
        <v>0</v>
      </c>
    </row>
    <row r="4458" spans="2:13">
      <c r="B4458">
        <f>IF(ISBLANK(Table1[[#This Row],[Date]]), ,MONTH(Table1[[#This Row],[Date]]))</f>
        <v>0</v>
      </c>
      <c r="K4458" s="19">
        <f>Table1[[#This Row],[Final Meter Reading (km) ]]-Table1[[#This Row],[Initial Meter Reading (km) ]]</f>
        <v>0</v>
      </c>
      <c r="M4458" s="174">
        <f>IF(ISBLANK(Table1[[#This Row],[Fuel Used (in liters)]]),,Table1[[#This Row],[Distance Travelled (km)]]/Table1[[#This Row],[Fuel Used (in liters)]])</f>
        <v>0</v>
      </c>
    </row>
    <row r="4459" spans="2:13">
      <c r="B4459">
        <f>IF(ISBLANK(Table1[[#This Row],[Date]]), ,MONTH(Table1[[#This Row],[Date]]))</f>
        <v>0</v>
      </c>
      <c r="K4459" s="19">
        <f>Table1[[#This Row],[Final Meter Reading (km) ]]-Table1[[#This Row],[Initial Meter Reading (km) ]]</f>
        <v>0</v>
      </c>
      <c r="M4459" s="174">
        <f>IF(ISBLANK(Table1[[#This Row],[Fuel Used (in liters)]]),,Table1[[#This Row],[Distance Travelled (km)]]/Table1[[#This Row],[Fuel Used (in liters)]])</f>
        <v>0</v>
      </c>
    </row>
    <row r="4460" spans="2:13">
      <c r="B4460">
        <f>IF(ISBLANK(Table1[[#This Row],[Date]]), ,MONTH(Table1[[#This Row],[Date]]))</f>
        <v>0</v>
      </c>
      <c r="K4460" s="19">
        <f>Table1[[#This Row],[Final Meter Reading (km) ]]-Table1[[#This Row],[Initial Meter Reading (km) ]]</f>
        <v>0</v>
      </c>
      <c r="M4460" s="174">
        <f>IF(ISBLANK(Table1[[#This Row],[Fuel Used (in liters)]]),,Table1[[#This Row],[Distance Travelled (km)]]/Table1[[#This Row],[Fuel Used (in liters)]])</f>
        <v>0</v>
      </c>
    </row>
    <row r="4461" spans="2:13">
      <c r="B4461">
        <f>IF(ISBLANK(Table1[[#This Row],[Date]]), ,MONTH(Table1[[#This Row],[Date]]))</f>
        <v>0</v>
      </c>
      <c r="K4461" s="19">
        <f>Table1[[#This Row],[Final Meter Reading (km) ]]-Table1[[#This Row],[Initial Meter Reading (km) ]]</f>
        <v>0</v>
      </c>
      <c r="M4461" s="174">
        <f>IF(ISBLANK(Table1[[#This Row],[Fuel Used (in liters)]]),,Table1[[#This Row],[Distance Travelled (km)]]/Table1[[#This Row],[Fuel Used (in liters)]])</f>
        <v>0</v>
      </c>
    </row>
    <row r="4462" spans="2:13">
      <c r="B4462">
        <f>IF(ISBLANK(Table1[[#This Row],[Date]]), ,MONTH(Table1[[#This Row],[Date]]))</f>
        <v>0</v>
      </c>
      <c r="K4462" s="19">
        <f>Table1[[#This Row],[Final Meter Reading (km) ]]-Table1[[#This Row],[Initial Meter Reading (km) ]]</f>
        <v>0</v>
      </c>
      <c r="M4462" s="174">
        <f>IF(ISBLANK(Table1[[#This Row],[Fuel Used (in liters)]]),,Table1[[#This Row],[Distance Travelled (km)]]/Table1[[#This Row],[Fuel Used (in liters)]])</f>
        <v>0</v>
      </c>
    </row>
    <row r="4463" spans="2:13">
      <c r="B4463">
        <f>IF(ISBLANK(Table1[[#This Row],[Date]]), ,MONTH(Table1[[#This Row],[Date]]))</f>
        <v>0</v>
      </c>
      <c r="K4463" s="19">
        <f>Table1[[#This Row],[Final Meter Reading (km) ]]-Table1[[#This Row],[Initial Meter Reading (km) ]]</f>
        <v>0</v>
      </c>
      <c r="M4463" s="174">
        <f>IF(ISBLANK(Table1[[#This Row],[Fuel Used (in liters)]]),,Table1[[#This Row],[Distance Travelled (km)]]/Table1[[#This Row],[Fuel Used (in liters)]])</f>
        <v>0</v>
      </c>
    </row>
    <row r="4464" spans="2:13">
      <c r="B4464">
        <f>IF(ISBLANK(Table1[[#This Row],[Date]]), ,MONTH(Table1[[#This Row],[Date]]))</f>
        <v>0</v>
      </c>
      <c r="K4464" s="19">
        <f>Table1[[#This Row],[Final Meter Reading (km) ]]-Table1[[#This Row],[Initial Meter Reading (km) ]]</f>
        <v>0</v>
      </c>
      <c r="M4464" s="174">
        <f>IF(ISBLANK(Table1[[#This Row],[Fuel Used (in liters)]]),,Table1[[#This Row],[Distance Travelled (km)]]/Table1[[#This Row],[Fuel Used (in liters)]])</f>
        <v>0</v>
      </c>
    </row>
    <row r="4465" spans="2:13">
      <c r="B4465">
        <f>IF(ISBLANK(Table1[[#This Row],[Date]]), ,MONTH(Table1[[#This Row],[Date]]))</f>
        <v>0</v>
      </c>
      <c r="K4465" s="19">
        <f>Table1[[#This Row],[Final Meter Reading (km) ]]-Table1[[#This Row],[Initial Meter Reading (km) ]]</f>
        <v>0</v>
      </c>
      <c r="M4465" s="174">
        <f>IF(ISBLANK(Table1[[#This Row],[Fuel Used (in liters)]]),,Table1[[#This Row],[Distance Travelled (km)]]/Table1[[#This Row],[Fuel Used (in liters)]])</f>
        <v>0</v>
      </c>
    </row>
    <row r="4466" spans="2:13">
      <c r="B4466">
        <f>IF(ISBLANK(Table1[[#This Row],[Date]]), ,MONTH(Table1[[#This Row],[Date]]))</f>
        <v>0</v>
      </c>
      <c r="K4466" s="19">
        <f>Table1[[#This Row],[Final Meter Reading (km) ]]-Table1[[#This Row],[Initial Meter Reading (km) ]]</f>
        <v>0</v>
      </c>
      <c r="M4466" s="174">
        <f>IF(ISBLANK(Table1[[#This Row],[Fuel Used (in liters)]]),,Table1[[#This Row],[Distance Travelled (km)]]/Table1[[#This Row],[Fuel Used (in liters)]])</f>
        <v>0</v>
      </c>
    </row>
    <row r="4467" spans="2:13">
      <c r="B4467">
        <f>IF(ISBLANK(Table1[[#This Row],[Date]]), ,MONTH(Table1[[#This Row],[Date]]))</f>
        <v>0</v>
      </c>
      <c r="K4467" s="19">
        <f>Table1[[#This Row],[Final Meter Reading (km) ]]-Table1[[#This Row],[Initial Meter Reading (km) ]]</f>
        <v>0</v>
      </c>
      <c r="M4467" s="174">
        <f>IF(ISBLANK(Table1[[#This Row],[Fuel Used (in liters)]]),,Table1[[#This Row],[Distance Travelled (km)]]/Table1[[#This Row],[Fuel Used (in liters)]])</f>
        <v>0</v>
      </c>
    </row>
    <row r="4468" spans="2:13">
      <c r="B4468">
        <f>IF(ISBLANK(Table1[[#This Row],[Date]]), ,MONTH(Table1[[#This Row],[Date]]))</f>
        <v>0</v>
      </c>
      <c r="K4468" s="19">
        <f>Table1[[#This Row],[Final Meter Reading (km) ]]-Table1[[#This Row],[Initial Meter Reading (km) ]]</f>
        <v>0</v>
      </c>
      <c r="M4468" s="174">
        <f>IF(ISBLANK(Table1[[#This Row],[Fuel Used (in liters)]]),,Table1[[#This Row],[Distance Travelled (km)]]/Table1[[#This Row],[Fuel Used (in liters)]])</f>
        <v>0</v>
      </c>
    </row>
    <row r="4469" spans="2:13">
      <c r="B4469">
        <f>IF(ISBLANK(Table1[[#This Row],[Date]]), ,MONTH(Table1[[#This Row],[Date]]))</f>
        <v>0</v>
      </c>
      <c r="K4469" s="19">
        <f>Table1[[#This Row],[Final Meter Reading (km) ]]-Table1[[#This Row],[Initial Meter Reading (km) ]]</f>
        <v>0</v>
      </c>
      <c r="M4469" s="174">
        <f>IF(ISBLANK(Table1[[#This Row],[Fuel Used (in liters)]]),,Table1[[#This Row],[Distance Travelled (km)]]/Table1[[#This Row],[Fuel Used (in liters)]])</f>
        <v>0</v>
      </c>
    </row>
    <row r="4470" spans="2:13">
      <c r="B4470">
        <f>IF(ISBLANK(Table1[[#This Row],[Date]]), ,MONTH(Table1[[#This Row],[Date]]))</f>
        <v>0</v>
      </c>
      <c r="K4470" s="19">
        <f>Table1[[#This Row],[Final Meter Reading (km) ]]-Table1[[#This Row],[Initial Meter Reading (km) ]]</f>
        <v>0</v>
      </c>
      <c r="M4470" s="174">
        <f>IF(ISBLANK(Table1[[#This Row],[Fuel Used (in liters)]]),,Table1[[#This Row],[Distance Travelled (km)]]/Table1[[#This Row],[Fuel Used (in liters)]])</f>
        <v>0</v>
      </c>
    </row>
    <row r="4471" spans="2:13">
      <c r="B4471">
        <f>IF(ISBLANK(Table1[[#This Row],[Date]]), ,MONTH(Table1[[#This Row],[Date]]))</f>
        <v>0</v>
      </c>
      <c r="K4471" s="19">
        <f>Table1[[#This Row],[Final Meter Reading (km) ]]-Table1[[#This Row],[Initial Meter Reading (km) ]]</f>
        <v>0</v>
      </c>
      <c r="M4471" s="174">
        <f>IF(ISBLANK(Table1[[#This Row],[Fuel Used (in liters)]]),,Table1[[#This Row],[Distance Travelled (km)]]/Table1[[#This Row],[Fuel Used (in liters)]])</f>
        <v>0</v>
      </c>
    </row>
    <row r="4472" spans="2:13">
      <c r="B4472">
        <f>IF(ISBLANK(Table1[[#This Row],[Date]]), ,MONTH(Table1[[#This Row],[Date]]))</f>
        <v>0</v>
      </c>
      <c r="K4472" s="19">
        <f>Table1[[#This Row],[Final Meter Reading (km) ]]-Table1[[#This Row],[Initial Meter Reading (km) ]]</f>
        <v>0</v>
      </c>
      <c r="M4472" s="174">
        <f>IF(ISBLANK(Table1[[#This Row],[Fuel Used (in liters)]]),,Table1[[#This Row],[Distance Travelled (km)]]/Table1[[#This Row],[Fuel Used (in liters)]])</f>
        <v>0</v>
      </c>
    </row>
    <row r="4473" spans="2:13">
      <c r="B4473">
        <f>IF(ISBLANK(Table1[[#This Row],[Date]]), ,MONTH(Table1[[#This Row],[Date]]))</f>
        <v>0</v>
      </c>
      <c r="K4473" s="19">
        <f>Table1[[#This Row],[Final Meter Reading (km) ]]-Table1[[#This Row],[Initial Meter Reading (km) ]]</f>
        <v>0</v>
      </c>
      <c r="M4473" s="174">
        <f>IF(ISBLANK(Table1[[#This Row],[Fuel Used (in liters)]]),,Table1[[#This Row],[Distance Travelled (km)]]/Table1[[#This Row],[Fuel Used (in liters)]])</f>
        <v>0</v>
      </c>
    </row>
    <row r="4474" spans="2:13">
      <c r="B4474">
        <f>IF(ISBLANK(Table1[[#This Row],[Date]]), ,MONTH(Table1[[#This Row],[Date]]))</f>
        <v>0</v>
      </c>
      <c r="K4474" s="19">
        <f>Table1[[#This Row],[Final Meter Reading (km) ]]-Table1[[#This Row],[Initial Meter Reading (km) ]]</f>
        <v>0</v>
      </c>
      <c r="M4474" s="174">
        <f>IF(ISBLANK(Table1[[#This Row],[Fuel Used (in liters)]]),,Table1[[#This Row],[Distance Travelled (km)]]/Table1[[#This Row],[Fuel Used (in liters)]])</f>
        <v>0</v>
      </c>
    </row>
    <row r="4475" spans="2:13">
      <c r="B4475">
        <f>IF(ISBLANK(Table1[[#This Row],[Date]]), ,MONTH(Table1[[#This Row],[Date]]))</f>
        <v>0</v>
      </c>
      <c r="K4475" s="19">
        <f>Table1[[#This Row],[Final Meter Reading (km) ]]-Table1[[#This Row],[Initial Meter Reading (km) ]]</f>
        <v>0</v>
      </c>
      <c r="M4475" s="174">
        <f>IF(ISBLANK(Table1[[#This Row],[Fuel Used (in liters)]]),,Table1[[#This Row],[Distance Travelled (km)]]/Table1[[#This Row],[Fuel Used (in liters)]])</f>
        <v>0</v>
      </c>
    </row>
    <row r="4476" spans="2:13">
      <c r="B4476">
        <f>IF(ISBLANK(Table1[[#This Row],[Date]]), ,MONTH(Table1[[#This Row],[Date]]))</f>
        <v>0</v>
      </c>
      <c r="K4476" s="19">
        <f>Table1[[#This Row],[Final Meter Reading (km) ]]-Table1[[#This Row],[Initial Meter Reading (km) ]]</f>
        <v>0</v>
      </c>
      <c r="M4476" s="174">
        <f>IF(ISBLANK(Table1[[#This Row],[Fuel Used (in liters)]]),,Table1[[#This Row],[Distance Travelled (km)]]/Table1[[#This Row],[Fuel Used (in liters)]])</f>
        <v>0</v>
      </c>
    </row>
    <row r="4477" spans="2:13">
      <c r="B4477">
        <f>IF(ISBLANK(Table1[[#This Row],[Date]]), ,MONTH(Table1[[#This Row],[Date]]))</f>
        <v>0</v>
      </c>
      <c r="K4477" s="19">
        <f>Table1[[#This Row],[Final Meter Reading (km) ]]-Table1[[#This Row],[Initial Meter Reading (km) ]]</f>
        <v>0</v>
      </c>
      <c r="M4477" s="174">
        <f>IF(ISBLANK(Table1[[#This Row],[Fuel Used (in liters)]]),,Table1[[#This Row],[Distance Travelled (km)]]/Table1[[#This Row],[Fuel Used (in liters)]])</f>
        <v>0</v>
      </c>
    </row>
    <row r="4478" spans="2:13">
      <c r="B4478">
        <f>IF(ISBLANK(Table1[[#This Row],[Date]]), ,MONTH(Table1[[#This Row],[Date]]))</f>
        <v>0</v>
      </c>
      <c r="K4478" s="19">
        <f>Table1[[#This Row],[Final Meter Reading (km) ]]-Table1[[#This Row],[Initial Meter Reading (km) ]]</f>
        <v>0</v>
      </c>
      <c r="M4478" s="174">
        <f>IF(ISBLANK(Table1[[#This Row],[Fuel Used (in liters)]]),,Table1[[#This Row],[Distance Travelled (km)]]/Table1[[#This Row],[Fuel Used (in liters)]])</f>
        <v>0</v>
      </c>
    </row>
    <row r="4479" spans="2:13">
      <c r="B4479">
        <f>IF(ISBLANK(Table1[[#This Row],[Date]]), ,MONTH(Table1[[#This Row],[Date]]))</f>
        <v>0</v>
      </c>
      <c r="K4479" s="19">
        <f>Table1[[#This Row],[Final Meter Reading (km) ]]-Table1[[#This Row],[Initial Meter Reading (km) ]]</f>
        <v>0</v>
      </c>
      <c r="M4479" s="174">
        <f>IF(ISBLANK(Table1[[#This Row],[Fuel Used (in liters)]]),,Table1[[#This Row],[Distance Travelled (km)]]/Table1[[#This Row],[Fuel Used (in liters)]])</f>
        <v>0</v>
      </c>
    </row>
    <row r="4480" spans="2:13">
      <c r="B4480">
        <f>IF(ISBLANK(Table1[[#This Row],[Date]]), ,MONTH(Table1[[#This Row],[Date]]))</f>
        <v>0</v>
      </c>
      <c r="K4480" s="19">
        <f>Table1[[#This Row],[Final Meter Reading (km) ]]-Table1[[#This Row],[Initial Meter Reading (km) ]]</f>
        <v>0</v>
      </c>
      <c r="M4480" s="174">
        <f>IF(ISBLANK(Table1[[#This Row],[Fuel Used (in liters)]]),,Table1[[#This Row],[Distance Travelled (km)]]/Table1[[#This Row],[Fuel Used (in liters)]])</f>
        <v>0</v>
      </c>
    </row>
    <row r="4481" spans="2:13">
      <c r="B4481">
        <f>IF(ISBLANK(Table1[[#This Row],[Date]]), ,MONTH(Table1[[#This Row],[Date]]))</f>
        <v>0</v>
      </c>
      <c r="K4481" s="19">
        <f>Table1[[#This Row],[Final Meter Reading (km) ]]-Table1[[#This Row],[Initial Meter Reading (km) ]]</f>
        <v>0</v>
      </c>
      <c r="M4481" s="174">
        <f>IF(ISBLANK(Table1[[#This Row],[Fuel Used (in liters)]]),,Table1[[#This Row],[Distance Travelled (km)]]/Table1[[#This Row],[Fuel Used (in liters)]])</f>
        <v>0</v>
      </c>
    </row>
    <row r="4482" spans="2:13">
      <c r="B4482">
        <f>IF(ISBLANK(Table1[[#This Row],[Date]]), ,MONTH(Table1[[#This Row],[Date]]))</f>
        <v>0</v>
      </c>
      <c r="K4482" s="19">
        <f>Table1[[#This Row],[Final Meter Reading (km) ]]-Table1[[#This Row],[Initial Meter Reading (km) ]]</f>
        <v>0</v>
      </c>
      <c r="M4482" s="174">
        <f>IF(ISBLANK(Table1[[#This Row],[Fuel Used (in liters)]]),,Table1[[#This Row],[Distance Travelled (km)]]/Table1[[#This Row],[Fuel Used (in liters)]])</f>
        <v>0</v>
      </c>
    </row>
    <row r="4483" spans="2:13">
      <c r="B4483">
        <f>IF(ISBLANK(Table1[[#This Row],[Date]]), ,MONTH(Table1[[#This Row],[Date]]))</f>
        <v>0</v>
      </c>
      <c r="K4483" s="19">
        <f>Table1[[#This Row],[Final Meter Reading (km) ]]-Table1[[#This Row],[Initial Meter Reading (km) ]]</f>
        <v>0</v>
      </c>
      <c r="M4483" s="174">
        <f>IF(ISBLANK(Table1[[#This Row],[Fuel Used (in liters)]]),,Table1[[#This Row],[Distance Travelled (km)]]/Table1[[#This Row],[Fuel Used (in liters)]])</f>
        <v>0</v>
      </c>
    </row>
    <row r="4484" spans="2:13">
      <c r="B4484">
        <f>IF(ISBLANK(Table1[[#This Row],[Date]]), ,MONTH(Table1[[#This Row],[Date]]))</f>
        <v>0</v>
      </c>
      <c r="K4484" s="19">
        <f>Table1[[#This Row],[Final Meter Reading (km) ]]-Table1[[#This Row],[Initial Meter Reading (km) ]]</f>
        <v>0</v>
      </c>
      <c r="M4484" s="174">
        <f>IF(ISBLANK(Table1[[#This Row],[Fuel Used (in liters)]]),,Table1[[#This Row],[Distance Travelled (km)]]/Table1[[#This Row],[Fuel Used (in liters)]])</f>
        <v>0</v>
      </c>
    </row>
    <row r="4485" spans="2:13">
      <c r="B4485">
        <f>IF(ISBLANK(Table1[[#This Row],[Date]]), ,MONTH(Table1[[#This Row],[Date]]))</f>
        <v>0</v>
      </c>
      <c r="K4485" s="19">
        <f>Table1[[#This Row],[Final Meter Reading (km) ]]-Table1[[#This Row],[Initial Meter Reading (km) ]]</f>
        <v>0</v>
      </c>
      <c r="M4485" s="174">
        <f>IF(ISBLANK(Table1[[#This Row],[Fuel Used (in liters)]]),,Table1[[#This Row],[Distance Travelled (km)]]/Table1[[#This Row],[Fuel Used (in liters)]])</f>
        <v>0</v>
      </c>
    </row>
    <row r="4486" spans="2:13">
      <c r="B4486">
        <f>IF(ISBLANK(Table1[[#This Row],[Date]]), ,MONTH(Table1[[#This Row],[Date]]))</f>
        <v>0</v>
      </c>
      <c r="K4486" s="19">
        <f>Table1[[#This Row],[Final Meter Reading (km) ]]-Table1[[#This Row],[Initial Meter Reading (km) ]]</f>
        <v>0</v>
      </c>
      <c r="M4486" s="174">
        <f>IF(ISBLANK(Table1[[#This Row],[Fuel Used (in liters)]]),,Table1[[#This Row],[Distance Travelled (km)]]/Table1[[#This Row],[Fuel Used (in liters)]])</f>
        <v>0</v>
      </c>
    </row>
    <row r="4487" spans="2:13">
      <c r="B4487">
        <f>IF(ISBLANK(Table1[[#This Row],[Date]]), ,MONTH(Table1[[#This Row],[Date]]))</f>
        <v>0</v>
      </c>
      <c r="K4487" s="19">
        <f>Table1[[#This Row],[Final Meter Reading (km) ]]-Table1[[#This Row],[Initial Meter Reading (km) ]]</f>
        <v>0</v>
      </c>
      <c r="M4487" s="174">
        <f>IF(ISBLANK(Table1[[#This Row],[Fuel Used (in liters)]]),,Table1[[#This Row],[Distance Travelled (km)]]/Table1[[#This Row],[Fuel Used (in liters)]])</f>
        <v>0</v>
      </c>
    </row>
    <row r="4488" spans="2:13">
      <c r="B4488">
        <f>IF(ISBLANK(Table1[[#This Row],[Date]]), ,MONTH(Table1[[#This Row],[Date]]))</f>
        <v>0</v>
      </c>
      <c r="K4488" s="19">
        <f>Table1[[#This Row],[Final Meter Reading (km) ]]-Table1[[#This Row],[Initial Meter Reading (km) ]]</f>
        <v>0</v>
      </c>
      <c r="M4488" s="174">
        <f>IF(ISBLANK(Table1[[#This Row],[Fuel Used (in liters)]]),,Table1[[#This Row],[Distance Travelled (km)]]/Table1[[#This Row],[Fuel Used (in liters)]])</f>
        <v>0</v>
      </c>
    </row>
    <row r="4489" spans="2:13">
      <c r="B4489">
        <f>IF(ISBLANK(Table1[[#This Row],[Date]]), ,MONTH(Table1[[#This Row],[Date]]))</f>
        <v>0</v>
      </c>
      <c r="K4489" s="19">
        <f>Table1[[#This Row],[Final Meter Reading (km) ]]-Table1[[#This Row],[Initial Meter Reading (km) ]]</f>
        <v>0</v>
      </c>
      <c r="M4489" s="174">
        <f>IF(ISBLANK(Table1[[#This Row],[Fuel Used (in liters)]]),,Table1[[#This Row],[Distance Travelled (km)]]/Table1[[#This Row],[Fuel Used (in liters)]])</f>
        <v>0</v>
      </c>
    </row>
    <row r="4490" spans="2:13">
      <c r="B4490">
        <f>IF(ISBLANK(Table1[[#This Row],[Date]]), ,MONTH(Table1[[#This Row],[Date]]))</f>
        <v>0</v>
      </c>
      <c r="K4490" s="19">
        <f>Table1[[#This Row],[Final Meter Reading (km) ]]-Table1[[#This Row],[Initial Meter Reading (km) ]]</f>
        <v>0</v>
      </c>
      <c r="M4490" s="174">
        <f>IF(ISBLANK(Table1[[#This Row],[Fuel Used (in liters)]]),,Table1[[#This Row],[Distance Travelled (km)]]/Table1[[#This Row],[Fuel Used (in liters)]])</f>
        <v>0</v>
      </c>
    </row>
    <row r="4491" spans="2:13">
      <c r="B4491">
        <f>IF(ISBLANK(Table1[[#This Row],[Date]]), ,MONTH(Table1[[#This Row],[Date]]))</f>
        <v>0</v>
      </c>
      <c r="K4491" s="19">
        <f>Table1[[#This Row],[Final Meter Reading (km) ]]-Table1[[#This Row],[Initial Meter Reading (km) ]]</f>
        <v>0</v>
      </c>
      <c r="M4491" s="174">
        <f>IF(ISBLANK(Table1[[#This Row],[Fuel Used (in liters)]]),,Table1[[#This Row],[Distance Travelled (km)]]/Table1[[#This Row],[Fuel Used (in liters)]])</f>
        <v>0</v>
      </c>
    </row>
    <row r="4492" spans="2:13">
      <c r="B4492">
        <f>IF(ISBLANK(Table1[[#This Row],[Date]]), ,MONTH(Table1[[#This Row],[Date]]))</f>
        <v>0</v>
      </c>
      <c r="K4492" s="19">
        <f>Table1[[#This Row],[Final Meter Reading (km) ]]-Table1[[#This Row],[Initial Meter Reading (km) ]]</f>
        <v>0</v>
      </c>
      <c r="M4492" s="174">
        <f>IF(ISBLANK(Table1[[#This Row],[Fuel Used (in liters)]]),,Table1[[#This Row],[Distance Travelled (km)]]/Table1[[#This Row],[Fuel Used (in liters)]])</f>
        <v>0</v>
      </c>
    </row>
    <row r="4493" spans="2:13">
      <c r="B4493">
        <f>IF(ISBLANK(Table1[[#This Row],[Date]]), ,MONTH(Table1[[#This Row],[Date]]))</f>
        <v>0</v>
      </c>
      <c r="K4493" s="19">
        <f>Table1[[#This Row],[Final Meter Reading (km) ]]-Table1[[#This Row],[Initial Meter Reading (km) ]]</f>
        <v>0</v>
      </c>
      <c r="M4493" s="174">
        <f>IF(ISBLANK(Table1[[#This Row],[Fuel Used (in liters)]]),,Table1[[#This Row],[Distance Travelled (km)]]/Table1[[#This Row],[Fuel Used (in liters)]])</f>
        <v>0</v>
      </c>
    </row>
    <row r="4494" spans="2:13">
      <c r="B4494">
        <f>IF(ISBLANK(Table1[[#This Row],[Date]]), ,MONTH(Table1[[#This Row],[Date]]))</f>
        <v>0</v>
      </c>
      <c r="K4494" s="19">
        <f>Table1[[#This Row],[Final Meter Reading (km) ]]-Table1[[#This Row],[Initial Meter Reading (km) ]]</f>
        <v>0</v>
      </c>
      <c r="M4494" s="174">
        <f>IF(ISBLANK(Table1[[#This Row],[Fuel Used (in liters)]]),,Table1[[#This Row],[Distance Travelled (km)]]/Table1[[#This Row],[Fuel Used (in liters)]])</f>
        <v>0</v>
      </c>
    </row>
    <row r="4495" spans="2:13">
      <c r="B4495">
        <f>IF(ISBLANK(Table1[[#This Row],[Date]]), ,MONTH(Table1[[#This Row],[Date]]))</f>
        <v>0</v>
      </c>
      <c r="K4495" s="19">
        <f>Table1[[#This Row],[Final Meter Reading (km) ]]-Table1[[#This Row],[Initial Meter Reading (km) ]]</f>
        <v>0</v>
      </c>
      <c r="M4495" s="174">
        <f>IF(ISBLANK(Table1[[#This Row],[Fuel Used (in liters)]]),,Table1[[#This Row],[Distance Travelled (km)]]/Table1[[#This Row],[Fuel Used (in liters)]])</f>
        <v>0</v>
      </c>
    </row>
    <row r="4496" spans="2:13">
      <c r="B4496">
        <f>IF(ISBLANK(Table1[[#This Row],[Date]]), ,MONTH(Table1[[#This Row],[Date]]))</f>
        <v>0</v>
      </c>
      <c r="K4496" s="19">
        <f>Table1[[#This Row],[Final Meter Reading (km) ]]-Table1[[#This Row],[Initial Meter Reading (km) ]]</f>
        <v>0</v>
      </c>
      <c r="M4496" s="174">
        <f>IF(ISBLANK(Table1[[#This Row],[Fuel Used (in liters)]]),,Table1[[#This Row],[Distance Travelled (km)]]/Table1[[#This Row],[Fuel Used (in liters)]])</f>
        <v>0</v>
      </c>
    </row>
    <row r="4497" spans="2:13">
      <c r="B4497">
        <f>IF(ISBLANK(Table1[[#This Row],[Date]]), ,MONTH(Table1[[#This Row],[Date]]))</f>
        <v>0</v>
      </c>
      <c r="K4497" s="19">
        <f>Table1[[#This Row],[Final Meter Reading (km) ]]-Table1[[#This Row],[Initial Meter Reading (km) ]]</f>
        <v>0</v>
      </c>
      <c r="M4497" s="174">
        <f>IF(ISBLANK(Table1[[#This Row],[Fuel Used (in liters)]]),,Table1[[#This Row],[Distance Travelled (km)]]/Table1[[#This Row],[Fuel Used (in liters)]])</f>
        <v>0</v>
      </c>
    </row>
    <row r="4498" spans="2:13">
      <c r="B4498">
        <f>IF(ISBLANK(Table1[[#This Row],[Date]]), ,MONTH(Table1[[#This Row],[Date]]))</f>
        <v>0</v>
      </c>
      <c r="K4498" s="19">
        <f>Table1[[#This Row],[Final Meter Reading (km) ]]-Table1[[#This Row],[Initial Meter Reading (km) ]]</f>
        <v>0</v>
      </c>
      <c r="M4498" s="174">
        <f>IF(ISBLANK(Table1[[#This Row],[Fuel Used (in liters)]]),,Table1[[#This Row],[Distance Travelled (km)]]/Table1[[#This Row],[Fuel Used (in liters)]])</f>
        <v>0</v>
      </c>
    </row>
    <row r="4499" spans="2:13">
      <c r="B4499">
        <f>IF(ISBLANK(Table1[[#This Row],[Date]]), ,MONTH(Table1[[#This Row],[Date]]))</f>
        <v>0</v>
      </c>
      <c r="K4499" s="19">
        <f>Table1[[#This Row],[Final Meter Reading (km) ]]-Table1[[#This Row],[Initial Meter Reading (km) ]]</f>
        <v>0</v>
      </c>
      <c r="M4499" s="174">
        <f>IF(ISBLANK(Table1[[#This Row],[Fuel Used (in liters)]]),,Table1[[#This Row],[Distance Travelled (km)]]/Table1[[#This Row],[Fuel Used (in liters)]])</f>
        <v>0</v>
      </c>
    </row>
    <row r="4500" spans="2:13">
      <c r="B4500">
        <f>IF(ISBLANK(Table1[[#This Row],[Date]]), ,MONTH(Table1[[#This Row],[Date]]))</f>
        <v>0</v>
      </c>
      <c r="K4500" s="19">
        <f>Table1[[#This Row],[Final Meter Reading (km) ]]-Table1[[#This Row],[Initial Meter Reading (km) ]]</f>
        <v>0</v>
      </c>
      <c r="M4500" s="174">
        <f>IF(ISBLANK(Table1[[#This Row],[Fuel Used (in liters)]]),,Table1[[#This Row],[Distance Travelled (km)]]/Table1[[#This Row],[Fuel Used (in liters)]])</f>
        <v>0</v>
      </c>
    </row>
    <row r="4501" spans="2:13">
      <c r="B4501">
        <f>IF(ISBLANK(Table1[[#This Row],[Date]]), ,MONTH(Table1[[#This Row],[Date]]))</f>
        <v>0</v>
      </c>
      <c r="K4501" s="19">
        <f>Table1[[#This Row],[Final Meter Reading (km) ]]-Table1[[#This Row],[Initial Meter Reading (km) ]]</f>
        <v>0</v>
      </c>
      <c r="M4501" s="174">
        <f>IF(ISBLANK(Table1[[#This Row],[Fuel Used (in liters)]]),,Table1[[#This Row],[Distance Travelled (km)]]/Table1[[#This Row],[Fuel Used (in liters)]])</f>
        <v>0</v>
      </c>
    </row>
    <row r="4502" spans="2:13">
      <c r="B4502">
        <f>IF(ISBLANK(Table1[[#This Row],[Date]]), ,MONTH(Table1[[#This Row],[Date]]))</f>
        <v>0</v>
      </c>
      <c r="K4502" s="19">
        <f>Table1[[#This Row],[Final Meter Reading (km) ]]-Table1[[#This Row],[Initial Meter Reading (km) ]]</f>
        <v>0</v>
      </c>
      <c r="M4502" s="174">
        <f>IF(ISBLANK(Table1[[#This Row],[Fuel Used (in liters)]]),,Table1[[#This Row],[Distance Travelled (km)]]/Table1[[#This Row],[Fuel Used (in liters)]])</f>
        <v>0</v>
      </c>
    </row>
    <row r="4503" spans="2:13">
      <c r="B4503">
        <f>IF(ISBLANK(Table1[[#This Row],[Date]]), ,MONTH(Table1[[#This Row],[Date]]))</f>
        <v>0</v>
      </c>
      <c r="K4503" s="19">
        <f>Table1[[#This Row],[Final Meter Reading (km) ]]-Table1[[#This Row],[Initial Meter Reading (km) ]]</f>
        <v>0</v>
      </c>
      <c r="M4503" s="174">
        <f>IF(ISBLANK(Table1[[#This Row],[Fuel Used (in liters)]]),,Table1[[#This Row],[Distance Travelled (km)]]/Table1[[#This Row],[Fuel Used (in liters)]])</f>
        <v>0</v>
      </c>
    </row>
    <row r="4504" spans="2:13">
      <c r="B4504">
        <f>IF(ISBLANK(Table1[[#This Row],[Date]]), ,MONTH(Table1[[#This Row],[Date]]))</f>
        <v>0</v>
      </c>
      <c r="K4504" s="19">
        <f>Table1[[#This Row],[Final Meter Reading (km) ]]-Table1[[#This Row],[Initial Meter Reading (km) ]]</f>
        <v>0</v>
      </c>
      <c r="M4504" s="174">
        <f>IF(ISBLANK(Table1[[#This Row],[Fuel Used (in liters)]]),,Table1[[#This Row],[Distance Travelled (km)]]/Table1[[#This Row],[Fuel Used (in liters)]])</f>
        <v>0</v>
      </c>
    </row>
    <row r="4505" spans="2:13">
      <c r="B4505">
        <f>IF(ISBLANK(Table1[[#This Row],[Date]]), ,MONTH(Table1[[#This Row],[Date]]))</f>
        <v>0</v>
      </c>
      <c r="K4505" s="19">
        <f>Table1[[#This Row],[Final Meter Reading (km) ]]-Table1[[#This Row],[Initial Meter Reading (km) ]]</f>
        <v>0</v>
      </c>
      <c r="M4505" s="174">
        <f>IF(ISBLANK(Table1[[#This Row],[Fuel Used (in liters)]]),,Table1[[#This Row],[Distance Travelled (km)]]/Table1[[#This Row],[Fuel Used (in liters)]])</f>
        <v>0</v>
      </c>
    </row>
    <row r="4506" spans="2:13">
      <c r="B4506">
        <f>IF(ISBLANK(Table1[[#This Row],[Date]]), ,MONTH(Table1[[#This Row],[Date]]))</f>
        <v>0</v>
      </c>
      <c r="K4506" s="19">
        <f>Table1[[#This Row],[Final Meter Reading (km) ]]-Table1[[#This Row],[Initial Meter Reading (km) ]]</f>
        <v>0</v>
      </c>
      <c r="M4506" s="174">
        <f>IF(ISBLANK(Table1[[#This Row],[Fuel Used (in liters)]]),,Table1[[#This Row],[Distance Travelled (km)]]/Table1[[#This Row],[Fuel Used (in liters)]])</f>
        <v>0</v>
      </c>
    </row>
    <row r="4507" spans="2:13">
      <c r="B4507">
        <f>IF(ISBLANK(Table1[[#This Row],[Date]]), ,MONTH(Table1[[#This Row],[Date]]))</f>
        <v>0</v>
      </c>
      <c r="K4507" s="19">
        <f>Table1[[#This Row],[Final Meter Reading (km) ]]-Table1[[#This Row],[Initial Meter Reading (km) ]]</f>
        <v>0</v>
      </c>
      <c r="M4507" s="174">
        <f>IF(ISBLANK(Table1[[#This Row],[Fuel Used (in liters)]]),,Table1[[#This Row],[Distance Travelled (km)]]/Table1[[#This Row],[Fuel Used (in liters)]])</f>
        <v>0</v>
      </c>
    </row>
    <row r="4508" spans="2:13">
      <c r="B4508">
        <f>IF(ISBLANK(Table1[[#This Row],[Date]]), ,MONTH(Table1[[#This Row],[Date]]))</f>
        <v>0</v>
      </c>
      <c r="K4508" s="19">
        <f>Table1[[#This Row],[Final Meter Reading (km) ]]-Table1[[#This Row],[Initial Meter Reading (km) ]]</f>
        <v>0</v>
      </c>
      <c r="M4508" s="174">
        <f>IF(ISBLANK(Table1[[#This Row],[Fuel Used (in liters)]]),,Table1[[#This Row],[Distance Travelled (km)]]/Table1[[#This Row],[Fuel Used (in liters)]])</f>
        <v>0</v>
      </c>
    </row>
    <row r="4509" spans="2:13">
      <c r="B4509">
        <f>IF(ISBLANK(Table1[[#This Row],[Date]]), ,MONTH(Table1[[#This Row],[Date]]))</f>
        <v>0</v>
      </c>
      <c r="K4509" s="19">
        <f>Table1[[#This Row],[Final Meter Reading (km) ]]-Table1[[#This Row],[Initial Meter Reading (km) ]]</f>
        <v>0</v>
      </c>
      <c r="M4509" s="174">
        <f>IF(ISBLANK(Table1[[#This Row],[Fuel Used (in liters)]]),,Table1[[#This Row],[Distance Travelled (km)]]/Table1[[#This Row],[Fuel Used (in liters)]])</f>
        <v>0</v>
      </c>
    </row>
    <row r="4510" spans="2:13">
      <c r="B4510">
        <f>IF(ISBLANK(Table1[[#This Row],[Date]]), ,MONTH(Table1[[#This Row],[Date]]))</f>
        <v>0</v>
      </c>
      <c r="K4510" s="19">
        <f>Table1[[#This Row],[Final Meter Reading (km) ]]-Table1[[#This Row],[Initial Meter Reading (km) ]]</f>
        <v>0</v>
      </c>
      <c r="M4510" s="174">
        <f>IF(ISBLANK(Table1[[#This Row],[Fuel Used (in liters)]]),,Table1[[#This Row],[Distance Travelled (km)]]/Table1[[#This Row],[Fuel Used (in liters)]])</f>
        <v>0</v>
      </c>
    </row>
    <row r="4511" spans="2:13">
      <c r="B4511">
        <f>IF(ISBLANK(Table1[[#This Row],[Date]]), ,MONTH(Table1[[#This Row],[Date]]))</f>
        <v>0</v>
      </c>
      <c r="K4511" s="19">
        <f>Table1[[#This Row],[Final Meter Reading (km) ]]-Table1[[#This Row],[Initial Meter Reading (km) ]]</f>
        <v>0</v>
      </c>
      <c r="M4511" s="174">
        <f>IF(ISBLANK(Table1[[#This Row],[Fuel Used (in liters)]]),,Table1[[#This Row],[Distance Travelled (km)]]/Table1[[#This Row],[Fuel Used (in liters)]])</f>
        <v>0</v>
      </c>
    </row>
    <row r="4512" spans="2:13">
      <c r="B4512">
        <f>IF(ISBLANK(Table1[[#This Row],[Date]]), ,MONTH(Table1[[#This Row],[Date]]))</f>
        <v>0</v>
      </c>
      <c r="K4512" s="19">
        <f>Table1[[#This Row],[Final Meter Reading (km) ]]-Table1[[#This Row],[Initial Meter Reading (km) ]]</f>
        <v>0</v>
      </c>
      <c r="M4512" s="174">
        <f>IF(ISBLANK(Table1[[#This Row],[Fuel Used (in liters)]]),,Table1[[#This Row],[Distance Travelled (km)]]/Table1[[#This Row],[Fuel Used (in liters)]])</f>
        <v>0</v>
      </c>
    </row>
    <row r="4513" spans="2:13">
      <c r="B4513">
        <f>IF(ISBLANK(Table1[[#This Row],[Date]]), ,MONTH(Table1[[#This Row],[Date]]))</f>
        <v>0</v>
      </c>
      <c r="K4513" s="19">
        <f>Table1[[#This Row],[Final Meter Reading (km) ]]-Table1[[#This Row],[Initial Meter Reading (km) ]]</f>
        <v>0</v>
      </c>
      <c r="M4513" s="174">
        <f>IF(ISBLANK(Table1[[#This Row],[Fuel Used (in liters)]]),,Table1[[#This Row],[Distance Travelled (km)]]/Table1[[#This Row],[Fuel Used (in liters)]])</f>
        <v>0</v>
      </c>
    </row>
    <row r="4514" spans="2:13">
      <c r="B4514">
        <f>IF(ISBLANK(Table1[[#This Row],[Date]]), ,MONTH(Table1[[#This Row],[Date]]))</f>
        <v>0</v>
      </c>
      <c r="K4514" s="19">
        <f>Table1[[#This Row],[Final Meter Reading (km) ]]-Table1[[#This Row],[Initial Meter Reading (km) ]]</f>
        <v>0</v>
      </c>
      <c r="M4514" s="174">
        <f>IF(ISBLANK(Table1[[#This Row],[Fuel Used (in liters)]]),,Table1[[#This Row],[Distance Travelled (km)]]/Table1[[#This Row],[Fuel Used (in liters)]])</f>
        <v>0</v>
      </c>
    </row>
    <row r="4515" spans="2:13">
      <c r="B4515">
        <f>IF(ISBLANK(Table1[[#This Row],[Date]]), ,MONTH(Table1[[#This Row],[Date]]))</f>
        <v>0</v>
      </c>
      <c r="K4515" s="19">
        <f>Table1[[#This Row],[Final Meter Reading (km) ]]-Table1[[#This Row],[Initial Meter Reading (km) ]]</f>
        <v>0</v>
      </c>
      <c r="M4515" s="174">
        <f>IF(ISBLANK(Table1[[#This Row],[Fuel Used (in liters)]]),,Table1[[#This Row],[Distance Travelled (km)]]/Table1[[#This Row],[Fuel Used (in liters)]])</f>
        <v>0</v>
      </c>
    </row>
    <row r="4516" spans="2:13">
      <c r="B4516">
        <f>IF(ISBLANK(Table1[[#This Row],[Date]]), ,MONTH(Table1[[#This Row],[Date]]))</f>
        <v>0</v>
      </c>
      <c r="K4516" s="19">
        <f>Table1[[#This Row],[Final Meter Reading (km) ]]-Table1[[#This Row],[Initial Meter Reading (km) ]]</f>
        <v>0</v>
      </c>
      <c r="M4516" s="174">
        <f>IF(ISBLANK(Table1[[#This Row],[Fuel Used (in liters)]]),,Table1[[#This Row],[Distance Travelled (km)]]/Table1[[#This Row],[Fuel Used (in liters)]])</f>
        <v>0</v>
      </c>
    </row>
    <row r="4517" spans="2:13">
      <c r="B4517">
        <f>IF(ISBLANK(Table1[[#This Row],[Date]]), ,MONTH(Table1[[#This Row],[Date]]))</f>
        <v>0</v>
      </c>
      <c r="K4517" s="19">
        <f>Table1[[#This Row],[Final Meter Reading (km) ]]-Table1[[#This Row],[Initial Meter Reading (km) ]]</f>
        <v>0</v>
      </c>
      <c r="M4517" s="174">
        <f>IF(ISBLANK(Table1[[#This Row],[Fuel Used (in liters)]]),,Table1[[#This Row],[Distance Travelled (km)]]/Table1[[#This Row],[Fuel Used (in liters)]])</f>
        <v>0</v>
      </c>
    </row>
    <row r="4518" spans="2:13">
      <c r="B4518">
        <f>IF(ISBLANK(Table1[[#This Row],[Date]]), ,MONTH(Table1[[#This Row],[Date]]))</f>
        <v>0</v>
      </c>
      <c r="K4518" s="19">
        <f>Table1[[#This Row],[Final Meter Reading (km) ]]-Table1[[#This Row],[Initial Meter Reading (km) ]]</f>
        <v>0</v>
      </c>
      <c r="M4518" s="174">
        <f>IF(ISBLANK(Table1[[#This Row],[Fuel Used (in liters)]]),,Table1[[#This Row],[Distance Travelled (km)]]/Table1[[#This Row],[Fuel Used (in liters)]])</f>
        <v>0</v>
      </c>
    </row>
    <row r="4519" spans="2:13">
      <c r="B4519">
        <f>IF(ISBLANK(Table1[[#This Row],[Date]]), ,MONTH(Table1[[#This Row],[Date]]))</f>
        <v>0</v>
      </c>
      <c r="K4519" s="19">
        <f>Table1[[#This Row],[Final Meter Reading (km) ]]-Table1[[#This Row],[Initial Meter Reading (km) ]]</f>
        <v>0</v>
      </c>
      <c r="M4519" s="174">
        <f>IF(ISBLANK(Table1[[#This Row],[Fuel Used (in liters)]]),,Table1[[#This Row],[Distance Travelled (km)]]/Table1[[#This Row],[Fuel Used (in liters)]])</f>
        <v>0</v>
      </c>
    </row>
    <row r="4520" spans="2:13">
      <c r="B4520">
        <f>IF(ISBLANK(Table1[[#This Row],[Date]]), ,MONTH(Table1[[#This Row],[Date]]))</f>
        <v>0</v>
      </c>
      <c r="K4520" s="19">
        <f>Table1[[#This Row],[Final Meter Reading (km) ]]-Table1[[#This Row],[Initial Meter Reading (km) ]]</f>
        <v>0</v>
      </c>
      <c r="M4520" s="174">
        <f>IF(ISBLANK(Table1[[#This Row],[Fuel Used (in liters)]]),,Table1[[#This Row],[Distance Travelled (km)]]/Table1[[#This Row],[Fuel Used (in liters)]])</f>
        <v>0</v>
      </c>
    </row>
    <row r="4521" spans="2:13">
      <c r="B4521">
        <f>IF(ISBLANK(Table1[[#This Row],[Date]]), ,MONTH(Table1[[#This Row],[Date]]))</f>
        <v>0</v>
      </c>
      <c r="K4521" s="19">
        <f>Table1[[#This Row],[Final Meter Reading (km) ]]-Table1[[#This Row],[Initial Meter Reading (km) ]]</f>
        <v>0</v>
      </c>
      <c r="M4521" s="174">
        <f>IF(ISBLANK(Table1[[#This Row],[Fuel Used (in liters)]]),,Table1[[#This Row],[Distance Travelled (km)]]/Table1[[#This Row],[Fuel Used (in liters)]])</f>
        <v>0</v>
      </c>
    </row>
    <row r="4522" spans="2:13">
      <c r="B4522">
        <f>IF(ISBLANK(Table1[[#This Row],[Date]]), ,MONTH(Table1[[#This Row],[Date]]))</f>
        <v>0</v>
      </c>
      <c r="K4522" s="19">
        <f>Table1[[#This Row],[Final Meter Reading (km) ]]-Table1[[#This Row],[Initial Meter Reading (km) ]]</f>
        <v>0</v>
      </c>
      <c r="M4522" s="174">
        <f>IF(ISBLANK(Table1[[#This Row],[Fuel Used (in liters)]]),,Table1[[#This Row],[Distance Travelled (km)]]/Table1[[#This Row],[Fuel Used (in liters)]])</f>
        <v>0</v>
      </c>
    </row>
    <row r="4523" spans="2:13">
      <c r="B4523">
        <f>IF(ISBLANK(Table1[[#This Row],[Date]]), ,MONTH(Table1[[#This Row],[Date]]))</f>
        <v>0</v>
      </c>
      <c r="K4523" s="19">
        <f>Table1[[#This Row],[Final Meter Reading (km) ]]-Table1[[#This Row],[Initial Meter Reading (km) ]]</f>
        <v>0</v>
      </c>
      <c r="M4523" s="174">
        <f>IF(ISBLANK(Table1[[#This Row],[Fuel Used (in liters)]]),,Table1[[#This Row],[Distance Travelled (km)]]/Table1[[#This Row],[Fuel Used (in liters)]])</f>
        <v>0</v>
      </c>
    </row>
    <row r="4524" spans="2:13">
      <c r="B4524">
        <f>IF(ISBLANK(Table1[[#This Row],[Date]]), ,MONTH(Table1[[#This Row],[Date]]))</f>
        <v>0</v>
      </c>
      <c r="K4524" s="19">
        <f>Table1[[#This Row],[Final Meter Reading (km) ]]-Table1[[#This Row],[Initial Meter Reading (km) ]]</f>
        <v>0</v>
      </c>
      <c r="M4524" s="174">
        <f>IF(ISBLANK(Table1[[#This Row],[Fuel Used (in liters)]]),,Table1[[#This Row],[Distance Travelled (km)]]/Table1[[#This Row],[Fuel Used (in liters)]])</f>
        <v>0</v>
      </c>
    </row>
    <row r="4525" spans="2:13">
      <c r="B4525">
        <f>IF(ISBLANK(Table1[[#This Row],[Date]]), ,MONTH(Table1[[#This Row],[Date]]))</f>
        <v>0</v>
      </c>
      <c r="K4525" s="19">
        <f>Table1[[#This Row],[Final Meter Reading (km) ]]-Table1[[#This Row],[Initial Meter Reading (km) ]]</f>
        <v>0</v>
      </c>
      <c r="M4525" s="174">
        <f>IF(ISBLANK(Table1[[#This Row],[Fuel Used (in liters)]]),,Table1[[#This Row],[Distance Travelled (km)]]/Table1[[#This Row],[Fuel Used (in liters)]])</f>
        <v>0</v>
      </c>
    </row>
    <row r="4526" spans="2:13">
      <c r="B4526">
        <f>IF(ISBLANK(Table1[[#This Row],[Date]]), ,MONTH(Table1[[#This Row],[Date]]))</f>
        <v>0</v>
      </c>
      <c r="K4526" s="19">
        <f>Table1[[#This Row],[Final Meter Reading (km) ]]-Table1[[#This Row],[Initial Meter Reading (km) ]]</f>
        <v>0</v>
      </c>
      <c r="M4526" s="174">
        <f>IF(ISBLANK(Table1[[#This Row],[Fuel Used (in liters)]]),,Table1[[#This Row],[Distance Travelled (km)]]/Table1[[#This Row],[Fuel Used (in liters)]])</f>
        <v>0</v>
      </c>
    </row>
    <row r="4527" spans="2:13">
      <c r="B4527">
        <f>IF(ISBLANK(Table1[[#This Row],[Date]]), ,MONTH(Table1[[#This Row],[Date]]))</f>
        <v>0</v>
      </c>
      <c r="K4527" s="19">
        <f>Table1[[#This Row],[Final Meter Reading (km) ]]-Table1[[#This Row],[Initial Meter Reading (km) ]]</f>
        <v>0</v>
      </c>
      <c r="M4527" s="174">
        <f>IF(ISBLANK(Table1[[#This Row],[Fuel Used (in liters)]]),,Table1[[#This Row],[Distance Travelled (km)]]/Table1[[#This Row],[Fuel Used (in liters)]])</f>
        <v>0</v>
      </c>
    </row>
    <row r="4528" spans="2:13">
      <c r="B4528">
        <f>IF(ISBLANK(Table1[[#This Row],[Date]]), ,MONTH(Table1[[#This Row],[Date]]))</f>
        <v>0</v>
      </c>
      <c r="K4528" s="19">
        <f>Table1[[#This Row],[Final Meter Reading (km) ]]-Table1[[#This Row],[Initial Meter Reading (km) ]]</f>
        <v>0</v>
      </c>
      <c r="M4528" s="174">
        <f>IF(ISBLANK(Table1[[#This Row],[Fuel Used (in liters)]]),,Table1[[#This Row],[Distance Travelled (km)]]/Table1[[#This Row],[Fuel Used (in liters)]])</f>
        <v>0</v>
      </c>
    </row>
    <row r="4529" spans="2:13">
      <c r="B4529">
        <f>IF(ISBLANK(Table1[[#This Row],[Date]]), ,MONTH(Table1[[#This Row],[Date]]))</f>
        <v>0</v>
      </c>
      <c r="K4529" s="19">
        <f>Table1[[#This Row],[Final Meter Reading (km) ]]-Table1[[#This Row],[Initial Meter Reading (km) ]]</f>
        <v>0</v>
      </c>
      <c r="M4529" s="174">
        <f>IF(ISBLANK(Table1[[#This Row],[Fuel Used (in liters)]]),,Table1[[#This Row],[Distance Travelled (km)]]/Table1[[#This Row],[Fuel Used (in liters)]])</f>
        <v>0</v>
      </c>
    </row>
    <row r="4530" spans="2:13">
      <c r="B4530">
        <f>IF(ISBLANK(Table1[[#This Row],[Date]]), ,MONTH(Table1[[#This Row],[Date]]))</f>
        <v>0</v>
      </c>
      <c r="K4530" s="19">
        <f>Table1[[#This Row],[Final Meter Reading (km) ]]-Table1[[#This Row],[Initial Meter Reading (km) ]]</f>
        <v>0</v>
      </c>
      <c r="M4530" s="174">
        <f>IF(ISBLANK(Table1[[#This Row],[Fuel Used (in liters)]]),,Table1[[#This Row],[Distance Travelled (km)]]/Table1[[#This Row],[Fuel Used (in liters)]])</f>
        <v>0</v>
      </c>
    </row>
    <row r="4531" spans="2:13">
      <c r="B4531">
        <f>IF(ISBLANK(Table1[[#This Row],[Date]]), ,MONTH(Table1[[#This Row],[Date]]))</f>
        <v>0</v>
      </c>
      <c r="K4531" s="19">
        <f>Table1[[#This Row],[Final Meter Reading (km) ]]-Table1[[#This Row],[Initial Meter Reading (km) ]]</f>
        <v>0</v>
      </c>
      <c r="M4531" s="174">
        <f>IF(ISBLANK(Table1[[#This Row],[Fuel Used (in liters)]]),,Table1[[#This Row],[Distance Travelled (km)]]/Table1[[#This Row],[Fuel Used (in liters)]])</f>
        <v>0</v>
      </c>
    </row>
    <row r="4532" spans="2:13">
      <c r="B4532">
        <f>IF(ISBLANK(Table1[[#This Row],[Date]]), ,MONTH(Table1[[#This Row],[Date]]))</f>
        <v>0</v>
      </c>
      <c r="K4532" s="19">
        <f>Table1[[#This Row],[Final Meter Reading (km) ]]-Table1[[#This Row],[Initial Meter Reading (km) ]]</f>
        <v>0</v>
      </c>
      <c r="M4532" s="174">
        <f>IF(ISBLANK(Table1[[#This Row],[Fuel Used (in liters)]]),,Table1[[#This Row],[Distance Travelled (km)]]/Table1[[#This Row],[Fuel Used (in liters)]])</f>
        <v>0</v>
      </c>
    </row>
    <row r="4533" spans="2:13">
      <c r="B4533">
        <f>IF(ISBLANK(Table1[[#This Row],[Date]]), ,MONTH(Table1[[#This Row],[Date]]))</f>
        <v>0</v>
      </c>
      <c r="K4533" s="19">
        <f>Table1[[#This Row],[Final Meter Reading (km) ]]-Table1[[#This Row],[Initial Meter Reading (km) ]]</f>
        <v>0</v>
      </c>
      <c r="M4533" s="174">
        <f>IF(ISBLANK(Table1[[#This Row],[Fuel Used (in liters)]]),,Table1[[#This Row],[Distance Travelled (km)]]/Table1[[#This Row],[Fuel Used (in liters)]])</f>
        <v>0</v>
      </c>
    </row>
    <row r="4534" spans="2:13">
      <c r="B4534">
        <f>IF(ISBLANK(Table1[[#This Row],[Date]]), ,MONTH(Table1[[#This Row],[Date]]))</f>
        <v>0</v>
      </c>
      <c r="K4534" s="19">
        <f>Table1[[#This Row],[Final Meter Reading (km) ]]-Table1[[#This Row],[Initial Meter Reading (km) ]]</f>
        <v>0</v>
      </c>
      <c r="M4534" s="174">
        <f>IF(ISBLANK(Table1[[#This Row],[Fuel Used (in liters)]]),,Table1[[#This Row],[Distance Travelled (km)]]/Table1[[#This Row],[Fuel Used (in liters)]])</f>
        <v>0</v>
      </c>
    </row>
    <row r="4535" spans="2:13">
      <c r="B4535">
        <f>IF(ISBLANK(Table1[[#This Row],[Date]]), ,MONTH(Table1[[#This Row],[Date]]))</f>
        <v>0</v>
      </c>
      <c r="K4535" s="19">
        <f>Table1[[#This Row],[Final Meter Reading (km) ]]-Table1[[#This Row],[Initial Meter Reading (km) ]]</f>
        <v>0</v>
      </c>
      <c r="M4535" s="174">
        <f>IF(ISBLANK(Table1[[#This Row],[Fuel Used (in liters)]]),,Table1[[#This Row],[Distance Travelled (km)]]/Table1[[#This Row],[Fuel Used (in liters)]])</f>
        <v>0</v>
      </c>
    </row>
    <row r="4536" spans="2:13">
      <c r="B4536">
        <f>IF(ISBLANK(Table1[[#This Row],[Date]]), ,MONTH(Table1[[#This Row],[Date]]))</f>
        <v>0</v>
      </c>
      <c r="K4536" s="19">
        <f>Table1[[#This Row],[Final Meter Reading (km) ]]-Table1[[#This Row],[Initial Meter Reading (km) ]]</f>
        <v>0</v>
      </c>
      <c r="M4536" s="174">
        <f>IF(ISBLANK(Table1[[#This Row],[Fuel Used (in liters)]]),,Table1[[#This Row],[Distance Travelled (km)]]/Table1[[#This Row],[Fuel Used (in liters)]])</f>
        <v>0</v>
      </c>
    </row>
    <row r="4537" spans="2:13">
      <c r="B4537">
        <f>IF(ISBLANK(Table1[[#This Row],[Date]]), ,MONTH(Table1[[#This Row],[Date]]))</f>
        <v>0</v>
      </c>
      <c r="K4537" s="19">
        <f>Table1[[#This Row],[Final Meter Reading (km) ]]-Table1[[#This Row],[Initial Meter Reading (km) ]]</f>
        <v>0</v>
      </c>
      <c r="M4537" s="174">
        <f>IF(ISBLANK(Table1[[#This Row],[Fuel Used (in liters)]]),,Table1[[#This Row],[Distance Travelled (km)]]/Table1[[#This Row],[Fuel Used (in liters)]])</f>
        <v>0</v>
      </c>
    </row>
    <row r="4538" spans="2:13">
      <c r="B4538">
        <f>IF(ISBLANK(Table1[[#This Row],[Date]]), ,MONTH(Table1[[#This Row],[Date]]))</f>
        <v>0</v>
      </c>
      <c r="K4538" s="19">
        <f>Table1[[#This Row],[Final Meter Reading (km) ]]-Table1[[#This Row],[Initial Meter Reading (km) ]]</f>
        <v>0</v>
      </c>
      <c r="M4538" s="174">
        <f>IF(ISBLANK(Table1[[#This Row],[Fuel Used (in liters)]]),,Table1[[#This Row],[Distance Travelled (km)]]/Table1[[#This Row],[Fuel Used (in liters)]])</f>
        <v>0</v>
      </c>
    </row>
    <row r="4539" spans="2:13">
      <c r="B4539">
        <f>IF(ISBLANK(Table1[[#This Row],[Date]]), ,MONTH(Table1[[#This Row],[Date]]))</f>
        <v>0</v>
      </c>
      <c r="K4539" s="19">
        <f>Table1[[#This Row],[Final Meter Reading (km) ]]-Table1[[#This Row],[Initial Meter Reading (km) ]]</f>
        <v>0</v>
      </c>
      <c r="M4539" s="174">
        <f>IF(ISBLANK(Table1[[#This Row],[Fuel Used (in liters)]]),,Table1[[#This Row],[Distance Travelled (km)]]/Table1[[#This Row],[Fuel Used (in liters)]])</f>
        <v>0</v>
      </c>
    </row>
    <row r="4540" spans="2:13">
      <c r="B4540">
        <f>IF(ISBLANK(Table1[[#This Row],[Date]]), ,MONTH(Table1[[#This Row],[Date]]))</f>
        <v>0</v>
      </c>
      <c r="K4540" s="19">
        <f>Table1[[#This Row],[Final Meter Reading (km) ]]-Table1[[#This Row],[Initial Meter Reading (km) ]]</f>
        <v>0</v>
      </c>
      <c r="M4540" s="174">
        <f>IF(ISBLANK(Table1[[#This Row],[Fuel Used (in liters)]]),,Table1[[#This Row],[Distance Travelled (km)]]/Table1[[#This Row],[Fuel Used (in liters)]])</f>
        <v>0</v>
      </c>
    </row>
    <row r="4541" spans="2:13">
      <c r="B4541">
        <f>IF(ISBLANK(Table1[[#This Row],[Date]]), ,MONTH(Table1[[#This Row],[Date]]))</f>
        <v>0</v>
      </c>
      <c r="K4541" s="19">
        <f>Table1[[#This Row],[Final Meter Reading (km) ]]-Table1[[#This Row],[Initial Meter Reading (km) ]]</f>
        <v>0</v>
      </c>
      <c r="M4541" s="174">
        <f>IF(ISBLANK(Table1[[#This Row],[Fuel Used (in liters)]]),,Table1[[#This Row],[Distance Travelled (km)]]/Table1[[#This Row],[Fuel Used (in liters)]])</f>
        <v>0</v>
      </c>
    </row>
    <row r="4542" spans="2:13">
      <c r="B4542">
        <f>IF(ISBLANK(Table1[[#This Row],[Date]]), ,MONTH(Table1[[#This Row],[Date]]))</f>
        <v>0</v>
      </c>
      <c r="K4542" s="19">
        <f>Table1[[#This Row],[Final Meter Reading (km) ]]-Table1[[#This Row],[Initial Meter Reading (km) ]]</f>
        <v>0</v>
      </c>
      <c r="M4542" s="174">
        <f>IF(ISBLANK(Table1[[#This Row],[Fuel Used (in liters)]]),,Table1[[#This Row],[Distance Travelled (km)]]/Table1[[#This Row],[Fuel Used (in liters)]])</f>
        <v>0</v>
      </c>
    </row>
    <row r="4543" spans="2:13">
      <c r="B4543">
        <f>IF(ISBLANK(Table1[[#This Row],[Date]]), ,MONTH(Table1[[#This Row],[Date]]))</f>
        <v>0</v>
      </c>
      <c r="K4543" s="19">
        <f>Table1[[#This Row],[Final Meter Reading (km) ]]-Table1[[#This Row],[Initial Meter Reading (km) ]]</f>
        <v>0</v>
      </c>
      <c r="M4543" s="174">
        <f>IF(ISBLANK(Table1[[#This Row],[Fuel Used (in liters)]]),,Table1[[#This Row],[Distance Travelled (km)]]/Table1[[#This Row],[Fuel Used (in liters)]])</f>
        <v>0</v>
      </c>
    </row>
    <row r="4544" spans="2:13">
      <c r="B4544">
        <f>IF(ISBLANK(Table1[[#This Row],[Date]]), ,MONTH(Table1[[#This Row],[Date]]))</f>
        <v>0</v>
      </c>
      <c r="K4544" s="19">
        <f>Table1[[#This Row],[Final Meter Reading (km) ]]-Table1[[#This Row],[Initial Meter Reading (km) ]]</f>
        <v>0</v>
      </c>
      <c r="M4544" s="174">
        <f>IF(ISBLANK(Table1[[#This Row],[Fuel Used (in liters)]]),,Table1[[#This Row],[Distance Travelled (km)]]/Table1[[#This Row],[Fuel Used (in liters)]])</f>
        <v>0</v>
      </c>
    </row>
    <row r="4545" spans="2:13">
      <c r="B4545">
        <f>IF(ISBLANK(Table1[[#This Row],[Date]]), ,MONTH(Table1[[#This Row],[Date]]))</f>
        <v>0</v>
      </c>
      <c r="K4545" s="19">
        <f>Table1[[#This Row],[Final Meter Reading (km) ]]-Table1[[#This Row],[Initial Meter Reading (km) ]]</f>
        <v>0</v>
      </c>
      <c r="M4545" s="174">
        <f>IF(ISBLANK(Table1[[#This Row],[Fuel Used (in liters)]]),,Table1[[#This Row],[Distance Travelled (km)]]/Table1[[#This Row],[Fuel Used (in liters)]])</f>
        <v>0</v>
      </c>
    </row>
    <row r="4546" spans="2:13">
      <c r="B4546">
        <f>IF(ISBLANK(Table1[[#This Row],[Date]]), ,MONTH(Table1[[#This Row],[Date]]))</f>
        <v>0</v>
      </c>
      <c r="K4546" s="19">
        <f>Table1[[#This Row],[Final Meter Reading (km) ]]-Table1[[#This Row],[Initial Meter Reading (km) ]]</f>
        <v>0</v>
      </c>
      <c r="M4546" s="174">
        <f>IF(ISBLANK(Table1[[#This Row],[Fuel Used (in liters)]]),,Table1[[#This Row],[Distance Travelled (km)]]/Table1[[#This Row],[Fuel Used (in liters)]])</f>
        <v>0</v>
      </c>
    </row>
    <row r="4547" spans="2:13">
      <c r="B4547">
        <f>IF(ISBLANK(Table1[[#This Row],[Date]]), ,MONTH(Table1[[#This Row],[Date]]))</f>
        <v>0</v>
      </c>
      <c r="K4547" s="19">
        <f>Table1[[#This Row],[Final Meter Reading (km) ]]-Table1[[#This Row],[Initial Meter Reading (km) ]]</f>
        <v>0</v>
      </c>
      <c r="M4547" s="174">
        <f>IF(ISBLANK(Table1[[#This Row],[Fuel Used (in liters)]]),,Table1[[#This Row],[Distance Travelled (km)]]/Table1[[#This Row],[Fuel Used (in liters)]])</f>
        <v>0</v>
      </c>
    </row>
    <row r="4548" spans="2:13">
      <c r="B4548">
        <f>IF(ISBLANK(Table1[[#This Row],[Date]]), ,MONTH(Table1[[#This Row],[Date]]))</f>
        <v>0</v>
      </c>
      <c r="K4548" s="19">
        <f>Table1[[#This Row],[Final Meter Reading (km) ]]-Table1[[#This Row],[Initial Meter Reading (km) ]]</f>
        <v>0</v>
      </c>
      <c r="M4548" s="174">
        <f>IF(ISBLANK(Table1[[#This Row],[Fuel Used (in liters)]]),,Table1[[#This Row],[Distance Travelled (km)]]/Table1[[#This Row],[Fuel Used (in liters)]])</f>
        <v>0</v>
      </c>
    </row>
    <row r="4549" spans="2:13">
      <c r="B4549">
        <f>IF(ISBLANK(Table1[[#This Row],[Date]]), ,MONTH(Table1[[#This Row],[Date]]))</f>
        <v>0</v>
      </c>
      <c r="K4549" s="19">
        <f>Table1[[#This Row],[Final Meter Reading (km) ]]-Table1[[#This Row],[Initial Meter Reading (km) ]]</f>
        <v>0</v>
      </c>
      <c r="M4549" s="174">
        <f>IF(ISBLANK(Table1[[#This Row],[Fuel Used (in liters)]]),,Table1[[#This Row],[Distance Travelled (km)]]/Table1[[#This Row],[Fuel Used (in liters)]])</f>
        <v>0</v>
      </c>
    </row>
    <row r="4550" spans="2:13">
      <c r="B4550">
        <f>IF(ISBLANK(Table1[[#This Row],[Date]]), ,MONTH(Table1[[#This Row],[Date]]))</f>
        <v>0</v>
      </c>
      <c r="K4550" s="19">
        <f>Table1[[#This Row],[Final Meter Reading (km) ]]-Table1[[#This Row],[Initial Meter Reading (km) ]]</f>
        <v>0</v>
      </c>
      <c r="M4550" s="174">
        <f>IF(ISBLANK(Table1[[#This Row],[Fuel Used (in liters)]]),,Table1[[#This Row],[Distance Travelled (km)]]/Table1[[#This Row],[Fuel Used (in liters)]])</f>
        <v>0</v>
      </c>
    </row>
    <row r="4551" spans="2:13">
      <c r="B4551">
        <f>IF(ISBLANK(Table1[[#This Row],[Date]]), ,MONTH(Table1[[#This Row],[Date]]))</f>
        <v>0</v>
      </c>
      <c r="K4551" s="19">
        <f>Table1[[#This Row],[Final Meter Reading (km) ]]-Table1[[#This Row],[Initial Meter Reading (km) ]]</f>
        <v>0</v>
      </c>
      <c r="M4551" s="174">
        <f>IF(ISBLANK(Table1[[#This Row],[Fuel Used (in liters)]]),,Table1[[#This Row],[Distance Travelled (km)]]/Table1[[#This Row],[Fuel Used (in liters)]])</f>
        <v>0</v>
      </c>
    </row>
    <row r="4552" spans="2:13">
      <c r="B4552">
        <f>IF(ISBLANK(Table1[[#This Row],[Date]]), ,MONTH(Table1[[#This Row],[Date]]))</f>
        <v>0</v>
      </c>
      <c r="K4552" s="19">
        <f>Table1[[#This Row],[Final Meter Reading (km) ]]-Table1[[#This Row],[Initial Meter Reading (km) ]]</f>
        <v>0</v>
      </c>
      <c r="M4552" s="174">
        <f>IF(ISBLANK(Table1[[#This Row],[Fuel Used (in liters)]]),,Table1[[#This Row],[Distance Travelled (km)]]/Table1[[#This Row],[Fuel Used (in liters)]])</f>
        <v>0</v>
      </c>
    </row>
    <row r="4553" spans="2:13">
      <c r="B4553">
        <f>IF(ISBLANK(Table1[[#This Row],[Date]]), ,MONTH(Table1[[#This Row],[Date]]))</f>
        <v>0</v>
      </c>
      <c r="K4553" s="19">
        <f>Table1[[#This Row],[Final Meter Reading (km) ]]-Table1[[#This Row],[Initial Meter Reading (km) ]]</f>
        <v>0</v>
      </c>
      <c r="M4553" s="174">
        <f>IF(ISBLANK(Table1[[#This Row],[Fuel Used (in liters)]]),,Table1[[#This Row],[Distance Travelled (km)]]/Table1[[#This Row],[Fuel Used (in liters)]])</f>
        <v>0</v>
      </c>
    </row>
    <row r="4554" spans="2:13">
      <c r="B4554">
        <f>IF(ISBLANK(Table1[[#This Row],[Date]]), ,MONTH(Table1[[#This Row],[Date]]))</f>
        <v>0</v>
      </c>
      <c r="K4554" s="19">
        <f>Table1[[#This Row],[Final Meter Reading (km) ]]-Table1[[#This Row],[Initial Meter Reading (km) ]]</f>
        <v>0</v>
      </c>
      <c r="M4554" s="174">
        <f>IF(ISBLANK(Table1[[#This Row],[Fuel Used (in liters)]]),,Table1[[#This Row],[Distance Travelled (km)]]/Table1[[#This Row],[Fuel Used (in liters)]])</f>
        <v>0</v>
      </c>
    </row>
    <row r="4555" spans="2:13">
      <c r="B4555">
        <f>IF(ISBLANK(Table1[[#This Row],[Date]]), ,MONTH(Table1[[#This Row],[Date]]))</f>
        <v>0</v>
      </c>
      <c r="K4555" s="19">
        <f>Table1[[#This Row],[Final Meter Reading (km) ]]-Table1[[#This Row],[Initial Meter Reading (km) ]]</f>
        <v>0</v>
      </c>
      <c r="M4555" s="174">
        <f>IF(ISBLANK(Table1[[#This Row],[Fuel Used (in liters)]]),,Table1[[#This Row],[Distance Travelled (km)]]/Table1[[#This Row],[Fuel Used (in liters)]])</f>
        <v>0</v>
      </c>
    </row>
    <row r="4556" spans="2:13">
      <c r="B4556">
        <f>IF(ISBLANK(Table1[[#This Row],[Date]]), ,MONTH(Table1[[#This Row],[Date]]))</f>
        <v>0</v>
      </c>
      <c r="K4556" s="19">
        <f>Table1[[#This Row],[Final Meter Reading (km) ]]-Table1[[#This Row],[Initial Meter Reading (km) ]]</f>
        <v>0</v>
      </c>
      <c r="M4556" s="174">
        <f>IF(ISBLANK(Table1[[#This Row],[Fuel Used (in liters)]]),,Table1[[#This Row],[Distance Travelled (km)]]/Table1[[#This Row],[Fuel Used (in liters)]])</f>
        <v>0</v>
      </c>
    </row>
    <row r="4557" spans="2:13">
      <c r="B4557">
        <f>IF(ISBLANK(Table1[[#This Row],[Date]]), ,MONTH(Table1[[#This Row],[Date]]))</f>
        <v>0</v>
      </c>
      <c r="K4557" s="19">
        <f>Table1[[#This Row],[Final Meter Reading (km) ]]-Table1[[#This Row],[Initial Meter Reading (km) ]]</f>
        <v>0</v>
      </c>
      <c r="M4557" s="174">
        <f>IF(ISBLANK(Table1[[#This Row],[Fuel Used (in liters)]]),,Table1[[#This Row],[Distance Travelled (km)]]/Table1[[#This Row],[Fuel Used (in liters)]])</f>
        <v>0</v>
      </c>
    </row>
    <row r="4558" spans="2:13">
      <c r="B4558">
        <f>IF(ISBLANK(Table1[[#This Row],[Date]]), ,MONTH(Table1[[#This Row],[Date]]))</f>
        <v>0</v>
      </c>
      <c r="K4558" s="19">
        <f>Table1[[#This Row],[Final Meter Reading (km) ]]-Table1[[#This Row],[Initial Meter Reading (km) ]]</f>
        <v>0</v>
      </c>
      <c r="M4558" s="174">
        <f>IF(ISBLANK(Table1[[#This Row],[Fuel Used (in liters)]]),,Table1[[#This Row],[Distance Travelled (km)]]/Table1[[#This Row],[Fuel Used (in liters)]])</f>
        <v>0</v>
      </c>
    </row>
    <row r="4559" spans="2:13">
      <c r="B4559">
        <f>IF(ISBLANK(Table1[[#This Row],[Date]]), ,MONTH(Table1[[#This Row],[Date]]))</f>
        <v>0</v>
      </c>
      <c r="K4559" s="19">
        <f>Table1[[#This Row],[Final Meter Reading (km) ]]-Table1[[#This Row],[Initial Meter Reading (km) ]]</f>
        <v>0</v>
      </c>
      <c r="M4559" s="174">
        <f>IF(ISBLANK(Table1[[#This Row],[Fuel Used (in liters)]]),,Table1[[#This Row],[Distance Travelled (km)]]/Table1[[#This Row],[Fuel Used (in liters)]])</f>
        <v>0</v>
      </c>
    </row>
    <row r="4560" spans="2:13">
      <c r="B4560">
        <f>IF(ISBLANK(Table1[[#This Row],[Date]]), ,MONTH(Table1[[#This Row],[Date]]))</f>
        <v>0</v>
      </c>
      <c r="K4560" s="19">
        <f>Table1[[#This Row],[Final Meter Reading (km) ]]-Table1[[#This Row],[Initial Meter Reading (km) ]]</f>
        <v>0</v>
      </c>
      <c r="M4560" s="174">
        <f>IF(ISBLANK(Table1[[#This Row],[Fuel Used (in liters)]]),,Table1[[#This Row],[Distance Travelled (km)]]/Table1[[#This Row],[Fuel Used (in liters)]])</f>
        <v>0</v>
      </c>
    </row>
    <row r="4561" spans="2:13">
      <c r="B4561">
        <f>IF(ISBLANK(Table1[[#This Row],[Date]]), ,MONTH(Table1[[#This Row],[Date]]))</f>
        <v>0</v>
      </c>
      <c r="K4561" s="19">
        <f>Table1[[#This Row],[Final Meter Reading (km) ]]-Table1[[#This Row],[Initial Meter Reading (km) ]]</f>
        <v>0</v>
      </c>
      <c r="M4561" s="174">
        <f>IF(ISBLANK(Table1[[#This Row],[Fuel Used (in liters)]]),,Table1[[#This Row],[Distance Travelled (km)]]/Table1[[#This Row],[Fuel Used (in liters)]])</f>
        <v>0</v>
      </c>
    </row>
    <row r="4562" spans="2:13">
      <c r="B4562">
        <f>IF(ISBLANK(Table1[[#This Row],[Date]]), ,MONTH(Table1[[#This Row],[Date]]))</f>
        <v>0</v>
      </c>
      <c r="K4562" s="19">
        <f>Table1[[#This Row],[Final Meter Reading (km) ]]-Table1[[#This Row],[Initial Meter Reading (km) ]]</f>
        <v>0</v>
      </c>
      <c r="M4562" s="174">
        <f>IF(ISBLANK(Table1[[#This Row],[Fuel Used (in liters)]]),,Table1[[#This Row],[Distance Travelled (km)]]/Table1[[#This Row],[Fuel Used (in liters)]])</f>
        <v>0</v>
      </c>
    </row>
    <row r="4563" spans="2:13">
      <c r="B4563">
        <f>IF(ISBLANK(Table1[[#This Row],[Date]]), ,MONTH(Table1[[#This Row],[Date]]))</f>
        <v>0</v>
      </c>
      <c r="K4563" s="19">
        <f>Table1[[#This Row],[Final Meter Reading (km) ]]-Table1[[#This Row],[Initial Meter Reading (km) ]]</f>
        <v>0</v>
      </c>
      <c r="M4563" s="174">
        <f>IF(ISBLANK(Table1[[#This Row],[Fuel Used (in liters)]]),,Table1[[#This Row],[Distance Travelled (km)]]/Table1[[#This Row],[Fuel Used (in liters)]])</f>
        <v>0</v>
      </c>
    </row>
    <row r="4564" spans="2:13">
      <c r="B4564">
        <f>IF(ISBLANK(Table1[[#This Row],[Date]]), ,MONTH(Table1[[#This Row],[Date]]))</f>
        <v>0</v>
      </c>
      <c r="K4564" s="19">
        <f>Table1[[#This Row],[Final Meter Reading (km) ]]-Table1[[#This Row],[Initial Meter Reading (km) ]]</f>
        <v>0</v>
      </c>
      <c r="M4564" s="174">
        <f>IF(ISBLANK(Table1[[#This Row],[Fuel Used (in liters)]]),,Table1[[#This Row],[Distance Travelled (km)]]/Table1[[#This Row],[Fuel Used (in liters)]])</f>
        <v>0</v>
      </c>
    </row>
    <row r="4565" spans="2:13">
      <c r="B4565">
        <f>IF(ISBLANK(Table1[[#This Row],[Date]]), ,MONTH(Table1[[#This Row],[Date]]))</f>
        <v>0</v>
      </c>
      <c r="K4565" s="19">
        <f>Table1[[#This Row],[Final Meter Reading (km) ]]-Table1[[#This Row],[Initial Meter Reading (km) ]]</f>
        <v>0</v>
      </c>
      <c r="M4565" s="174">
        <f>IF(ISBLANK(Table1[[#This Row],[Fuel Used (in liters)]]),,Table1[[#This Row],[Distance Travelled (km)]]/Table1[[#This Row],[Fuel Used (in liters)]])</f>
        <v>0</v>
      </c>
    </row>
    <row r="4566" spans="2:13">
      <c r="B4566">
        <f>IF(ISBLANK(Table1[[#This Row],[Date]]), ,MONTH(Table1[[#This Row],[Date]]))</f>
        <v>0</v>
      </c>
      <c r="K4566" s="19">
        <f>Table1[[#This Row],[Final Meter Reading (km) ]]-Table1[[#This Row],[Initial Meter Reading (km) ]]</f>
        <v>0</v>
      </c>
      <c r="M4566" s="174">
        <f>IF(ISBLANK(Table1[[#This Row],[Fuel Used (in liters)]]),,Table1[[#This Row],[Distance Travelled (km)]]/Table1[[#This Row],[Fuel Used (in liters)]])</f>
        <v>0</v>
      </c>
    </row>
    <row r="4567" spans="2:13">
      <c r="B4567">
        <f>IF(ISBLANK(Table1[[#This Row],[Date]]), ,MONTH(Table1[[#This Row],[Date]]))</f>
        <v>0</v>
      </c>
      <c r="K4567" s="19">
        <f>Table1[[#This Row],[Final Meter Reading (km) ]]-Table1[[#This Row],[Initial Meter Reading (km) ]]</f>
        <v>0</v>
      </c>
      <c r="M4567" s="174">
        <f>IF(ISBLANK(Table1[[#This Row],[Fuel Used (in liters)]]),,Table1[[#This Row],[Distance Travelled (km)]]/Table1[[#This Row],[Fuel Used (in liters)]])</f>
        <v>0</v>
      </c>
    </row>
    <row r="4568" spans="2:13">
      <c r="B4568">
        <f>IF(ISBLANK(Table1[[#This Row],[Date]]), ,MONTH(Table1[[#This Row],[Date]]))</f>
        <v>0</v>
      </c>
      <c r="K4568" s="19">
        <f>Table1[[#This Row],[Final Meter Reading (km) ]]-Table1[[#This Row],[Initial Meter Reading (km) ]]</f>
        <v>0</v>
      </c>
      <c r="M4568" s="174">
        <f>IF(ISBLANK(Table1[[#This Row],[Fuel Used (in liters)]]),,Table1[[#This Row],[Distance Travelled (km)]]/Table1[[#This Row],[Fuel Used (in liters)]])</f>
        <v>0</v>
      </c>
    </row>
    <row r="4569" spans="2:13">
      <c r="B4569">
        <f>IF(ISBLANK(Table1[[#This Row],[Date]]), ,MONTH(Table1[[#This Row],[Date]]))</f>
        <v>0</v>
      </c>
      <c r="K4569" s="19">
        <f>Table1[[#This Row],[Final Meter Reading (km) ]]-Table1[[#This Row],[Initial Meter Reading (km) ]]</f>
        <v>0</v>
      </c>
      <c r="M4569" s="174">
        <f>IF(ISBLANK(Table1[[#This Row],[Fuel Used (in liters)]]),,Table1[[#This Row],[Distance Travelled (km)]]/Table1[[#This Row],[Fuel Used (in liters)]])</f>
        <v>0</v>
      </c>
    </row>
    <row r="4570" spans="2:13">
      <c r="B4570">
        <f>IF(ISBLANK(Table1[[#This Row],[Date]]), ,MONTH(Table1[[#This Row],[Date]]))</f>
        <v>0</v>
      </c>
      <c r="K4570" s="19">
        <f>Table1[[#This Row],[Final Meter Reading (km) ]]-Table1[[#This Row],[Initial Meter Reading (km) ]]</f>
        <v>0</v>
      </c>
      <c r="M4570" s="174">
        <f>IF(ISBLANK(Table1[[#This Row],[Fuel Used (in liters)]]),,Table1[[#This Row],[Distance Travelled (km)]]/Table1[[#This Row],[Fuel Used (in liters)]])</f>
        <v>0</v>
      </c>
    </row>
    <row r="4571" spans="2:13">
      <c r="B4571">
        <f>IF(ISBLANK(Table1[[#This Row],[Date]]), ,MONTH(Table1[[#This Row],[Date]]))</f>
        <v>0</v>
      </c>
      <c r="K4571" s="19">
        <f>Table1[[#This Row],[Final Meter Reading (km) ]]-Table1[[#This Row],[Initial Meter Reading (km) ]]</f>
        <v>0</v>
      </c>
      <c r="M4571" s="174">
        <f>IF(ISBLANK(Table1[[#This Row],[Fuel Used (in liters)]]),,Table1[[#This Row],[Distance Travelled (km)]]/Table1[[#This Row],[Fuel Used (in liters)]])</f>
        <v>0</v>
      </c>
    </row>
    <row r="4572" spans="2:13">
      <c r="B4572">
        <f>IF(ISBLANK(Table1[[#This Row],[Date]]), ,MONTH(Table1[[#This Row],[Date]]))</f>
        <v>0</v>
      </c>
      <c r="K4572" s="19">
        <f>Table1[[#This Row],[Final Meter Reading (km) ]]-Table1[[#This Row],[Initial Meter Reading (km) ]]</f>
        <v>0</v>
      </c>
      <c r="M4572" s="174">
        <f>IF(ISBLANK(Table1[[#This Row],[Fuel Used (in liters)]]),,Table1[[#This Row],[Distance Travelled (km)]]/Table1[[#This Row],[Fuel Used (in liters)]])</f>
        <v>0</v>
      </c>
    </row>
    <row r="4573" spans="2:13">
      <c r="B4573">
        <f>IF(ISBLANK(Table1[[#This Row],[Date]]), ,MONTH(Table1[[#This Row],[Date]]))</f>
        <v>0</v>
      </c>
      <c r="K4573" s="19">
        <f>Table1[[#This Row],[Final Meter Reading (km) ]]-Table1[[#This Row],[Initial Meter Reading (km) ]]</f>
        <v>0</v>
      </c>
      <c r="M4573" s="174">
        <f>IF(ISBLANK(Table1[[#This Row],[Fuel Used (in liters)]]),,Table1[[#This Row],[Distance Travelled (km)]]/Table1[[#This Row],[Fuel Used (in liters)]])</f>
        <v>0</v>
      </c>
    </row>
    <row r="4574" spans="2:13">
      <c r="B4574">
        <f>IF(ISBLANK(Table1[[#This Row],[Date]]), ,MONTH(Table1[[#This Row],[Date]]))</f>
        <v>0</v>
      </c>
      <c r="K4574" s="19">
        <f>Table1[[#This Row],[Final Meter Reading (km) ]]-Table1[[#This Row],[Initial Meter Reading (km) ]]</f>
        <v>0</v>
      </c>
      <c r="M4574" s="174">
        <f>IF(ISBLANK(Table1[[#This Row],[Fuel Used (in liters)]]),,Table1[[#This Row],[Distance Travelled (km)]]/Table1[[#This Row],[Fuel Used (in liters)]])</f>
        <v>0</v>
      </c>
    </row>
    <row r="4575" spans="2:13">
      <c r="B4575">
        <f>IF(ISBLANK(Table1[[#This Row],[Date]]), ,MONTH(Table1[[#This Row],[Date]]))</f>
        <v>0</v>
      </c>
      <c r="K4575" s="19">
        <f>Table1[[#This Row],[Final Meter Reading (km) ]]-Table1[[#This Row],[Initial Meter Reading (km) ]]</f>
        <v>0</v>
      </c>
      <c r="M4575" s="174">
        <f>IF(ISBLANK(Table1[[#This Row],[Fuel Used (in liters)]]),,Table1[[#This Row],[Distance Travelled (km)]]/Table1[[#This Row],[Fuel Used (in liters)]])</f>
        <v>0</v>
      </c>
    </row>
    <row r="4576" spans="2:13">
      <c r="B4576">
        <f>IF(ISBLANK(Table1[[#This Row],[Date]]), ,MONTH(Table1[[#This Row],[Date]]))</f>
        <v>0</v>
      </c>
      <c r="K4576" s="19">
        <f>Table1[[#This Row],[Final Meter Reading (km) ]]-Table1[[#This Row],[Initial Meter Reading (km) ]]</f>
        <v>0</v>
      </c>
      <c r="M4576" s="174">
        <f>IF(ISBLANK(Table1[[#This Row],[Fuel Used (in liters)]]),,Table1[[#This Row],[Distance Travelled (km)]]/Table1[[#This Row],[Fuel Used (in liters)]])</f>
        <v>0</v>
      </c>
    </row>
    <row r="4577" spans="2:13">
      <c r="B4577">
        <f>IF(ISBLANK(Table1[[#This Row],[Date]]), ,MONTH(Table1[[#This Row],[Date]]))</f>
        <v>0</v>
      </c>
      <c r="K4577" s="19">
        <f>Table1[[#This Row],[Final Meter Reading (km) ]]-Table1[[#This Row],[Initial Meter Reading (km) ]]</f>
        <v>0</v>
      </c>
      <c r="M4577" s="174">
        <f>IF(ISBLANK(Table1[[#This Row],[Fuel Used (in liters)]]),,Table1[[#This Row],[Distance Travelled (km)]]/Table1[[#This Row],[Fuel Used (in liters)]])</f>
        <v>0</v>
      </c>
    </row>
    <row r="4578" spans="2:13">
      <c r="B4578">
        <f>IF(ISBLANK(Table1[[#This Row],[Date]]), ,MONTH(Table1[[#This Row],[Date]]))</f>
        <v>0</v>
      </c>
      <c r="K4578" s="19">
        <f>Table1[[#This Row],[Final Meter Reading (km) ]]-Table1[[#This Row],[Initial Meter Reading (km) ]]</f>
        <v>0</v>
      </c>
      <c r="M4578" s="174">
        <f>IF(ISBLANK(Table1[[#This Row],[Fuel Used (in liters)]]),,Table1[[#This Row],[Distance Travelled (km)]]/Table1[[#This Row],[Fuel Used (in liters)]])</f>
        <v>0</v>
      </c>
    </row>
    <row r="4579" spans="2:13">
      <c r="B4579">
        <f>IF(ISBLANK(Table1[[#This Row],[Date]]), ,MONTH(Table1[[#This Row],[Date]]))</f>
        <v>0</v>
      </c>
      <c r="K4579" s="19">
        <f>Table1[[#This Row],[Final Meter Reading (km) ]]-Table1[[#This Row],[Initial Meter Reading (km) ]]</f>
        <v>0</v>
      </c>
      <c r="M4579" s="174">
        <f>IF(ISBLANK(Table1[[#This Row],[Fuel Used (in liters)]]),,Table1[[#This Row],[Distance Travelled (km)]]/Table1[[#This Row],[Fuel Used (in liters)]])</f>
        <v>0</v>
      </c>
    </row>
    <row r="4580" spans="2:13">
      <c r="B4580">
        <f>IF(ISBLANK(Table1[[#This Row],[Date]]), ,MONTH(Table1[[#This Row],[Date]]))</f>
        <v>0</v>
      </c>
      <c r="K4580" s="19">
        <f>Table1[[#This Row],[Final Meter Reading (km) ]]-Table1[[#This Row],[Initial Meter Reading (km) ]]</f>
        <v>0</v>
      </c>
      <c r="M4580" s="174">
        <f>IF(ISBLANK(Table1[[#This Row],[Fuel Used (in liters)]]),,Table1[[#This Row],[Distance Travelled (km)]]/Table1[[#This Row],[Fuel Used (in liters)]])</f>
        <v>0</v>
      </c>
    </row>
    <row r="4581" spans="2:13">
      <c r="B4581">
        <f>IF(ISBLANK(Table1[[#This Row],[Date]]), ,MONTH(Table1[[#This Row],[Date]]))</f>
        <v>0</v>
      </c>
      <c r="K4581" s="19">
        <f>Table1[[#This Row],[Final Meter Reading (km) ]]-Table1[[#This Row],[Initial Meter Reading (km) ]]</f>
        <v>0</v>
      </c>
      <c r="M4581" s="174">
        <f>IF(ISBLANK(Table1[[#This Row],[Fuel Used (in liters)]]),,Table1[[#This Row],[Distance Travelled (km)]]/Table1[[#This Row],[Fuel Used (in liters)]])</f>
        <v>0</v>
      </c>
    </row>
    <row r="4582" spans="2:13">
      <c r="B4582">
        <f>IF(ISBLANK(Table1[[#This Row],[Date]]), ,MONTH(Table1[[#This Row],[Date]]))</f>
        <v>0</v>
      </c>
      <c r="K4582" s="19">
        <f>Table1[[#This Row],[Final Meter Reading (km) ]]-Table1[[#This Row],[Initial Meter Reading (km) ]]</f>
        <v>0</v>
      </c>
      <c r="M4582" s="174">
        <f>IF(ISBLANK(Table1[[#This Row],[Fuel Used (in liters)]]),,Table1[[#This Row],[Distance Travelled (km)]]/Table1[[#This Row],[Fuel Used (in liters)]])</f>
        <v>0</v>
      </c>
    </row>
    <row r="4583" spans="2:13">
      <c r="B4583">
        <f>IF(ISBLANK(Table1[[#This Row],[Date]]), ,MONTH(Table1[[#This Row],[Date]]))</f>
        <v>0</v>
      </c>
      <c r="K4583" s="19">
        <f>Table1[[#This Row],[Final Meter Reading (km) ]]-Table1[[#This Row],[Initial Meter Reading (km) ]]</f>
        <v>0</v>
      </c>
      <c r="M4583" s="174">
        <f>IF(ISBLANK(Table1[[#This Row],[Fuel Used (in liters)]]),,Table1[[#This Row],[Distance Travelled (km)]]/Table1[[#This Row],[Fuel Used (in liters)]])</f>
        <v>0</v>
      </c>
    </row>
    <row r="4584" spans="2:13">
      <c r="B4584">
        <f>IF(ISBLANK(Table1[[#This Row],[Date]]), ,MONTH(Table1[[#This Row],[Date]]))</f>
        <v>0</v>
      </c>
      <c r="K4584" s="19">
        <f>Table1[[#This Row],[Final Meter Reading (km) ]]-Table1[[#This Row],[Initial Meter Reading (km) ]]</f>
        <v>0</v>
      </c>
      <c r="M4584" s="174">
        <f>IF(ISBLANK(Table1[[#This Row],[Fuel Used (in liters)]]),,Table1[[#This Row],[Distance Travelled (km)]]/Table1[[#This Row],[Fuel Used (in liters)]])</f>
        <v>0</v>
      </c>
    </row>
    <row r="4585" spans="2:13">
      <c r="B4585">
        <f>IF(ISBLANK(Table1[[#This Row],[Date]]), ,MONTH(Table1[[#This Row],[Date]]))</f>
        <v>0</v>
      </c>
      <c r="K4585" s="19">
        <f>Table1[[#This Row],[Final Meter Reading (km) ]]-Table1[[#This Row],[Initial Meter Reading (km) ]]</f>
        <v>0</v>
      </c>
      <c r="M4585" s="174">
        <f>IF(ISBLANK(Table1[[#This Row],[Fuel Used (in liters)]]),,Table1[[#This Row],[Distance Travelled (km)]]/Table1[[#This Row],[Fuel Used (in liters)]])</f>
        <v>0</v>
      </c>
    </row>
    <row r="4586" spans="2:13">
      <c r="B4586">
        <f>IF(ISBLANK(Table1[[#This Row],[Date]]), ,MONTH(Table1[[#This Row],[Date]]))</f>
        <v>0</v>
      </c>
      <c r="K4586" s="19">
        <f>Table1[[#This Row],[Final Meter Reading (km) ]]-Table1[[#This Row],[Initial Meter Reading (km) ]]</f>
        <v>0</v>
      </c>
      <c r="M4586" s="174">
        <f>IF(ISBLANK(Table1[[#This Row],[Fuel Used (in liters)]]),,Table1[[#This Row],[Distance Travelled (km)]]/Table1[[#This Row],[Fuel Used (in liters)]])</f>
        <v>0</v>
      </c>
    </row>
    <row r="4587" spans="2:13">
      <c r="B4587">
        <f>IF(ISBLANK(Table1[[#This Row],[Date]]), ,MONTH(Table1[[#This Row],[Date]]))</f>
        <v>0</v>
      </c>
      <c r="K4587" s="19">
        <f>Table1[[#This Row],[Final Meter Reading (km) ]]-Table1[[#This Row],[Initial Meter Reading (km) ]]</f>
        <v>0</v>
      </c>
      <c r="M4587" s="174">
        <f>IF(ISBLANK(Table1[[#This Row],[Fuel Used (in liters)]]),,Table1[[#This Row],[Distance Travelled (km)]]/Table1[[#This Row],[Fuel Used (in liters)]])</f>
        <v>0</v>
      </c>
    </row>
    <row r="4588" spans="2:13">
      <c r="B4588">
        <f>IF(ISBLANK(Table1[[#This Row],[Date]]), ,MONTH(Table1[[#This Row],[Date]]))</f>
        <v>0</v>
      </c>
      <c r="K4588" s="19">
        <f>Table1[[#This Row],[Final Meter Reading (km) ]]-Table1[[#This Row],[Initial Meter Reading (km) ]]</f>
        <v>0</v>
      </c>
      <c r="M4588" s="174">
        <f>IF(ISBLANK(Table1[[#This Row],[Fuel Used (in liters)]]),,Table1[[#This Row],[Distance Travelled (km)]]/Table1[[#This Row],[Fuel Used (in liters)]])</f>
        <v>0</v>
      </c>
    </row>
    <row r="4589" spans="2:13">
      <c r="B4589">
        <f>IF(ISBLANK(Table1[[#This Row],[Date]]), ,MONTH(Table1[[#This Row],[Date]]))</f>
        <v>0</v>
      </c>
      <c r="K4589" s="19">
        <f>Table1[[#This Row],[Final Meter Reading (km) ]]-Table1[[#This Row],[Initial Meter Reading (km) ]]</f>
        <v>0</v>
      </c>
      <c r="M4589" s="174">
        <f>IF(ISBLANK(Table1[[#This Row],[Fuel Used (in liters)]]),,Table1[[#This Row],[Distance Travelled (km)]]/Table1[[#This Row],[Fuel Used (in liters)]])</f>
        <v>0</v>
      </c>
    </row>
    <row r="4590" spans="2:13">
      <c r="B4590">
        <f>IF(ISBLANK(Table1[[#This Row],[Date]]), ,MONTH(Table1[[#This Row],[Date]]))</f>
        <v>0</v>
      </c>
      <c r="K4590" s="19">
        <f>Table1[[#This Row],[Final Meter Reading (km) ]]-Table1[[#This Row],[Initial Meter Reading (km) ]]</f>
        <v>0</v>
      </c>
      <c r="M4590" s="174">
        <f>IF(ISBLANK(Table1[[#This Row],[Fuel Used (in liters)]]),,Table1[[#This Row],[Distance Travelled (km)]]/Table1[[#This Row],[Fuel Used (in liters)]])</f>
        <v>0</v>
      </c>
    </row>
    <row r="4591" spans="2:13">
      <c r="B4591">
        <f>IF(ISBLANK(Table1[[#This Row],[Date]]), ,MONTH(Table1[[#This Row],[Date]]))</f>
        <v>0</v>
      </c>
      <c r="K4591" s="19">
        <f>Table1[[#This Row],[Final Meter Reading (km) ]]-Table1[[#This Row],[Initial Meter Reading (km) ]]</f>
        <v>0</v>
      </c>
      <c r="M4591" s="174">
        <f>IF(ISBLANK(Table1[[#This Row],[Fuel Used (in liters)]]),,Table1[[#This Row],[Distance Travelled (km)]]/Table1[[#This Row],[Fuel Used (in liters)]])</f>
        <v>0</v>
      </c>
    </row>
    <row r="4592" spans="2:13">
      <c r="B4592">
        <f>IF(ISBLANK(Table1[[#This Row],[Date]]), ,MONTH(Table1[[#This Row],[Date]]))</f>
        <v>0</v>
      </c>
      <c r="K4592" s="19">
        <f>Table1[[#This Row],[Final Meter Reading (km) ]]-Table1[[#This Row],[Initial Meter Reading (km) ]]</f>
        <v>0</v>
      </c>
      <c r="M4592" s="174">
        <f>IF(ISBLANK(Table1[[#This Row],[Fuel Used (in liters)]]),,Table1[[#This Row],[Distance Travelled (km)]]/Table1[[#This Row],[Fuel Used (in liters)]])</f>
        <v>0</v>
      </c>
    </row>
    <row r="4593" spans="2:13">
      <c r="B4593">
        <f>IF(ISBLANK(Table1[[#This Row],[Date]]), ,MONTH(Table1[[#This Row],[Date]]))</f>
        <v>0</v>
      </c>
      <c r="K4593" s="19">
        <f>Table1[[#This Row],[Final Meter Reading (km) ]]-Table1[[#This Row],[Initial Meter Reading (km) ]]</f>
        <v>0</v>
      </c>
      <c r="M4593" s="174">
        <f>IF(ISBLANK(Table1[[#This Row],[Fuel Used (in liters)]]),,Table1[[#This Row],[Distance Travelled (km)]]/Table1[[#This Row],[Fuel Used (in liters)]])</f>
        <v>0</v>
      </c>
    </row>
    <row r="4594" spans="2:13">
      <c r="B4594">
        <f>IF(ISBLANK(Table1[[#This Row],[Date]]), ,MONTH(Table1[[#This Row],[Date]]))</f>
        <v>0</v>
      </c>
      <c r="K4594" s="19">
        <f>Table1[[#This Row],[Final Meter Reading (km) ]]-Table1[[#This Row],[Initial Meter Reading (km) ]]</f>
        <v>0</v>
      </c>
      <c r="M4594" s="174">
        <f>IF(ISBLANK(Table1[[#This Row],[Fuel Used (in liters)]]),,Table1[[#This Row],[Distance Travelled (km)]]/Table1[[#This Row],[Fuel Used (in liters)]])</f>
        <v>0</v>
      </c>
    </row>
    <row r="4595" spans="2:13">
      <c r="B4595">
        <f>IF(ISBLANK(Table1[[#This Row],[Date]]), ,MONTH(Table1[[#This Row],[Date]]))</f>
        <v>0</v>
      </c>
      <c r="K4595" s="19">
        <f>Table1[[#This Row],[Final Meter Reading (km) ]]-Table1[[#This Row],[Initial Meter Reading (km) ]]</f>
        <v>0</v>
      </c>
      <c r="M4595" s="174">
        <f>IF(ISBLANK(Table1[[#This Row],[Fuel Used (in liters)]]),,Table1[[#This Row],[Distance Travelled (km)]]/Table1[[#This Row],[Fuel Used (in liters)]])</f>
        <v>0</v>
      </c>
    </row>
    <row r="4596" spans="2:13">
      <c r="B4596">
        <f>IF(ISBLANK(Table1[[#This Row],[Date]]), ,MONTH(Table1[[#This Row],[Date]]))</f>
        <v>0</v>
      </c>
      <c r="K4596" s="19">
        <f>Table1[[#This Row],[Final Meter Reading (km) ]]-Table1[[#This Row],[Initial Meter Reading (km) ]]</f>
        <v>0</v>
      </c>
      <c r="M4596" s="174">
        <f>IF(ISBLANK(Table1[[#This Row],[Fuel Used (in liters)]]),,Table1[[#This Row],[Distance Travelled (km)]]/Table1[[#This Row],[Fuel Used (in liters)]])</f>
        <v>0</v>
      </c>
    </row>
    <row r="4597" spans="2:13">
      <c r="B4597">
        <f>IF(ISBLANK(Table1[[#This Row],[Date]]), ,MONTH(Table1[[#This Row],[Date]]))</f>
        <v>0</v>
      </c>
      <c r="K4597" s="19">
        <f>Table1[[#This Row],[Final Meter Reading (km) ]]-Table1[[#This Row],[Initial Meter Reading (km) ]]</f>
        <v>0</v>
      </c>
      <c r="M4597" s="174">
        <f>IF(ISBLANK(Table1[[#This Row],[Fuel Used (in liters)]]),,Table1[[#This Row],[Distance Travelled (km)]]/Table1[[#This Row],[Fuel Used (in liters)]])</f>
        <v>0</v>
      </c>
    </row>
    <row r="4598" spans="2:13">
      <c r="B4598">
        <f>IF(ISBLANK(Table1[[#This Row],[Date]]), ,MONTH(Table1[[#This Row],[Date]]))</f>
        <v>0</v>
      </c>
      <c r="K4598" s="19">
        <f>Table1[[#This Row],[Final Meter Reading (km) ]]-Table1[[#This Row],[Initial Meter Reading (km) ]]</f>
        <v>0</v>
      </c>
      <c r="M4598" s="174">
        <f>IF(ISBLANK(Table1[[#This Row],[Fuel Used (in liters)]]),,Table1[[#This Row],[Distance Travelled (km)]]/Table1[[#This Row],[Fuel Used (in liters)]])</f>
        <v>0</v>
      </c>
    </row>
    <row r="4599" spans="2:13">
      <c r="B4599">
        <f>IF(ISBLANK(Table1[[#This Row],[Date]]), ,MONTH(Table1[[#This Row],[Date]]))</f>
        <v>0</v>
      </c>
      <c r="K4599" s="19">
        <f>Table1[[#This Row],[Final Meter Reading (km) ]]-Table1[[#This Row],[Initial Meter Reading (km) ]]</f>
        <v>0</v>
      </c>
      <c r="M4599" s="174">
        <f>IF(ISBLANK(Table1[[#This Row],[Fuel Used (in liters)]]),,Table1[[#This Row],[Distance Travelled (km)]]/Table1[[#This Row],[Fuel Used (in liters)]])</f>
        <v>0</v>
      </c>
    </row>
    <row r="4600" spans="2:13">
      <c r="B4600">
        <f>IF(ISBLANK(Table1[[#This Row],[Date]]), ,MONTH(Table1[[#This Row],[Date]]))</f>
        <v>0</v>
      </c>
      <c r="K4600" s="19">
        <f>Table1[[#This Row],[Final Meter Reading (km) ]]-Table1[[#This Row],[Initial Meter Reading (km) ]]</f>
        <v>0</v>
      </c>
      <c r="M4600" s="174">
        <f>IF(ISBLANK(Table1[[#This Row],[Fuel Used (in liters)]]),,Table1[[#This Row],[Distance Travelled (km)]]/Table1[[#This Row],[Fuel Used (in liters)]])</f>
        <v>0</v>
      </c>
    </row>
    <row r="4601" spans="2:13">
      <c r="B4601">
        <f>IF(ISBLANK(Table1[[#This Row],[Date]]), ,MONTH(Table1[[#This Row],[Date]]))</f>
        <v>0</v>
      </c>
      <c r="K4601" s="19">
        <f>Table1[[#This Row],[Final Meter Reading (km) ]]-Table1[[#This Row],[Initial Meter Reading (km) ]]</f>
        <v>0</v>
      </c>
      <c r="M4601" s="174">
        <f>IF(ISBLANK(Table1[[#This Row],[Fuel Used (in liters)]]),,Table1[[#This Row],[Distance Travelled (km)]]/Table1[[#This Row],[Fuel Used (in liters)]])</f>
        <v>0</v>
      </c>
    </row>
    <row r="4602" spans="2:13">
      <c r="B4602">
        <f>IF(ISBLANK(Table1[[#This Row],[Date]]), ,MONTH(Table1[[#This Row],[Date]]))</f>
        <v>0</v>
      </c>
      <c r="K4602" s="19">
        <f>Table1[[#This Row],[Final Meter Reading (km) ]]-Table1[[#This Row],[Initial Meter Reading (km) ]]</f>
        <v>0</v>
      </c>
      <c r="M4602" s="174">
        <f>IF(ISBLANK(Table1[[#This Row],[Fuel Used (in liters)]]),,Table1[[#This Row],[Distance Travelled (km)]]/Table1[[#This Row],[Fuel Used (in liters)]])</f>
        <v>0</v>
      </c>
    </row>
    <row r="4603" spans="2:13">
      <c r="B4603">
        <f>IF(ISBLANK(Table1[[#This Row],[Date]]), ,MONTH(Table1[[#This Row],[Date]]))</f>
        <v>0</v>
      </c>
      <c r="K4603" s="19">
        <f>Table1[[#This Row],[Final Meter Reading (km) ]]-Table1[[#This Row],[Initial Meter Reading (km) ]]</f>
        <v>0</v>
      </c>
      <c r="M4603" s="174">
        <f>IF(ISBLANK(Table1[[#This Row],[Fuel Used (in liters)]]),,Table1[[#This Row],[Distance Travelled (km)]]/Table1[[#This Row],[Fuel Used (in liters)]])</f>
        <v>0</v>
      </c>
    </row>
    <row r="4604" spans="2:13">
      <c r="B4604">
        <f>IF(ISBLANK(Table1[[#This Row],[Date]]), ,MONTH(Table1[[#This Row],[Date]]))</f>
        <v>0</v>
      </c>
      <c r="K4604" s="19">
        <f>Table1[[#This Row],[Final Meter Reading (km) ]]-Table1[[#This Row],[Initial Meter Reading (km) ]]</f>
        <v>0</v>
      </c>
      <c r="M4604" s="174">
        <f>IF(ISBLANK(Table1[[#This Row],[Fuel Used (in liters)]]),,Table1[[#This Row],[Distance Travelled (km)]]/Table1[[#This Row],[Fuel Used (in liters)]])</f>
        <v>0</v>
      </c>
    </row>
    <row r="4605" spans="2:13">
      <c r="B4605">
        <f>IF(ISBLANK(Table1[[#This Row],[Date]]), ,MONTH(Table1[[#This Row],[Date]]))</f>
        <v>0</v>
      </c>
      <c r="K4605" s="19">
        <f>Table1[[#This Row],[Final Meter Reading (km) ]]-Table1[[#This Row],[Initial Meter Reading (km) ]]</f>
        <v>0</v>
      </c>
      <c r="M4605" s="174">
        <f>IF(ISBLANK(Table1[[#This Row],[Fuel Used (in liters)]]),,Table1[[#This Row],[Distance Travelled (km)]]/Table1[[#This Row],[Fuel Used (in liters)]])</f>
        <v>0</v>
      </c>
    </row>
    <row r="4606" spans="2:13">
      <c r="B4606">
        <f>IF(ISBLANK(Table1[[#This Row],[Date]]), ,MONTH(Table1[[#This Row],[Date]]))</f>
        <v>0</v>
      </c>
      <c r="K4606" s="19">
        <f>Table1[[#This Row],[Final Meter Reading (km) ]]-Table1[[#This Row],[Initial Meter Reading (km) ]]</f>
        <v>0</v>
      </c>
      <c r="M4606" s="174">
        <f>IF(ISBLANK(Table1[[#This Row],[Fuel Used (in liters)]]),,Table1[[#This Row],[Distance Travelled (km)]]/Table1[[#This Row],[Fuel Used (in liters)]])</f>
        <v>0</v>
      </c>
    </row>
    <row r="4607" spans="2:13">
      <c r="B4607">
        <f>IF(ISBLANK(Table1[[#This Row],[Date]]), ,MONTH(Table1[[#This Row],[Date]]))</f>
        <v>0</v>
      </c>
      <c r="K4607" s="19">
        <f>Table1[[#This Row],[Final Meter Reading (km) ]]-Table1[[#This Row],[Initial Meter Reading (km) ]]</f>
        <v>0</v>
      </c>
      <c r="M4607" s="174">
        <f>IF(ISBLANK(Table1[[#This Row],[Fuel Used (in liters)]]),,Table1[[#This Row],[Distance Travelled (km)]]/Table1[[#This Row],[Fuel Used (in liters)]])</f>
        <v>0</v>
      </c>
    </row>
    <row r="4608" spans="2:13">
      <c r="B4608">
        <f>IF(ISBLANK(Table1[[#This Row],[Date]]), ,MONTH(Table1[[#This Row],[Date]]))</f>
        <v>0</v>
      </c>
      <c r="K4608" s="19">
        <f>Table1[[#This Row],[Final Meter Reading (km) ]]-Table1[[#This Row],[Initial Meter Reading (km) ]]</f>
        <v>0</v>
      </c>
      <c r="M4608" s="174">
        <f>IF(ISBLANK(Table1[[#This Row],[Fuel Used (in liters)]]),,Table1[[#This Row],[Distance Travelled (km)]]/Table1[[#This Row],[Fuel Used (in liters)]])</f>
        <v>0</v>
      </c>
    </row>
    <row r="4609" spans="2:13">
      <c r="B4609">
        <f>IF(ISBLANK(Table1[[#This Row],[Date]]), ,MONTH(Table1[[#This Row],[Date]]))</f>
        <v>0</v>
      </c>
      <c r="K4609" s="19">
        <f>Table1[[#This Row],[Final Meter Reading (km) ]]-Table1[[#This Row],[Initial Meter Reading (km) ]]</f>
        <v>0</v>
      </c>
      <c r="M4609" s="174">
        <f>IF(ISBLANK(Table1[[#This Row],[Fuel Used (in liters)]]),,Table1[[#This Row],[Distance Travelled (km)]]/Table1[[#This Row],[Fuel Used (in liters)]])</f>
        <v>0</v>
      </c>
    </row>
    <row r="4610" spans="2:13">
      <c r="B4610">
        <f>IF(ISBLANK(Table1[[#This Row],[Date]]), ,MONTH(Table1[[#This Row],[Date]]))</f>
        <v>0</v>
      </c>
      <c r="K4610" s="19">
        <f>Table1[[#This Row],[Final Meter Reading (km) ]]-Table1[[#This Row],[Initial Meter Reading (km) ]]</f>
        <v>0</v>
      </c>
      <c r="M4610" s="174">
        <f>IF(ISBLANK(Table1[[#This Row],[Fuel Used (in liters)]]),,Table1[[#This Row],[Distance Travelled (km)]]/Table1[[#This Row],[Fuel Used (in liters)]])</f>
        <v>0</v>
      </c>
    </row>
    <row r="4611" spans="2:13">
      <c r="B4611">
        <f>IF(ISBLANK(Table1[[#This Row],[Date]]), ,MONTH(Table1[[#This Row],[Date]]))</f>
        <v>0</v>
      </c>
      <c r="K4611" s="19">
        <f>Table1[[#This Row],[Final Meter Reading (km) ]]-Table1[[#This Row],[Initial Meter Reading (km) ]]</f>
        <v>0</v>
      </c>
      <c r="M4611" s="174">
        <f>IF(ISBLANK(Table1[[#This Row],[Fuel Used (in liters)]]),,Table1[[#This Row],[Distance Travelled (km)]]/Table1[[#This Row],[Fuel Used (in liters)]])</f>
        <v>0</v>
      </c>
    </row>
    <row r="4612" spans="2:13">
      <c r="B4612">
        <f>IF(ISBLANK(Table1[[#This Row],[Date]]), ,MONTH(Table1[[#This Row],[Date]]))</f>
        <v>0</v>
      </c>
      <c r="K4612" s="19">
        <f>Table1[[#This Row],[Final Meter Reading (km) ]]-Table1[[#This Row],[Initial Meter Reading (km) ]]</f>
        <v>0</v>
      </c>
      <c r="M4612" s="174">
        <f>IF(ISBLANK(Table1[[#This Row],[Fuel Used (in liters)]]),,Table1[[#This Row],[Distance Travelled (km)]]/Table1[[#This Row],[Fuel Used (in liters)]])</f>
        <v>0</v>
      </c>
    </row>
    <row r="4613" spans="2:13">
      <c r="B4613">
        <f>IF(ISBLANK(Table1[[#This Row],[Date]]), ,MONTH(Table1[[#This Row],[Date]]))</f>
        <v>0</v>
      </c>
      <c r="K4613" s="19">
        <f>Table1[[#This Row],[Final Meter Reading (km) ]]-Table1[[#This Row],[Initial Meter Reading (km) ]]</f>
        <v>0</v>
      </c>
      <c r="M4613" s="174">
        <f>IF(ISBLANK(Table1[[#This Row],[Fuel Used (in liters)]]),,Table1[[#This Row],[Distance Travelled (km)]]/Table1[[#This Row],[Fuel Used (in liters)]])</f>
        <v>0</v>
      </c>
    </row>
    <row r="4614" spans="2:13">
      <c r="B4614">
        <f>IF(ISBLANK(Table1[[#This Row],[Date]]), ,MONTH(Table1[[#This Row],[Date]]))</f>
        <v>0</v>
      </c>
      <c r="K4614" s="19">
        <f>Table1[[#This Row],[Final Meter Reading (km) ]]-Table1[[#This Row],[Initial Meter Reading (km) ]]</f>
        <v>0</v>
      </c>
      <c r="M4614" s="174">
        <f>IF(ISBLANK(Table1[[#This Row],[Fuel Used (in liters)]]),,Table1[[#This Row],[Distance Travelled (km)]]/Table1[[#This Row],[Fuel Used (in liters)]])</f>
        <v>0</v>
      </c>
    </row>
    <row r="4615" spans="2:13">
      <c r="B4615">
        <f>IF(ISBLANK(Table1[[#This Row],[Date]]), ,MONTH(Table1[[#This Row],[Date]]))</f>
        <v>0</v>
      </c>
      <c r="K4615" s="19">
        <f>Table1[[#This Row],[Final Meter Reading (km) ]]-Table1[[#This Row],[Initial Meter Reading (km) ]]</f>
        <v>0</v>
      </c>
      <c r="M4615" s="174">
        <f>IF(ISBLANK(Table1[[#This Row],[Fuel Used (in liters)]]),,Table1[[#This Row],[Distance Travelled (km)]]/Table1[[#This Row],[Fuel Used (in liters)]])</f>
        <v>0</v>
      </c>
    </row>
    <row r="4616" spans="2:13">
      <c r="B4616">
        <f>IF(ISBLANK(Table1[[#This Row],[Date]]), ,MONTH(Table1[[#This Row],[Date]]))</f>
        <v>0</v>
      </c>
      <c r="K4616" s="19">
        <f>Table1[[#This Row],[Final Meter Reading (km) ]]-Table1[[#This Row],[Initial Meter Reading (km) ]]</f>
        <v>0</v>
      </c>
      <c r="M4616" s="174">
        <f>IF(ISBLANK(Table1[[#This Row],[Fuel Used (in liters)]]),,Table1[[#This Row],[Distance Travelled (km)]]/Table1[[#This Row],[Fuel Used (in liters)]])</f>
        <v>0</v>
      </c>
    </row>
    <row r="4617" spans="2:13">
      <c r="B4617">
        <f>IF(ISBLANK(Table1[[#This Row],[Date]]), ,MONTH(Table1[[#This Row],[Date]]))</f>
        <v>0</v>
      </c>
      <c r="K4617" s="19">
        <f>Table1[[#This Row],[Final Meter Reading (km) ]]-Table1[[#This Row],[Initial Meter Reading (km) ]]</f>
        <v>0</v>
      </c>
      <c r="M4617" s="174">
        <f>IF(ISBLANK(Table1[[#This Row],[Fuel Used (in liters)]]),,Table1[[#This Row],[Distance Travelled (km)]]/Table1[[#This Row],[Fuel Used (in liters)]])</f>
        <v>0</v>
      </c>
    </row>
    <row r="4618" spans="2:13">
      <c r="B4618">
        <f>IF(ISBLANK(Table1[[#This Row],[Date]]), ,MONTH(Table1[[#This Row],[Date]]))</f>
        <v>0</v>
      </c>
      <c r="K4618" s="19">
        <f>Table1[[#This Row],[Final Meter Reading (km) ]]-Table1[[#This Row],[Initial Meter Reading (km) ]]</f>
        <v>0</v>
      </c>
      <c r="M4618" s="174">
        <f>IF(ISBLANK(Table1[[#This Row],[Fuel Used (in liters)]]),,Table1[[#This Row],[Distance Travelled (km)]]/Table1[[#This Row],[Fuel Used (in liters)]])</f>
        <v>0</v>
      </c>
    </row>
    <row r="4619" spans="2:13">
      <c r="B4619">
        <f>IF(ISBLANK(Table1[[#This Row],[Date]]), ,MONTH(Table1[[#This Row],[Date]]))</f>
        <v>0</v>
      </c>
      <c r="K4619" s="19">
        <f>Table1[[#This Row],[Final Meter Reading (km) ]]-Table1[[#This Row],[Initial Meter Reading (km) ]]</f>
        <v>0</v>
      </c>
      <c r="M4619" s="174">
        <f>IF(ISBLANK(Table1[[#This Row],[Fuel Used (in liters)]]),,Table1[[#This Row],[Distance Travelled (km)]]/Table1[[#This Row],[Fuel Used (in liters)]])</f>
        <v>0</v>
      </c>
    </row>
    <row r="4620" spans="2:13">
      <c r="B4620">
        <f>IF(ISBLANK(Table1[[#This Row],[Date]]), ,MONTH(Table1[[#This Row],[Date]]))</f>
        <v>0</v>
      </c>
      <c r="K4620" s="19">
        <f>Table1[[#This Row],[Final Meter Reading (km) ]]-Table1[[#This Row],[Initial Meter Reading (km) ]]</f>
        <v>0</v>
      </c>
      <c r="M4620" s="174">
        <f>IF(ISBLANK(Table1[[#This Row],[Fuel Used (in liters)]]),,Table1[[#This Row],[Distance Travelled (km)]]/Table1[[#This Row],[Fuel Used (in liters)]])</f>
        <v>0</v>
      </c>
    </row>
    <row r="4621" spans="2:13">
      <c r="B4621">
        <f>IF(ISBLANK(Table1[[#This Row],[Date]]), ,MONTH(Table1[[#This Row],[Date]]))</f>
        <v>0</v>
      </c>
      <c r="K4621" s="19">
        <f>Table1[[#This Row],[Final Meter Reading (km) ]]-Table1[[#This Row],[Initial Meter Reading (km) ]]</f>
        <v>0</v>
      </c>
      <c r="M4621" s="174">
        <f>IF(ISBLANK(Table1[[#This Row],[Fuel Used (in liters)]]),,Table1[[#This Row],[Distance Travelled (km)]]/Table1[[#This Row],[Fuel Used (in liters)]])</f>
        <v>0</v>
      </c>
    </row>
    <row r="4622" spans="2:13">
      <c r="B4622">
        <f>IF(ISBLANK(Table1[[#This Row],[Date]]), ,MONTH(Table1[[#This Row],[Date]]))</f>
        <v>0</v>
      </c>
      <c r="K4622" s="19">
        <f>Table1[[#This Row],[Final Meter Reading (km) ]]-Table1[[#This Row],[Initial Meter Reading (km) ]]</f>
        <v>0</v>
      </c>
      <c r="M4622" s="174">
        <f>IF(ISBLANK(Table1[[#This Row],[Fuel Used (in liters)]]),,Table1[[#This Row],[Distance Travelled (km)]]/Table1[[#This Row],[Fuel Used (in liters)]])</f>
        <v>0</v>
      </c>
    </row>
    <row r="4623" spans="2:13">
      <c r="B4623">
        <f>IF(ISBLANK(Table1[[#This Row],[Date]]), ,MONTH(Table1[[#This Row],[Date]]))</f>
        <v>0</v>
      </c>
      <c r="K4623" s="19">
        <f>Table1[[#This Row],[Final Meter Reading (km) ]]-Table1[[#This Row],[Initial Meter Reading (km) ]]</f>
        <v>0</v>
      </c>
      <c r="M4623" s="174">
        <f>IF(ISBLANK(Table1[[#This Row],[Fuel Used (in liters)]]),,Table1[[#This Row],[Distance Travelled (km)]]/Table1[[#This Row],[Fuel Used (in liters)]])</f>
        <v>0</v>
      </c>
    </row>
    <row r="4624" spans="2:13">
      <c r="B4624">
        <f>IF(ISBLANK(Table1[[#This Row],[Date]]), ,MONTH(Table1[[#This Row],[Date]]))</f>
        <v>0</v>
      </c>
      <c r="K4624" s="19">
        <f>Table1[[#This Row],[Final Meter Reading (km) ]]-Table1[[#This Row],[Initial Meter Reading (km) ]]</f>
        <v>0</v>
      </c>
      <c r="M4624" s="174">
        <f>IF(ISBLANK(Table1[[#This Row],[Fuel Used (in liters)]]),,Table1[[#This Row],[Distance Travelled (km)]]/Table1[[#This Row],[Fuel Used (in liters)]])</f>
        <v>0</v>
      </c>
    </row>
    <row r="4625" spans="2:13">
      <c r="B4625">
        <f>IF(ISBLANK(Table1[[#This Row],[Date]]), ,MONTH(Table1[[#This Row],[Date]]))</f>
        <v>0</v>
      </c>
      <c r="K4625" s="19">
        <f>Table1[[#This Row],[Final Meter Reading (km) ]]-Table1[[#This Row],[Initial Meter Reading (km) ]]</f>
        <v>0</v>
      </c>
      <c r="M4625" s="174">
        <f>IF(ISBLANK(Table1[[#This Row],[Fuel Used (in liters)]]),,Table1[[#This Row],[Distance Travelled (km)]]/Table1[[#This Row],[Fuel Used (in liters)]])</f>
        <v>0</v>
      </c>
    </row>
    <row r="4626" spans="2:13">
      <c r="B4626">
        <f>IF(ISBLANK(Table1[[#This Row],[Date]]), ,MONTH(Table1[[#This Row],[Date]]))</f>
        <v>0</v>
      </c>
      <c r="K4626" s="19">
        <f>Table1[[#This Row],[Final Meter Reading (km) ]]-Table1[[#This Row],[Initial Meter Reading (km) ]]</f>
        <v>0</v>
      </c>
      <c r="M4626" s="174">
        <f>IF(ISBLANK(Table1[[#This Row],[Fuel Used (in liters)]]),,Table1[[#This Row],[Distance Travelled (km)]]/Table1[[#This Row],[Fuel Used (in liters)]])</f>
        <v>0</v>
      </c>
    </row>
    <row r="4627" spans="2:13">
      <c r="B4627">
        <f>IF(ISBLANK(Table1[[#This Row],[Date]]), ,MONTH(Table1[[#This Row],[Date]]))</f>
        <v>0</v>
      </c>
      <c r="K4627" s="19">
        <f>Table1[[#This Row],[Final Meter Reading (km) ]]-Table1[[#This Row],[Initial Meter Reading (km) ]]</f>
        <v>0</v>
      </c>
      <c r="M4627" s="174">
        <f>IF(ISBLANK(Table1[[#This Row],[Fuel Used (in liters)]]),,Table1[[#This Row],[Distance Travelled (km)]]/Table1[[#This Row],[Fuel Used (in liters)]])</f>
        <v>0</v>
      </c>
    </row>
    <row r="4628" spans="2:13">
      <c r="B4628">
        <f>IF(ISBLANK(Table1[[#This Row],[Date]]), ,MONTH(Table1[[#This Row],[Date]]))</f>
        <v>0</v>
      </c>
      <c r="K4628" s="19">
        <f>Table1[[#This Row],[Final Meter Reading (km) ]]-Table1[[#This Row],[Initial Meter Reading (km) ]]</f>
        <v>0</v>
      </c>
      <c r="M4628" s="174">
        <f>IF(ISBLANK(Table1[[#This Row],[Fuel Used (in liters)]]),,Table1[[#This Row],[Distance Travelled (km)]]/Table1[[#This Row],[Fuel Used (in liters)]])</f>
        <v>0</v>
      </c>
    </row>
    <row r="4629" spans="2:13">
      <c r="B4629">
        <f>IF(ISBLANK(Table1[[#This Row],[Date]]), ,MONTH(Table1[[#This Row],[Date]]))</f>
        <v>0</v>
      </c>
      <c r="K4629" s="19">
        <f>Table1[[#This Row],[Final Meter Reading (km) ]]-Table1[[#This Row],[Initial Meter Reading (km) ]]</f>
        <v>0</v>
      </c>
      <c r="M4629" s="174">
        <f>IF(ISBLANK(Table1[[#This Row],[Fuel Used (in liters)]]),,Table1[[#This Row],[Distance Travelled (km)]]/Table1[[#This Row],[Fuel Used (in liters)]])</f>
        <v>0</v>
      </c>
    </row>
    <row r="4630" spans="2:13">
      <c r="B4630">
        <f>IF(ISBLANK(Table1[[#This Row],[Date]]), ,MONTH(Table1[[#This Row],[Date]]))</f>
        <v>0</v>
      </c>
      <c r="K4630" s="19">
        <f>Table1[[#This Row],[Final Meter Reading (km) ]]-Table1[[#This Row],[Initial Meter Reading (km) ]]</f>
        <v>0</v>
      </c>
      <c r="M4630" s="174">
        <f>IF(ISBLANK(Table1[[#This Row],[Fuel Used (in liters)]]),,Table1[[#This Row],[Distance Travelled (km)]]/Table1[[#This Row],[Fuel Used (in liters)]])</f>
        <v>0</v>
      </c>
    </row>
    <row r="4631" spans="2:13">
      <c r="B4631">
        <f>IF(ISBLANK(Table1[[#This Row],[Date]]), ,MONTH(Table1[[#This Row],[Date]]))</f>
        <v>0</v>
      </c>
      <c r="K4631" s="19">
        <f>Table1[[#This Row],[Final Meter Reading (km) ]]-Table1[[#This Row],[Initial Meter Reading (km) ]]</f>
        <v>0</v>
      </c>
      <c r="M4631" s="174">
        <f>IF(ISBLANK(Table1[[#This Row],[Fuel Used (in liters)]]),,Table1[[#This Row],[Distance Travelled (km)]]/Table1[[#This Row],[Fuel Used (in liters)]])</f>
        <v>0</v>
      </c>
    </row>
    <row r="4632" spans="2:13">
      <c r="B4632">
        <f>IF(ISBLANK(Table1[[#This Row],[Date]]), ,MONTH(Table1[[#This Row],[Date]]))</f>
        <v>0</v>
      </c>
      <c r="K4632" s="19">
        <f>Table1[[#This Row],[Final Meter Reading (km) ]]-Table1[[#This Row],[Initial Meter Reading (km) ]]</f>
        <v>0</v>
      </c>
      <c r="M4632" s="174">
        <f>IF(ISBLANK(Table1[[#This Row],[Fuel Used (in liters)]]),,Table1[[#This Row],[Distance Travelled (km)]]/Table1[[#This Row],[Fuel Used (in liters)]])</f>
        <v>0</v>
      </c>
    </row>
    <row r="4633" spans="2:13">
      <c r="B4633">
        <f>IF(ISBLANK(Table1[[#This Row],[Date]]), ,MONTH(Table1[[#This Row],[Date]]))</f>
        <v>0</v>
      </c>
      <c r="K4633" s="19">
        <f>Table1[[#This Row],[Final Meter Reading (km) ]]-Table1[[#This Row],[Initial Meter Reading (km) ]]</f>
        <v>0</v>
      </c>
      <c r="M4633" s="174">
        <f>IF(ISBLANK(Table1[[#This Row],[Fuel Used (in liters)]]),,Table1[[#This Row],[Distance Travelled (km)]]/Table1[[#This Row],[Fuel Used (in liters)]])</f>
        <v>0</v>
      </c>
    </row>
    <row r="4634" spans="2:13">
      <c r="B4634">
        <f>IF(ISBLANK(Table1[[#This Row],[Date]]), ,MONTH(Table1[[#This Row],[Date]]))</f>
        <v>0</v>
      </c>
      <c r="K4634" s="19">
        <f>Table1[[#This Row],[Final Meter Reading (km) ]]-Table1[[#This Row],[Initial Meter Reading (km) ]]</f>
        <v>0</v>
      </c>
      <c r="M4634" s="174">
        <f>IF(ISBLANK(Table1[[#This Row],[Fuel Used (in liters)]]),,Table1[[#This Row],[Distance Travelled (km)]]/Table1[[#This Row],[Fuel Used (in liters)]])</f>
        <v>0</v>
      </c>
    </row>
    <row r="4635" spans="2:13">
      <c r="B4635">
        <f>IF(ISBLANK(Table1[[#This Row],[Date]]), ,MONTH(Table1[[#This Row],[Date]]))</f>
        <v>0</v>
      </c>
      <c r="K4635" s="19">
        <f>Table1[[#This Row],[Final Meter Reading (km) ]]-Table1[[#This Row],[Initial Meter Reading (km) ]]</f>
        <v>0</v>
      </c>
      <c r="M4635" s="174">
        <f>IF(ISBLANK(Table1[[#This Row],[Fuel Used (in liters)]]),,Table1[[#This Row],[Distance Travelled (km)]]/Table1[[#This Row],[Fuel Used (in liters)]])</f>
        <v>0</v>
      </c>
    </row>
    <row r="4636" spans="2:13">
      <c r="B4636">
        <f>IF(ISBLANK(Table1[[#This Row],[Date]]), ,MONTH(Table1[[#This Row],[Date]]))</f>
        <v>0</v>
      </c>
      <c r="K4636" s="19">
        <f>Table1[[#This Row],[Final Meter Reading (km) ]]-Table1[[#This Row],[Initial Meter Reading (km) ]]</f>
        <v>0</v>
      </c>
      <c r="M4636" s="174">
        <f>IF(ISBLANK(Table1[[#This Row],[Fuel Used (in liters)]]),,Table1[[#This Row],[Distance Travelled (km)]]/Table1[[#This Row],[Fuel Used (in liters)]])</f>
        <v>0</v>
      </c>
    </row>
    <row r="4637" spans="2:13">
      <c r="B4637">
        <f>IF(ISBLANK(Table1[[#This Row],[Date]]), ,MONTH(Table1[[#This Row],[Date]]))</f>
        <v>0</v>
      </c>
      <c r="K4637" s="19">
        <f>Table1[[#This Row],[Final Meter Reading (km) ]]-Table1[[#This Row],[Initial Meter Reading (km) ]]</f>
        <v>0</v>
      </c>
      <c r="M4637" s="174">
        <f>IF(ISBLANK(Table1[[#This Row],[Fuel Used (in liters)]]),,Table1[[#This Row],[Distance Travelled (km)]]/Table1[[#This Row],[Fuel Used (in liters)]])</f>
        <v>0</v>
      </c>
    </row>
    <row r="4638" spans="2:13">
      <c r="B4638">
        <f>IF(ISBLANK(Table1[[#This Row],[Date]]), ,MONTH(Table1[[#This Row],[Date]]))</f>
        <v>0</v>
      </c>
      <c r="K4638" s="19">
        <f>Table1[[#This Row],[Final Meter Reading (km) ]]-Table1[[#This Row],[Initial Meter Reading (km) ]]</f>
        <v>0</v>
      </c>
      <c r="M4638" s="174">
        <f>IF(ISBLANK(Table1[[#This Row],[Fuel Used (in liters)]]),,Table1[[#This Row],[Distance Travelled (km)]]/Table1[[#This Row],[Fuel Used (in liters)]])</f>
        <v>0</v>
      </c>
    </row>
    <row r="4639" spans="2:13">
      <c r="B4639">
        <f>IF(ISBLANK(Table1[[#This Row],[Date]]), ,MONTH(Table1[[#This Row],[Date]]))</f>
        <v>0</v>
      </c>
      <c r="K4639" s="19">
        <f>Table1[[#This Row],[Final Meter Reading (km) ]]-Table1[[#This Row],[Initial Meter Reading (km) ]]</f>
        <v>0</v>
      </c>
      <c r="M4639" s="174">
        <f>IF(ISBLANK(Table1[[#This Row],[Fuel Used (in liters)]]),,Table1[[#This Row],[Distance Travelled (km)]]/Table1[[#This Row],[Fuel Used (in liters)]])</f>
        <v>0</v>
      </c>
    </row>
    <row r="4640" spans="2:13">
      <c r="B4640">
        <f>IF(ISBLANK(Table1[[#This Row],[Date]]), ,MONTH(Table1[[#This Row],[Date]]))</f>
        <v>0</v>
      </c>
      <c r="K4640" s="19">
        <f>Table1[[#This Row],[Final Meter Reading (km) ]]-Table1[[#This Row],[Initial Meter Reading (km) ]]</f>
        <v>0</v>
      </c>
      <c r="M4640" s="174">
        <f>IF(ISBLANK(Table1[[#This Row],[Fuel Used (in liters)]]),,Table1[[#This Row],[Distance Travelled (km)]]/Table1[[#This Row],[Fuel Used (in liters)]])</f>
        <v>0</v>
      </c>
    </row>
    <row r="4641" spans="2:13">
      <c r="B4641">
        <f>IF(ISBLANK(Table1[[#This Row],[Date]]), ,MONTH(Table1[[#This Row],[Date]]))</f>
        <v>0</v>
      </c>
      <c r="K4641" s="19">
        <f>Table1[[#This Row],[Final Meter Reading (km) ]]-Table1[[#This Row],[Initial Meter Reading (km) ]]</f>
        <v>0</v>
      </c>
      <c r="M4641" s="174">
        <f>IF(ISBLANK(Table1[[#This Row],[Fuel Used (in liters)]]),,Table1[[#This Row],[Distance Travelled (km)]]/Table1[[#This Row],[Fuel Used (in liters)]])</f>
        <v>0</v>
      </c>
    </row>
    <row r="4642" spans="2:13">
      <c r="B4642">
        <f>IF(ISBLANK(Table1[[#This Row],[Date]]), ,MONTH(Table1[[#This Row],[Date]]))</f>
        <v>0</v>
      </c>
      <c r="K4642" s="19">
        <f>Table1[[#This Row],[Final Meter Reading (km) ]]-Table1[[#This Row],[Initial Meter Reading (km) ]]</f>
        <v>0</v>
      </c>
      <c r="M4642" s="174">
        <f>IF(ISBLANK(Table1[[#This Row],[Fuel Used (in liters)]]),,Table1[[#This Row],[Distance Travelled (km)]]/Table1[[#This Row],[Fuel Used (in liters)]])</f>
        <v>0</v>
      </c>
    </row>
    <row r="4643" spans="2:13">
      <c r="B4643">
        <f>IF(ISBLANK(Table1[[#This Row],[Date]]), ,MONTH(Table1[[#This Row],[Date]]))</f>
        <v>0</v>
      </c>
      <c r="K4643" s="19">
        <f>Table1[[#This Row],[Final Meter Reading (km) ]]-Table1[[#This Row],[Initial Meter Reading (km) ]]</f>
        <v>0</v>
      </c>
      <c r="M4643" s="174">
        <f>IF(ISBLANK(Table1[[#This Row],[Fuel Used (in liters)]]),,Table1[[#This Row],[Distance Travelled (km)]]/Table1[[#This Row],[Fuel Used (in liters)]])</f>
        <v>0</v>
      </c>
    </row>
    <row r="4644" spans="2:13">
      <c r="B4644">
        <f>IF(ISBLANK(Table1[[#This Row],[Date]]), ,MONTH(Table1[[#This Row],[Date]]))</f>
        <v>0</v>
      </c>
      <c r="K4644" s="19">
        <f>Table1[[#This Row],[Final Meter Reading (km) ]]-Table1[[#This Row],[Initial Meter Reading (km) ]]</f>
        <v>0</v>
      </c>
      <c r="M4644" s="174">
        <f>IF(ISBLANK(Table1[[#This Row],[Fuel Used (in liters)]]),,Table1[[#This Row],[Distance Travelled (km)]]/Table1[[#This Row],[Fuel Used (in liters)]])</f>
        <v>0</v>
      </c>
    </row>
    <row r="4645" spans="2:13">
      <c r="B4645">
        <f>IF(ISBLANK(Table1[[#This Row],[Date]]), ,MONTH(Table1[[#This Row],[Date]]))</f>
        <v>0</v>
      </c>
      <c r="K4645" s="19">
        <f>Table1[[#This Row],[Final Meter Reading (km) ]]-Table1[[#This Row],[Initial Meter Reading (km) ]]</f>
        <v>0</v>
      </c>
      <c r="M4645" s="174">
        <f>IF(ISBLANK(Table1[[#This Row],[Fuel Used (in liters)]]),,Table1[[#This Row],[Distance Travelled (km)]]/Table1[[#This Row],[Fuel Used (in liters)]])</f>
        <v>0</v>
      </c>
    </row>
    <row r="4646" spans="2:13">
      <c r="B4646">
        <f>IF(ISBLANK(Table1[[#This Row],[Date]]), ,MONTH(Table1[[#This Row],[Date]]))</f>
        <v>0</v>
      </c>
      <c r="K4646" s="19">
        <f>Table1[[#This Row],[Final Meter Reading (km) ]]-Table1[[#This Row],[Initial Meter Reading (km) ]]</f>
        <v>0</v>
      </c>
      <c r="M4646" s="174">
        <f>IF(ISBLANK(Table1[[#This Row],[Fuel Used (in liters)]]),,Table1[[#This Row],[Distance Travelled (km)]]/Table1[[#This Row],[Fuel Used (in liters)]])</f>
        <v>0</v>
      </c>
    </row>
    <row r="4647" spans="2:13">
      <c r="B4647">
        <f>IF(ISBLANK(Table1[[#This Row],[Date]]), ,MONTH(Table1[[#This Row],[Date]]))</f>
        <v>0</v>
      </c>
      <c r="K4647" s="19">
        <f>Table1[[#This Row],[Final Meter Reading (km) ]]-Table1[[#This Row],[Initial Meter Reading (km) ]]</f>
        <v>0</v>
      </c>
      <c r="M4647" s="174">
        <f>IF(ISBLANK(Table1[[#This Row],[Fuel Used (in liters)]]),,Table1[[#This Row],[Distance Travelled (km)]]/Table1[[#This Row],[Fuel Used (in liters)]])</f>
        <v>0</v>
      </c>
    </row>
    <row r="4648" spans="2:13">
      <c r="B4648">
        <f>IF(ISBLANK(Table1[[#This Row],[Date]]), ,MONTH(Table1[[#This Row],[Date]]))</f>
        <v>0</v>
      </c>
      <c r="K4648" s="19">
        <f>Table1[[#This Row],[Final Meter Reading (km) ]]-Table1[[#This Row],[Initial Meter Reading (km) ]]</f>
        <v>0</v>
      </c>
      <c r="M4648" s="174">
        <f>IF(ISBLANK(Table1[[#This Row],[Fuel Used (in liters)]]),,Table1[[#This Row],[Distance Travelled (km)]]/Table1[[#This Row],[Fuel Used (in liters)]])</f>
        <v>0</v>
      </c>
    </row>
    <row r="4649" spans="2:13">
      <c r="B4649">
        <f>IF(ISBLANK(Table1[[#This Row],[Date]]), ,MONTH(Table1[[#This Row],[Date]]))</f>
        <v>0</v>
      </c>
      <c r="K4649" s="19">
        <f>Table1[[#This Row],[Final Meter Reading (km) ]]-Table1[[#This Row],[Initial Meter Reading (km) ]]</f>
        <v>0</v>
      </c>
      <c r="M4649" s="174">
        <f>IF(ISBLANK(Table1[[#This Row],[Fuel Used (in liters)]]),,Table1[[#This Row],[Distance Travelled (km)]]/Table1[[#This Row],[Fuel Used (in liters)]])</f>
        <v>0</v>
      </c>
    </row>
    <row r="4650" spans="2:13">
      <c r="B4650">
        <f>IF(ISBLANK(Table1[[#This Row],[Date]]), ,MONTH(Table1[[#This Row],[Date]]))</f>
        <v>0</v>
      </c>
      <c r="K4650" s="19">
        <f>Table1[[#This Row],[Final Meter Reading (km) ]]-Table1[[#This Row],[Initial Meter Reading (km) ]]</f>
        <v>0</v>
      </c>
      <c r="M4650" s="174">
        <f>IF(ISBLANK(Table1[[#This Row],[Fuel Used (in liters)]]),,Table1[[#This Row],[Distance Travelled (km)]]/Table1[[#This Row],[Fuel Used (in liters)]])</f>
        <v>0</v>
      </c>
    </row>
    <row r="4651" spans="2:13">
      <c r="B4651">
        <f>IF(ISBLANK(Table1[[#This Row],[Date]]), ,MONTH(Table1[[#This Row],[Date]]))</f>
        <v>0</v>
      </c>
      <c r="K4651" s="19">
        <f>Table1[[#This Row],[Final Meter Reading (km) ]]-Table1[[#This Row],[Initial Meter Reading (km) ]]</f>
        <v>0</v>
      </c>
      <c r="M4651" s="174">
        <f>IF(ISBLANK(Table1[[#This Row],[Fuel Used (in liters)]]),,Table1[[#This Row],[Distance Travelled (km)]]/Table1[[#This Row],[Fuel Used (in liters)]])</f>
        <v>0</v>
      </c>
    </row>
    <row r="4652" spans="2:13">
      <c r="B4652">
        <f>IF(ISBLANK(Table1[[#This Row],[Date]]), ,MONTH(Table1[[#This Row],[Date]]))</f>
        <v>0</v>
      </c>
      <c r="K4652" s="19">
        <f>Table1[[#This Row],[Final Meter Reading (km) ]]-Table1[[#This Row],[Initial Meter Reading (km) ]]</f>
        <v>0</v>
      </c>
      <c r="M4652" s="174">
        <f>IF(ISBLANK(Table1[[#This Row],[Fuel Used (in liters)]]),,Table1[[#This Row],[Distance Travelled (km)]]/Table1[[#This Row],[Fuel Used (in liters)]])</f>
        <v>0</v>
      </c>
    </row>
    <row r="4653" spans="2:13">
      <c r="B4653">
        <f>IF(ISBLANK(Table1[[#This Row],[Date]]), ,MONTH(Table1[[#This Row],[Date]]))</f>
        <v>0</v>
      </c>
      <c r="K4653" s="19">
        <f>Table1[[#This Row],[Final Meter Reading (km) ]]-Table1[[#This Row],[Initial Meter Reading (km) ]]</f>
        <v>0</v>
      </c>
      <c r="M4653" s="174">
        <f>IF(ISBLANK(Table1[[#This Row],[Fuel Used (in liters)]]),,Table1[[#This Row],[Distance Travelled (km)]]/Table1[[#This Row],[Fuel Used (in liters)]])</f>
        <v>0</v>
      </c>
    </row>
    <row r="4654" spans="2:13">
      <c r="B4654">
        <f>IF(ISBLANK(Table1[[#This Row],[Date]]), ,MONTH(Table1[[#This Row],[Date]]))</f>
        <v>0</v>
      </c>
      <c r="K4654" s="19">
        <f>Table1[[#This Row],[Final Meter Reading (km) ]]-Table1[[#This Row],[Initial Meter Reading (km) ]]</f>
        <v>0</v>
      </c>
      <c r="M4654" s="174">
        <f>IF(ISBLANK(Table1[[#This Row],[Fuel Used (in liters)]]),,Table1[[#This Row],[Distance Travelled (km)]]/Table1[[#This Row],[Fuel Used (in liters)]])</f>
        <v>0</v>
      </c>
    </row>
    <row r="4655" spans="2:13">
      <c r="B4655">
        <f>IF(ISBLANK(Table1[[#This Row],[Date]]), ,MONTH(Table1[[#This Row],[Date]]))</f>
        <v>0</v>
      </c>
      <c r="K4655" s="19">
        <f>Table1[[#This Row],[Final Meter Reading (km) ]]-Table1[[#This Row],[Initial Meter Reading (km) ]]</f>
        <v>0</v>
      </c>
      <c r="M4655" s="174">
        <f>IF(ISBLANK(Table1[[#This Row],[Fuel Used (in liters)]]),,Table1[[#This Row],[Distance Travelled (km)]]/Table1[[#This Row],[Fuel Used (in liters)]])</f>
        <v>0</v>
      </c>
    </row>
    <row r="4656" spans="2:13">
      <c r="B4656">
        <f>IF(ISBLANK(Table1[[#This Row],[Date]]), ,MONTH(Table1[[#This Row],[Date]]))</f>
        <v>0</v>
      </c>
      <c r="K4656" s="19">
        <f>Table1[[#This Row],[Final Meter Reading (km) ]]-Table1[[#This Row],[Initial Meter Reading (km) ]]</f>
        <v>0</v>
      </c>
      <c r="M4656" s="174">
        <f>IF(ISBLANK(Table1[[#This Row],[Fuel Used (in liters)]]),,Table1[[#This Row],[Distance Travelled (km)]]/Table1[[#This Row],[Fuel Used (in liters)]])</f>
        <v>0</v>
      </c>
    </row>
    <row r="4657" spans="2:13">
      <c r="B4657">
        <f>IF(ISBLANK(Table1[[#This Row],[Date]]), ,MONTH(Table1[[#This Row],[Date]]))</f>
        <v>0</v>
      </c>
      <c r="K4657" s="19">
        <f>Table1[[#This Row],[Final Meter Reading (km) ]]-Table1[[#This Row],[Initial Meter Reading (km) ]]</f>
        <v>0</v>
      </c>
      <c r="M4657" s="174">
        <f>IF(ISBLANK(Table1[[#This Row],[Fuel Used (in liters)]]),,Table1[[#This Row],[Distance Travelled (km)]]/Table1[[#This Row],[Fuel Used (in liters)]])</f>
        <v>0</v>
      </c>
    </row>
    <row r="4658" spans="2:13">
      <c r="B4658">
        <f>IF(ISBLANK(Table1[[#This Row],[Date]]), ,MONTH(Table1[[#This Row],[Date]]))</f>
        <v>0</v>
      </c>
      <c r="K4658" s="19">
        <f>Table1[[#This Row],[Final Meter Reading (km) ]]-Table1[[#This Row],[Initial Meter Reading (km) ]]</f>
        <v>0</v>
      </c>
      <c r="M4658" s="174">
        <f>IF(ISBLANK(Table1[[#This Row],[Fuel Used (in liters)]]),,Table1[[#This Row],[Distance Travelled (km)]]/Table1[[#This Row],[Fuel Used (in liters)]])</f>
        <v>0</v>
      </c>
    </row>
    <row r="4659" spans="2:13">
      <c r="B4659">
        <f>IF(ISBLANK(Table1[[#This Row],[Date]]), ,MONTH(Table1[[#This Row],[Date]]))</f>
        <v>0</v>
      </c>
      <c r="K4659" s="19">
        <f>Table1[[#This Row],[Final Meter Reading (km) ]]-Table1[[#This Row],[Initial Meter Reading (km) ]]</f>
        <v>0</v>
      </c>
      <c r="M4659" s="174">
        <f>IF(ISBLANK(Table1[[#This Row],[Fuel Used (in liters)]]),,Table1[[#This Row],[Distance Travelled (km)]]/Table1[[#This Row],[Fuel Used (in liters)]])</f>
        <v>0</v>
      </c>
    </row>
    <row r="4660" spans="2:13">
      <c r="B4660">
        <f>IF(ISBLANK(Table1[[#This Row],[Date]]), ,MONTH(Table1[[#This Row],[Date]]))</f>
        <v>0</v>
      </c>
      <c r="K4660" s="19">
        <f>Table1[[#This Row],[Final Meter Reading (km) ]]-Table1[[#This Row],[Initial Meter Reading (km) ]]</f>
        <v>0</v>
      </c>
      <c r="M4660" s="174">
        <f>IF(ISBLANK(Table1[[#This Row],[Fuel Used (in liters)]]),,Table1[[#This Row],[Distance Travelled (km)]]/Table1[[#This Row],[Fuel Used (in liters)]])</f>
        <v>0</v>
      </c>
    </row>
    <row r="4661" spans="2:13">
      <c r="B4661">
        <f>IF(ISBLANK(Table1[[#This Row],[Date]]), ,MONTH(Table1[[#This Row],[Date]]))</f>
        <v>0</v>
      </c>
      <c r="K4661" s="19">
        <f>Table1[[#This Row],[Final Meter Reading (km) ]]-Table1[[#This Row],[Initial Meter Reading (km) ]]</f>
        <v>0</v>
      </c>
      <c r="M4661" s="174">
        <f>IF(ISBLANK(Table1[[#This Row],[Fuel Used (in liters)]]),,Table1[[#This Row],[Distance Travelled (km)]]/Table1[[#This Row],[Fuel Used (in liters)]])</f>
        <v>0</v>
      </c>
    </row>
    <row r="4662" spans="2:13">
      <c r="B4662">
        <f>IF(ISBLANK(Table1[[#This Row],[Date]]), ,MONTH(Table1[[#This Row],[Date]]))</f>
        <v>0</v>
      </c>
      <c r="K4662" s="19">
        <f>Table1[[#This Row],[Final Meter Reading (km) ]]-Table1[[#This Row],[Initial Meter Reading (km) ]]</f>
        <v>0</v>
      </c>
      <c r="M4662" s="174">
        <f>IF(ISBLANK(Table1[[#This Row],[Fuel Used (in liters)]]),,Table1[[#This Row],[Distance Travelled (km)]]/Table1[[#This Row],[Fuel Used (in liters)]])</f>
        <v>0</v>
      </c>
    </row>
    <row r="4663" spans="2:13">
      <c r="B4663">
        <f>IF(ISBLANK(Table1[[#This Row],[Date]]), ,MONTH(Table1[[#This Row],[Date]]))</f>
        <v>0</v>
      </c>
      <c r="K4663" s="19">
        <f>Table1[[#This Row],[Final Meter Reading (km) ]]-Table1[[#This Row],[Initial Meter Reading (km) ]]</f>
        <v>0</v>
      </c>
      <c r="M4663" s="174">
        <f>IF(ISBLANK(Table1[[#This Row],[Fuel Used (in liters)]]),,Table1[[#This Row],[Distance Travelled (km)]]/Table1[[#This Row],[Fuel Used (in liters)]])</f>
        <v>0</v>
      </c>
    </row>
    <row r="4664" spans="2:13">
      <c r="B4664">
        <f>IF(ISBLANK(Table1[[#This Row],[Date]]), ,MONTH(Table1[[#This Row],[Date]]))</f>
        <v>0</v>
      </c>
      <c r="K4664" s="19">
        <f>Table1[[#This Row],[Final Meter Reading (km) ]]-Table1[[#This Row],[Initial Meter Reading (km) ]]</f>
        <v>0</v>
      </c>
      <c r="M4664" s="174">
        <f>IF(ISBLANK(Table1[[#This Row],[Fuel Used (in liters)]]),,Table1[[#This Row],[Distance Travelled (km)]]/Table1[[#This Row],[Fuel Used (in liters)]])</f>
        <v>0</v>
      </c>
    </row>
    <row r="4665" spans="2:13">
      <c r="B4665">
        <f>IF(ISBLANK(Table1[[#This Row],[Date]]), ,MONTH(Table1[[#This Row],[Date]]))</f>
        <v>0</v>
      </c>
      <c r="K4665" s="19">
        <f>Table1[[#This Row],[Final Meter Reading (km) ]]-Table1[[#This Row],[Initial Meter Reading (km) ]]</f>
        <v>0</v>
      </c>
      <c r="M4665" s="174">
        <f>IF(ISBLANK(Table1[[#This Row],[Fuel Used (in liters)]]),,Table1[[#This Row],[Distance Travelled (km)]]/Table1[[#This Row],[Fuel Used (in liters)]])</f>
        <v>0</v>
      </c>
    </row>
    <row r="4666" spans="2:13">
      <c r="B4666">
        <f>IF(ISBLANK(Table1[[#This Row],[Date]]), ,MONTH(Table1[[#This Row],[Date]]))</f>
        <v>0</v>
      </c>
      <c r="K4666" s="19">
        <f>Table1[[#This Row],[Final Meter Reading (km) ]]-Table1[[#This Row],[Initial Meter Reading (km) ]]</f>
        <v>0</v>
      </c>
      <c r="M4666" s="174">
        <f>IF(ISBLANK(Table1[[#This Row],[Fuel Used (in liters)]]),,Table1[[#This Row],[Distance Travelled (km)]]/Table1[[#This Row],[Fuel Used (in liters)]])</f>
        <v>0</v>
      </c>
    </row>
    <row r="4667" spans="2:13">
      <c r="B4667">
        <f>IF(ISBLANK(Table1[[#This Row],[Date]]), ,MONTH(Table1[[#This Row],[Date]]))</f>
        <v>0</v>
      </c>
      <c r="K4667" s="19">
        <f>Table1[[#This Row],[Final Meter Reading (km) ]]-Table1[[#This Row],[Initial Meter Reading (km) ]]</f>
        <v>0</v>
      </c>
      <c r="M4667" s="174">
        <f>IF(ISBLANK(Table1[[#This Row],[Fuel Used (in liters)]]),,Table1[[#This Row],[Distance Travelled (km)]]/Table1[[#This Row],[Fuel Used (in liters)]])</f>
        <v>0</v>
      </c>
    </row>
    <row r="4668" spans="2:13">
      <c r="B4668">
        <f>IF(ISBLANK(Table1[[#This Row],[Date]]), ,MONTH(Table1[[#This Row],[Date]]))</f>
        <v>0</v>
      </c>
      <c r="K4668" s="19">
        <f>Table1[[#This Row],[Final Meter Reading (km) ]]-Table1[[#This Row],[Initial Meter Reading (km) ]]</f>
        <v>0</v>
      </c>
      <c r="M4668" s="174">
        <f>IF(ISBLANK(Table1[[#This Row],[Fuel Used (in liters)]]),,Table1[[#This Row],[Distance Travelled (km)]]/Table1[[#This Row],[Fuel Used (in liters)]])</f>
        <v>0</v>
      </c>
    </row>
    <row r="4669" spans="2:13">
      <c r="B4669">
        <f>IF(ISBLANK(Table1[[#This Row],[Date]]), ,MONTH(Table1[[#This Row],[Date]]))</f>
        <v>0</v>
      </c>
      <c r="K4669" s="19">
        <f>Table1[[#This Row],[Final Meter Reading (km) ]]-Table1[[#This Row],[Initial Meter Reading (km) ]]</f>
        <v>0</v>
      </c>
      <c r="M4669" s="174">
        <f>IF(ISBLANK(Table1[[#This Row],[Fuel Used (in liters)]]),,Table1[[#This Row],[Distance Travelled (km)]]/Table1[[#This Row],[Fuel Used (in liters)]])</f>
        <v>0</v>
      </c>
    </row>
    <row r="4670" spans="2:13">
      <c r="B4670">
        <f>IF(ISBLANK(Table1[[#This Row],[Date]]), ,MONTH(Table1[[#This Row],[Date]]))</f>
        <v>0</v>
      </c>
      <c r="K4670" s="19">
        <f>Table1[[#This Row],[Final Meter Reading (km) ]]-Table1[[#This Row],[Initial Meter Reading (km) ]]</f>
        <v>0</v>
      </c>
      <c r="M4670" s="174">
        <f>IF(ISBLANK(Table1[[#This Row],[Fuel Used (in liters)]]),,Table1[[#This Row],[Distance Travelled (km)]]/Table1[[#This Row],[Fuel Used (in liters)]])</f>
        <v>0</v>
      </c>
    </row>
    <row r="4671" spans="2:13">
      <c r="B4671">
        <f>IF(ISBLANK(Table1[[#This Row],[Date]]), ,MONTH(Table1[[#This Row],[Date]]))</f>
        <v>0</v>
      </c>
      <c r="K4671" s="19">
        <f>Table1[[#This Row],[Final Meter Reading (km) ]]-Table1[[#This Row],[Initial Meter Reading (km) ]]</f>
        <v>0</v>
      </c>
      <c r="M4671" s="174">
        <f>IF(ISBLANK(Table1[[#This Row],[Fuel Used (in liters)]]),,Table1[[#This Row],[Distance Travelled (km)]]/Table1[[#This Row],[Fuel Used (in liters)]])</f>
        <v>0</v>
      </c>
    </row>
    <row r="4672" spans="2:13">
      <c r="B4672">
        <f>IF(ISBLANK(Table1[[#This Row],[Date]]), ,MONTH(Table1[[#This Row],[Date]]))</f>
        <v>0</v>
      </c>
      <c r="K4672" s="19">
        <f>Table1[[#This Row],[Final Meter Reading (km) ]]-Table1[[#This Row],[Initial Meter Reading (km) ]]</f>
        <v>0</v>
      </c>
      <c r="M4672" s="174">
        <f>IF(ISBLANK(Table1[[#This Row],[Fuel Used (in liters)]]),,Table1[[#This Row],[Distance Travelled (km)]]/Table1[[#This Row],[Fuel Used (in liters)]])</f>
        <v>0</v>
      </c>
    </row>
    <row r="4673" spans="2:13">
      <c r="B4673">
        <f>IF(ISBLANK(Table1[[#This Row],[Date]]), ,MONTH(Table1[[#This Row],[Date]]))</f>
        <v>0</v>
      </c>
      <c r="K4673" s="19">
        <f>Table1[[#This Row],[Final Meter Reading (km) ]]-Table1[[#This Row],[Initial Meter Reading (km) ]]</f>
        <v>0</v>
      </c>
      <c r="M4673" s="174">
        <f>IF(ISBLANK(Table1[[#This Row],[Fuel Used (in liters)]]),,Table1[[#This Row],[Distance Travelled (km)]]/Table1[[#This Row],[Fuel Used (in liters)]])</f>
        <v>0</v>
      </c>
    </row>
    <row r="4674" spans="2:13">
      <c r="B4674">
        <f>IF(ISBLANK(Table1[[#This Row],[Date]]), ,MONTH(Table1[[#This Row],[Date]]))</f>
        <v>0</v>
      </c>
      <c r="K4674" s="19">
        <f>Table1[[#This Row],[Final Meter Reading (km) ]]-Table1[[#This Row],[Initial Meter Reading (km) ]]</f>
        <v>0</v>
      </c>
      <c r="M4674" s="174">
        <f>IF(ISBLANK(Table1[[#This Row],[Fuel Used (in liters)]]),,Table1[[#This Row],[Distance Travelled (km)]]/Table1[[#This Row],[Fuel Used (in liters)]])</f>
        <v>0</v>
      </c>
    </row>
    <row r="4675" spans="2:13">
      <c r="B4675">
        <f>IF(ISBLANK(Table1[[#This Row],[Date]]), ,MONTH(Table1[[#This Row],[Date]]))</f>
        <v>0</v>
      </c>
      <c r="K4675" s="19">
        <f>Table1[[#This Row],[Final Meter Reading (km) ]]-Table1[[#This Row],[Initial Meter Reading (km) ]]</f>
        <v>0</v>
      </c>
      <c r="M4675" s="174">
        <f>IF(ISBLANK(Table1[[#This Row],[Fuel Used (in liters)]]),,Table1[[#This Row],[Distance Travelled (km)]]/Table1[[#This Row],[Fuel Used (in liters)]])</f>
        <v>0</v>
      </c>
    </row>
    <row r="4676" spans="2:13">
      <c r="B4676">
        <f>IF(ISBLANK(Table1[[#This Row],[Date]]), ,MONTH(Table1[[#This Row],[Date]]))</f>
        <v>0</v>
      </c>
      <c r="K4676" s="19">
        <f>Table1[[#This Row],[Final Meter Reading (km) ]]-Table1[[#This Row],[Initial Meter Reading (km) ]]</f>
        <v>0</v>
      </c>
      <c r="M4676" s="174">
        <f>IF(ISBLANK(Table1[[#This Row],[Fuel Used (in liters)]]),,Table1[[#This Row],[Distance Travelled (km)]]/Table1[[#This Row],[Fuel Used (in liters)]])</f>
        <v>0</v>
      </c>
    </row>
    <row r="4677" spans="2:13">
      <c r="B4677">
        <f>IF(ISBLANK(Table1[[#This Row],[Date]]), ,MONTH(Table1[[#This Row],[Date]]))</f>
        <v>0</v>
      </c>
      <c r="K4677" s="19">
        <f>Table1[[#This Row],[Final Meter Reading (km) ]]-Table1[[#This Row],[Initial Meter Reading (km) ]]</f>
        <v>0</v>
      </c>
      <c r="M4677" s="174">
        <f>IF(ISBLANK(Table1[[#This Row],[Fuel Used (in liters)]]),,Table1[[#This Row],[Distance Travelled (km)]]/Table1[[#This Row],[Fuel Used (in liters)]])</f>
        <v>0</v>
      </c>
    </row>
    <row r="4678" spans="2:13">
      <c r="B4678">
        <f>IF(ISBLANK(Table1[[#This Row],[Date]]), ,MONTH(Table1[[#This Row],[Date]]))</f>
        <v>0</v>
      </c>
      <c r="K4678" s="19">
        <f>Table1[[#This Row],[Final Meter Reading (km) ]]-Table1[[#This Row],[Initial Meter Reading (km) ]]</f>
        <v>0</v>
      </c>
      <c r="M4678" s="174">
        <f>IF(ISBLANK(Table1[[#This Row],[Fuel Used (in liters)]]),,Table1[[#This Row],[Distance Travelled (km)]]/Table1[[#This Row],[Fuel Used (in liters)]])</f>
        <v>0</v>
      </c>
    </row>
    <row r="4679" spans="2:13">
      <c r="B4679">
        <f>IF(ISBLANK(Table1[[#This Row],[Date]]), ,MONTH(Table1[[#This Row],[Date]]))</f>
        <v>0</v>
      </c>
      <c r="K4679" s="19">
        <f>Table1[[#This Row],[Final Meter Reading (km) ]]-Table1[[#This Row],[Initial Meter Reading (km) ]]</f>
        <v>0</v>
      </c>
      <c r="M4679" s="174">
        <f>IF(ISBLANK(Table1[[#This Row],[Fuel Used (in liters)]]),,Table1[[#This Row],[Distance Travelled (km)]]/Table1[[#This Row],[Fuel Used (in liters)]])</f>
        <v>0</v>
      </c>
    </row>
    <row r="4680" spans="2:13">
      <c r="B4680">
        <f>IF(ISBLANK(Table1[[#This Row],[Date]]), ,MONTH(Table1[[#This Row],[Date]]))</f>
        <v>0</v>
      </c>
      <c r="K4680" s="19">
        <f>Table1[[#This Row],[Final Meter Reading (km) ]]-Table1[[#This Row],[Initial Meter Reading (km) ]]</f>
        <v>0</v>
      </c>
      <c r="M4680" s="174">
        <f>IF(ISBLANK(Table1[[#This Row],[Fuel Used (in liters)]]),,Table1[[#This Row],[Distance Travelled (km)]]/Table1[[#This Row],[Fuel Used (in liters)]])</f>
        <v>0</v>
      </c>
    </row>
    <row r="4681" spans="2:13">
      <c r="B4681">
        <f>IF(ISBLANK(Table1[[#This Row],[Date]]), ,MONTH(Table1[[#This Row],[Date]]))</f>
        <v>0</v>
      </c>
      <c r="K4681" s="19">
        <f>Table1[[#This Row],[Final Meter Reading (km) ]]-Table1[[#This Row],[Initial Meter Reading (km) ]]</f>
        <v>0</v>
      </c>
      <c r="M4681" s="174">
        <f>IF(ISBLANK(Table1[[#This Row],[Fuel Used (in liters)]]),,Table1[[#This Row],[Distance Travelled (km)]]/Table1[[#This Row],[Fuel Used (in liters)]])</f>
        <v>0</v>
      </c>
    </row>
    <row r="4682" spans="2:13">
      <c r="B4682">
        <f>IF(ISBLANK(Table1[[#This Row],[Date]]), ,MONTH(Table1[[#This Row],[Date]]))</f>
        <v>0</v>
      </c>
      <c r="K4682" s="19">
        <f>Table1[[#This Row],[Final Meter Reading (km) ]]-Table1[[#This Row],[Initial Meter Reading (km) ]]</f>
        <v>0</v>
      </c>
      <c r="M4682" s="174">
        <f>IF(ISBLANK(Table1[[#This Row],[Fuel Used (in liters)]]),,Table1[[#This Row],[Distance Travelled (km)]]/Table1[[#This Row],[Fuel Used (in liters)]])</f>
        <v>0</v>
      </c>
    </row>
    <row r="4683" spans="2:13">
      <c r="B4683">
        <f>IF(ISBLANK(Table1[[#This Row],[Date]]), ,MONTH(Table1[[#This Row],[Date]]))</f>
        <v>0</v>
      </c>
      <c r="K4683" s="19">
        <f>Table1[[#This Row],[Final Meter Reading (km) ]]-Table1[[#This Row],[Initial Meter Reading (km) ]]</f>
        <v>0</v>
      </c>
      <c r="M4683" s="174">
        <f>IF(ISBLANK(Table1[[#This Row],[Fuel Used (in liters)]]),,Table1[[#This Row],[Distance Travelled (km)]]/Table1[[#This Row],[Fuel Used (in liters)]])</f>
        <v>0</v>
      </c>
    </row>
    <row r="4684" spans="2:13">
      <c r="B4684">
        <f>IF(ISBLANK(Table1[[#This Row],[Date]]), ,MONTH(Table1[[#This Row],[Date]]))</f>
        <v>0</v>
      </c>
      <c r="K4684" s="19">
        <f>Table1[[#This Row],[Final Meter Reading (km) ]]-Table1[[#This Row],[Initial Meter Reading (km) ]]</f>
        <v>0</v>
      </c>
      <c r="M4684" s="174">
        <f>IF(ISBLANK(Table1[[#This Row],[Fuel Used (in liters)]]),,Table1[[#This Row],[Distance Travelled (km)]]/Table1[[#This Row],[Fuel Used (in liters)]])</f>
        <v>0</v>
      </c>
    </row>
    <row r="4685" spans="2:13">
      <c r="B4685">
        <f>IF(ISBLANK(Table1[[#This Row],[Date]]), ,MONTH(Table1[[#This Row],[Date]]))</f>
        <v>0</v>
      </c>
      <c r="K4685" s="19">
        <f>Table1[[#This Row],[Final Meter Reading (km) ]]-Table1[[#This Row],[Initial Meter Reading (km) ]]</f>
        <v>0</v>
      </c>
      <c r="M4685" s="174">
        <f>IF(ISBLANK(Table1[[#This Row],[Fuel Used (in liters)]]),,Table1[[#This Row],[Distance Travelled (km)]]/Table1[[#This Row],[Fuel Used (in liters)]])</f>
        <v>0</v>
      </c>
    </row>
    <row r="4686" spans="2:13">
      <c r="B4686">
        <f>IF(ISBLANK(Table1[[#This Row],[Date]]), ,MONTH(Table1[[#This Row],[Date]]))</f>
        <v>0</v>
      </c>
      <c r="K4686" s="19">
        <f>Table1[[#This Row],[Final Meter Reading (km) ]]-Table1[[#This Row],[Initial Meter Reading (km) ]]</f>
        <v>0</v>
      </c>
      <c r="M4686" s="174">
        <f>IF(ISBLANK(Table1[[#This Row],[Fuel Used (in liters)]]),,Table1[[#This Row],[Distance Travelled (km)]]/Table1[[#This Row],[Fuel Used (in liters)]])</f>
        <v>0</v>
      </c>
    </row>
    <row r="4687" spans="2:13">
      <c r="B4687">
        <f>IF(ISBLANK(Table1[[#This Row],[Date]]), ,MONTH(Table1[[#This Row],[Date]]))</f>
        <v>0</v>
      </c>
      <c r="K4687" s="19">
        <f>Table1[[#This Row],[Final Meter Reading (km) ]]-Table1[[#This Row],[Initial Meter Reading (km) ]]</f>
        <v>0</v>
      </c>
      <c r="M4687" s="174">
        <f>IF(ISBLANK(Table1[[#This Row],[Fuel Used (in liters)]]),,Table1[[#This Row],[Distance Travelled (km)]]/Table1[[#This Row],[Fuel Used (in liters)]])</f>
        <v>0</v>
      </c>
    </row>
    <row r="4688" spans="2:13">
      <c r="B4688">
        <f>IF(ISBLANK(Table1[[#This Row],[Date]]), ,MONTH(Table1[[#This Row],[Date]]))</f>
        <v>0</v>
      </c>
      <c r="K4688" s="19">
        <f>Table1[[#This Row],[Final Meter Reading (km) ]]-Table1[[#This Row],[Initial Meter Reading (km) ]]</f>
        <v>0</v>
      </c>
      <c r="M4688" s="174">
        <f>IF(ISBLANK(Table1[[#This Row],[Fuel Used (in liters)]]),,Table1[[#This Row],[Distance Travelled (km)]]/Table1[[#This Row],[Fuel Used (in liters)]])</f>
        <v>0</v>
      </c>
    </row>
    <row r="4689" spans="2:13">
      <c r="B4689">
        <f>IF(ISBLANK(Table1[[#This Row],[Date]]), ,MONTH(Table1[[#This Row],[Date]]))</f>
        <v>0</v>
      </c>
      <c r="K4689" s="19">
        <f>Table1[[#This Row],[Final Meter Reading (km) ]]-Table1[[#This Row],[Initial Meter Reading (km) ]]</f>
        <v>0</v>
      </c>
      <c r="M4689" s="174">
        <f>IF(ISBLANK(Table1[[#This Row],[Fuel Used (in liters)]]),,Table1[[#This Row],[Distance Travelled (km)]]/Table1[[#This Row],[Fuel Used (in liters)]])</f>
        <v>0</v>
      </c>
    </row>
    <row r="4690" spans="2:13">
      <c r="B4690">
        <f>IF(ISBLANK(Table1[[#This Row],[Date]]), ,MONTH(Table1[[#This Row],[Date]]))</f>
        <v>0</v>
      </c>
      <c r="K4690" s="19">
        <f>Table1[[#This Row],[Final Meter Reading (km) ]]-Table1[[#This Row],[Initial Meter Reading (km) ]]</f>
        <v>0</v>
      </c>
      <c r="M4690" s="174">
        <f>IF(ISBLANK(Table1[[#This Row],[Fuel Used (in liters)]]),,Table1[[#This Row],[Distance Travelled (km)]]/Table1[[#This Row],[Fuel Used (in liters)]])</f>
        <v>0</v>
      </c>
    </row>
    <row r="4691" spans="2:13">
      <c r="B4691">
        <f>IF(ISBLANK(Table1[[#This Row],[Date]]), ,MONTH(Table1[[#This Row],[Date]]))</f>
        <v>0</v>
      </c>
      <c r="K4691" s="19">
        <f>Table1[[#This Row],[Final Meter Reading (km) ]]-Table1[[#This Row],[Initial Meter Reading (km) ]]</f>
        <v>0</v>
      </c>
      <c r="M4691" s="174">
        <f>IF(ISBLANK(Table1[[#This Row],[Fuel Used (in liters)]]),,Table1[[#This Row],[Distance Travelled (km)]]/Table1[[#This Row],[Fuel Used (in liters)]])</f>
        <v>0</v>
      </c>
    </row>
    <row r="4692" spans="2:13">
      <c r="B4692">
        <f>IF(ISBLANK(Table1[[#This Row],[Date]]), ,MONTH(Table1[[#This Row],[Date]]))</f>
        <v>0</v>
      </c>
      <c r="K4692" s="19">
        <f>Table1[[#This Row],[Final Meter Reading (km) ]]-Table1[[#This Row],[Initial Meter Reading (km) ]]</f>
        <v>0</v>
      </c>
      <c r="M4692" s="174">
        <f>IF(ISBLANK(Table1[[#This Row],[Fuel Used (in liters)]]),,Table1[[#This Row],[Distance Travelled (km)]]/Table1[[#This Row],[Fuel Used (in liters)]])</f>
        <v>0</v>
      </c>
    </row>
    <row r="4693" spans="2:13">
      <c r="B4693">
        <f>IF(ISBLANK(Table1[[#This Row],[Date]]), ,MONTH(Table1[[#This Row],[Date]]))</f>
        <v>0</v>
      </c>
      <c r="K4693" s="19">
        <f>Table1[[#This Row],[Final Meter Reading (km) ]]-Table1[[#This Row],[Initial Meter Reading (km) ]]</f>
        <v>0</v>
      </c>
      <c r="M4693" s="174">
        <f>IF(ISBLANK(Table1[[#This Row],[Fuel Used (in liters)]]),,Table1[[#This Row],[Distance Travelled (km)]]/Table1[[#This Row],[Fuel Used (in liters)]])</f>
        <v>0</v>
      </c>
    </row>
    <row r="4694" spans="2:13">
      <c r="B4694">
        <f>IF(ISBLANK(Table1[[#This Row],[Date]]), ,MONTH(Table1[[#This Row],[Date]]))</f>
        <v>0</v>
      </c>
      <c r="K4694" s="19">
        <f>Table1[[#This Row],[Final Meter Reading (km) ]]-Table1[[#This Row],[Initial Meter Reading (km) ]]</f>
        <v>0</v>
      </c>
      <c r="M4694" s="174">
        <f>IF(ISBLANK(Table1[[#This Row],[Fuel Used (in liters)]]),,Table1[[#This Row],[Distance Travelled (km)]]/Table1[[#This Row],[Fuel Used (in liters)]])</f>
        <v>0</v>
      </c>
    </row>
    <row r="4695" spans="2:13">
      <c r="B4695">
        <f>IF(ISBLANK(Table1[[#This Row],[Date]]), ,MONTH(Table1[[#This Row],[Date]]))</f>
        <v>0</v>
      </c>
      <c r="K4695" s="19">
        <f>Table1[[#This Row],[Final Meter Reading (km) ]]-Table1[[#This Row],[Initial Meter Reading (km) ]]</f>
        <v>0</v>
      </c>
      <c r="M4695" s="174">
        <f>IF(ISBLANK(Table1[[#This Row],[Fuel Used (in liters)]]),,Table1[[#This Row],[Distance Travelled (km)]]/Table1[[#This Row],[Fuel Used (in liters)]])</f>
        <v>0</v>
      </c>
    </row>
    <row r="4696" spans="2:13">
      <c r="B4696">
        <f>IF(ISBLANK(Table1[[#This Row],[Date]]), ,MONTH(Table1[[#This Row],[Date]]))</f>
        <v>0</v>
      </c>
      <c r="K4696" s="19">
        <f>Table1[[#This Row],[Final Meter Reading (km) ]]-Table1[[#This Row],[Initial Meter Reading (km) ]]</f>
        <v>0</v>
      </c>
      <c r="M4696" s="174">
        <f>IF(ISBLANK(Table1[[#This Row],[Fuel Used (in liters)]]),,Table1[[#This Row],[Distance Travelled (km)]]/Table1[[#This Row],[Fuel Used (in liters)]])</f>
        <v>0</v>
      </c>
    </row>
    <row r="4697" spans="2:13">
      <c r="B4697">
        <f>IF(ISBLANK(Table1[[#This Row],[Date]]), ,MONTH(Table1[[#This Row],[Date]]))</f>
        <v>0</v>
      </c>
      <c r="K4697" s="19">
        <f>Table1[[#This Row],[Final Meter Reading (km) ]]-Table1[[#This Row],[Initial Meter Reading (km) ]]</f>
        <v>0</v>
      </c>
      <c r="M4697" s="174">
        <f>IF(ISBLANK(Table1[[#This Row],[Fuel Used (in liters)]]),,Table1[[#This Row],[Distance Travelled (km)]]/Table1[[#This Row],[Fuel Used (in liters)]])</f>
        <v>0</v>
      </c>
    </row>
    <row r="4698" spans="2:13">
      <c r="B4698">
        <f>IF(ISBLANK(Table1[[#This Row],[Date]]), ,MONTH(Table1[[#This Row],[Date]]))</f>
        <v>0</v>
      </c>
      <c r="K4698" s="19">
        <f>Table1[[#This Row],[Final Meter Reading (km) ]]-Table1[[#This Row],[Initial Meter Reading (km) ]]</f>
        <v>0</v>
      </c>
      <c r="M4698" s="174">
        <f>IF(ISBLANK(Table1[[#This Row],[Fuel Used (in liters)]]),,Table1[[#This Row],[Distance Travelled (km)]]/Table1[[#This Row],[Fuel Used (in liters)]])</f>
        <v>0</v>
      </c>
    </row>
    <row r="4699" spans="2:13">
      <c r="B4699">
        <f>IF(ISBLANK(Table1[[#This Row],[Date]]), ,MONTH(Table1[[#This Row],[Date]]))</f>
        <v>0</v>
      </c>
      <c r="K4699" s="19">
        <f>Table1[[#This Row],[Final Meter Reading (km) ]]-Table1[[#This Row],[Initial Meter Reading (km) ]]</f>
        <v>0</v>
      </c>
      <c r="M4699" s="174">
        <f>IF(ISBLANK(Table1[[#This Row],[Fuel Used (in liters)]]),,Table1[[#This Row],[Distance Travelled (km)]]/Table1[[#This Row],[Fuel Used (in liters)]])</f>
        <v>0</v>
      </c>
    </row>
    <row r="4700" spans="2:13">
      <c r="B4700">
        <f>IF(ISBLANK(Table1[[#This Row],[Date]]), ,MONTH(Table1[[#This Row],[Date]]))</f>
        <v>0</v>
      </c>
      <c r="K4700" s="19">
        <f>Table1[[#This Row],[Final Meter Reading (km) ]]-Table1[[#This Row],[Initial Meter Reading (km) ]]</f>
        <v>0</v>
      </c>
      <c r="M4700" s="174">
        <f>IF(ISBLANK(Table1[[#This Row],[Fuel Used (in liters)]]),,Table1[[#This Row],[Distance Travelled (km)]]/Table1[[#This Row],[Fuel Used (in liters)]])</f>
        <v>0</v>
      </c>
    </row>
    <row r="4701" spans="2:13">
      <c r="B4701">
        <f>IF(ISBLANK(Table1[[#This Row],[Date]]), ,MONTH(Table1[[#This Row],[Date]]))</f>
        <v>0</v>
      </c>
      <c r="K4701" s="19">
        <f>Table1[[#This Row],[Final Meter Reading (km) ]]-Table1[[#This Row],[Initial Meter Reading (km) ]]</f>
        <v>0</v>
      </c>
      <c r="M4701" s="174">
        <f>IF(ISBLANK(Table1[[#This Row],[Fuel Used (in liters)]]),,Table1[[#This Row],[Distance Travelled (km)]]/Table1[[#This Row],[Fuel Used (in liters)]])</f>
        <v>0</v>
      </c>
    </row>
    <row r="4702" spans="2:13">
      <c r="B4702">
        <f>IF(ISBLANK(Table1[[#This Row],[Date]]), ,MONTH(Table1[[#This Row],[Date]]))</f>
        <v>0</v>
      </c>
      <c r="K4702" s="19">
        <f>Table1[[#This Row],[Final Meter Reading (km) ]]-Table1[[#This Row],[Initial Meter Reading (km) ]]</f>
        <v>0</v>
      </c>
      <c r="M4702" s="174">
        <f>IF(ISBLANK(Table1[[#This Row],[Fuel Used (in liters)]]),,Table1[[#This Row],[Distance Travelled (km)]]/Table1[[#This Row],[Fuel Used (in liters)]])</f>
        <v>0</v>
      </c>
    </row>
    <row r="4703" spans="2:13">
      <c r="B4703">
        <f>IF(ISBLANK(Table1[[#This Row],[Date]]), ,MONTH(Table1[[#This Row],[Date]]))</f>
        <v>0</v>
      </c>
      <c r="K4703" s="19">
        <f>Table1[[#This Row],[Final Meter Reading (km) ]]-Table1[[#This Row],[Initial Meter Reading (km) ]]</f>
        <v>0</v>
      </c>
      <c r="M4703" s="174">
        <f>IF(ISBLANK(Table1[[#This Row],[Fuel Used (in liters)]]),,Table1[[#This Row],[Distance Travelled (km)]]/Table1[[#This Row],[Fuel Used (in liters)]])</f>
        <v>0</v>
      </c>
    </row>
    <row r="4704" spans="2:13">
      <c r="B4704">
        <f>IF(ISBLANK(Table1[[#This Row],[Date]]), ,MONTH(Table1[[#This Row],[Date]]))</f>
        <v>0</v>
      </c>
      <c r="K4704" s="19">
        <f>Table1[[#This Row],[Final Meter Reading (km) ]]-Table1[[#This Row],[Initial Meter Reading (km) ]]</f>
        <v>0</v>
      </c>
      <c r="M4704" s="174">
        <f>IF(ISBLANK(Table1[[#This Row],[Fuel Used (in liters)]]),,Table1[[#This Row],[Distance Travelled (km)]]/Table1[[#This Row],[Fuel Used (in liters)]])</f>
        <v>0</v>
      </c>
    </row>
    <row r="4705" spans="2:13">
      <c r="B4705">
        <f>IF(ISBLANK(Table1[[#This Row],[Date]]), ,MONTH(Table1[[#This Row],[Date]]))</f>
        <v>0</v>
      </c>
      <c r="K4705" s="19">
        <f>Table1[[#This Row],[Final Meter Reading (km) ]]-Table1[[#This Row],[Initial Meter Reading (km) ]]</f>
        <v>0</v>
      </c>
      <c r="M4705" s="174">
        <f>IF(ISBLANK(Table1[[#This Row],[Fuel Used (in liters)]]),,Table1[[#This Row],[Distance Travelled (km)]]/Table1[[#This Row],[Fuel Used (in liters)]])</f>
        <v>0</v>
      </c>
    </row>
    <row r="4706" spans="2:13">
      <c r="B4706">
        <f>IF(ISBLANK(Table1[[#This Row],[Date]]), ,MONTH(Table1[[#This Row],[Date]]))</f>
        <v>0</v>
      </c>
      <c r="K4706" s="19">
        <f>Table1[[#This Row],[Final Meter Reading (km) ]]-Table1[[#This Row],[Initial Meter Reading (km) ]]</f>
        <v>0</v>
      </c>
      <c r="M4706" s="174">
        <f>IF(ISBLANK(Table1[[#This Row],[Fuel Used (in liters)]]),,Table1[[#This Row],[Distance Travelled (km)]]/Table1[[#This Row],[Fuel Used (in liters)]])</f>
        <v>0</v>
      </c>
    </row>
    <row r="4707" spans="2:13">
      <c r="B4707">
        <f>IF(ISBLANK(Table1[[#This Row],[Date]]), ,MONTH(Table1[[#This Row],[Date]]))</f>
        <v>0</v>
      </c>
      <c r="K4707" s="19">
        <f>Table1[[#This Row],[Final Meter Reading (km) ]]-Table1[[#This Row],[Initial Meter Reading (km) ]]</f>
        <v>0</v>
      </c>
      <c r="M4707" s="174">
        <f>IF(ISBLANK(Table1[[#This Row],[Fuel Used (in liters)]]),,Table1[[#This Row],[Distance Travelled (km)]]/Table1[[#This Row],[Fuel Used (in liters)]])</f>
        <v>0</v>
      </c>
    </row>
    <row r="4708" spans="2:13">
      <c r="B4708">
        <f>IF(ISBLANK(Table1[[#This Row],[Date]]), ,MONTH(Table1[[#This Row],[Date]]))</f>
        <v>0</v>
      </c>
      <c r="K4708" s="19">
        <f>Table1[[#This Row],[Final Meter Reading (km) ]]-Table1[[#This Row],[Initial Meter Reading (km) ]]</f>
        <v>0</v>
      </c>
      <c r="M4708" s="174">
        <f>IF(ISBLANK(Table1[[#This Row],[Fuel Used (in liters)]]),,Table1[[#This Row],[Distance Travelled (km)]]/Table1[[#This Row],[Fuel Used (in liters)]])</f>
        <v>0</v>
      </c>
    </row>
    <row r="4709" spans="2:13">
      <c r="B4709">
        <f>IF(ISBLANK(Table1[[#This Row],[Date]]), ,MONTH(Table1[[#This Row],[Date]]))</f>
        <v>0</v>
      </c>
      <c r="K4709" s="19">
        <f>Table1[[#This Row],[Final Meter Reading (km) ]]-Table1[[#This Row],[Initial Meter Reading (km) ]]</f>
        <v>0</v>
      </c>
      <c r="M4709" s="174">
        <f>IF(ISBLANK(Table1[[#This Row],[Fuel Used (in liters)]]),,Table1[[#This Row],[Distance Travelled (km)]]/Table1[[#This Row],[Fuel Used (in liters)]])</f>
        <v>0</v>
      </c>
    </row>
    <row r="4710" spans="2:13">
      <c r="B4710">
        <f>IF(ISBLANK(Table1[[#This Row],[Date]]), ,MONTH(Table1[[#This Row],[Date]]))</f>
        <v>0</v>
      </c>
      <c r="K4710" s="19">
        <f>Table1[[#This Row],[Final Meter Reading (km) ]]-Table1[[#This Row],[Initial Meter Reading (km) ]]</f>
        <v>0</v>
      </c>
      <c r="M4710" s="174">
        <f>IF(ISBLANK(Table1[[#This Row],[Fuel Used (in liters)]]),,Table1[[#This Row],[Distance Travelled (km)]]/Table1[[#This Row],[Fuel Used (in liters)]])</f>
        <v>0</v>
      </c>
    </row>
    <row r="4711" spans="2:13">
      <c r="B4711">
        <f>IF(ISBLANK(Table1[[#This Row],[Date]]), ,MONTH(Table1[[#This Row],[Date]]))</f>
        <v>0</v>
      </c>
      <c r="K4711" s="19">
        <f>Table1[[#This Row],[Final Meter Reading (km) ]]-Table1[[#This Row],[Initial Meter Reading (km) ]]</f>
        <v>0</v>
      </c>
      <c r="M4711" s="174">
        <f>IF(ISBLANK(Table1[[#This Row],[Fuel Used (in liters)]]),,Table1[[#This Row],[Distance Travelled (km)]]/Table1[[#This Row],[Fuel Used (in liters)]])</f>
        <v>0</v>
      </c>
    </row>
    <row r="4712" spans="2:13">
      <c r="B4712">
        <f>IF(ISBLANK(Table1[[#This Row],[Date]]), ,MONTH(Table1[[#This Row],[Date]]))</f>
        <v>0</v>
      </c>
      <c r="K4712" s="19">
        <f>Table1[[#This Row],[Final Meter Reading (km) ]]-Table1[[#This Row],[Initial Meter Reading (km) ]]</f>
        <v>0</v>
      </c>
      <c r="M4712" s="174">
        <f>IF(ISBLANK(Table1[[#This Row],[Fuel Used (in liters)]]),,Table1[[#This Row],[Distance Travelled (km)]]/Table1[[#This Row],[Fuel Used (in liters)]])</f>
        <v>0</v>
      </c>
    </row>
    <row r="4713" spans="2:13">
      <c r="B4713">
        <f>IF(ISBLANK(Table1[[#This Row],[Date]]), ,MONTH(Table1[[#This Row],[Date]]))</f>
        <v>0</v>
      </c>
      <c r="K4713" s="19">
        <f>Table1[[#This Row],[Final Meter Reading (km) ]]-Table1[[#This Row],[Initial Meter Reading (km) ]]</f>
        <v>0</v>
      </c>
      <c r="M4713" s="174">
        <f>IF(ISBLANK(Table1[[#This Row],[Fuel Used (in liters)]]),,Table1[[#This Row],[Distance Travelled (km)]]/Table1[[#This Row],[Fuel Used (in liters)]])</f>
        <v>0</v>
      </c>
    </row>
    <row r="4714" spans="2:13">
      <c r="B4714">
        <f>IF(ISBLANK(Table1[[#This Row],[Date]]), ,MONTH(Table1[[#This Row],[Date]]))</f>
        <v>0</v>
      </c>
      <c r="K4714" s="19">
        <f>Table1[[#This Row],[Final Meter Reading (km) ]]-Table1[[#This Row],[Initial Meter Reading (km) ]]</f>
        <v>0</v>
      </c>
      <c r="M4714" s="174">
        <f>IF(ISBLANK(Table1[[#This Row],[Fuel Used (in liters)]]),,Table1[[#This Row],[Distance Travelled (km)]]/Table1[[#This Row],[Fuel Used (in liters)]])</f>
        <v>0</v>
      </c>
    </row>
    <row r="4715" spans="2:13">
      <c r="B4715">
        <f>IF(ISBLANK(Table1[[#This Row],[Date]]), ,MONTH(Table1[[#This Row],[Date]]))</f>
        <v>0</v>
      </c>
      <c r="K4715" s="19">
        <f>Table1[[#This Row],[Final Meter Reading (km) ]]-Table1[[#This Row],[Initial Meter Reading (km) ]]</f>
        <v>0</v>
      </c>
      <c r="M4715" s="174">
        <f>IF(ISBLANK(Table1[[#This Row],[Fuel Used (in liters)]]),,Table1[[#This Row],[Distance Travelled (km)]]/Table1[[#This Row],[Fuel Used (in liters)]])</f>
        <v>0</v>
      </c>
    </row>
    <row r="4716" spans="2:13">
      <c r="B4716">
        <f>IF(ISBLANK(Table1[[#This Row],[Date]]), ,MONTH(Table1[[#This Row],[Date]]))</f>
        <v>0</v>
      </c>
      <c r="K4716" s="19">
        <f>Table1[[#This Row],[Final Meter Reading (km) ]]-Table1[[#This Row],[Initial Meter Reading (km) ]]</f>
        <v>0</v>
      </c>
      <c r="M4716" s="174">
        <f>IF(ISBLANK(Table1[[#This Row],[Fuel Used (in liters)]]),,Table1[[#This Row],[Distance Travelled (km)]]/Table1[[#This Row],[Fuel Used (in liters)]])</f>
        <v>0</v>
      </c>
    </row>
    <row r="4717" spans="2:13">
      <c r="B4717">
        <f>IF(ISBLANK(Table1[[#This Row],[Date]]), ,MONTH(Table1[[#This Row],[Date]]))</f>
        <v>0</v>
      </c>
      <c r="K4717" s="19">
        <f>Table1[[#This Row],[Final Meter Reading (km) ]]-Table1[[#This Row],[Initial Meter Reading (km) ]]</f>
        <v>0</v>
      </c>
      <c r="M4717" s="174">
        <f>IF(ISBLANK(Table1[[#This Row],[Fuel Used (in liters)]]),,Table1[[#This Row],[Distance Travelled (km)]]/Table1[[#This Row],[Fuel Used (in liters)]])</f>
        <v>0</v>
      </c>
    </row>
    <row r="4718" spans="2:13">
      <c r="B4718">
        <f>IF(ISBLANK(Table1[[#This Row],[Date]]), ,MONTH(Table1[[#This Row],[Date]]))</f>
        <v>0</v>
      </c>
      <c r="K4718" s="19">
        <f>Table1[[#This Row],[Final Meter Reading (km) ]]-Table1[[#This Row],[Initial Meter Reading (km) ]]</f>
        <v>0</v>
      </c>
      <c r="M4718" s="174">
        <f>IF(ISBLANK(Table1[[#This Row],[Fuel Used (in liters)]]),,Table1[[#This Row],[Distance Travelled (km)]]/Table1[[#This Row],[Fuel Used (in liters)]])</f>
        <v>0</v>
      </c>
    </row>
    <row r="4719" spans="2:13">
      <c r="B4719">
        <f>IF(ISBLANK(Table1[[#This Row],[Date]]), ,MONTH(Table1[[#This Row],[Date]]))</f>
        <v>0</v>
      </c>
      <c r="K4719" s="19">
        <f>Table1[[#This Row],[Final Meter Reading (km) ]]-Table1[[#This Row],[Initial Meter Reading (km) ]]</f>
        <v>0</v>
      </c>
      <c r="M4719" s="174">
        <f>IF(ISBLANK(Table1[[#This Row],[Fuel Used (in liters)]]),,Table1[[#This Row],[Distance Travelled (km)]]/Table1[[#This Row],[Fuel Used (in liters)]])</f>
        <v>0</v>
      </c>
    </row>
    <row r="4720" spans="2:13">
      <c r="B4720">
        <f>IF(ISBLANK(Table1[[#This Row],[Date]]), ,MONTH(Table1[[#This Row],[Date]]))</f>
        <v>0</v>
      </c>
      <c r="K4720" s="19">
        <f>Table1[[#This Row],[Final Meter Reading (km) ]]-Table1[[#This Row],[Initial Meter Reading (km) ]]</f>
        <v>0</v>
      </c>
      <c r="M4720" s="174">
        <f>IF(ISBLANK(Table1[[#This Row],[Fuel Used (in liters)]]),,Table1[[#This Row],[Distance Travelled (km)]]/Table1[[#This Row],[Fuel Used (in liters)]])</f>
        <v>0</v>
      </c>
    </row>
    <row r="4721" spans="2:13">
      <c r="B4721">
        <f>IF(ISBLANK(Table1[[#This Row],[Date]]), ,MONTH(Table1[[#This Row],[Date]]))</f>
        <v>0</v>
      </c>
      <c r="K4721" s="19">
        <f>Table1[[#This Row],[Final Meter Reading (km) ]]-Table1[[#This Row],[Initial Meter Reading (km) ]]</f>
        <v>0</v>
      </c>
      <c r="M4721" s="174">
        <f>IF(ISBLANK(Table1[[#This Row],[Fuel Used (in liters)]]),,Table1[[#This Row],[Distance Travelled (km)]]/Table1[[#This Row],[Fuel Used (in liters)]])</f>
        <v>0</v>
      </c>
    </row>
    <row r="4722" spans="2:13">
      <c r="B4722">
        <f>IF(ISBLANK(Table1[[#This Row],[Date]]), ,MONTH(Table1[[#This Row],[Date]]))</f>
        <v>0</v>
      </c>
      <c r="K4722" s="19">
        <f>Table1[[#This Row],[Final Meter Reading (km) ]]-Table1[[#This Row],[Initial Meter Reading (km) ]]</f>
        <v>0</v>
      </c>
      <c r="M4722" s="174">
        <f>IF(ISBLANK(Table1[[#This Row],[Fuel Used (in liters)]]),,Table1[[#This Row],[Distance Travelled (km)]]/Table1[[#This Row],[Fuel Used (in liters)]])</f>
        <v>0</v>
      </c>
    </row>
    <row r="4723" spans="2:13">
      <c r="B4723">
        <f>IF(ISBLANK(Table1[[#This Row],[Date]]), ,MONTH(Table1[[#This Row],[Date]]))</f>
        <v>0</v>
      </c>
      <c r="K4723" s="19">
        <f>Table1[[#This Row],[Final Meter Reading (km) ]]-Table1[[#This Row],[Initial Meter Reading (km) ]]</f>
        <v>0</v>
      </c>
      <c r="M4723" s="174">
        <f>IF(ISBLANK(Table1[[#This Row],[Fuel Used (in liters)]]),,Table1[[#This Row],[Distance Travelled (km)]]/Table1[[#This Row],[Fuel Used (in liters)]])</f>
        <v>0</v>
      </c>
    </row>
    <row r="4724" spans="2:13">
      <c r="B4724">
        <f>IF(ISBLANK(Table1[[#This Row],[Date]]), ,MONTH(Table1[[#This Row],[Date]]))</f>
        <v>0</v>
      </c>
      <c r="K4724" s="19">
        <f>Table1[[#This Row],[Final Meter Reading (km) ]]-Table1[[#This Row],[Initial Meter Reading (km) ]]</f>
        <v>0</v>
      </c>
      <c r="M4724" s="174">
        <f>IF(ISBLANK(Table1[[#This Row],[Fuel Used (in liters)]]),,Table1[[#This Row],[Distance Travelled (km)]]/Table1[[#This Row],[Fuel Used (in liters)]])</f>
        <v>0</v>
      </c>
    </row>
    <row r="4725" spans="2:13">
      <c r="B4725">
        <f>IF(ISBLANK(Table1[[#This Row],[Date]]), ,MONTH(Table1[[#This Row],[Date]]))</f>
        <v>0</v>
      </c>
      <c r="K4725" s="19">
        <f>Table1[[#This Row],[Final Meter Reading (km) ]]-Table1[[#This Row],[Initial Meter Reading (km) ]]</f>
        <v>0</v>
      </c>
      <c r="M4725" s="174">
        <f>IF(ISBLANK(Table1[[#This Row],[Fuel Used (in liters)]]),,Table1[[#This Row],[Distance Travelled (km)]]/Table1[[#This Row],[Fuel Used (in liters)]])</f>
        <v>0</v>
      </c>
    </row>
    <row r="4726" spans="2:13">
      <c r="B4726">
        <f>IF(ISBLANK(Table1[[#This Row],[Date]]), ,MONTH(Table1[[#This Row],[Date]]))</f>
        <v>0</v>
      </c>
      <c r="K4726" s="19">
        <f>Table1[[#This Row],[Final Meter Reading (km) ]]-Table1[[#This Row],[Initial Meter Reading (km) ]]</f>
        <v>0</v>
      </c>
      <c r="M4726" s="174">
        <f>IF(ISBLANK(Table1[[#This Row],[Fuel Used (in liters)]]),,Table1[[#This Row],[Distance Travelled (km)]]/Table1[[#This Row],[Fuel Used (in liters)]])</f>
        <v>0</v>
      </c>
    </row>
    <row r="4727" spans="2:13">
      <c r="B4727">
        <f>IF(ISBLANK(Table1[[#This Row],[Date]]), ,MONTH(Table1[[#This Row],[Date]]))</f>
        <v>0</v>
      </c>
      <c r="K4727" s="19">
        <f>Table1[[#This Row],[Final Meter Reading (km) ]]-Table1[[#This Row],[Initial Meter Reading (km) ]]</f>
        <v>0</v>
      </c>
      <c r="M4727" s="174">
        <f>IF(ISBLANK(Table1[[#This Row],[Fuel Used (in liters)]]),,Table1[[#This Row],[Distance Travelled (km)]]/Table1[[#This Row],[Fuel Used (in liters)]])</f>
        <v>0</v>
      </c>
    </row>
    <row r="4728" spans="2:13">
      <c r="B4728">
        <f>IF(ISBLANK(Table1[[#This Row],[Date]]), ,MONTH(Table1[[#This Row],[Date]]))</f>
        <v>0</v>
      </c>
      <c r="K4728" s="19">
        <f>Table1[[#This Row],[Final Meter Reading (km) ]]-Table1[[#This Row],[Initial Meter Reading (km) ]]</f>
        <v>0</v>
      </c>
      <c r="M4728" s="174">
        <f>IF(ISBLANK(Table1[[#This Row],[Fuel Used (in liters)]]),,Table1[[#This Row],[Distance Travelled (km)]]/Table1[[#This Row],[Fuel Used (in liters)]])</f>
        <v>0</v>
      </c>
    </row>
    <row r="4729" spans="2:13">
      <c r="B4729">
        <f>IF(ISBLANK(Table1[[#This Row],[Date]]), ,MONTH(Table1[[#This Row],[Date]]))</f>
        <v>0</v>
      </c>
      <c r="K4729" s="19">
        <f>Table1[[#This Row],[Final Meter Reading (km) ]]-Table1[[#This Row],[Initial Meter Reading (km) ]]</f>
        <v>0</v>
      </c>
      <c r="M4729" s="174">
        <f>IF(ISBLANK(Table1[[#This Row],[Fuel Used (in liters)]]),,Table1[[#This Row],[Distance Travelled (km)]]/Table1[[#This Row],[Fuel Used (in liters)]])</f>
        <v>0</v>
      </c>
    </row>
    <row r="4730" spans="2:13">
      <c r="B4730">
        <f>IF(ISBLANK(Table1[[#This Row],[Date]]), ,MONTH(Table1[[#This Row],[Date]]))</f>
        <v>0</v>
      </c>
      <c r="K4730" s="19">
        <f>Table1[[#This Row],[Final Meter Reading (km) ]]-Table1[[#This Row],[Initial Meter Reading (km) ]]</f>
        <v>0</v>
      </c>
      <c r="M4730" s="174">
        <f>IF(ISBLANK(Table1[[#This Row],[Fuel Used (in liters)]]),,Table1[[#This Row],[Distance Travelled (km)]]/Table1[[#This Row],[Fuel Used (in liters)]])</f>
        <v>0</v>
      </c>
    </row>
    <row r="4731" spans="2:13">
      <c r="B4731">
        <f>IF(ISBLANK(Table1[[#This Row],[Date]]), ,MONTH(Table1[[#This Row],[Date]]))</f>
        <v>0</v>
      </c>
      <c r="K4731" s="19">
        <f>Table1[[#This Row],[Final Meter Reading (km) ]]-Table1[[#This Row],[Initial Meter Reading (km) ]]</f>
        <v>0</v>
      </c>
      <c r="M4731" s="174">
        <f>IF(ISBLANK(Table1[[#This Row],[Fuel Used (in liters)]]),,Table1[[#This Row],[Distance Travelled (km)]]/Table1[[#This Row],[Fuel Used (in liters)]])</f>
        <v>0</v>
      </c>
    </row>
    <row r="4732" spans="2:13">
      <c r="B4732">
        <f>IF(ISBLANK(Table1[[#This Row],[Date]]), ,MONTH(Table1[[#This Row],[Date]]))</f>
        <v>0</v>
      </c>
      <c r="K4732" s="19">
        <f>Table1[[#This Row],[Final Meter Reading (km) ]]-Table1[[#This Row],[Initial Meter Reading (km) ]]</f>
        <v>0</v>
      </c>
      <c r="M4732" s="174">
        <f>IF(ISBLANK(Table1[[#This Row],[Fuel Used (in liters)]]),,Table1[[#This Row],[Distance Travelled (km)]]/Table1[[#This Row],[Fuel Used (in liters)]])</f>
        <v>0</v>
      </c>
    </row>
    <row r="4733" spans="2:13">
      <c r="B4733">
        <f>IF(ISBLANK(Table1[[#This Row],[Date]]), ,MONTH(Table1[[#This Row],[Date]]))</f>
        <v>0</v>
      </c>
      <c r="K4733" s="19">
        <f>Table1[[#This Row],[Final Meter Reading (km) ]]-Table1[[#This Row],[Initial Meter Reading (km) ]]</f>
        <v>0</v>
      </c>
      <c r="M4733" s="174">
        <f>IF(ISBLANK(Table1[[#This Row],[Fuel Used (in liters)]]),,Table1[[#This Row],[Distance Travelled (km)]]/Table1[[#This Row],[Fuel Used (in liters)]])</f>
        <v>0</v>
      </c>
    </row>
    <row r="4734" spans="2:13">
      <c r="B4734">
        <f>IF(ISBLANK(Table1[[#This Row],[Date]]), ,MONTH(Table1[[#This Row],[Date]]))</f>
        <v>0</v>
      </c>
      <c r="K4734" s="19">
        <f>Table1[[#This Row],[Final Meter Reading (km) ]]-Table1[[#This Row],[Initial Meter Reading (km) ]]</f>
        <v>0</v>
      </c>
      <c r="M4734" s="174">
        <f>IF(ISBLANK(Table1[[#This Row],[Fuel Used (in liters)]]),,Table1[[#This Row],[Distance Travelled (km)]]/Table1[[#This Row],[Fuel Used (in liters)]])</f>
        <v>0</v>
      </c>
    </row>
    <row r="4735" spans="2:13">
      <c r="B4735">
        <f>IF(ISBLANK(Table1[[#This Row],[Date]]), ,MONTH(Table1[[#This Row],[Date]]))</f>
        <v>0</v>
      </c>
      <c r="K4735" s="19">
        <f>Table1[[#This Row],[Final Meter Reading (km) ]]-Table1[[#This Row],[Initial Meter Reading (km) ]]</f>
        <v>0</v>
      </c>
      <c r="M4735" s="174">
        <f>IF(ISBLANK(Table1[[#This Row],[Fuel Used (in liters)]]),,Table1[[#This Row],[Distance Travelled (km)]]/Table1[[#This Row],[Fuel Used (in liters)]])</f>
        <v>0</v>
      </c>
    </row>
    <row r="4736" spans="2:13">
      <c r="B4736">
        <f>IF(ISBLANK(Table1[[#This Row],[Date]]), ,MONTH(Table1[[#This Row],[Date]]))</f>
        <v>0</v>
      </c>
      <c r="K4736" s="19">
        <f>Table1[[#This Row],[Final Meter Reading (km) ]]-Table1[[#This Row],[Initial Meter Reading (km) ]]</f>
        <v>0</v>
      </c>
      <c r="M4736" s="174">
        <f>IF(ISBLANK(Table1[[#This Row],[Fuel Used (in liters)]]),,Table1[[#This Row],[Distance Travelled (km)]]/Table1[[#This Row],[Fuel Used (in liters)]])</f>
        <v>0</v>
      </c>
    </row>
    <row r="4737" spans="2:13">
      <c r="B4737">
        <f>IF(ISBLANK(Table1[[#This Row],[Date]]), ,MONTH(Table1[[#This Row],[Date]]))</f>
        <v>0</v>
      </c>
      <c r="K4737" s="19">
        <f>Table1[[#This Row],[Final Meter Reading (km) ]]-Table1[[#This Row],[Initial Meter Reading (km) ]]</f>
        <v>0</v>
      </c>
      <c r="M4737" s="174">
        <f>IF(ISBLANK(Table1[[#This Row],[Fuel Used (in liters)]]),,Table1[[#This Row],[Distance Travelled (km)]]/Table1[[#This Row],[Fuel Used (in liters)]])</f>
        <v>0</v>
      </c>
    </row>
    <row r="4738" spans="2:13">
      <c r="B4738">
        <f>IF(ISBLANK(Table1[[#This Row],[Date]]), ,MONTH(Table1[[#This Row],[Date]]))</f>
        <v>0</v>
      </c>
      <c r="K4738" s="19">
        <f>Table1[[#This Row],[Final Meter Reading (km) ]]-Table1[[#This Row],[Initial Meter Reading (km) ]]</f>
        <v>0</v>
      </c>
      <c r="M4738" s="174">
        <f>IF(ISBLANK(Table1[[#This Row],[Fuel Used (in liters)]]),,Table1[[#This Row],[Distance Travelled (km)]]/Table1[[#This Row],[Fuel Used (in liters)]])</f>
        <v>0</v>
      </c>
    </row>
    <row r="4739" spans="2:13">
      <c r="B4739">
        <f>IF(ISBLANK(Table1[[#This Row],[Date]]), ,MONTH(Table1[[#This Row],[Date]]))</f>
        <v>0</v>
      </c>
      <c r="K4739" s="19">
        <f>Table1[[#This Row],[Final Meter Reading (km) ]]-Table1[[#This Row],[Initial Meter Reading (km) ]]</f>
        <v>0</v>
      </c>
      <c r="M4739" s="174">
        <f>IF(ISBLANK(Table1[[#This Row],[Fuel Used (in liters)]]),,Table1[[#This Row],[Distance Travelled (km)]]/Table1[[#This Row],[Fuel Used (in liters)]])</f>
        <v>0</v>
      </c>
    </row>
    <row r="4740" spans="2:13">
      <c r="B4740">
        <f>IF(ISBLANK(Table1[[#This Row],[Date]]), ,MONTH(Table1[[#This Row],[Date]]))</f>
        <v>0</v>
      </c>
      <c r="K4740" s="19">
        <f>Table1[[#This Row],[Final Meter Reading (km) ]]-Table1[[#This Row],[Initial Meter Reading (km) ]]</f>
        <v>0</v>
      </c>
      <c r="M4740" s="174">
        <f>IF(ISBLANK(Table1[[#This Row],[Fuel Used (in liters)]]),,Table1[[#This Row],[Distance Travelled (km)]]/Table1[[#This Row],[Fuel Used (in liters)]])</f>
        <v>0</v>
      </c>
    </row>
    <row r="4741" spans="2:13">
      <c r="B4741">
        <f>IF(ISBLANK(Table1[[#This Row],[Date]]), ,MONTH(Table1[[#This Row],[Date]]))</f>
        <v>0</v>
      </c>
      <c r="K4741" s="19">
        <f>Table1[[#This Row],[Final Meter Reading (km) ]]-Table1[[#This Row],[Initial Meter Reading (km) ]]</f>
        <v>0</v>
      </c>
      <c r="M4741" s="174">
        <f>IF(ISBLANK(Table1[[#This Row],[Fuel Used (in liters)]]),,Table1[[#This Row],[Distance Travelled (km)]]/Table1[[#This Row],[Fuel Used (in liters)]])</f>
        <v>0</v>
      </c>
    </row>
    <row r="4742" spans="2:13">
      <c r="B4742">
        <f>IF(ISBLANK(Table1[[#This Row],[Date]]), ,MONTH(Table1[[#This Row],[Date]]))</f>
        <v>0</v>
      </c>
      <c r="K4742" s="19">
        <f>Table1[[#This Row],[Final Meter Reading (km) ]]-Table1[[#This Row],[Initial Meter Reading (km) ]]</f>
        <v>0</v>
      </c>
      <c r="M4742" s="174">
        <f>IF(ISBLANK(Table1[[#This Row],[Fuel Used (in liters)]]),,Table1[[#This Row],[Distance Travelled (km)]]/Table1[[#This Row],[Fuel Used (in liters)]])</f>
        <v>0</v>
      </c>
    </row>
    <row r="4743" spans="2:13">
      <c r="B4743">
        <f>IF(ISBLANK(Table1[[#This Row],[Date]]), ,MONTH(Table1[[#This Row],[Date]]))</f>
        <v>0</v>
      </c>
      <c r="K4743" s="19">
        <f>Table1[[#This Row],[Final Meter Reading (km) ]]-Table1[[#This Row],[Initial Meter Reading (km) ]]</f>
        <v>0</v>
      </c>
      <c r="M4743" s="174">
        <f>IF(ISBLANK(Table1[[#This Row],[Fuel Used (in liters)]]),,Table1[[#This Row],[Distance Travelled (km)]]/Table1[[#This Row],[Fuel Used (in liters)]])</f>
        <v>0</v>
      </c>
    </row>
    <row r="4744" spans="2:13">
      <c r="B4744">
        <f>IF(ISBLANK(Table1[[#This Row],[Date]]), ,MONTH(Table1[[#This Row],[Date]]))</f>
        <v>0</v>
      </c>
      <c r="K4744" s="19">
        <f>Table1[[#This Row],[Final Meter Reading (km) ]]-Table1[[#This Row],[Initial Meter Reading (km) ]]</f>
        <v>0</v>
      </c>
      <c r="M4744" s="174">
        <f>IF(ISBLANK(Table1[[#This Row],[Fuel Used (in liters)]]),,Table1[[#This Row],[Distance Travelled (km)]]/Table1[[#This Row],[Fuel Used (in liters)]])</f>
        <v>0</v>
      </c>
    </row>
    <row r="4745" spans="2:13">
      <c r="B4745">
        <f>IF(ISBLANK(Table1[[#This Row],[Date]]), ,MONTH(Table1[[#This Row],[Date]]))</f>
        <v>0</v>
      </c>
      <c r="K4745" s="19">
        <f>Table1[[#This Row],[Final Meter Reading (km) ]]-Table1[[#This Row],[Initial Meter Reading (km) ]]</f>
        <v>0</v>
      </c>
      <c r="M4745" s="174">
        <f>IF(ISBLANK(Table1[[#This Row],[Fuel Used (in liters)]]),,Table1[[#This Row],[Distance Travelled (km)]]/Table1[[#This Row],[Fuel Used (in liters)]])</f>
        <v>0</v>
      </c>
    </row>
    <row r="4746" spans="2:13">
      <c r="B4746">
        <f>IF(ISBLANK(Table1[[#This Row],[Date]]), ,MONTH(Table1[[#This Row],[Date]]))</f>
        <v>0</v>
      </c>
      <c r="K4746" s="19">
        <f>Table1[[#This Row],[Final Meter Reading (km) ]]-Table1[[#This Row],[Initial Meter Reading (km) ]]</f>
        <v>0</v>
      </c>
      <c r="M4746" s="174">
        <f>IF(ISBLANK(Table1[[#This Row],[Fuel Used (in liters)]]),,Table1[[#This Row],[Distance Travelled (km)]]/Table1[[#This Row],[Fuel Used (in liters)]])</f>
        <v>0</v>
      </c>
    </row>
    <row r="4747" spans="2:13">
      <c r="B4747">
        <f>IF(ISBLANK(Table1[[#This Row],[Date]]), ,MONTH(Table1[[#This Row],[Date]]))</f>
        <v>0</v>
      </c>
      <c r="K4747" s="19">
        <f>Table1[[#This Row],[Final Meter Reading (km) ]]-Table1[[#This Row],[Initial Meter Reading (km) ]]</f>
        <v>0</v>
      </c>
      <c r="M4747" s="174">
        <f>IF(ISBLANK(Table1[[#This Row],[Fuel Used (in liters)]]),,Table1[[#This Row],[Distance Travelled (km)]]/Table1[[#This Row],[Fuel Used (in liters)]])</f>
        <v>0</v>
      </c>
    </row>
    <row r="4748" spans="2:13">
      <c r="B4748">
        <f>IF(ISBLANK(Table1[[#This Row],[Date]]), ,MONTH(Table1[[#This Row],[Date]]))</f>
        <v>0</v>
      </c>
      <c r="K4748" s="19">
        <f>Table1[[#This Row],[Final Meter Reading (km) ]]-Table1[[#This Row],[Initial Meter Reading (km) ]]</f>
        <v>0</v>
      </c>
      <c r="M4748" s="174">
        <f>IF(ISBLANK(Table1[[#This Row],[Fuel Used (in liters)]]),,Table1[[#This Row],[Distance Travelled (km)]]/Table1[[#This Row],[Fuel Used (in liters)]])</f>
        <v>0</v>
      </c>
    </row>
    <row r="4749" spans="2:13">
      <c r="B4749">
        <f>IF(ISBLANK(Table1[[#This Row],[Date]]), ,MONTH(Table1[[#This Row],[Date]]))</f>
        <v>0</v>
      </c>
      <c r="K4749" s="19">
        <f>Table1[[#This Row],[Final Meter Reading (km) ]]-Table1[[#This Row],[Initial Meter Reading (km) ]]</f>
        <v>0</v>
      </c>
      <c r="M4749" s="174">
        <f>IF(ISBLANK(Table1[[#This Row],[Fuel Used (in liters)]]),,Table1[[#This Row],[Distance Travelled (km)]]/Table1[[#This Row],[Fuel Used (in liters)]])</f>
        <v>0</v>
      </c>
    </row>
    <row r="4750" spans="2:13">
      <c r="B4750">
        <f>IF(ISBLANK(Table1[[#This Row],[Date]]), ,MONTH(Table1[[#This Row],[Date]]))</f>
        <v>0</v>
      </c>
      <c r="K4750" s="19">
        <f>Table1[[#This Row],[Final Meter Reading (km) ]]-Table1[[#This Row],[Initial Meter Reading (km) ]]</f>
        <v>0</v>
      </c>
      <c r="M4750" s="174">
        <f>IF(ISBLANK(Table1[[#This Row],[Fuel Used (in liters)]]),,Table1[[#This Row],[Distance Travelled (km)]]/Table1[[#This Row],[Fuel Used (in liters)]])</f>
        <v>0</v>
      </c>
    </row>
    <row r="4751" spans="2:13">
      <c r="B4751">
        <f>IF(ISBLANK(Table1[[#This Row],[Date]]), ,MONTH(Table1[[#This Row],[Date]]))</f>
        <v>0</v>
      </c>
      <c r="K4751" s="19">
        <f>Table1[[#This Row],[Final Meter Reading (km) ]]-Table1[[#This Row],[Initial Meter Reading (km) ]]</f>
        <v>0</v>
      </c>
      <c r="M4751" s="174">
        <f>IF(ISBLANK(Table1[[#This Row],[Fuel Used (in liters)]]),,Table1[[#This Row],[Distance Travelled (km)]]/Table1[[#This Row],[Fuel Used (in liters)]])</f>
        <v>0</v>
      </c>
    </row>
    <row r="4752" spans="2:13">
      <c r="B4752">
        <f>IF(ISBLANK(Table1[[#This Row],[Date]]), ,MONTH(Table1[[#This Row],[Date]]))</f>
        <v>0</v>
      </c>
      <c r="K4752" s="19">
        <f>Table1[[#This Row],[Final Meter Reading (km) ]]-Table1[[#This Row],[Initial Meter Reading (km) ]]</f>
        <v>0</v>
      </c>
      <c r="M4752" s="174">
        <f>IF(ISBLANK(Table1[[#This Row],[Fuel Used (in liters)]]),,Table1[[#This Row],[Distance Travelled (km)]]/Table1[[#This Row],[Fuel Used (in liters)]])</f>
        <v>0</v>
      </c>
    </row>
    <row r="4753" spans="2:13">
      <c r="B4753">
        <f>IF(ISBLANK(Table1[[#This Row],[Date]]), ,MONTH(Table1[[#This Row],[Date]]))</f>
        <v>0</v>
      </c>
      <c r="K4753" s="19">
        <f>Table1[[#This Row],[Final Meter Reading (km) ]]-Table1[[#This Row],[Initial Meter Reading (km) ]]</f>
        <v>0</v>
      </c>
      <c r="M4753" s="174">
        <f>IF(ISBLANK(Table1[[#This Row],[Fuel Used (in liters)]]),,Table1[[#This Row],[Distance Travelled (km)]]/Table1[[#This Row],[Fuel Used (in liters)]])</f>
        <v>0</v>
      </c>
    </row>
    <row r="4754" spans="2:13">
      <c r="B4754">
        <f>IF(ISBLANK(Table1[[#This Row],[Date]]), ,MONTH(Table1[[#This Row],[Date]]))</f>
        <v>0</v>
      </c>
      <c r="K4754" s="19">
        <f>Table1[[#This Row],[Final Meter Reading (km) ]]-Table1[[#This Row],[Initial Meter Reading (km) ]]</f>
        <v>0</v>
      </c>
      <c r="M4754" s="174">
        <f>IF(ISBLANK(Table1[[#This Row],[Fuel Used (in liters)]]),,Table1[[#This Row],[Distance Travelled (km)]]/Table1[[#This Row],[Fuel Used (in liters)]])</f>
        <v>0</v>
      </c>
    </row>
    <row r="4755" spans="2:13">
      <c r="B4755">
        <f>IF(ISBLANK(Table1[[#This Row],[Date]]), ,MONTH(Table1[[#This Row],[Date]]))</f>
        <v>0</v>
      </c>
      <c r="K4755" s="19">
        <f>Table1[[#This Row],[Final Meter Reading (km) ]]-Table1[[#This Row],[Initial Meter Reading (km) ]]</f>
        <v>0</v>
      </c>
      <c r="M4755" s="174">
        <f>IF(ISBLANK(Table1[[#This Row],[Fuel Used (in liters)]]),,Table1[[#This Row],[Distance Travelled (km)]]/Table1[[#This Row],[Fuel Used (in liters)]])</f>
        <v>0</v>
      </c>
    </row>
    <row r="4756" spans="2:13">
      <c r="B4756">
        <f>IF(ISBLANK(Table1[[#This Row],[Date]]), ,MONTH(Table1[[#This Row],[Date]]))</f>
        <v>0</v>
      </c>
      <c r="K4756" s="19">
        <f>Table1[[#This Row],[Final Meter Reading (km) ]]-Table1[[#This Row],[Initial Meter Reading (km) ]]</f>
        <v>0</v>
      </c>
      <c r="M4756" s="174">
        <f>IF(ISBLANK(Table1[[#This Row],[Fuel Used (in liters)]]),,Table1[[#This Row],[Distance Travelled (km)]]/Table1[[#This Row],[Fuel Used (in liters)]])</f>
        <v>0</v>
      </c>
    </row>
    <row r="4757" spans="2:13">
      <c r="B4757">
        <f>IF(ISBLANK(Table1[[#This Row],[Date]]), ,MONTH(Table1[[#This Row],[Date]]))</f>
        <v>0</v>
      </c>
      <c r="K4757" s="19">
        <f>Table1[[#This Row],[Final Meter Reading (km) ]]-Table1[[#This Row],[Initial Meter Reading (km) ]]</f>
        <v>0</v>
      </c>
      <c r="M4757" s="174">
        <f>IF(ISBLANK(Table1[[#This Row],[Fuel Used (in liters)]]),,Table1[[#This Row],[Distance Travelled (km)]]/Table1[[#This Row],[Fuel Used (in liters)]])</f>
        <v>0</v>
      </c>
    </row>
    <row r="4758" spans="2:13">
      <c r="B4758">
        <f>IF(ISBLANK(Table1[[#This Row],[Date]]), ,MONTH(Table1[[#This Row],[Date]]))</f>
        <v>0</v>
      </c>
      <c r="K4758" s="19">
        <f>Table1[[#This Row],[Final Meter Reading (km) ]]-Table1[[#This Row],[Initial Meter Reading (km) ]]</f>
        <v>0</v>
      </c>
      <c r="M4758" s="174">
        <f>IF(ISBLANK(Table1[[#This Row],[Fuel Used (in liters)]]),,Table1[[#This Row],[Distance Travelled (km)]]/Table1[[#This Row],[Fuel Used (in liters)]])</f>
        <v>0</v>
      </c>
    </row>
    <row r="4759" spans="2:13">
      <c r="B4759">
        <f>IF(ISBLANK(Table1[[#This Row],[Date]]), ,MONTH(Table1[[#This Row],[Date]]))</f>
        <v>0</v>
      </c>
      <c r="K4759" s="19">
        <f>Table1[[#This Row],[Final Meter Reading (km) ]]-Table1[[#This Row],[Initial Meter Reading (km) ]]</f>
        <v>0</v>
      </c>
      <c r="M4759" s="174">
        <f>IF(ISBLANK(Table1[[#This Row],[Fuel Used (in liters)]]),,Table1[[#This Row],[Distance Travelled (km)]]/Table1[[#This Row],[Fuel Used (in liters)]])</f>
        <v>0</v>
      </c>
    </row>
    <row r="4760" spans="2:13">
      <c r="B4760">
        <f>IF(ISBLANK(Table1[[#This Row],[Date]]), ,MONTH(Table1[[#This Row],[Date]]))</f>
        <v>0</v>
      </c>
      <c r="K4760" s="19">
        <f>Table1[[#This Row],[Final Meter Reading (km) ]]-Table1[[#This Row],[Initial Meter Reading (km) ]]</f>
        <v>0</v>
      </c>
      <c r="M4760" s="174">
        <f>IF(ISBLANK(Table1[[#This Row],[Fuel Used (in liters)]]),,Table1[[#This Row],[Distance Travelled (km)]]/Table1[[#This Row],[Fuel Used (in liters)]])</f>
        <v>0</v>
      </c>
    </row>
    <row r="4761" spans="2:13">
      <c r="B4761">
        <f>IF(ISBLANK(Table1[[#This Row],[Date]]), ,MONTH(Table1[[#This Row],[Date]]))</f>
        <v>0</v>
      </c>
      <c r="K4761" s="19">
        <f>Table1[[#This Row],[Final Meter Reading (km) ]]-Table1[[#This Row],[Initial Meter Reading (km) ]]</f>
        <v>0</v>
      </c>
      <c r="M4761" s="174">
        <f>IF(ISBLANK(Table1[[#This Row],[Fuel Used (in liters)]]),,Table1[[#This Row],[Distance Travelled (km)]]/Table1[[#This Row],[Fuel Used (in liters)]])</f>
        <v>0</v>
      </c>
    </row>
    <row r="4762" spans="2:13">
      <c r="B4762">
        <f>IF(ISBLANK(Table1[[#This Row],[Date]]), ,MONTH(Table1[[#This Row],[Date]]))</f>
        <v>0</v>
      </c>
      <c r="K4762" s="19">
        <f>Table1[[#This Row],[Final Meter Reading (km) ]]-Table1[[#This Row],[Initial Meter Reading (km) ]]</f>
        <v>0</v>
      </c>
      <c r="M4762" s="174">
        <f>IF(ISBLANK(Table1[[#This Row],[Fuel Used (in liters)]]),,Table1[[#This Row],[Distance Travelled (km)]]/Table1[[#This Row],[Fuel Used (in liters)]])</f>
        <v>0</v>
      </c>
    </row>
    <row r="4763" spans="2:13">
      <c r="B4763">
        <f>IF(ISBLANK(Table1[[#This Row],[Date]]), ,MONTH(Table1[[#This Row],[Date]]))</f>
        <v>0</v>
      </c>
      <c r="K4763" s="19">
        <f>Table1[[#This Row],[Final Meter Reading (km) ]]-Table1[[#This Row],[Initial Meter Reading (km) ]]</f>
        <v>0</v>
      </c>
      <c r="M4763" s="174">
        <f>IF(ISBLANK(Table1[[#This Row],[Fuel Used (in liters)]]),,Table1[[#This Row],[Distance Travelled (km)]]/Table1[[#This Row],[Fuel Used (in liters)]])</f>
        <v>0</v>
      </c>
    </row>
    <row r="4764" spans="2:13">
      <c r="B4764">
        <f>IF(ISBLANK(Table1[[#This Row],[Date]]), ,MONTH(Table1[[#This Row],[Date]]))</f>
        <v>0</v>
      </c>
      <c r="K4764" s="19">
        <f>Table1[[#This Row],[Final Meter Reading (km) ]]-Table1[[#This Row],[Initial Meter Reading (km) ]]</f>
        <v>0</v>
      </c>
      <c r="M4764" s="174">
        <f>IF(ISBLANK(Table1[[#This Row],[Fuel Used (in liters)]]),,Table1[[#This Row],[Distance Travelled (km)]]/Table1[[#This Row],[Fuel Used (in liters)]])</f>
        <v>0</v>
      </c>
    </row>
    <row r="4765" spans="2:13">
      <c r="B4765">
        <f>IF(ISBLANK(Table1[[#This Row],[Date]]), ,MONTH(Table1[[#This Row],[Date]]))</f>
        <v>0</v>
      </c>
      <c r="K4765" s="19">
        <f>Table1[[#This Row],[Final Meter Reading (km) ]]-Table1[[#This Row],[Initial Meter Reading (km) ]]</f>
        <v>0</v>
      </c>
      <c r="M4765" s="174">
        <f>IF(ISBLANK(Table1[[#This Row],[Fuel Used (in liters)]]),,Table1[[#This Row],[Distance Travelled (km)]]/Table1[[#This Row],[Fuel Used (in liters)]])</f>
        <v>0</v>
      </c>
    </row>
    <row r="4766" spans="2:13">
      <c r="B4766">
        <f>IF(ISBLANK(Table1[[#This Row],[Date]]), ,MONTH(Table1[[#This Row],[Date]]))</f>
        <v>0</v>
      </c>
      <c r="K4766" s="19">
        <f>Table1[[#This Row],[Final Meter Reading (km) ]]-Table1[[#This Row],[Initial Meter Reading (km) ]]</f>
        <v>0</v>
      </c>
      <c r="M4766" s="174">
        <f>IF(ISBLANK(Table1[[#This Row],[Fuel Used (in liters)]]),,Table1[[#This Row],[Distance Travelled (km)]]/Table1[[#This Row],[Fuel Used (in liters)]])</f>
        <v>0</v>
      </c>
    </row>
    <row r="4767" spans="2:13">
      <c r="B4767">
        <f>IF(ISBLANK(Table1[[#This Row],[Date]]), ,MONTH(Table1[[#This Row],[Date]]))</f>
        <v>0</v>
      </c>
      <c r="K4767" s="19">
        <f>Table1[[#This Row],[Final Meter Reading (km) ]]-Table1[[#This Row],[Initial Meter Reading (km) ]]</f>
        <v>0</v>
      </c>
      <c r="M4767" s="174">
        <f>IF(ISBLANK(Table1[[#This Row],[Fuel Used (in liters)]]),,Table1[[#This Row],[Distance Travelled (km)]]/Table1[[#This Row],[Fuel Used (in liters)]])</f>
        <v>0</v>
      </c>
    </row>
    <row r="4768" spans="2:13">
      <c r="B4768">
        <f>IF(ISBLANK(Table1[[#This Row],[Date]]), ,MONTH(Table1[[#This Row],[Date]]))</f>
        <v>0</v>
      </c>
      <c r="K4768" s="19">
        <f>Table1[[#This Row],[Final Meter Reading (km) ]]-Table1[[#This Row],[Initial Meter Reading (km) ]]</f>
        <v>0</v>
      </c>
      <c r="M4768" s="174">
        <f>IF(ISBLANK(Table1[[#This Row],[Fuel Used (in liters)]]),,Table1[[#This Row],[Distance Travelled (km)]]/Table1[[#This Row],[Fuel Used (in liters)]])</f>
        <v>0</v>
      </c>
    </row>
    <row r="4769" spans="2:13">
      <c r="B4769">
        <f>IF(ISBLANK(Table1[[#This Row],[Date]]), ,MONTH(Table1[[#This Row],[Date]]))</f>
        <v>0</v>
      </c>
      <c r="K4769" s="19">
        <f>Table1[[#This Row],[Final Meter Reading (km) ]]-Table1[[#This Row],[Initial Meter Reading (km) ]]</f>
        <v>0</v>
      </c>
      <c r="M4769" s="174">
        <f>IF(ISBLANK(Table1[[#This Row],[Fuel Used (in liters)]]),,Table1[[#This Row],[Distance Travelled (km)]]/Table1[[#This Row],[Fuel Used (in liters)]])</f>
        <v>0</v>
      </c>
    </row>
    <row r="4770" spans="2:13">
      <c r="B4770">
        <f>IF(ISBLANK(Table1[[#This Row],[Date]]), ,MONTH(Table1[[#This Row],[Date]]))</f>
        <v>0</v>
      </c>
      <c r="K4770" s="19">
        <f>Table1[[#This Row],[Final Meter Reading (km) ]]-Table1[[#This Row],[Initial Meter Reading (km) ]]</f>
        <v>0</v>
      </c>
      <c r="M4770" s="174">
        <f>IF(ISBLANK(Table1[[#This Row],[Fuel Used (in liters)]]),,Table1[[#This Row],[Distance Travelled (km)]]/Table1[[#This Row],[Fuel Used (in liters)]])</f>
        <v>0</v>
      </c>
    </row>
    <row r="4771" spans="2:13">
      <c r="B4771">
        <f>IF(ISBLANK(Table1[[#This Row],[Date]]), ,MONTH(Table1[[#This Row],[Date]]))</f>
        <v>0</v>
      </c>
      <c r="K4771" s="19">
        <f>Table1[[#This Row],[Final Meter Reading (km) ]]-Table1[[#This Row],[Initial Meter Reading (km) ]]</f>
        <v>0</v>
      </c>
      <c r="M4771" s="174">
        <f>IF(ISBLANK(Table1[[#This Row],[Fuel Used (in liters)]]),,Table1[[#This Row],[Distance Travelled (km)]]/Table1[[#This Row],[Fuel Used (in liters)]])</f>
        <v>0</v>
      </c>
    </row>
    <row r="4772" spans="2:13">
      <c r="B4772">
        <f>IF(ISBLANK(Table1[[#This Row],[Date]]), ,MONTH(Table1[[#This Row],[Date]]))</f>
        <v>0</v>
      </c>
      <c r="K4772" s="19">
        <f>Table1[[#This Row],[Final Meter Reading (km) ]]-Table1[[#This Row],[Initial Meter Reading (km) ]]</f>
        <v>0</v>
      </c>
      <c r="M4772" s="174">
        <f>IF(ISBLANK(Table1[[#This Row],[Fuel Used (in liters)]]),,Table1[[#This Row],[Distance Travelled (km)]]/Table1[[#This Row],[Fuel Used (in liters)]])</f>
        <v>0</v>
      </c>
    </row>
    <row r="4773" spans="2:13">
      <c r="B4773">
        <f>IF(ISBLANK(Table1[[#This Row],[Date]]), ,MONTH(Table1[[#This Row],[Date]]))</f>
        <v>0</v>
      </c>
      <c r="K4773" s="19">
        <f>Table1[[#This Row],[Final Meter Reading (km) ]]-Table1[[#This Row],[Initial Meter Reading (km) ]]</f>
        <v>0</v>
      </c>
      <c r="M4773" s="174">
        <f>IF(ISBLANK(Table1[[#This Row],[Fuel Used (in liters)]]),,Table1[[#This Row],[Distance Travelled (km)]]/Table1[[#This Row],[Fuel Used (in liters)]])</f>
        <v>0</v>
      </c>
    </row>
    <row r="4774" spans="2:13">
      <c r="B4774">
        <f>IF(ISBLANK(Table1[[#This Row],[Date]]), ,MONTH(Table1[[#This Row],[Date]]))</f>
        <v>0</v>
      </c>
      <c r="K4774" s="19">
        <f>Table1[[#This Row],[Final Meter Reading (km) ]]-Table1[[#This Row],[Initial Meter Reading (km) ]]</f>
        <v>0</v>
      </c>
      <c r="M4774" s="174">
        <f>IF(ISBLANK(Table1[[#This Row],[Fuel Used (in liters)]]),,Table1[[#This Row],[Distance Travelled (km)]]/Table1[[#This Row],[Fuel Used (in liters)]])</f>
        <v>0</v>
      </c>
    </row>
    <row r="4775" spans="2:13">
      <c r="B4775">
        <f>IF(ISBLANK(Table1[[#This Row],[Date]]), ,MONTH(Table1[[#This Row],[Date]]))</f>
        <v>0</v>
      </c>
      <c r="K4775" s="19">
        <f>Table1[[#This Row],[Final Meter Reading (km) ]]-Table1[[#This Row],[Initial Meter Reading (km) ]]</f>
        <v>0</v>
      </c>
      <c r="M4775" s="174">
        <f>IF(ISBLANK(Table1[[#This Row],[Fuel Used (in liters)]]),,Table1[[#This Row],[Distance Travelled (km)]]/Table1[[#This Row],[Fuel Used (in liters)]])</f>
        <v>0</v>
      </c>
    </row>
    <row r="4776" spans="2:13">
      <c r="B4776">
        <f>IF(ISBLANK(Table1[[#This Row],[Date]]), ,MONTH(Table1[[#This Row],[Date]]))</f>
        <v>0</v>
      </c>
      <c r="K4776" s="19">
        <f>Table1[[#This Row],[Final Meter Reading (km) ]]-Table1[[#This Row],[Initial Meter Reading (km) ]]</f>
        <v>0</v>
      </c>
      <c r="M4776" s="174">
        <f>IF(ISBLANK(Table1[[#This Row],[Fuel Used (in liters)]]),,Table1[[#This Row],[Distance Travelled (km)]]/Table1[[#This Row],[Fuel Used (in liters)]])</f>
        <v>0</v>
      </c>
    </row>
    <row r="4777" spans="2:13">
      <c r="B4777">
        <f>IF(ISBLANK(Table1[[#This Row],[Date]]), ,MONTH(Table1[[#This Row],[Date]]))</f>
        <v>0</v>
      </c>
      <c r="K4777" s="19">
        <f>Table1[[#This Row],[Final Meter Reading (km) ]]-Table1[[#This Row],[Initial Meter Reading (km) ]]</f>
        <v>0</v>
      </c>
      <c r="M4777" s="174">
        <f>IF(ISBLANK(Table1[[#This Row],[Fuel Used (in liters)]]),,Table1[[#This Row],[Distance Travelled (km)]]/Table1[[#This Row],[Fuel Used (in liters)]])</f>
        <v>0</v>
      </c>
    </row>
    <row r="4778" spans="2:13">
      <c r="B4778">
        <f>IF(ISBLANK(Table1[[#This Row],[Date]]), ,MONTH(Table1[[#This Row],[Date]]))</f>
        <v>0</v>
      </c>
      <c r="K4778" s="19">
        <f>Table1[[#This Row],[Final Meter Reading (km) ]]-Table1[[#This Row],[Initial Meter Reading (km) ]]</f>
        <v>0</v>
      </c>
      <c r="M4778" s="174">
        <f>IF(ISBLANK(Table1[[#This Row],[Fuel Used (in liters)]]),,Table1[[#This Row],[Distance Travelled (km)]]/Table1[[#This Row],[Fuel Used (in liters)]])</f>
        <v>0</v>
      </c>
    </row>
    <row r="4779" spans="2:13">
      <c r="B4779">
        <f>IF(ISBLANK(Table1[[#This Row],[Date]]), ,MONTH(Table1[[#This Row],[Date]]))</f>
        <v>0</v>
      </c>
      <c r="K4779" s="19">
        <f>Table1[[#This Row],[Final Meter Reading (km) ]]-Table1[[#This Row],[Initial Meter Reading (km) ]]</f>
        <v>0</v>
      </c>
      <c r="M4779" s="174">
        <f>IF(ISBLANK(Table1[[#This Row],[Fuel Used (in liters)]]),,Table1[[#This Row],[Distance Travelled (km)]]/Table1[[#This Row],[Fuel Used (in liters)]])</f>
        <v>0</v>
      </c>
    </row>
    <row r="4780" spans="2:13">
      <c r="B4780">
        <f>IF(ISBLANK(Table1[[#This Row],[Date]]), ,MONTH(Table1[[#This Row],[Date]]))</f>
        <v>0</v>
      </c>
      <c r="K4780" s="19">
        <f>Table1[[#This Row],[Final Meter Reading (km) ]]-Table1[[#This Row],[Initial Meter Reading (km) ]]</f>
        <v>0</v>
      </c>
      <c r="M4780" s="174">
        <f>IF(ISBLANK(Table1[[#This Row],[Fuel Used (in liters)]]),,Table1[[#This Row],[Distance Travelled (km)]]/Table1[[#This Row],[Fuel Used (in liters)]])</f>
        <v>0</v>
      </c>
    </row>
    <row r="4781" spans="2:13">
      <c r="B4781">
        <f>IF(ISBLANK(Table1[[#This Row],[Date]]), ,MONTH(Table1[[#This Row],[Date]]))</f>
        <v>0</v>
      </c>
      <c r="K4781" s="19">
        <f>Table1[[#This Row],[Final Meter Reading (km) ]]-Table1[[#This Row],[Initial Meter Reading (km) ]]</f>
        <v>0</v>
      </c>
      <c r="M4781" s="174">
        <f>IF(ISBLANK(Table1[[#This Row],[Fuel Used (in liters)]]),,Table1[[#This Row],[Distance Travelled (km)]]/Table1[[#This Row],[Fuel Used (in liters)]])</f>
        <v>0</v>
      </c>
    </row>
    <row r="4782" spans="2:13">
      <c r="B4782">
        <f>IF(ISBLANK(Table1[[#This Row],[Date]]), ,MONTH(Table1[[#This Row],[Date]]))</f>
        <v>0</v>
      </c>
      <c r="K4782" s="19">
        <f>Table1[[#This Row],[Final Meter Reading (km) ]]-Table1[[#This Row],[Initial Meter Reading (km) ]]</f>
        <v>0</v>
      </c>
      <c r="M4782" s="174">
        <f>IF(ISBLANK(Table1[[#This Row],[Fuel Used (in liters)]]),,Table1[[#This Row],[Distance Travelled (km)]]/Table1[[#This Row],[Fuel Used (in liters)]])</f>
        <v>0</v>
      </c>
    </row>
    <row r="4783" spans="2:13">
      <c r="B4783">
        <f>IF(ISBLANK(Table1[[#This Row],[Date]]), ,MONTH(Table1[[#This Row],[Date]]))</f>
        <v>0</v>
      </c>
      <c r="K4783" s="19">
        <f>Table1[[#This Row],[Final Meter Reading (km) ]]-Table1[[#This Row],[Initial Meter Reading (km) ]]</f>
        <v>0</v>
      </c>
      <c r="M4783" s="174">
        <f>IF(ISBLANK(Table1[[#This Row],[Fuel Used (in liters)]]),,Table1[[#This Row],[Distance Travelled (km)]]/Table1[[#This Row],[Fuel Used (in liters)]])</f>
        <v>0</v>
      </c>
    </row>
    <row r="4784" spans="2:13">
      <c r="B4784">
        <f>IF(ISBLANK(Table1[[#This Row],[Date]]), ,MONTH(Table1[[#This Row],[Date]]))</f>
        <v>0</v>
      </c>
      <c r="K4784" s="19">
        <f>Table1[[#This Row],[Final Meter Reading (km) ]]-Table1[[#This Row],[Initial Meter Reading (km) ]]</f>
        <v>0</v>
      </c>
      <c r="M4784" s="174">
        <f>IF(ISBLANK(Table1[[#This Row],[Fuel Used (in liters)]]),,Table1[[#This Row],[Distance Travelled (km)]]/Table1[[#This Row],[Fuel Used (in liters)]])</f>
        <v>0</v>
      </c>
    </row>
    <row r="4785" spans="2:13">
      <c r="B4785">
        <f>IF(ISBLANK(Table1[[#This Row],[Date]]), ,MONTH(Table1[[#This Row],[Date]]))</f>
        <v>0</v>
      </c>
      <c r="K4785" s="19">
        <f>Table1[[#This Row],[Final Meter Reading (km) ]]-Table1[[#This Row],[Initial Meter Reading (km) ]]</f>
        <v>0</v>
      </c>
      <c r="M4785" s="174">
        <f>IF(ISBLANK(Table1[[#This Row],[Fuel Used (in liters)]]),,Table1[[#This Row],[Distance Travelled (km)]]/Table1[[#This Row],[Fuel Used (in liters)]])</f>
        <v>0</v>
      </c>
    </row>
    <row r="4786" spans="2:13">
      <c r="B4786">
        <f>IF(ISBLANK(Table1[[#This Row],[Date]]), ,MONTH(Table1[[#This Row],[Date]]))</f>
        <v>0</v>
      </c>
      <c r="K4786" s="19">
        <f>Table1[[#This Row],[Final Meter Reading (km) ]]-Table1[[#This Row],[Initial Meter Reading (km) ]]</f>
        <v>0</v>
      </c>
      <c r="M4786" s="174">
        <f>IF(ISBLANK(Table1[[#This Row],[Fuel Used (in liters)]]),,Table1[[#This Row],[Distance Travelled (km)]]/Table1[[#This Row],[Fuel Used (in liters)]])</f>
        <v>0</v>
      </c>
    </row>
    <row r="4787" spans="2:13">
      <c r="B4787">
        <f>IF(ISBLANK(Table1[[#This Row],[Date]]), ,MONTH(Table1[[#This Row],[Date]]))</f>
        <v>0</v>
      </c>
      <c r="K4787" s="19">
        <f>Table1[[#This Row],[Final Meter Reading (km) ]]-Table1[[#This Row],[Initial Meter Reading (km) ]]</f>
        <v>0</v>
      </c>
      <c r="M4787" s="174">
        <f>IF(ISBLANK(Table1[[#This Row],[Fuel Used (in liters)]]),,Table1[[#This Row],[Distance Travelled (km)]]/Table1[[#This Row],[Fuel Used (in liters)]])</f>
        <v>0</v>
      </c>
    </row>
    <row r="4788" spans="2:13">
      <c r="B4788">
        <f>IF(ISBLANK(Table1[[#This Row],[Date]]), ,MONTH(Table1[[#This Row],[Date]]))</f>
        <v>0</v>
      </c>
      <c r="K4788" s="19">
        <f>Table1[[#This Row],[Final Meter Reading (km) ]]-Table1[[#This Row],[Initial Meter Reading (km) ]]</f>
        <v>0</v>
      </c>
      <c r="M4788" s="174">
        <f>IF(ISBLANK(Table1[[#This Row],[Fuel Used (in liters)]]),,Table1[[#This Row],[Distance Travelled (km)]]/Table1[[#This Row],[Fuel Used (in liters)]])</f>
        <v>0</v>
      </c>
    </row>
    <row r="4789" spans="2:13">
      <c r="B4789">
        <f>IF(ISBLANK(Table1[[#This Row],[Date]]), ,MONTH(Table1[[#This Row],[Date]]))</f>
        <v>0</v>
      </c>
      <c r="K4789" s="19">
        <f>Table1[[#This Row],[Final Meter Reading (km) ]]-Table1[[#This Row],[Initial Meter Reading (km) ]]</f>
        <v>0</v>
      </c>
      <c r="M4789" s="174">
        <f>IF(ISBLANK(Table1[[#This Row],[Fuel Used (in liters)]]),,Table1[[#This Row],[Distance Travelled (km)]]/Table1[[#This Row],[Fuel Used (in liters)]])</f>
        <v>0</v>
      </c>
    </row>
    <row r="4790" spans="2:13">
      <c r="B4790">
        <f>IF(ISBLANK(Table1[[#This Row],[Date]]), ,MONTH(Table1[[#This Row],[Date]]))</f>
        <v>0</v>
      </c>
      <c r="K4790" s="19">
        <f>Table1[[#This Row],[Final Meter Reading (km) ]]-Table1[[#This Row],[Initial Meter Reading (km) ]]</f>
        <v>0</v>
      </c>
      <c r="M4790" s="174">
        <f>IF(ISBLANK(Table1[[#This Row],[Fuel Used (in liters)]]),,Table1[[#This Row],[Distance Travelled (km)]]/Table1[[#This Row],[Fuel Used (in liters)]])</f>
        <v>0</v>
      </c>
    </row>
    <row r="4791" spans="2:13">
      <c r="B4791">
        <f>IF(ISBLANK(Table1[[#This Row],[Date]]), ,MONTH(Table1[[#This Row],[Date]]))</f>
        <v>0</v>
      </c>
      <c r="K4791" s="19">
        <f>Table1[[#This Row],[Final Meter Reading (km) ]]-Table1[[#This Row],[Initial Meter Reading (km) ]]</f>
        <v>0</v>
      </c>
      <c r="M4791" s="174">
        <f>IF(ISBLANK(Table1[[#This Row],[Fuel Used (in liters)]]),,Table1[[#This Row],[Distance Travelled (km)]]/Table1[[#This Row],[Fuel Used (in liters)]])</f>
        <v>0</v>
      </c>
    </row>
    <row r="4792" spans="2:13">
      <c r="B4792">
        <f>IF(ISBLANK(Table1[[#This Row],[Date]]), ,MONTH(Table1[[#This Row],[Date]]))</f>
        <v>0</v>
      </c>
      <c r="K4792" s="19">
        <f>Table1[[#This Row],[Final Meter Reading (km) ]]-Table1[[#This Row],[Initial Meter Reading (km) ]]</f>
        <v>0</v>
      </c>
      <c r="M4792" s="174">
        <f>IF(ISBLANK(Table1[[#This Row],[Fuel Used (in liters)]]),,Table1[[#This Row],[Distance Travelled (km)]]/Table1[[#This Row],[Fuel Used (in liters)]])</f>
        <v>0</v>
      </c>
    </row>
    <row r="4793" spans="2:13">
      <c r="B4793">
        <f>IF(ISBLANK(Table1[[#This Row],[Date]]), ,MONTH(Table1[[#This Row],[Date]]))</f>
        <v>0</v>
      </c>
      <c r="K4793" s="19">
        <f>Table1[[#This Row],[Final Meter Reading (km) ]]-Table1[[#This Row],[Initial Meter Reading (km) ]]</f>
        <v>0</v>
      </c>
      <c r="M4793" s="174">
        <f>IF(ISBLANK(Table1[[#This Row],[Fuel Used (in liters)]]),,Table1[[#This Row],[Distance Travelled (km)]]/Table1[[#This Row],[Fuel Used (in liters)]])</f>
        <v>0</v>
      </c>
    </row>
    <row r="4794" spans="2:13">
      <c r="B4794">
        <f>IF(ISBLANK(Table1[[#This Row],[Date]]), ,MONTH(Table1[[#This Row],[Date]]))</f>
        <v>0</v>
      </c>
      <c r="K4794" s="19">
        <f>Table1[[#This Row],[Final Meter Reading (km) ]]-Table1[[#This Row],[Initial Meter Reading (km) ]]</f>
        <v>0</v>
      </c>
      <c r="M4794" s="174">
        <f>IF(ISBLANK(Table1[[#This Row],[Fuel Used (in liters)]]),,Table1[[#This Row],[Distance Travelled (km)]]/Table1[[#This Row],[Fuel Used (in liters)]])</f>
        <v>0</v>
      </c>
    </row>
    <row r="4795" spans="2:13">
      <c r="B4795">
        <f>IF(ISBLANK(Table1[[#This Row],[Date]]), ,MONTH(Table1[[#This Row],[Date]]))</f>
        <v>0</v>
      </c>
      <c r="K4795" s="19">
        <f>Table1[[#This Row],[Final Meter Reading (km) ]]-Table1[[#This Row],[Initial Meter Reading (km) ]]</f>
        <v>0</v>
      </c>
      <c r="M4795" s="174">
        <f>IF(ISBLANK(Table1[[#This Row],[Fuel Used (in liters)]]),,Table1[[#This Row],[Distance Travelled (km)]]/Table1[[#This Row],[Fuel Used (in liters)]])</f>
        <v>0</v>
      </c>
    </row>
    <row r="4796" spans="2:13">
      <c r="B4796">
        <f>IF(ISBLANK(Table1[[#This Row],[Date]]), ,MONTH(Table1[[#This Row],[Date]]))</f>
        <v>0</v>
      </c>
      <c r="K4796" s="19">
        <f>Table1[[#This Row],[Final Meter Reading (km) ]]-Table1[[#This Row],[Initial Meter Reading (km) ]]</f>
        <v>0</v>
      </c>
      <c r="M4796" s="174">
        <f>IF(ISBLANK(Table1[[#This Row],[Fuel Used (in liters)]]),,Table1[[#This Row],[Distance Travelled (km)]]/Table1[[#This Row],[Fuel Used (in liters)]])</f>
        <v>0</v>
      </c>
    </row>
    <row r="4797" spans="2:13">
      <c r="B4797">
        <f>IF(ISBLANK(Table1[[#This Row],[Date]]), ,MONTH(Table1[[#This Row],[Date]]))</f>
        <v>0</v>
      </c>
      <c r="K4797" s="19">
        <f>Table1[[#This Row],[Final Meter Reading (km) ]]-Table1[[#This Row],[Initial Meter Reading (km) ]]</f>
        <v>0</v>
      </c>
      <c r="M4797" s="174">
        <f>IF(ISBLANK(Table1[[#This Row],[Fuel Used (in liters)]]),,Table1[[#This Row],[Distance Travelled (km)]]/Table1[[#This Row],[Fuel Used (in liters)]])</f>
        <v>0</v>
      </c>
    </row>
    <row r="4798" spans="2:13">
      <c r="B4798">
        <f>IF(ISBLANK(Table1[[#This Row],[Date]]), ,MONTH(Table1[[#This Row],[Date]]))</f>
        <v>0</v>
      </c>
      <c r="K4798" s="19">
        <f>Table1[[#This Row],[Final Meter Reading (km) ]]-Table1[[#This Row],[Initial Meter Reading (km) ]]</f>
        <v>0</v>
      </c>
      <c r="M4798" s="174">
        <f>IF(ISBLANK(Table1[[#This Row],[Fuel Used (in liters)]]),,Table1[[#This Row],[Distance Travelled (km)]]/Table1[[#This Row],[Fuel Used (in liters)]])</f>
        <v>0</v>
      </c>
    </row>
    <row r="4799" spans="2:13">
      <c r="B4799">
        <f>IF(ISBLANK(Table1[[#This Row],[Date]]), ,MONTH(Table1[[#This Row],[Date]]))</f>
        <v>0</v>
      </c>
      <c r="K4799" s="19">
        <f>Table1[[#This Row],[Final Meter Reading (km) ]]-Table1[[#This Row],[Initial Meter Reading (km) ]]</f>
        <v>0</v>
      </c>
      <c r="M4799" s="174">
        <f>IF(ISBLANK(Table1[[#This Row],[Fuel Used (in liters)]]),,Table1[[#This Row],[Distance Travelled (km)]]/Table1[[#This Row],[Fuel Used (in liters)]])</f>
        <v>0</v>
      </c>
    </row>
    <row r="4800" spans="2:13">
      <c r="B4800">
        <f>IF(ISBLANK(Table1[[#This Row],[Date]]), ,MONTH(Table1[[#This Row],[Date]]))</f>
        <v>0</v>
      </c>
      <c r="K4800" s="19">
        <f>Table1[[#This Row],[Final Meter Reading (km) ]]-Table1[[#This Row],[Initial Meter Reading (km) ]]</f>
        <v>0</v>
      </c>
      <c r="M4800" s="174">
        <f>IF(ISBLANK(Table1[[#This Row],[Fuel Used (in liters)]]),,Table1[[#This Row],[Distance Travelled (km)]]/Table1[[#This Row],[Fuel Used (in liters)]])</f>
        <v>0</v>
      </c>
    </row>
    <row r="4801" spans="2:13">
      <c r="B4801">
        <f>IF(ISBLANK(Table1[[#This Row],[Date]]), ,MONTH(Table1[[#This Row],[Date]]))</f>
        <v>0</v>
      </c>
      <c r="K4801" s="19">
        <f>Table1[[#This Row],[Final Meter Reading (km) ]]-Table1[[#This Row],[Initial Meter Reading (km) ]]</f>
        <v>0</v>
      </c>
      <c r="M4801" s="174">
        <f>IF(ISBLANK(Table1[[#This Row],[Fuel Used (in liters)]]),,Table1[[#This Row],[Distance Travelled (km)]]/Table1[[#This Row],[Fuel Used (in liters)]])</f>
        <v>0</v>
      </c>
    </row>
    <row r="4802" spans="2:13">
      <c r="B4802">
        <f>IF(ISBLANK(Table1[[#This Row],[Date]]), ,MONTH(Table1[[#This Row],[Date]]))</f>
        <v>0</v>
      </c>
      <c r="K4802" s="19">
        <f>Table1[[#This Row],[Final Meter Reading (km) ]]-Table1[[#This Row],[Initial Meter Reading (km) ]]</f>
        <v>0</v>
      </c>
      <c r="M4802" s="174">
        <f>IF(ISBLANK(Table1[[#This Row],[Fuel Used (in liters)]]),,Table1[[#This Row],[Distance Travelled (km)]]/Table1[[#This Row],[Fuel Used (in liters)]])</f>
        <v>0</v>
      </c>
    </row>
    <row r="4803" spans="2:13">
      <c r="B4803">
        <f>IF(ISBLANK(Table1[[#This Row],[Date]]), ,MONTH(Table1[[#This Row],[Date]]))</f>
        <v>0</v>
      </c>
      <c r="K4803" s="19">
        <f>Table1[[#This Row],[Final Meter Reading (km) ]]-Table1[[#This Row],[Initial Meter Reading (km) ]]</f>
        <v>0</v>
      </c>
      <c r="M4803" s="174">
        <f>IF(ISBLANK(Table1[[#This Row],[Fuel Used (in liters)]]),,Table1[[#This Row],[Distance Travelled (km)]]/Table1[[#This Row],[Fuel Used (in liters)]])</f>
        <v>0</v>
      </c>
    </row>
    <row r="4804" spans="2:13">
      <c r="B4804">
        <f>IF(ISBLANK(Table1[[#This Row],[Date]]), ,MONTH(Table1[[#This Row],[Date]]))</f>
        <v>0</v>
      </c>
      <c r="K4804" s="19">
        <f>Table1[[#This Row],[Final Meter Reading (km) ]]-Table1[[#This Row],[Initial Meter Reading (km) ]]</f>
        <v>0</v>
      </c>
      <c r="M4804" s="174">
        <f>IF(ISBLANK(Table1[[#This Row],[Fuel Used (in liters)]]),,Table1[[#This Row],[Distance Travelled (km)]]/Table1[[#This Row],[Fuel Used (in liters)]])</f>
        <v>0</v>
      </c>
    </row>
    <row r="4805" spans="2:13">
      <c r="B4805">
        <f>IF(ISBLANK(Table1[[#This Row],[Date]]), ,MONTH(Table1[[#This Row],[Date]]))</f>
        <v>0</v>
      </c>
      <c r="K4805" s="19">
        <f>Table1[[#This Row],[Final Meter Reading (km) ]]-Table1[[#This Row],[Initial Meter Reading (km) ]]</f>
        <v>0</v>
      </c>
      <c r="M4805" s="174">
        <f>IF(ISBLANK(Table1[[#This Row],[Fuel Used (in liters)]]),,Table1[[#This Row],[Distance Travelled (km)]]/Table1[[#This Row],[Fuel Used (in liters)]])</f>
        <v>0</v>
      </c>
    </row>
    <row r="4806" spans="2:13">
      <c r="B4806">
        <f>IF(ISBLANK(Table1[[#This Row],[Date]]), ,MONTH(Table1[[#This Row],[Date]]))</f>
        <v>0</v>
      </c>
      <c r="K4806" s="19">
        <f>Table1[[#This Row],[Final Meter Reading (km) ]]-Table1[[#This Row],[Initial Meter Reading (km) ]]</f>
        <v>0</v>
      </c>
      <c r="M4806" s="174">
        <f>IF(ISBLANK(Table1[[#This Row],[Fuel Used (in liters)]]),,Table1[[#This Row],[Distance Travelled (km)]]/Table1[[#This Row],[Fuel Used (in liters)]])</f>
        <v>0</v>
      </c>
    </row>
    <row r="4807" spans="2:13">
      <c r="B4807">
        <f>IF(ISBLANK(Table1[[#This Row],[Date]]), ,MONTH(Table1[[#This Row],[Date]]))</f>
        <v>0</v>
      </c>
      <c r="K4807" s="19">
        <f>Table1[[#This Row],[Final Meter Reading (km) ]]-Table1[[#This Row],[Initial Meter Reading (km) ]]</f>
        <v>0</v>
      </c>
      <c r="M4807" s="174">
        <f>IF(ISBLANK(Table1[[#This Row],[Fuel Used (in liters)]]),,Table1[[#This Row],[Distance Travelled (km)]]/Table1[[#This Row],[Fuel Used (in liters)]])</f>
        <v>0</v>
      </c>
    </row>
    <row r="4808" spans="2:13">
      <c r="B4808">
        <f>IF(ISBLANK(Table1[[#This Row],[Date]]), ,MONTH(Table1[[#This Row],[Date]]))</f>
        <v>0</v>
      </c>
      <c r="K4808" s="19">
        <f>Table1[[#This Row],[Final Meter Reading (km) ]]-Table1[[#This Row],[Initial Meter Reading (km) ]]</f>
        <v>0</v>
      </c>
      <c r="M4808" s="174">
        <f>IF(ISBLANK(Table1[[#This Row],[Fuel Used (in liters)]]),,Table1[[#This Row],[Distance Travelled (km)]]/Table1[[#This Row],[Fuel Used (in liters)]])</f>
        <v>0</v>
      </c>
    </row>
    <row r="4809" spans="2:13">
      <c r="B4809">
        <f>IF(ISBLANK(Table1[[#This Row],[Date]]), ,MONTH(Table1[[#This Row],[Date]]))</f>
        <v>0</v>
      </c>
      <c r="K4809" s="19">
        <f>Table1[[#This Row],[Final Meter Reading (km) ]]-Table1[[#This Row],[Initial Meter Reading (km) ]]</f>
        <v>0</v>
      </c>
      <c r="M4809" s="174">
        <f>IF(ISBLANK(Table1[[#This Row],[Fuel Used (in liters)]]),,Table1[[#This Row],[Distance Travelled (km)]]/Table1[[#This Row],[Fuel Used (in liters)]])</f>
        <v>0</v>
      </c>
    </row>
    <row r="4810" spans="2:13">
      <c r="B4810">
        <f>IF(ISBLANK(Table1[[#This Row],[Date]]), ,MONTH(Table1[[#This Row],[Date]]))</f>
        <v>0</v>
      </c>
      <c r="K4810" s="19">
        <f>Table1[[#This Row],[Final Meter Reading (km) ]]-Table1[[#This Row],[Initial Meter Reading (km) ]]</f>
        <v>0</v>
      </c>
      <c r="M4810" s="174">
        <f>IF(ISBLANK(Table1[[#This Row],[Fuel Used (in liters)]]),,Table1[[#This Row],[Distance Travelled (km)]]/Table1[[#This Row],[Fuel Used (in liters)]])</f>
        <v>0</v>
      </c>
    </row>
    <row r="4811" spans="2:13">
      <c r="B4811">
        <f>IF(ISBLANK(Table1[[#This Row],[Date]]), ,MONTH(Table1[[#This Row],[Date]]))</f>
        <v>0</v>
      </c>
      <c r="K4811" s="19">
        <f>Table1[[#This Row],[Final Meter Reading (km) ]]-Table1[[#This Row],[Initial Meter Reading (km) ]]</f>
        <v>0</v>
      </c>
      <c r="M4811" s="174">
        <f>IF(ISBLANK(Table1[[#This Row],[Fuel Used (in liters)]]),,Table1[[#This Row],[Distance Travelled (km)]]/Table1[[#This Row],[Fuel Used (in liters)]])</f>
        <v>0</v>
      </c>
    </row>
    <row r="4812" spans="2:13">
      <c r="B4812">
        <f>IF(ISBLANK(Table1[[#This Row],[Date]]), ,MONTH(Table1[[#This Row],[Date]]))</f>
        <v>0</v>
      </c>
      <c r="K4812" s="19">
        <f>Table1[[#This Row],[Final Meter Reading (km) ]]-Table1[[#This Row],[Initial Meter Reading (km) ]]</f>
        <v>0</v>
      </c>
      <c r="M4812" s="174">
        <f>IF(ISBLANK(Table1[[#This Row],[Fuel Used (in liters)]]),,Table1[[#This Row],[Distance Travelled (km)]]/Table1[[#This Row],[Fuel Used (in liters)]])</f>
        <v>0</v>
      </c>
    </row>
    <row r="4813" spans="2:13">
      <c r="B4813">
        <f>IF(ISBLANK(Table1[[#This Row],[Date]]), ,MONTH(Table1[[#This Row],[Date]]))</f>
        <v>0</v>
      </c>
      <c r="K4813" s="19">
        <f>Table1[[#This Row],[Final Meter Reading (km) ]]-Table1[[#This Row],[Initial Meter Reading (km) ]]</f>
        <v>0</v>
      </c>
      <c r="M4813" s="174">
        <f>IF(ISBLANK(Table1[[#This Row],[Fuel Used (in liters)]]),,Table1[[#This Row],[Distance Travelled (km)]]/Table1[[#This Row],[Fuel Used (in liters)]])</f>
        <v>0</v>
      </c>
    </row>
    <row r="4814" spans="2:13">
      <c r="B4814">
        <f>IF(ISBLANK(Table1[[#This Row],[Date]]), ,MONTH(Table1[[#This Row],[Date]]))</f>
        <v>0</v>
      </c>
      <c r="K4814" s="19">
        <f>Table1[[#This Row],[Final Meter Reading (km) ]]-Table1[[#This Row],[Initial Meter Reading (km) ]]</f>
        <v>0</v>
      </c>
      <c r="M4814" s="174">
        <f>IF(ISBLANK(Table1[[#This Row],[Fuel Used (in liters)]]),,Table1[[#This Row],[Distance Travelled (km)]]/Table1[[#This Row],[Fuel Used (in liters)]])</f>
        <v>0</v>
      </c>
    </row>
    <row r="4815" spans="2:13">
      <c r="B4815">
        <f>IF(ISBLANK(Table1[[#This Row],[Date]]), ,MONTH(Table1[[#This Row],[Date]]))</f>
        <v>0</v>
      </c>
      <c r="K4815" s="19">
        <f>Table1[[#This Row],[Final Meter Reading (km) ]]-Table1[[#This Row],[Initial Meter Reading (km) ]]</f>
        <v>0</v>
      </c>
      <c r="M4815" s="174">
        <f>IF(ISBLANK(Table1[[#This Row],[Fuel Used (in liters)]]),,Table1[[#This Row],[Distance Travelled (km)]]/Table1[[#This Row],[Fuel Used (in liters)]])</f>
        <v>0</v>
      </c>
    </row>
    <row r="4816" spans="2:13">
      <c r="B4816">
        <f>IF(ISBLANK(Table1[[#This Row],[Date]]), ,MONTH(Table1[[#This Row],[Date]]))</f>
        <v>0</v>
      </c>
      <c r="K4816" s="19">
        <f>Table1[[#This Row],[Final Meter Reading (km) ]]-Table1[[#This Row],[Initial Meter Reading (km) ]]</f>
        <v>0</v>
      </c>
      <c r="M4816" s="174">
        <f>IF(ISBLANK(Table1[[#This Row],[Fuel Used (in liters)]]),,Table1[[#This Row],[Distance Travelled (km)]]/Table1[[#This Row],[Fuel Used (in liters)]])</f>
        <v>0</v>
      </c>
    </row>
    <row r="4817" spans="2:13">
      <c r="B4817">
        <f>IF(ISBLANK(Table1[[#This Row],[Date]]), ,MONTH(Table1[[#This Row],[Date]]))</f>
        <v>0</v>
      </c>
      <c r="K4817" s="19">
        <f>Table1[[#This Row],[Final Meter Reading (km) ]]-Table1[[#This Row],[Initial Meter Reading (km) ]]</f>
        <v>0</v>
      </c>
      <c r="M4817" s="174">
        <f>IF(ISBLANK(Table1[[#This Row],[Fuel Used (in liters)]]),,Table1[[#This Row],[Distance Travelled (km)]]/Table1[[#This Row],[Fuel Used (in liters)]])</f>
        <v>0</v>
      </c>
    </row>
    <row r="4818" spans="2:13">
      <c r="B4818">
        <f>IF(ISBLANK(Table1[[#This Row],[Date]]), ,MONTH(Table1[[#This Row],[Date]]))</f>
        <v>0</v>
      </c>
      <c r="K4818" s="19">
        <f>Table1[[#This Row],[Final Meter Reading (km) ]]-Table1[[#This Row],[Initial Meter Reading (km) ]]</f>
        <v>0</v>
      </c>
      <c r="M4818" s="174">
        <f>IF(ISBLANK(Table1[[#This Row],[Fuel Used (in liters)]]),,Table1[[#This Row],[Distance Travelled (km)]]/Table1[[#This Row],[Fuel Used (in liters)]])</f>
        <v>0</v>
      </c>
    </row>
    <row r="4819" spans="2:13">
      <c r="B4819">
        <f>IF(ISBLANK(Table1[[#This Row],[Date]]), ,MONTH(Table1[[#This Row],[Date]]))</f>
        <v>0</v>
      </c>
      <c r="K4819" s="19">
        <f>Table1[[#This Row],[Final Meter Reading (km) ]]-Table1[[#This Row],[Initial Meter Reading (km) ]]</f>
        <v>0</v>
      </c>
      <c r="M4819" s="174">
        <f>IF(ISBLANK(Table1[[#This Row],[Fuel Used (in liters)]]),,Table1[[#This Row],[Distance Travelled (km)]]/Table1[[#This Row],[Fuel Used (in liters)]])</f>
        <v>0</v>
      </c>
    </row>
    <row r="4820" spans="2:13">
      <c r="B4820">
        <f>IF(ISBLANK(Table1[[#This Row],[Date]]), ,MONTH(Table1[[#This Row],[Date]]))</f>
        <v>0</v>
      </c>
      <c r="K4820" s="19">
        <f>Table1[[#This Row],[Final Meter Reading (km) ]]-Table1[[#This Row],[Initial Meter Reading (km) ]]</f>
        <v>0</v>
      </c>
      <c r="M4820" s="174">
        <f>IF(ISBLANK(Table1[[#This Row],[Fuel Used (in liters)]]),,Table1[[#This Row],[Distance Travelled (km)]]/Table1[[#This Row],[Fuel Used (in liters)]])</f>
        <v>0</v>
      </c>
    </row>
    <row r="4821" spans="2:13">
      <c r="B4821">
        <f>IF(ISBLANK(Table1[[#This Row],[Date]]), ,MONTH(Table1[[#This Row],[Date]]))</f>
        <v>0</v>
      </c>
      <c r="K4821" s="19">
        <f>Table1[[#This Row],[Final Meter Reading (km) ]]-Table1[[#This Row],[Initial Meter Reading (km) ]]</f>
        <v>0</v>
      </c>
      <c r="M4821" s="174">
        <f>IF(ISBLANK(Table1[[#This Row],[Fuel Used (in liters)]]),,Table1[[#This Row],[Distance Travelled (km)]]/Table1[[#This Row],[Fuel Used (in liters)]])</f>
        <v>0</v>
      </c>
    </row>
    <row r="4822" spans="2:13">
      <c r="B4822">
        <f>IF(ISBLANK(Table1[[#This Row],[Date]]), ,MONTH(Table1[[#This Row],[Date]]))</f>
        <v>0</v>
      </c>
      <c r="K4822" s="19">
        <f>Table1[[#This Row],[Final Meter Reading (km) ]]-Table1[[#This Row],[Initial Meter Reading (km) ]]</f>
        <v>0</v>
      </c>
      <c r="M4822" s="174">
        <f>IF(ISBLANK(Table1[[#This Row],[Fuel Used (in liters)]]),,Table1[[#This Row],[Distance Travelled (km)]]/Table1[[#This Row],[Fuel Used (in liters)]])</f>
        <v>0</v>
      </c>
    </row>
    <row r="4823" spans="2:13">
      <c r="B4823">
        <f>IF(ISBLANK(Table1[[#This Row],[Date]]), ,MONTH(Table1[[#This Row],[Date]]))</f>
        <v>0</v>
      </c>
      <c r="K4823" s="19">
        <f>Table1[[#This Row],[Final Meter Reading (km) ]]-Table1[[#This Row],[Initial Meter Reading (km) ]]</f>
        <v>0</v>
      </c>
      <c r="M4823" s="174">
        <f>IF(ISBLANK(Table1[[#This Row],[Fuel Used (in liters)]]),,Table1[[#This Row],[Distance Travelled (km)]]/Table1[[#This Row],[Fuel Used (in liters)]])</f>
        <v>0</v>
      </c>
    </row>
    <row r="4824" spans="2:13">
      <c r="B4824">
        <f>IF(ISBLANK(Table1[[#This Row],[Date]]), ,MONTH(Table1[[#This Row],[Date]]))</f>
        <v>0</v>
      </c>
      <c r="K4824" s="19">
        <f>Table1[[#This Row],[Final Meter Reading (km) ]]-Table1[[#This Row],[Initial Meter Reading (km) ]]</f>
        <v>0</v>
      </c>
      <c r="M4824" s="174">
        <f>IF(ISBLANK(Table1[[#This Row],[Fuel Used (in liters)]]),,Table1[[#This Row],[Distance Travelled (km)]]/Table1[[#This Row],[Fuel Used (in liters)]])</f>
        <v>0</v>
      </c>
    </row>
    <row r="4825" spans="2:13">
      <c r="B4825">
        <f>IF(ISBLANK(Table1[[#This Row],[Date]]), ,MONTH(Table1[[#This Row],[Date]]))</f>
        <v>0</v>
      </c>
      <c r="K4825" s="19">
        <f>Table1[[#This Row],[Final Meter Reading (km) ]]-Table1[[#This Row],[Initial Meter Reading (km) ]]</f>
        <v>0</v>
      </c>
      <c r="M4825" s="174">
        <f>IF(ISBLANK(Table1[[#This Row],[Fuel Used (in liters)]]),,Table1[[#This Row],[Distance Travelled (km)]]/Table1[[#This Row],[Fuel Used (in liters)]])</f>
        <v>0</v>
      </c>
    </row>
    <row r="4826" spans="2:13">
      <c r="B4826">
        <f>IF(ISBLANK(Table1[[#This Row],[Date]]), ,MONTH(Table1[[#This Row],[Date]]))</f>
        <v>0</v>
      </c>
      <c r="K4826" s="19">
        <f>Table1[[#This Row],[Final Meter Reading (km) ]]-Table1[[#This Row],[Initial Meter Reading (km) ]]</f>
        <v>0</v>
      </c>
      <c r="M4826" s="174">
        <f>IF(ISBLANK(Table1[[#This Row],[Fuel Used (in liters)]]),,Table1[[#This Row],[Distance Travelled (km)]]/Table1[[#This Row],[Fuel Used (in liters)]])</f>
        <v>0</v>
      </c>
    </row>
    <row r="4827" spans="2:13">
      <c r="B4827">
        <f>IF(ISBLANK(Table1[[#This Row],[Date]]), ,MONTH(Table1[[#This Row],[Date]]))</f>
        <v>0</v>
      </c>
      <c r="K4827" s="19">
        <f>Table1[[#This Row],[Final Meter Reading (km) ]]-Table1[[#This Row],[Initial Meter Reading (km) ]]</f>
        <v>0</v>
      </c>
      <c r="M4827" s="174">
        <f>IF(ISBLANK(Table1[[#This Row],[Fuel Used (in liters)]]),,Table1[[#This Row],[Distance Travelled (km)]]/Table1[[#This Row],[Fuel Used (in liters)]])</f>
        <v>0</v>
      </c>
    </row>
    <row r="4828" spans="2:13">
      <c r="B4828">
        <f>IF(ISBLANK(Table1[[#This Row],[Date]]), ,MONTH(Table1[[#This Row],[Date]]))</f>
        <v>0</v>
      </c>
      <c r="K4828" s="19">
        <f>Table1[[#This Row],[Final Meter Reading (km) ]]-Table1[[#This Row],[Initial Meter Reading (km) ]]</f>
        <v>0</v>
      </c>
      <c r="M4828" s="174">
        <f>IF(ISBLANK(Table1[[#This Row],[Fuel Used (in liters)]]),,Table1[[#This Row],[Distance Travelled (km)]]/Table1[[#This Row],[Fuel Used (in liters)]])</f>
        <v>0</v>
      </c>
    </row>
    <row r="4829" spans="2:13">
      <c r="B4829">
        <f>IF(ISBLANK(Table1[[#This Row],[Date]]), ,MONTH(Table1[[#This Row],[Date]]))</f>
        <v>0</v>
      </c>
      <c r="K4829" s="19">
        <f>Table1[[#This Row],[Final Meter Reading (km) ]]-Table1[[#This Row],[Initial Meter Reading (km) ]]</f>
        <v>0</v>
      </c>
      <c r="M4829" s="174">
        <f>IF(ISBLANK(Table1[[#This Row],[Fuel Used (in liters)]]),,Table1[[#This Row],[Distance Travelled (km)]]/Table1[[#This Row],[Fuel Used (in liters)]])</f>
        <v>0</v>
      </c>
    </row>
    <row r="4830" spans="2:13">
      <c r="B4830">
        <f>IF(ISBLANK(Table1[[#This Row],[Date]]), ,MONTH(Table1[[#This Row],[Date]]))</f>
        <v>0</v>
      </c>
      <c r="K4830" s="19">
        <f>Table1[[#This Row],[Final Meter Reading (km) ]]-Table1[[#This Row],[Initial Meter Reading (km) ]]</f>
        <v>0</v>
      </c>
      <c r="M4830" s="174">
        <f>IF(ISBLANK(Table1[[#This Row],[Fuel Used (in liters)]]),,Table1[[#This Row],[Distance Travelled (km)]]/Table1[[#This Row],[Fuel Used (in liters)]])</f>
        <v>0</v>
      </c>
    </row>
    <row r="4831" spans="2:13">
      <c r="B4831">
        <f>IF(ISBLANK(Table1[[#This Row],[Date]]), ,MONTH(Table1[[#This Row],[Date]]))</f>
        <v>0</v>
      </c>
      <c r="K4831" s="19">
        <f>Table1[[#This Row],[Final Meter Reading (km) ]]-Table1[[#This Row],[Initial Meter Reading (km) ]]</f>
        <v>0</v>
      </c>
      <c r="M4831" s="174">
        <f>IF(ISBLANK(Table1[[#This Row],[Fuel Used (in liters)]]),,Table1[[#This Row],[Distance Travelled (km)]]/Table1[[#This Row],[Fuel Used (in liters)]])</f>
        <v>0</v>
      </c>
    </row>
    <row r="4832" spans="2:13">
      <c r="B4832">
        <f>IF(ISBLANK(Table1[[#This Row],[Date]]), ,MONTH(Table1[[#This Row],[Date]]))</f>
        <v>0</v>
      </c>
      <c r="K4832" s="19">
        <f>Table1[[#This Row],[Final Meter Reading (km) ]]-Table1[[#This Row],[Initial Meter Reading (km) ]]</f>
        <v>0</v>
      </c>
      <c r="M4832" s="174">
        <f>IF(ISBLANK(Table1[[#This Row],[Fuel Used (in liters)]]),,Table1[[#This Row],[Distance Travelled (km)]]/Table1[[#This Row],[Fuel Used (in liters)]])</f>
        <v>0</v>
      </c>
    </row>
    <row r="4833" spans="2:13">
      <c r="B4833">
        <f>IF(ISBLANK(Table1[[#This Row],[Date]]), ,MONTH(Table1[[#This Row],[Date]]))</f>
        <v>0</v>
      </c>
      <c r="K4833" s="19">
        <f>Table1[[#This Row],[Final Meter Reading (km) ]]-Table1[[#This Row],[Initial Meter Reading (km) ]]</f>
        <v>0</v>
      </c>
      <c r="M4833" s="174">
        <f>IF(ISBLANK(Table1[[#This Row],[Fuel Used (in liters)]]),,Table1[[#This Row],[Distance Travelled (km)]]/Table1[[#This Row],[Fuel Used (in liters)]])</f>
        <v>0</v>
      </c>
    </row>
    <row r="4834" spans="2:13">
      <c r="B4834">
        <f>IF(ISBLANK(Table1[[#This Row],[Date]]), ,MONTH(Table1[[#This Row],[Date]]))</f>
        <v>0</v>
      </c>
      <c r="K4834" s="19">
        <f>Table1[[#This Row],[Final Meter Reading (km) ]]-Table1[[#This Row],[Initial Meter Reading (km) ]]</f>
        <v>0</v>
      </c>
      <c r="M4834" s="174">
        <f>IF(ISBLANK(Table1[[#This Row],[Fuel Used (in liters)]]),,Table1[[#This Row],[Distance Travelled (km)]]/Table1[[#This Row],[Fuel Used (in liters)]])</f>
        <v>0</v>
      </c>
    </row>
    <row r="4835" spans="2:13">
      <c r="B4835">
        <f>IF(ISBLANK(Table1[[#This Row],[Date]]), ,MONTH(Table1[[#This Row],[Date]]))</f>
        <v>0</v>
      </c>
      <c r="K4835" s="19">
        <f>Table1[[#This Row],[Final Meter Reading (km) ]]-Table1[[#This Row],[Initial Meter Reading (km) ]]</f>
        <v>0</v>
      </c>
      <c r="M4835" s="174">
        <f>IF(ISBLANK(Table1[[#This Row],[Fuel Used (in liters)]]),,Table1[[#This Row],[Distance Travelled (km)]]/Table1[[#This Row],[Fuel Used (in liters)]])</f>
        <v>0</v>
      </c>
    </row>
    <row r="4836" spans="2:13">
      <c r="B4836">
        <f>IF(ISBLANK(Table1[[#This Row],[Date]]), ,MONTH(Table1[[#This Row],[Date]]))</f>
        <v>0</v>
      </c>
      <c r="K4836" s="19">
        <f>Table1[[#This Row],[Final Meter Reading (km) ]]-Table1[[#This Row],[Initial Meter Reading (km) ]]</f>
        <v>0</v>
      </c>
      <c r="M4836" s="174">
        <f>IF(ISBLANK(Table1[[#This Row],[Fuel Used (in liters)]]),,Table1[[#This Row],[Distance Travelled (km)]]/Table1[[#This Row],[Fuel Used (in liters)]])</f>
        <v>0</v>
      </c>
    </row>
    <row r="4837" spans="2:13">
      <c r="B4837">
        <f>IF(ISBLANK(Table1[[#This Row],[Date]]), ,MONTH(Table1[[#This Row],[Date]]))</f>
        <v>0</v>
      </c>
      <c r="K4837" s="19">
        <f>Table1[[#This Row],[Final Meter Reading (km) ]]-Table1[[#This Row],[Initial Meter Reading (km) ]]</f>
        <v>0</v>
      </c>
      <c r="M4837" s="174">
        <f>IF(ISBLANK(Table1[[#This Row],[Fuel Used (in liters)]]),,Table1[[#This Row],[Distance Travelled (km)]]/Table1[[#This Row],[Fuel Used (in liters)]])</f>
        <v>0</v>
      </c>
    </row>
    <row r="4838" spans="2:13">
      <c r="B4838">
        <f>IF(ISBLANK(Table1[[#This Row],[Date]]), ,MONTH(Table1[[#This Row],[Date]]))</f>
        <v>0</v>
      </c>
      <c r="K4838" s="19">
        <f>Table1[[#This Row],[Final Meter Reading (km) ]]-Table1[[#This Row],[Initial Meter Reading (km) ]]</f>
        <v>0</v>
      </c>
      <c r="M4838" s="174">
        <f>IF(ISBLANK(Table1[[#This Row],[Fuel Used (in liters)]]),,Table1[[#This Row],[Distance Travelled (km)]]/Table1[[#This Row],[Fuel Used (in liters)]])</f>
        <v>0</v>
      </c>
    </row>
    <row r="4839" spans="2:13">
      <c r="B4839">
        <f>IF(ISBLANK(Table1[[#This Row],[Date]]), ,MONTH(Table1[[#This Row],[Date]]))</f>
        <v>0</v>
      </c>
      <c r="K4839" s="19">
        <f>Table1[[#This Row],[Final Meter Reading (km) ]]-Table1[[#This Row],[Initial Meter Reading (km) ]]</f>
        <v>0</v>
      </c>
      <c r="M4839" s="174">
        <f>IF(ISBLANK(Table1[[#This Row],[Fuel Used (in liters)]]),,Table1[[#This Row],[Distance Travelled (km)]]/Table1[[#This Row],[Fuel Used (in liters)]])</f>
        <v>0</v>
      </c>
    </row>
    <row r="4840" spans="2:13">
      <c r="B4840">
        <f>IF(ISBLANK(Table1[[#This Row],[Date]]), ,MONTH(Table1[[#This Row],[Date]]))</f>
        <v>0</v>
      </c>
      <c r="K4840" s="19">
        <f>Table1[[#This Row],[Final Meter Reading (km) ]]-Table1[[#This Row],[Initial Meter Reading (km) ]]</f>
        <v>0</v>
      </c>
      <c r="M4840" s="174">
        <f>IF(ISBLANK(Table1[[#This Row],[Fuel Used (in liters)]]),,Table1[[#This Row],[Distance Travelled (km)]]/Table1[[#This Row],[Fuel Used (in liters)]])</f>
        <v>0</v>
      </c>
    </row>
    <row r="4841" spans="2:13">
      <c r="B4841">
        <f>IF(ISBLANK(Table1[[#This Row],[Date]]), ,MONTH(Table1[[#This Row],[Date]]))</f>
        <v>0</v>
      </c>
      <c r="K4841" s="19">
        <f>Table1[[#This Row],[Final Meter Reading (km) ]]-Table1[[#This Row],[Initial Meter Reading (km) ]]</f>
        <v>0</v>
      </c>
      <c r="M4841" s="174">
        <f>IF(ISBLANK(Table1[[#This Row],[Fuel Used (in liters)]]),,Table1[[#This Row],[Distance Travelled (km)]]/Table1[[#This Row],[Fuel Used (in liters)]])</f>
        <v>0</v>
      </c>
    </row>
    <row r="4842" spans="2:13">
      <c r="B4842">
        <f>IF(ISBLANK(Table1[[#This Row],[Date]]), ,MONTH(Table1[[#This Row],[Date]]))</f>
        <v>0</v>
      </c>
      <c r="K4842" s="19">
        <f>Table1[[#This Row],[Final Meter Reading (km) ]]-Table1[[#This Row],[Initial Meter Reading (km) ]]</f>
        <v>0</v>
      </c>
      <c r="M4842" s="174">
        <f>IF(ISBLANK(Table1[[#This Row],[Fuel Used (in liters)]]),,Table1[[#This Row],[Distance Travelled (km)]]/Table1[[#This Row],[Fuel Used (in liters)]])</f>
        <v>0</v>
      </c>
    </row>
    <row r="4843" spans="2:13">
      <c r="B4843">
        <f>IF(ISBLANK(Table1[[#This Row],[Date]]), ,MONTH(Table1[[#This Row],[Date]]))</f>
        <v>0</v>
      </c>
      <c r="K4843" s="19">
        <f>Table1[[#This Row],[Final Meter Reading (km) ]]-Table1[[#This Row],[Initial Meter Reading (km) ]]</f>
        <v>0</v>
      </c>
      <c r="M4843" s="174">
        <f>IF(ISBLANK(Table1[[#This Row],[Fuel Used (in liters)]]),,Table1[[#This Row],[Distance Travelled (km)]]/Table1[[#This Row],[Fuel Used (in liters)]])</f>
        <v>0</v>
      </c>
    </row>
    <row r="4844" spans="2:13">
      <c r="B4844">
        <f>IF(ISBLANK(Table1[[#This Row],[Date]]), ,MONTH(Table1[[#This Row],[Date]]))</f>
        <v>0</v>
      </c>
      <c r="K4844" s="19">
        <f>Table1[[#This Row],[Final Meter Reading (km) ]]-Table1[[#This Row],[Initial Meter Reading (km) ]]</f>
        <v>0</v>
      </c>
      <c r="M4844" s="174">
        <f>IF(ISBLANK(Table1[[#This Row],[Fuel Used (in liters)]]),,Table1[[#This Row],[Distance Travelled (km)]]/Table1[[#This Row],[Fuel Used (in liters)]])</f>
        <v>0</v>
      </c>
    </row>
    <row r="4845" spans="2:13">
      <c r="B4845">
        <f>IF(ISBLANK(Table1[[#This Row],[Date]]), ,MONTH(Table1[[#This Row],[Date]]))</f>
        <v>0</v>
      </c>
      <c r="K4845" s="19">
        <f>Table1[[#This Row],[Final Meter Reading (km) ]]-Table1[[#This Row],[Initial Meter Reading (km) ]]</f>
        <v>0</v>
      </c>
      <c r="M4845" s="174">
        <f>IF(ISBLANK(Table1[[#This Row],[Fuel Used (in liters)]]),,Table1[[#This Row],[Distance Travelled (km)]]/Table1[[#This Row],[Fuel Used (in liters)]])</f>
        <v>0</v>
      </c>
    </row>
    <row r="4846" spans="2:13">
      <c r="B4846">
        <f>IF(ISBLANK(Table1[[#This Row],[Date]]), ,MONTH(Table1[[#This Row],[Date]]))</f>
        <v>0</v>
      </c>
      <c r="K4846" s="19">
        <f>Table1[[#This Row],[Final Meter Reading (km) ]]-Table1[[#This Row],[Initial Meter Reading (km) ]]</f>
        <v>0</v>
      </c>
      <c r="M4846" s="174">
        <f>IF(ISBLANK(Table1[[#This Row],[Fuel Used (in liters)]]),,Table1[[#This Row],[Distance Travelled (km)]]/Table1[[#This Row],[Fuel Used (in liters)]])</f>
        <v>0</v>
      </c>
    </row>
    <row r="4847" spans="2:13">
      <c r="B4847">
        <f>IF(ISBLANK(Table1[[#This Row],[Date]]), ,MONTH(Table1[[#This Row],[Date]]))</f>
        <v>0</v>
      </c>
      <c r="K4847" s="19">
        <f>Table1[[#This Row],[Final Meter Reading (km) ]]-Table1[[#This Row],[Initial Meter Reading (km) ]]</f>
        <v>0</v>
      </c>
      <c r="M4847" s="174">
        <f>IF(ISBLANK(Table1[[#This Row],[Fuel Used (in liters)]]),,Table1[[#This Row],[Distance Travelled (km)]]/Table1[[#This Row],[Fuel Used (in liters)]])</f>
        <v>0</v>
      </c>
    </row>
    <row r="4848" spans="2:13">
      <c r="B4848">
        <f>IF(ISBLANK(Table1[[#This Row],[Date]]), ,MONTH(Table1[[#This Row],[Date]]))</f>
        <v>0</v>
      </c>
      <c r="K4848" s="19">
        <f>Table1[[#This Row],[Final Meter Reading (km) ]]-Table1[[#This Row],[Initial Meter Reading (km) ]]</f>
        <v>0</v>
      </c>
      <c r="M4848" s="174">
        <f>IF(ISBLANK(Table1[[#This Row],[Fuel Used (in liters)]]),,Table1[[#This Row],[Distance Travelled (km)]]/Table1[[#This Row],[Fuel Used (in liters)]])</f>
        <v>0</v>
      </c>
    </row>
    <row r="4849" spans="2:13">
      <c r="B4849">
        <f>IF(ISBLANK(Table1[[#This Row],[Date]]), ,MONTH(Table1[[#This Row],[Date]]))</f>
        <v>0</v>
      </c>
      <c r="K4849" s="19">
        <f>Table1[[#This Row],[Final Meter Reading (km) ]]-Table1[[#This Row],[Initial Meter Reading (km) ]]</f>
        <v>0</v>
      </c>
      <c r="M4849" s="174">
        <f>IF(ISBLANK(Table1[[#This Row],[Fuel Used (in liters)]]),,Table1[[#This Row],[Distance Travelled (km)]]/Table1[[#This Row],[Fuel Used (in liters)]])</f>
        <v>0</v>
      </c>
    </row>
    <row r="4850" spans="2:13">
      <c r="B4850">
        <f>IF(ISBLANK(Table1[[#This Row],[Date]]), ,MONTH(Table1[[#This Row],[Date]]))</f>
        <v>0</v>
      </c>
      <c r="K4850" s="19">
        <f>Table1[[#This Row],[Final Meter Reading (km) ]]-Table1[[#This Row],[Initial Meter Reading (km) ]]</f>
        <v>0</v>
      </c>
      <c r="M4850" s="174">
        <f>IF(ISBLANK(Table1[[#This Row],[Fuel Used (in liters)]]),,Table1[[#This Row],[Distance Travelled (km)]]/Table1[[#This Row],[Fuel Used (in liters)]])</f>
        <v>0</v>
      </c>
    </row>
    <row r="4851" spans="2:13">
      <c r="B4851">
        <f>IF(ISBLANK(Table1[[#This Row],[Date]]), ,MONTH(Table1[[#This Row],[Date]]))</f>
        <v>0</v>
      </c>
      <c r="K4851" s="19">
        <f>Table1[[#This Row],[Final Meter Reading (km) ]]-Table1[[#This Row],[Initial Meter Reading (km) ]]</f>
        <v>0</v>
      </c>
      <c r="M4851" s="174">
        <f>IF(ISBLANK(Table1[[#This Row],[Fuel Used (in liters)]]),,Table1[[#This Row],[Distance Travelled (km)]]/Table1[[#This Row],[Fuel Used (in liters)]])</f>
        <v>0</v>
      </c>
    </row>
    <row r="4852" spans="2:13">
      <c r="B4852">
        <f>IF(ISBLANK(Table1[[#This Row],[Date]]), ,MONTH(Table1[[#This Row],[Date]]))</f>
        <v>0</v>
      </c>
      <c r="K4852" s="19">
        <f>Table1[[#This Row],[Final Meter Reading (km) ]]-Table1[[#This Row],[Initial Meter Reading (km) ]]</f>
        <v>0</v>
      </c>
      <c r="M4852" s="174">
        <f>IF(ISBLANK(Table1[[#This Row],[Fuel Used (in liters)]]),,Table1[[#This Row],[Distance Travelled (km)]]/Table1[[#This Row],[Fuel Used (in liters)]])</f>
        <v>0</v>
      </c>
    </row>
    <row r="4853" spans="2:13">
      <c r="B4853">
        <f>IF(ISBLANK(Table1[[#This Row],[Date]]), ,MONTH(Table1[[#This Row],[Date]]))</f>
        <v>0</v>
      </c>
      <c r="K4853" s="19">
        <f>Table1[[#This Row],[Final Meter Reading (km) ]]-Table1[[#This Row],[Initial Meter Reading (km) ]]</f>
        <v>0</v>
      </c>
      <c r="M4853" s="174">
        <f>IF(ISBLANK(Table1[[#This Row],[Fuel Used (in liters)]]),,Table1[[#This Row],[Distance Travelled (km)]]/Table1[[#This Row],[Fuel Used (in liters)]])</f>
        <v>0</v>
      </c>
    </row>
    <row r="4854" spans="2:13">
      <c r="B4854">
        <f>IF(ISBLANK(Table1[[#This Row],[Date]]), ,MONTH(Table1[[#This Row],[Date]]))</f>
        <v>0</v>
      </c>
      <c r="K4854" s="19">
        <f>Table1[[#This Row],[Final Meter Reading (km) ]]-Table1[[#This Row],[Initial Meter Reading (km) ]]</f>
        <v>0</v>
      </c>
      <c r="M4854" s="174">
        <f>IF(ISBLANK(Table1[[#This Row],[Fuel Used (in liters)]]),,Table1[[#This Row],[Distance Travelled (km)]]/Table1[[#This Row],[Fuel Used (in liters)]])</f>
        <v>0</v>
      </c>
    </row>
    <row r="4855" spans="2:13">
      <c r="B4855">
        <f>IF(ISBLANK(Table1[[#This Row],[Date]]), ,MONTH(Table1[[#This Row],[Date]]))</f>
        <v>0</v>
      </c>
      <c r="K4855" s="19">
        <f>Table1[[#This Row],[Final Meter Reading (km) ]]-Table1[[#This Row],[Initial Meter Reading (km) ]]</f>
        <v>0</v>
      </c>
      <c r="M4855" s="174">
        <f>IF(ISBLANK(Table1[[#This Row],[Fuel Used (in liters)]]),,Table1[[#This Row],[Distance Travelled (km)]]/Table1[[#This Row],[Fuel Used (in liters)]])</f>
        <v>0</v>
      </c>
    </row>
    <row r="4856" spans="2:13">
      <c r="B4856">
        <f>IF(ISBLANK(Table1[[#This Row],[Date]]), ,MONTH(Table1[[#This Row],[Date]]))</f>
        <v>0</v>
      </c>
      <c r="K4856" s="19">
        <f>Table1[[#This Row],[Final Meter Reading (km) ]]-Table1[[#This Row],[Initial Meter Reading (km) ]]</f>
        <v>0</v>
      </c>
      <c r="M4856" s="174">
        <f>IF(ISBLANK(Table1[[#This Row],[Fuel Used (in liters)]]),,Table1[[#This Row],[Distance Travelled (km)]]/Table1[[#This Row],[Fuel Used (in liters)]])</f>
        <v>0</v>
      </c>
    </row>
    <row r="4857" spans="2:13">
      <c r="B4857">
        <f>IF(ISBLANK(Table1[[#This Row],[Date]]), ,MONTH(Table1[[#This Row],[Date]]))</f>
        <v>0</v>
      </c>
      <c r="K4857" s="19">
        <f>Table1[[#This Row],[Final Meter Reading (km) ]]-Table1[[#This Row],[Initial Meter Reading (km) ]]</f>
        <v>0</v>
      </c>
      <c r="M4857" s="174">
        <f>IF(ISBLANK(Table1[[#This Row],[Fuel Used (in liters)]]),,Table1[[#This Row],[Distance Travelled (km)]]/Table1[[#This Row],[Fuel Used (in liters)]])</f>
        <v>0</v>
      </c>
    </row>
    <row r="4858" spans="2:13">
      <c r="B4858">
        <f>IF(ISBLANK(Table1[[#This Row],[Date]]), ,MONTH(Table1[[#This Row],[Date]]))</f>
        <v>0</v>
      </c>
      <c r="K4858" s="19">
        <f>Table1[[#This Row],[Final Meter Reading (km) ]]-Table1[[#This Row],[Initial Meter Reading (km) ]]</f>
        <v>0</v>
      </c>
      <c r="M4858" s="174">
        <f>IF(ISBLANK(Table1[[#This Row],[Fuel Used (in liters)]]),,Table1[[#This Row],[Distance Travelled (km)]]/Table1[[#This Row],[Fuel Used (in liters)]])</f>
        <v>0</v>
      </c>
    </row>
    <row r="4859" spans="2:13">
      <c r="B4859">
        <f>IF(ISBLANK(Table1[[#This Row],[Date]]), ,MONTH(Table1[[#This Row],[Date]]))</f>
        <v>0</v>
      </c>
      <c r="K4859" s="19">
        <f>Table1[[#This Row],[Final Meter Reading (km) ]]-Table1[[#This Row],[Initial Meter Reading (km) ]]</f>
        <v>0</v>
      </c>
      <c r="M4859" s="174">
        <f>IF(ISBLANK(Table1[[#This Row],[Fuel Used (in liters)]]),,Table1[[#This Row],[Distance Travelled (km)]]/Table1[[#This Row],[Fuel Used (in liters)]])</f>
        <v>0</v>
      </c>
    </row>
    <row r="4860" spans="2:13">
      <c r="B4860">
        <f>IF(ISBLANK(Table1[[#This Row],[Date]]), ,MONTH(Table1[[#This Row],[Date]]))</f>
        <v>0</v>
      </c>
      <c r="K4860" s="19">
        <f>Table1[[#This Row],[Final Meter Reading (km) ]]-Table1[[#This Row],[Initial Meter Reading (km) ]]</f>
        <v>0</v>
      </c>
      <c r="M4860" s="174">
        <f>IF(ISBLANK(Table1[[#This Row],[Fuel Used (in liters)]]),,Table1[[#This Row],[Distance Travelled (km)]]/Table1[[#This Row],[Fuel Used (in liters)]])</f>
        <v>0</v>
      </c>
    </row>
    <row r="4861" spans="2:13">
      <c r="B4861">
        <f>IF(ISBLANK(Table1[[#This Row],[Date]]), ,MONTH(Table1[[#This Row],[Date]]))</f>
        <v>0</v>
      </c>
      <c r="K4861" s="19">
        <f>Table1[[#This Row],[Final Meter Reading (km) ]]-Table1[[#This Row],[Initial Meter Reading (km) ]]</f>
        <v>0</v>
      </c>
      <c r="M4861" s="174">
        <f>IF(ISBLANK(Table1[[#This Row],[Fuel Used (in liters)]]),,Table1[[#This Row],[Distance Travelled (km)]]/Table1[[#This Row],[Fuel Used (in liters)]])</f>
        <v>0</v>
      </c>
    </row>
    <row r="4862" spans="2:13">
      <c r="B4862">
        <f>IF(ISBLANK(Table1[[#This Row],[Date]]), ,MONTH(Table1[[#This Row],[Date]]))</f>
        <v>0</v>
      </c>
      <c r="K4862" s="19">
        <f>Table1[[#This Row],[Final Meter Reading (km) ]]-Table1[[#This Row],[Initial Meter Reading (km) ]]</f>
        <v>0</v>
      </c>
      <c r="M4862" s="174">
        <f>IF(ISBLANK(Table1[[#This Row],[Fuel Used (in liters)]]),,Table1[[#This Row],[Distance Travelled (km)]]/Table1[[#This Row],[Fuel Used (in liters)]])</f>
        <v>0</v>
      </c>
    </row>
    <row r="4863" spans="2:13">
      <c r="B4863">
        <f>IF(ISBLANK(Table1[[#This Row],[Date]]), ,MONTH(Table1[[#This Row],[Date]]))</f>
        <v>0</v>
      </c>
      <c r="K4863" s="19">
        <f>Table1[[#This Row],[Final Meter Reading (km) ]]-Table1[[#This Row],[Initial Meter Reading (km) ]]</f>
        <v>0</v>
      </c>
      <c r="M4863" s="174">
        <f>IF(ISBLANK(Table1[[#This Row],[Fuel Used (in liters)]]),,Table1[[#This Row],[Distance Travelled (km)]]/Table1[[#This Row],[Fuel Used (in liters)]])</f>
        <v>0</v>
      </c>
    </row>
    <row r="4864" spans="2:13">
      <c r="B4864">
        <f>IF(ISBLANK(Table1[[#This Row],[Date]]), ,MONTH(Table1[[#This Row],[Date]]))</f>
        <v>0</v>
      </c>
      <c r="K4864" s="19">
        <f>Table1[[#This Row],[Final Meter Reading (km) ]]-Table1[[#This Row],[Initial Meter Reading (km) ]]</f>
        <v>0</v>
      </c>
      <c r="M4864" s="174">
        <f>IF(ISBLANK(Table1[[#This Row],[Fuel Used (in liters)]]),,Table1[[#This Row],[Distance Travelled (km)]]/Table1[[#This Row],[Fuel Used (in liters)]])</f>
        <v>0</v>
      </c>
    </row>
    <row r="4865" spans="2:13">
      <c r="B4865">
        <f>IF(ISBLANK(Table1[[#This Row],[Date]]), ,MONTH(Table1[[#This Row],[Date]]))</f>
        <v>0</v>
      </c>
      <c r="K4865" s="19">
        <f>Table1[[#This Row],[Final Meter Reading (km) ]]-Table1[[#This Row],[Initial Meter Reading (km) ]]</f>
        <v>0</v>
      </c>
      <c r="M4865" s="174">
        <f>IF(ISBLANK(Table1[[#This Row],[Fuel Used (in liters)]]),,Table1[[#This Row],[Distance Travelled (km)]]/Table1[[#This Row],[Fuel Used (in liters)]])</f>
        <v>0</v>
      </c>
    </row>
    <row r="4866" spans="2:13">
      <c r="B4866">
        <f>IF(ISBLANK(Table1[[#This Row],[Date]]), ,MONTH(Table1[[#This Row],[Date]]))</f>
        <v>0</v>
      </c>
      <c r="K4866" s="19">
        <f>Table1[[#This Row],[Final Meter Reading (km) ]]-Table1[[#This Row],[Initial Meter Reading (km) ]]</f>
        <v>0</v>
      </c>
      <c r="M4866" s="174">
        <f>IF(ISBLANK(Table1[[#This Row],[Fuel Used (in liters)]]),,Table1[[#This Row],[Distance Travelled (km)]]/Table1[[#This Row],[Fuel Used (in liters)]])</f>
        <v>0</v>
      </c>
    </row>
    <row r="4867" spans="2:13">
      <c r="B4867">
        <f>IF(ISBLANK(Table1[[#This Row],[Date]]), ,MONTH(Table1[[#This Row],[Date]]))</f>
        <v>0</v>
      </c>
      <c r="K4867" s="19">
        <f>Table1[[#This Row],[Final Meter Reading (km) ]]-Table1[[#This Row],[Initial Meter Reading (km) ]]</f>
        <v>0</v>
      </c>
      <c r="M4867" s="174">
        <f>IF(ISBLANK(Table1[[#This Row],[Fuel Used (in liters)]]),,Table1[[#This Row],[Distance Travelled (km)]]/Table1[[#This Row],[Fuel Used (in liters)]])</f>
        <v>0</v>
      </c>
    </row>
    <row r="4868" spans="2:13">
      <c r="B4868">
        <f>IF(ISBLANK(Table1[[#This Row],[Date]]), ,MONTH(Table1[[#This Row],[Date]]))</f>
        <v>0</v>
      </c>
      <c r="K4868" s="19">
        <f>Table1[[#This Row],[Final Meter Reading (km) ]]-Table1[[#This Row],[Initial Meter Reading (km) ]]</f>
        <v>0</v>
      </c>
      <c r="M4868" s="174">
        <f>IF(ISBLANK(Table1[[#This Row],[Fuel Used (in liters)]]),,Table1[[#This Row],[Distance Travelled (km)]]/Table1[[#This Row],[Fuel Used (in liters)]])</f>
        <v>0</v>
      </c>
    </row>
    <row r="4869" spans="2:13">
      <c r="B4869">
        <f>IF(ISBLANK(Table1[[#This Row],[Date]]), ,MONTH(Table1[[#This Row],[Date]]))</f>
        <v>0</v>
      </c>
      <c r="K4869" s="19">
        <f>Table1[[#This Row],[Final Meter Reading (km) ]]-Table1[[#This Row],[Initial Meter Reading (km) ]]</f>
        <v>0</v>
      </c>
      <c r="M4869" s="174">
        <f>IF(ISBLANK(Table1[[#This Row],[Fuel Used (in liters)]]),,Table1[[#This Row],[Distance Travelled (km)]]/Table1[[#This Row],[Fuel Used (in liters)]])</f>
        <v>0</v>
      </c>
    </row>
    <row r="4870" spans="2:13">
      <c r="B4870">
        <f>IF(ISBLANK(Table1[[#This Row],[Date]]), ,MONTH(Table1[[#This Row],[Date]]))</f>
        <v>0</v>
      </c>
      <c r="K4870" s="19">
        <f>Table1[[#This Row],[Final Meter Reading (km) ]]-Table1[[#This Row],[Initial Meter Reading (km) ]]</f>
        <v>0</v>
      </c>
      <c r="M4870" s="174">
        <f>IF(ISBLANK(Table1[[#This Row],[Fuel Used (in liters)]]),,Table1[[#This Row],[Distance Travelled (km)]]/Table1[[#This Row],[Fuel Used (in liters)]])</f>
        <v>0</v>
      </c>
    </row>
    <row r="4871" spans="2:13">
      <c r="B4871">
        <f>IF(ISBLANK(Table1[[#This Row],[Date]]), ,MONTH(Table1[[#This Row],[Date]]))</f>
        <v>0</v>
      </c>
      <c r="K4871" s="19">
        <f>Table1[[#This Row],[Final Meter Reading (km) ]]-Table1[[#This Row],[Initial Meter Reading (km) ]]</f>
        <v>0</v>
      </c>
      <c r="M4871" s="174">
        <f>IF(ISBLANK(Table1[[#This Row],[Fuel Used (in liters)]]),,Table1[[#This Row],[Distance Travelled (km)]]/Table1[[#This Row],[Fuel Used (in liters)]])</f>
        <v>0</v>
      </c>
    </row>
    <row r="4872" spans="2:13">
      <c r="B4872">
        <f>IF(ISBLANK(Table1[[#This Row],[Date]]), ,MONTH(Table1[[#This Row],[Date]]))</f>
        <v>0</v>
      </c>
      <c r="K4872" s="19">
        <f>Table1[[#This Row],[Final Meter Reading (km) ]]-Table1[[#This Row],[Initial Meter Reading (km) ]]</f>
        <v>0</v>
      </c>
      <c r="M4872" s="174">
        <f>IF(ISBLANK(Table1[[#This Row],[Fuel Used (in liters)]]),,Table1[[#This Row],[Distance Travelled (km)]]/Table1[[#This Row],[Fuel Used (in liters)]])</f>
        <v>0</v>
      </c>
    </row>
    <row r="4873" spans="2:13">
      <c r="B4873">
        <f>IF(ISBLANK(Table1[[#This Row],[Date]]), ,MONTH(Table1[[#This Row],[Date]]))</f>
        <v>0</v>
      </c>
      <c r="K4873" s="19">
        <f>Table1[[#This Row],[Final Meter Reading (km) ]]-Table1[[#This Row],[Initial Meter Reading (km) ]]</f>
        <v>0</v>
      </c>
      <c r="M4873" s="174">
        <f>IF(ISBLANK(Table1[[#This Row],[Fuel Used (in liters)]]),,Table1[[#This Row],[Distance Travelled (km)]]/Table1[[#This Row],[Fuel Used (in liters)]])</f>
        <v>0</v>
      </c>
    </row>
    <row r="4874" spans="2:13">
      <c r="B4874">
        <f>IF(ISBLANK(Table1[[#This Row],[Date]]), ,MONTH(Table1[[#This Row],[Date]]))</f>
        <v>0</v>
      </c>
      <c r="K4874" s="19">
        <f>Table1[[#This Row],[Final Meter Reading (km) ]]-Table1[[#This Row],[Initial Meter Reading (km) ]]</f>
        <v>0</v>
      </c>
      <c r="M4874" s="174">
        <f>IF(ISBLANK(Table1[[#This Row],[Fuel Used (in liters)]]),,Table1[[#This Row],[Distance Travelled (km)]]/Table1[[#This Row],[Fuel Used (in liters)]])</f>
        <v>0</v>
      </c>
    </row>
    <row r="4875" spans="2:13">
      <c r="B4875">
        <f>IF(ISBLANK(Table1[[#This Row],[Date]]), ,MONTH(Table1[[#This Row],[Date]]))</f>
        <v>0</v>
      </c>
      <c r="K4875" s="19">
        <f>Table1[[#This Row],[Final Meter Reading (km) ]]-Table1[[#This Row],[Initial Meter Reading (km) ]]</f>
        <v>0</v>
      </c>
      <c r="M4875" s="174">
        <f>IF(ISBLANK(Table1[[#This Row],[Fuel Used (in liters)]]),,Table1[[#This Row],[Distance Travelled (km)]]/Table1[[#This Row],[Fuel Used (in liters)]])</f>
        <v>0</v>
      </c>
    </row>
    <row r="4876" spans="2:13">
      <c r="B4876">
        <f>IF(ISBLANK(Table1[[#This Row],[Date]]), ,MONTH(Table1[[#This Row],[Date]]))</f>
        <v>0</v>
      </c>
      <c r="K4876" s="19">
        <f>Table1[[#This Row],[Final Meter Reading (km) ]]-Table1[[#This Row],[Initial Meter Reading (km) ]]</f>
        <v>0</v>
      </c>
      <c r="M4876" s="174">
        <f>IF(ISBLANK(Table1[[#This Row],[Fuel Used (in liters)]]),,Table1[[#This Row],[Distance Travelled (km)]]/Table1[[#This Row],[Fuel Used (in liters)]])</f>
        <v>0</v>
      </c>
    </row>
    <row r="4877" spans="2:13">
      <c r="B4877">
        <f>IF(ISBLANK(Table1[[#This Row],[Date]]), ,MONTH(Table1[[#This Row],[Date]]))</f>
        <v>0</v>
      </c>
      <c r="K4877" s="19">
        <f>Table1[[#This Row],[Final Meter Reading (km) ]]-Table1[[#This Row],[Initial Meter Reading (km) ]]</f>
        <v>0</v>
      </c>
      <c r="M4877" s="174">
        <f>IF(ISBLANK(Table1[[#This Row],[Fuel Used (in liters)]]),,Table1[[#This Row],[Distance Travelled (km)]]/Table1[[#This Row],[Fuel Used (in liters)]])</f>
        <v>0</v>
      </c>
    </row>
    <row r="4878" spans="2:13">
      <c r="B4878">
        <f>IF(ISBLANK(Table1[[#This Row],[Date]]), ,MONTH(Table1[[#This Row],[Date]]))</f>
        <v>0</v>
      </c>
      <c r="K4878" s="19">
        <f>Table1[[#This Row],[Final Meter Reading (km) ]]-Table1[[#This Row],[Initial Meter Reading (km) ]]</f>
        <v>0</v>
      </c>
      <c r="M4878" s="174">
        <f>IF(ISBLANK(Table1[[#This Row],[Fuel Used (in liters)]]),,Table1[[#This Row],[Distance Travelled (km)]]/Table1[[#This Row],[Fuel Used (in liters)]])</f>
        <v>0</v>
      </c>
    </row>
    <row r="4879" spans="2:13">
      <c r="B4879">
        <f>IF(ISBLANK(Table1[[#This Row],[Date]]), ,MONTH(Table1[[#This Row],[Date]]))</f>
        <v>0</v>
      </c>
      <c r="K4879" s="19">
        <f>Table1[[#This Row],[Final Meter Reading (km) ]]-Table1[[#This Row],[Initial Meter Reading (km) ]]</f>
        <v>0</v>
      </c>
      <c r="M4879" s="174">
        <f>IF(ISBLANK(Table1[[#This Row],[Fuel Used (in liters)]]),,Table1[[#This Row],[Distance Travelled (km)]]/Table1[[#This Row],[Fuel Used (in liters)]])</f>
        <v>0</v>
      </c>
    </row>
    <row r="4880" spans="2:13">
      <c r="B4880">
        <f>IF(ISBLANK(Table1[[#This Row],[Date]]), ,MONTH(Table1[[#This Row],[Date]]))</f>
        <v>0</v>
      </c>
      <c r="K4880" s="19">
        <f>Table1[[#This Row],[Final Meter Reading (km) ]]-Table1[[#This Row],[Initial Meter Reading (km) ]]</f>
        <v>0</v>
      </c>
      <c r="M4880" s="174">
        <f>IF(ISBLANK(Table1[[#This Row],[Fuel Used (in liters)]]),,Table1[[#This Row],[Distance Travelled (km)]]/Table1[[#This Row],[Fuel Used (in liters)]])</f>
        <v>0</v>
      </c>
    </row>
    <row r="4881" spans="2:13">
      <c r="B4881">
        <f>IF(ISBLANK(Table1[[#This Row],[Date]]), ,MONTH(Table1[[#This Row],[Date]]))</f>
        <v>0</v>
      </c>
      <c r="K4881" s="19">
        <f>Table1[[#This Row],[Final Meter Reading (km) ]]-Table1[[#This Row],[Initial Meter Reading (km) ]]</f>
        <v>0</v>
      </c>
      <c r="M4881" s="174">
        <f>IF(ISBLANK(Table1[[#This Row],[Fuel Used (in liters)]]),,Table1[[#This Row],[Distance Travelled (km)]]/Table1[[#This Row],[Fuel Used (in liters)]])</f>
        <v>0</v>
      </c>
    </row>
    <row r="4882" spans="2:13">
      <c r="B4882">
        <f>IF(ISBLANK(Table1[[#This Row],[Date]]), ,MONTH(Table1[[#This Row],[Date]]))</f>
        <v>0</v>
      </c>
      <c r="K4882" s="19">
        <f>Table1[[#This Row],[Final Meter Reading (km) ]]-Table1[[#This Row],[Initial Meter Reading (km) ]]</f>
        <v>0</v>
      </c>
      <c r="M4882" s="174">
        <f>IF(ISBLANK(Table1[[#This Row],[Fuel Used (in liters)]]),,Table1[[#This Row],[Distance Travelled (km)]]/Table1[[#This Row],[Fuel Used (in liters)]])</f>
        <v>0</v>
      </c>
    </row>
    <row r="4883" spans="2:13">
      <c r="B4883">
        <f>IF(ISBLANK(Table1[[#This Row],[Date]]), ,MONTH(Table1[[#This Row],[Date]]))</f>
        <v>0</v>
      </c>
      <c r="K4883" s="19">
        <f>Table1[[#This Row],[Final Meter Reading (km) ]]-Table1[[#This Row],[Initial Meter Reading (km) ]]</f>
        <v>0</v>
      </c>
      <c r="M4883" s="174">
        <f>IF(ISBLANK(Table1[[#This Row],[Fuel Used (in liters)]]),,Table1[[#This Row],[Distance Travelled (km)]]/Table1[[#This Row],[Fuel Used (in liters)]])</f>
        <v>0</v>
      </c>
    </row>
    <row r="4884" spans="2:13">
      <c r="B4884">
        <f>IF(ISBLANK(Table1[[#This Row],[Date]]), ,MONTH(Table1[[#This Row],[Date]]))</f>
        <v>0</v>
      </c>
      <c r="K4884" s="19">
        <f>Table1[[#This Row],[Final Meter Reading (km) ]]-Table1[[#This Row],[Initial Meter Reading (km) ]]</f>
        <v>0</v>
      </c>
      <c r="M4884" s="174">
        <f>IF(ISBLANK(Table1[[#This Row],[Fuel Used (in liters)]]),,Table1[[#This Row],[Distance Travelled (km)]]/Table1[[#This Row],[Fuel Used (in liters)]])</f>
        <v>0</v>
      </c>
    </row>
    <row r="4885" spans="2:13">
      <c r="B4885">
        <f>IF(ISBLANK(Table1[[#This Row],[Date]]), ,MONTH(Table1[[#This Row],[Date]]))</f>
        <v>0</v>
      </c>
      <c r="K4885" s="19">
        <f>Table1[[#This Row],[Final Meter Reading (km) ]]-Table1[[#This Row],[Initial Meter Reading (km) ]]</f>
        <v>0</v>
      </c>
      <c r="M4885" s="174">
        <f>IF(ISBLANK(Table1[[#This Row],[Fuel Used (in liters)]]),,Table1[[#This Row],[Distance Travelled (km)]]/Table1[[#This Row],[Fuel Used (in liters)]])</f>
        <v>0</v>
      </c>
    </row>
    <row r="4886" spans="2:13">
      <c r="B4886">
        <f>IF(ISBLANK(Table1[[#This Row],[Date]]), ,MONTH(Table1[[#This Row],[Date]]))</f>
        <v>0</v>
      </c>
      <c r="K4886" s="19">
        <f>Table1[[#This Row],[Final Meter Reading (km) ]]-Table1[[#This Row],[Initial Meter Reading (km) ]]</f>
        <v>0</v>
      </c>
      <c r="M4886" s="174">
        <f>IF(ISBLANK(Table1[[#This Row],[Fuel Used (in liters)]]),,Table1[[#This Row],[Distance Travelled (km)]]/Table1[[#This Row],[Fuel Used (in liters)]])</f>
        <v>0</v>
      </c>
    </row>
    <row r="4887" spans="2:13">
      <c r="B4887">
        <f>IF(ISBLANK(Table1[[#This Row],[Date]]), ,MONTH(Table1[[#This Row],[Date]]))</f>
        <v>0</v>
      </c>
      <c r="K4887" s="19">
        <f>Table1[[#This Row],[Final Meter Reading (km) ]]-Table1[[#This Row],[Initial Meter Reading (km) ]]</f>
        <v>0</v>
      </c>
      <c r="M4887" s="174">
        <f>IF(ISBLANK(Table1[[#This Row],[Fuel Used (in liters)]]),,Table1[[#This Row],[Distance Travelled (km)]]/Table1[[#This Row],[Fuel Used (in liters)]])</f>
        <v>0</v>
      </c>
    </row>
    <row r="4888" spans="2:13">
      <c r="B4888">
        <f>IF(ISBLANK(Table1[[#This Row],[Date]]), ,MONTH(Table1[[#This Row],[Date]]))</f>
        <v>0</v>
      </c>
      <c r="K4888" s="19">
        <f>Table1[[#This Row],[Final Meter Reading (km) ]]-Table1[[#This Row],[Initial Meter Reading (km) ]]</f>
        <v>0</v>
      </c>
      <c r="M4888" s="174">
        <f>IF(ISBLANK(Table1[[#This Row],[Fuel Used (in liters)]]),,Table1[[#This Row],[Distance Travelled (km)]]/Table1[[#This Row],[Fuel Used (in liters)]])</f>
        <v>0</v>
      </c>
    </row>
    <row r="4889" spans="2:13">
      <c r="B4889">
        <f>IF(ISBLANK(Table1[[#This Row],[Date]]), ,MONTH(Table1[[#This Row],[Date]]))</f>
        <v>0</v>
      </c>
      <c r="K4889" s="19">
        <f>Table1[[#This Row],[Final Meter Reading (km) ]]-Table1[[#This Row],[Initial Meter Reading (km) ]]</f>
        <v>0</v>
      </c>
      <c r="M4889" s="174">
        <f>IF(ISBLANK(Table1[[#This Row],[Fuel Used (in liters)]]),,Table1[[#This Row],[Distance Travelled (km)]]/Table1[[#This Row],[Fuel Used (in liters)]])</f>
        <v>0</v>
      </c>
    </row>
    <row r="4890" spans="2:13">
      <c r="B4890">
        <f>IF(ISBLANK(Table1[[#This Row],[Date]]), ,MONTH(Table1[[#This Row],[Date]]))</f>
        <v>0</v>
      </c>
      <c r="K4890" s="19">
        <f>Table1[[#This Row],[Final Meter Reading (km) ]]-Table1[[#This Row],[Initial Meter Reading (km) ]]</f>
        <v>0</v>
      </c>
      <c r="M4890" s="174">
        <f>IF(ISBLANK(Table1[[#This Row],[Fuel Used (in liters)]]),,Table1[[#This Row],[Distance Travelled (km)]]/Table1[[#This Row],[Fuel Used (in liters)]])</f>
        <v>0</v>
      </c>
    </row>
    <row r="4891" spans="2:13">
      <c r="B4891">
        <f>IF(ISBLANK(Table1[[#This Row],[Date]]), ,MONTH(Table1[[#This Row],[Date]]))</f>
        <v>0</v>
      </c>
      <c r="K4891" s="19">
        <f>Table1[[#This Row],[Final Meter Reading (km) ]]-Table1[[#This Row],[Initial Meter Reading (km) ]]</f>
        <v>0</v>
      </c>
      <c r="M4891" s="174">
        <f>IF(ISBLANK(Table1[[#This Row],[Fuel Used (in liters)]]),,Table1[[#This Row],[Distance Travelled (km)]]/Table1[[#This Row],[Fuel Used (in liters)]])</f>
        <v>0</v>
      </c>
    </row>
    <row r="4892" spans="2:13">
      <c r="B4892">
        <f>IF(ISBLANK(Table1[[#This Row],[Date]]), ,MONTH(Table1[[#This Row],[Date]]))</f>
        <v>0</v>
      </c>
      <c r="K4892" s="19">
        <f>Table1[[#This Row],[Final Meter Reading (km) ]]-Table1[[#This Row],[Initial Meter Reading (km) ]]</f>
        <v>0</v>
      </c>
      <c r="M4892" s="174">
        <f>IF(ISBLANK(Table1[[#This Row],[Fuel Used (in liters)]]),,Table1[[#This Row],[Distance Travelled (km)]]/Table1[[#This Row],[Fuel Used (in liters)]])</f>
        <v>0</v>
      </c>
    </row>
    <row r="4893" spans="2:13">
      <c r="B4893">
        <f>IF(ISBLANK(Table1[[#This Row],[Date]]), ,MONTH(Table1[[#This Row],[Date]]))</f>
        <v>0</v>
      </c>
      <c r="K4893" s="19">
        <f>Table1[[#This Row],[Final Meter Reading (km) ]]-Table1[[#This Row],[Initial Meter Reading (km) ]]</f>
        <v>0</v>
      </c>
      <c r="M4893" s="174">
        <f>IF(ISBLANK(Table1[[#This Row],[Fuel Used (in liters)]]),,Table1[[#This Row],[Distance Travelled (km)]]/Table1[[#This Row],[Fuel Used (in liters)]])</f>
        <v>0</v>
      </c>
    </row>
    <row r="4894" spans="2:13">
      <c r="B4894">
        <f>IF(ISBLANK(Table1[[#This Row],[Date]]), ,MONTH(Table1[[#This Row],[Date]]))</f>
        <v>0</v>
      </c>
      <c r="K4894" s="19">
        <f>Table1[[#This Row],[Final Meter Reading (km) ]]-Table1[[#This Row],[Initial Meter Reading (km) ]]</f>
        <v>0</v>
      </c>
      <c r="M4894" s="174">
        <f>IF(ISBLANK(Table1[[#This Row],[Fuel Used (in liters)]]),,Table1[[#This Row],[Distance Travelled (km)]]/Table1[[#This Row],[Fuel Used (in liters)]])</f>
        <v>0</v>
      </c>
    </row>
    <row r="4895" spans="2:13">
      <c r="B4895">
        <f>IF(ISBLANK(Table1[[#This Row],[Date]]), ,MONTH(Table1[[#This Row],[Date]]))</f>
        <v>0</v>
      </c>
      <c r="K4895" s="19">
        <f>Table1[[#This Row],[Final Meter Reading (km) ]]-Table1[[#This Row],[Initial Meter Reading (km) ]]</f>
        <v>0</v>
      </c>
      <c r="M4895" s="174">
        <f>IF(ISBLANK(Table1[[#This Row],[Fuel Used (in liters)]]),,Table1[[#This Row],[Distance Travelled (km)]]/Table1[[#This Row],[Fuel Used (in liters)]])</f>
        <v>0</v>
      </c>
    </row>
    <row r="4896" spans="2:13">
      <c r="B4896">
        <f>IF(ISBLANK(Table1[[#This Row],[Date]]), ,MONTH(Table1[[#This Row],[Date]]))</f>
        <v>0</v>
      </c>
      <c r="K4896" s="19">
        <f>Table1[[#This Row],[Final Meter Reading (km) ]]-Table1[[#This Row],[Initial Meter Reading (km) ]]</f>
        <v>0</v>
      </c>
      <c r="M4896" s="174">
        <f>IF(ISBLANK(Table1[[#This Row],[Fuel Used (in liters)]]),,Table1[[#This Row],[Distance Travelled (km)]]/Table1[[#This Row],[Fuel Used (in liters)]])</f>
        <v>0</v>
      </c>
    </row>
    <row r="4897" spans="2:13">
      <c r="B4897">
        <f>IF(ISBLANK(Table1[[#This Row],[Date]]), ,MONTH(Table1[[#This Row],[Date]]))</f>
        <v>0</v>
      </c>
      <c r="K4897" s="19">
        <f>Table1[[#This Row],[Final Meter Reading (km) ]]-Table1[[#This Row],[Initial Meter Reading (km) ]]</f>
        <v>0</v>
      </c>
      <c r="M4897" s="174">
        <f>IF(ISBLANK(Table1[[#This Row],[Fuel Used (in liters)]]),,Table1[[#This Row],[Distance Travelled (km)]]/Table1[[#This Row],[Fuel Used (in liters)]])</f>
        <v>0</v>
      </c>
    </row>
    <row r="4898" spans="2:13">
      <c r="B4898">
        <f>IF(ISBLANK(Table1[[#This Row],[Date]]), ,MONTH(Table1[[#This Row],[Date]]))</f>
        <v>0</v>
      </c>
      <c r="K4898" s="19">
        <f>Table1[[#This Row],[Final Meter Reading (km) ]]-Table1[[#This Row],[Initial Meter Reading (km) ]]</f>
        <v>0</v>
      </c>
      <c r="M4898" s="174">
        <f>IF(ISBLANK(Table1[[#This Row],[Fuel Used (in liters)]]),,Table1[[#This Row],[Distance Travelled (km)]]/Table1[[#This Row],[Fuel Used (in liters)]])</f>
        <v>0</v>
      </c>
    </row>
    <row r="4899" spans="2:13">
      <c r="B4899">
        <f>IF(ISBLANK(Table1[[#This Row],[Date]]), ,MONTH(Table1[[#This Row],[Date]]))</f>
        <v>0</v>
      </c>
      <c r="K4899" s="19">
        <f>Table1[[#This Row],[Final Meter Reading (km) ]]-Table1[[#This Row],[Initial Meter Reading (km) ]]</f>
        <v>0</v>
      </c>
      <c r="M4899" s="174">
        <f>IF(ISBLANK(Table1[[#This Row],[Fuel Used (in liters)]]),,Table1[[#This Row],[Distance Travelled (km)]]/Table1[[#This Row],[Fuel Used (in liters)]])</f>
        <v>0</v>
      </c>
    </row>
    <row r="4900" spans="2:13">
      <c r="B4900">
        <f>IF(ISBLANK(Table1[[#This Row],[Date]]), ,MONTH(Table1[[#This Row],[Date]]))</f>
        <v>0</v>
      </c>
      <c r="K4900" s="19">
        <f>Table1[[#This Row],[Final Meter Reading (km) ]]-Table1[[#This Row],[Initial Meter Reading (km) ]]</f>
        <v>0</v>
      </c>
      <c r="M4900" s="174">
        <f>IF(ISBLANK(Table1[[#This Row],[Fuel Used (in liters)]]),,Table1[[#This Row],[Distance Travelled (km)]]/Table1[[#This Row],[Fuel Used (in liters)]])</f>
        <v>0</v>
      </c>
    </row>
    <row r="4901" spans="2:13">
      <c r="B4901">
        <f>IF(ISBLANK(Table1[[#This Row],[Date]]), ,MONTH(Table1[[#This Row],[Date]]))</f>
        <v>0</v>
      </c>
      <c r="K4901" s="19">
        <f>Table1[[#This Row],[Final Meter Reading (km) ]]-Table1[[#This Row],[Initial Meter Reading (km) ]]</f>
        <v>0</v>
      </c>
      <c r="M4901" s="174">
        <f>IF(ISBLANK(Table1[[#This Row],[Fuel Used (in liters)]]),,Table1[[#This Row],[Distance Travelled (km)]]/Table1[[#This Row],[Fuel Used (in liters)]])</f>
        <v>0</v>
      </c>
    </row>
    <row r="4902" spans="2:13">
      <c r="B4902">
        <f>IF(ISBLANK(Table1[[#This Row],[Date]]), ,MONTH(Table1[[#This Row],[Date]]))</f>
        <v>0</v>
      </c>
      <c r="K4902" s="19">
        <f>Table1[[#This Row],[Final Meter Reading (km) ]]-Table1[[#This Row],[Initial Meter Reading (km) ]]</f>
        <v>0</v>
      </c>
      <c r="M4902" s="174">
        <f>IF(ISBLANK(Table1[[#This Row],[Fuel Used (in liters)]]),,Table1[[#This Row],[Distance Travelled (km)]]/Table1[[#This Row],[Fuel Used (in liters)]])</f>
        <v>0</v>
      </c>
    </row>
    <row r="4903" spans="2:13">
      <c r="B4903">
        <f>IF(ISBLANK(Table1[[#This Row],[Date]]), ,MONTH(Table1[[#This Row],[Date]]))</f>
        <v>0</v>
      </c>
      <c r="K4903" s="19">
        <f>Table1[[#This Row],[Final Meter Reading (km) ]]-Table1[[#This Row],[Initial Meter Reading (km) ]]</f>
        <v>0</v>
      </c>
      <c r="M4903" s="174">
        <f>IF(ISBLANK(Table1[[#This Row],[Fuel Used (in liters)]]),,Table1[[#This Row],[Distance Travelled (km)]]/Table1[[#This Row],[Fuel Used (in liters)]])</f>
        <v>0</v>
      </c>
    </row>
    <row r="4904" spans="2:13">
      <c r="B4904">
        <f>IF(ISBLANK(Table1[[#This Row],[Date]]), ,MONTH(Table1[[#This Row],[Date]]))</f>
        <v>0</v>
      </c>
      <c r="K4904" s="19">
        <f>Table1[[#This Row],[Final Meter Reading (km) ]]-Table1[[#This Row],[Initial Meter Reading (km) ]]</f>
        <v>0</v>
      </c>
      <c r="M4904" s="174">
        <f>IF(ISBLANK(Table1[[#This Row],[Fuel Used (in liters)]]),,Table1[[#This Row],[Distance Travelled (km)]]/Table1[[#This Row],[Fuel Used (in liters)]])</f>
        <v>0</v>
      </c>
    </row>
    <row r="4905" spans="2:13">
      <c r="B4905">
        <f>IF(ISBLANK(Table1[[#This Row],[Date]]), ,MONTH(Table1[[#This Row],[Date]]))</f>
        <v>0</v>
      </c>
      <c r="K4905" s="19">
        <f>Table1[[#This Row],[Final Meter Reading (km) ]]-Table1[[#This Row],[Initial Meter Reading (km) ]]</f>
        <v>0</v>
      </c>
      <c r="M4905" s="174">
        <f>IF(ISBLANK(Table1[[#This Row],[Fuel Used (in liters)]]),,Table1[[#This Row],[Distance Travelled (km)]]/Table1[[#This Row],[Fuel Used (in liters)]])</f>
        <v>0</v>
      </c>
    </row>
    <row r="4906" spans="2:13">
      <c r="B4906">
        <f>IF(ISBLANK(Table1[[#This Row],[Date]]), ,MONTH(Table1[[#This Row],[Date]]))</f>
        <v>0</v>
      </c>
      <c r="K4906" s="19">
        <f>Table1[[#This Row],[Final Meter Reading (km) ]]-Table1[[#This Row],[Initial Meter Reading (km) ]]</f>
        <v>0</v>
      </c>
      <c r="M4906" s="174">
        <f>IF(ISBLANK(Table1[[#This Row],[Fuel Used (in liters)]]),,Table1[[#This Row],[Distance Travelled (km)]]/Table1[[#This Row],[Fuel Used (in liters)]])</f>
        <v>0</v>
      </c>
    </row>
    <row r="4907" spans="2:13">
      <c r="B4907">
        <f>IF(ISBLANK(Table1[[#This Row],[Date]]), ,MONTH(Table1[[#This Row],[Date]]))</f>
        <v>0</v>
      </c>
      <c r="K4907" s="19">
        <f>Table1[[#This Row],[Final Meter Reading (km) ]]-Table1[[#This Row],[Initial Meter Reading (km) ]]</f>
        <v>0</v>
      </c>
      <c r="M4907" s="174">
        <f>IF(ISBLANK(Table1[[#This Row],[Fuel Used (in liters)]]),,Table1[[#This Row],[Distance Travelled (km)]]/Table1[[#This Row],[Fuel Used (in liters)]])</f>
        <v>0</v>
      </c>
    </row>
    <row r="4908" spans="2:13">
      <c r="B4908">
        <f>IF(ISBLANK(Table1[[#This Row],[Date]]), ,MONTH(Table1[[#This Row],[Date]]))</f>
        <v>0</v>
      </c>
      <c r="K4908" s="19">
        <f>Table1[[#This Row],[Final Meter Reading (km) ]]-Table1[[#This Row],[Initial Meter Reading (km) ]]</f>
        <v>0</v>
      </c>
      <c r="M4908" s="174">
        <f>IF(ISBLANK(Table1[[#This Row],[Fuel Used (in liters)]]),,Table1[[#This Row],[Distance Travelled (km)]]/Table1[[#This Row],[Fuel Used (in liters)]])</f>
        <v>0</v>
      </c>
    </row>
    <row r="4909" spans="2:13">
      <c r="B4909">
        <f>IF(ISBLANK(Table1[[#This Row],[Date]]), ,MONTH(Table1[[#This Row],[Date]]))</f>
        <v>0</v>
      </c>
      <c r="K4909" s="19">
        <f>Table1[[#This Row],[Final Meter Reading (km) ]]-Table1[[#This Row],[Initial Meter Reading (km) ]]</f>
        <v>0</v>
      </c>
      <c r="M4909" s="174">
        <f>IF(ISBLANK(Table1[[#This Row],[Fuel Used (in liters)]]),,Table1[[#This Row],[Distance Travelled (km)]]/Table1[[#This Row],[Fuel Used (in liters)]])</f>
        <v>0</v>
      </c>
    </row>
    <row r="4910" spans="2:13">
      <c r="B4910">
        <f>IF(ISBLANK(Table1[[#This Row],[Date]]), ,MONTH(Table1[[#This Row],[Date]]))</f>
        <v>0</v>
      </c>
      <c r="K4910" s="19">
        <f>Table1[[#This Row],[Final Meter Reading (km) ]]-Table1[[#This Row],[Initial Meter Reading (km) ]]</f>
        <v>0</v>
      </c>
      <c r="M4910" s="174">
        <f>IF(ISBLANK(Table1[[#This Row],[Fuel Used (in liters)]]),,Table1[[#This Row],[Distance Travelled (km)]]/Table1[[#This Row],[Fuel Used (in liters)]])</f>
        <v>0</v>
      </c>
    </row>
    <row r="4911" spans="2:13">
      <c r="B4911">
        <f>IF(ISBLANK(Table1[[#This Row],[Date]]), ,MONTH(Table1[[#This Row],[Date]]))</f>
        <v>0</v>
      </c>
      <c r="K4911" s="19">
        <f>Table1[[#This Row],[Final Meter Reading (km) ]]-Table1[[#This Row],[Initial Meter Reading (km) ]]</f>
        <v>0</v>
      </c>
      <c r="M4911" s="174">
        <f>IF(ISBLANK(Table1[[#This Row],[Fuel Used (in liters)]]),,Table1[[#This Row],[Distance Travelled (km)]]/Table1[[#This Row],[Fuel Used (in liters)]])</f>
        <v>0</v>
      </c>
    </row>
    <row r="4912" spans="2:13">
      <c r="B4912">
        <f>IF(ISBLANK(Table1[[#This Row],[Date]]), ,MONTH(Table1[[#This Row],[Date]]))</f>
        <v>0</v>
      </c>
      <c r="K4912" s="19">
        <f>Table1[[#This Row],[Final Meter Reading (km) ]]-Table1[[#This Row],[Initial Meter Reading (km) ]]</f>
        <v>0</v>
      </c>
      <c r="M4912" s="174">
        <f>IF(ISBLANK(Table1[[#This Row],[Fuel Used (in liters)]]),,Table1[[#This Row],[Distance Travelled (km)]]/Table1[[#This Row],[Fuel Used (in liters)]])</f>
        <v>0</v>
      </c>
    </row>
    <row r="4913" spans="2:13">
      <c r="B4913">
        <f>IF(ISBLANK(Table1[[#This Row],[Date]]), ,MONTH(Table1[[#This Row],[Date]]))</f>
        <v>0</v>
      </c>
      <c r="K4913" s="19">
        <f>Table1[[#This Row],[Final Meter Reading (km) ]]-Table1[[#This Row],[Initial Meter Reading (km) ]]</f>
        <v>0</v>
      </c>
      <c r="M4913" s="174">
        <f>IF(ISBLANK(Table1[[#This Row],[Fuel Used (in liters)]]),,Table1[[#This Row],[Distance Travelled (km)]]/Table1[[#This Row],[Fuel Used (in liters)]])</f>
        <v>0</v>
      </c>
    </row>
    <row r="4914" spans="2:13">
      <c r="B4914">
        <f>IF(ISBLANK(Table1[[#This Row],[Date]]), ,MONTH(Table1[[#This Row],[Date]]))</f>
        <v>0</v>
      </c>
      <c r="K4914" s="19">
        <f>Table1[[#This Row],[Final Meter Reading (km) ]]-Table1[[#This Row],[Initial Meter Reading (km) ]]</f>
        <v>0</v>
      </c>
      <c r="M4914" s="174">
        <f>IF(ISBLANK(Table1[[#This Row],[Fuel Used (in liters)]]),,Table1[[#This Row],[Distance Travelled (km)]]/Table1[[#This Row],[Fuel Used (in liters)]])</f>
        <v>0</v>
      </c>
    </row>
    <row r="4915" spans="2:13">
      <c r="B4915">
        <f>IF(ISBLANK(Table1[[#This Row],[Date]]), ,MONTH(Table1[[#This Row],[Date]]))</f>
        <v>0</v>
      </c>
      <c r="K4915" s="19">
        <f>Table1[[#This Row],[Final Meter Reading (km) ]]-Table1[[#This Row],[Initial Meter Reading (km) ]]</f>
        <v>0</v>
      </c>
      <c r="M4915" s="174">
        <f>IF(ISBLANK(Table1[[#This Row],[Fuel Used (in liters)]]),,Table1[[#This Row],[Distance Travelled (km)]]/Table1[[#This Row],[Fuel Used (in liters)]])</f>
        <v>0</v>
      </c>
    </row>
    <row r="4916" spans="2:13">
      <c r="B4916">
        <f>IF(ISBLANK(Table1[[#This Row],[Date]]), ,MONTH(Table1[[#This Row],[Date]]))</f>
        <v>0</v>
      </c>
      <c r="K4916" s="19">
        <f>Table1[[#This Row],[Final Meter Reading (km) ]]-Table1[[#This Row],[Initial Meter Reading (km) ]]</f>
        <v>0</v>
      </c>
      <c r="M4916" s="174">
        <f>IF(ISBLANK(Table1[[#This Row],[Fuel Used (in liters)]]),,Table1[[#This Row],[Distance Travelled (km)]]/Table1[[#This Row],[Fuel Used (in liters)]])</f>
        <v>0</v>
      </c>
    </row>
    <row r="4917" spans="2:13">
      <c r="B4917">
        <f>IF(ISBLANK(Table1[[#This Row],[Date]]), ,MONTH(Table1[[#This Row],[Date]]))</f>
        <v>0</v>
      </c>
      <c r="K4917" s="19">
        <f>Table1[[#This Row],[Final Meter Reading (km) ]]-Table1[[#This Row],[Initial Meter Reading (km) ]]</f>
        <v>0</v>
      </c>
      <c r="M4917" s="174">
        <f>IF(ISBLANK(Table1[[#This Row],[Fuel Used (in liters)]]),,Table1[[#This Row],[Distance Travelled (km)]]/Table1[[#This Row],[Fuel Used (in liters)]])</f>
        <v>0</v>
      </c>
    </row>
    <row r="4918" spans="2:13">
      <c r="B4918">
        <f>IF(ISBLANK(Table1[[#This Row],[Date]]), ,MONTH(Table1[[#This Row],[Date]]))</f>
        <v>0</v>
      </c>
      <c r="K4918" s="19">
        <f>Table1[[#This Row],[Final Meter Reading (km) ]]-Table1[[#This Row],[Initial Meter Reading (km) ]]</f>
        <v>0</v>
      </c>
      <c r="M4918" s="174">
        <f>IF(ISBLANK(Table1[[#This Row],[Fuel Used (in liters)]]),,Table1[[#This Row],[Distance Travelled (km)]]/Table1[[#This Row],[Fuel Used (in liters)]])</f>
        <v>0</v>
      </c>
    </row>
    <row r="4919" spans="2:13">
      <c r="B4919">
        <f>IF(ISBLANK(Table1[[#This Row],[Date]]), ,MONTH(Table1[[#This Row],[Date]]))</f>
        <v>0</v>
      </c>
      <c r="K4919" s="19">
        <f>Table1[[#This Row],[Final Meter Reading (km) ]]-Table1[[#This Row],[Initial Meter Reading (km) ]]</f>
        <v>0</v>
      </c>
      <c r="M4919" s="174">
        <f>IF(ISBLANK(Table1[[#This Row],[Fuel Used (in liters)]]),,Table1[[#This Row],[Distance Travelled (km)]]/Table1[[#This Row],[Fuel Used (in liters)]])</f>
        <v>0</v>
      </c>
    </row>
    <row r="4920" spans="2:13">
      <c r="B4920">
        <f>IF(ISBLANK(Table1[[#This Row],[Date]]), ,MONTH(Table1[[#This Row],[Date]]))</f>
        <v>0</v>
      </c>
      <c r="K4920" s="19">
        <f>Table1[[#This Row],[Final Meter Reading (km) ]]-Table1[[#This Row],[Initial Meter Reading (km) ]]</f>
        <v>0</v>
      </c>
      <c r="M4920" s="174">
        <f>IF(ISBLANK(Table1[[#This Row],[Fuel Used (in liters)]]),,Table1[[#This Row],[Distance Travelled (km)]]/Table1[[#This Row],[Fuel Used (in liters)]])</f>
        <v>0</v>
      </c>
    </row>
    <row r="4921" spans="2:13">
      <c r="B4921">
        <f>IF(ISBLANK(Table1[[#This Row],[Date]]), ,MONTH(Table1[[#This Row],[Date]]))</f>
        <v>0</v>
      </c>
      <c r="K4921" s="19">
        <f>Table1[[#This Row],[Final Meter Reading (km) ]]-Table1[[#This Row],[Initial Meter Reading (km) ]]</f>
        <v>0</v>
      </c>
      <c r="M4921" s="174">
        <f>IF(ISBLANK(Table1[[#This Row],[Fuel Used (in liters)]]),,Table1[[#This Row],[Distance Travelled (km)]]/Table1[[#This Row],[Fuel Used (in liters)]])</f>
        <v>0</v>
      </c>
    </row>
    <row r="4922" spans="2:13">
      <c r="B4922">
        <f>IF(ISBLANK(Table1[[#This Row],[Date]]), ,MONTH(Table1[[#This Row],[Date]]))</f>
        <v>0</v>
      </c>
      <c r="K4922" s="19">
        <f>Table1[[#This Row],[Final Meter Reading (km) ]]-Table1[[#This Row],[Initial Meter Reading (km) ]]</f>
        <v>0</v>
      </c>
      <c r="M4922" s="174">
        <f>IF(ISBLANK(Table1[[#This Row],[Fuel Used (in liters)]]),,Table1[[#This Row],[Distance Travelled (km)]]/Table1[[#This Row],[Fuel Used (in liters)]])</f>
        <v>0</v>
      </c>
    </row>
    <row r="4923" spans="2:13">
      <c r="B4923">
        <f>IF(ISBLANK(Table1[[#This Row],[Date]]), ,MONTH(Table1[[#This Row],[Date]]))</f>
        <v>0</v>
      </c>
      <c r="K4923" s="19">
        <f>Table1[[#This Row],[Final Meter Reading (km) ]]-Table1[[#This Row],[Initial Meter Reading (km) ]]</f>
        <v>0</v>
      </c>
      <c r="M4923" s="174">
        <f>IF(ISBLANK(Table1[[#This Row],[Fuel Used (in liters)]]),,Table1[[#This Row],[Distance Travelled (km)]]/Table1[[#This Row],[Fuel Used (in liters)]])</f>
        <v>0</v>
      </c>
    </row>
    <row r="4924" spans="2:13">
      <c r="B4924">
        <f>IF(ISBLANK(Table1[[#This Row],[Date]]), ,MONTH(Table1[[#This Row],[Date]]))</f>
        <v>0</v>
      </c>
      <c r="K4924" s="19">
        <f>Table1[[#This Row],[Final Meter Reading (km) ]]-Table1[[#This Row],[Initial Meter Reading (km) ]]</f>
        <v>0</v>
      </c>
      <c r="M4924" s="174">
        <f>IF(ISBLANK(Table1[[#This Row],[Fuel Used (in liters)]]),,Table1[[#This Row],[Distance Travelled (km)]]/Table1[[#This Row],[Fuel Used (in liters)]])</f>
        <v>0</v>
      </c>
    </row>
    <row r="4925" spans="2:13">
      <c r="B4925">
        <f>IF(ISBLANK(Table1[[#This Row],[Date]]), ,MONTH(Table1[[#This Row],[Date]]))</f>
        <v>0</v>
      </c>
      <c r="K4925" s="19">
        <f>Table1[[#This Row],[Final Meter Reading (km) ]]-Table1[[#This Row],[Initial Meter Reading (km) ]]</f>
        <v>0</v>
      </c>
      <c r="M4925" s="174">
        <f>IF(ISBLANK(Table1[[#This Row],[Fuel Used (in liters)]]),,Table1[[#This Row],[Distance Travelled (km)]]/Table1[[#This Row],[Fuel Used (in liters)]])</f>
        <v>0</v>
      </c>
    </row>
    <row r="4926" spans="2:13">
      <c r="B4926">
        <f>IF(ISBLANK(Table1[[#This Row],[Date]]), ,MONTH(Table1[[#This Row],[Date]]))</f>
        <v>0</v>
      </c>
      <c r="K4926" s="19">
        <f>Table1[[#This Row],[Final Meter Reading (km) ]]-Table1[[#This Row],[Initial Meter Reading (km) ]]</f>
        <v>0</v>
      </c>
      <c r="M4926" s="174">
        <f>IF(ISBLANK(Table1[[#This Row],[Fuel Used (in liters)]]),,Table1[[#This Row],[Distance Travelled (km)]]/Table1[[#This Row],[Fuel Used (in liters)]])</f>
        <v>0</v>
      </c>
    </row>
    <row r="4927" spans="2:13">
      <c r="B4927">
        <f>IF(ISBLANK(Table1[[#This Row],[Date]]), ,MONTH(Table1[[#This Row],[Date]]))</f>
        <v>0</v>
      </c>
      <c r="K4927" s="19">
        <f>Table1[[#This Row],[Final Meter Reading (km) ]]-Table1[[#This Row],[Initial Meter Reading (km) ]]</f>
        <v>0</v>
      </c>
      <c r="M4927" s="174">
        <f>IF(ISBLANK(Table1[[#This Row],[Fuel Used (in liters)]]),,Table1[[#This Row],[Distance Travelled (km)]]/Table1[[#This Row],[Fuel Used (in liters)]])</f>
        <v>0</v>
      </c>
    </row>
    <row r="4928" spans="2:13">
      <c r="B4928">
        <f>IF(ISBLANK(Table1[[#This Row],[Date]]), ,MONTH(Table1[[#This Row],[Date]]))</f>
        <v>0</v>
      </c>
      <c r="K4928" s="19">
        <f>Table1[[#This Row],[Final Meter Reading (km) ]]-Table1[[#This Row],[Initial Meter Reading (km) ]]</f>
        <v>0</v>
      </c>
      <c r="M4928" s="174">
        <f>IF(ISBLANK(Table1[[#This Row],[Fuel Used (in liters)]]),,Table1[[#This Row],[Distance Travelled (km)]]/Table1[[#This Row],[Fuel Used (in liters)]])</f>
        <v>0</v>
      </c>
    </row>
    <row r="4929" spans="2:13">
      <c r="B4929">
        <f>IF(ISBLANK(Table1[[#This Row],[Date]]), ,MONTH(Table1[[#This Row],[Date]]))</f>
        <v>0</v>
      </c>
      <c r="K4929" s="19">
        <f>Table1[[#This Row],[Final Meter Reading (km) ]]-Table1[[#This Row],[Initial Meter Reading (km) ]]</f>
        <v>0</v>
      </c>
      <c r="M4929" s="174">
        <f>IF(ISBLANK(Table1[[#This Row],[Fuel Used (in liters)]]),,Table1[[#This Row],[Distance Travelled (km)]]/Table1[[#This Row],[Fuel Used (in liters)]])</f>
        <v>0</v>
      </c>
    </row>
    <row r="4930" spans="2:13">
      <c r="B4930">
        <f>IF(ISBLANK(Table1[[#This Row],[Date]]), ,MONTH(Table1[[#This Row],[Date]]))</f>
        <v>0</v>
      </c>
      <c r="K4930" s="19">
        <f>Table1[[#This Row],[Final Meter Reading (km) ]]-Table1[[#This Row],[Initial Meter Reading (km) ]]</f>
        <v>0</v>
      </c>
      <c r="M4930" s="174">
        <f>IF(ISBLANK(Table1[[#This Row],[Fuel Used (in liters)]]),,Table1[[#This Row],[Distance Travelled (km)]]/Table1[[#This Row],[Fuel Used (in liters)]])</f>
        <v>0</v>
      </c>
    </row>
    <row r="4931" spans="2:13">
      <c r="B4931">
        <f>IF(ISBLANK(Table1[[#This Row],[Date]]), ,MONTH(Table1[[#This Row],[Date]]))</f>
        <v>0</v>
      </c>
      <c r="K4931" s="19">
        <f>Table1[[#This Row],[Final Meter Reading (km) ]]-Table1[[#This Row],[Initial Meter Reading (km) ]]</f>
        <v>0</v>
      </c>
      <c r="M4931" s="174">
        <f>IF(ISBLANK(Table1[[#This Row],[Fuel Used (in liters)]]),,Table1[[#This Row],[Distance Travelled (km)]]/Table1[[#This Row],[Fuel Used (in liters)]])</f>
        <v>0</v>
      </c>
    </row>
    <row r="4932" spans="2:13">
      <c r="B4932">
        <f>IF(ISBLANK(Table1[[#This Row],[Date]]), ,MONTH(Table1[[#This Row],[Date]]))</f>
        <v>0</v>
      </c>
      <c r="K4932" s="19">
        <f>Table1[[#This Row],[Final Meter Reading (km) ]]-Table1[[#This Row],[Initial Meter Reading (km) ]]</f>
        <v>0</v>
      </c>
      <c r="M4932" s="174">
        <f>IF(ISBLANK(Table1[[#This Row],[Fuel Used (in liters)]]),,Table1[[#This Row],[Distance Travelled (km)]]/Table1[[#This Row],[Fuel Used (in liters)]])</f>
        <v>0</v>
      </c>
    </row>
    <row r="4933" spans="2:13">
      <c r="B4933">
        <f>IF(ISBLANK(Table1[[#This Row],[Date]]), ,MONTH(Table1[[#This Row],[Date]]))</f>
        <v>0</v>
      </c>
      <c r="K4933" s="19">
        <f>Table1[[#This Row],[Final Meter Reading (km) ]]-Table1[[#This Row],[Initial Meter Reading (km) ]]</f>
        <v>0</v>
      </c>
      <c r="M4933" s="174">
        <f>IF(ISBLANK(Table1[[#This Row],[Fuel Used (in liters)]]),,Table1[[#This Row],[Distance Travelled (km)]]/Table1[[#This Row],[Fuel Used (in liters)]])</f>
        <v>0</v>
      </c>
    </row>
    <row r="4934" spans="2:13">
      <c r="B4934">
        <f>IF(ISBLANK(Table1[[#This Row],[Date]]), ,MONTH(Table1[[#This Row],[Date]]))</f>
        <v>0</v>
      </c>
      <c r="K4934" s="19">
        <f>Table1[[#This Row],[Final Meter Reading (km) ]]-Table1[[#This Row],[Initial Meter Reading (km) ]]</f>
        <v>0</v>
      </c>
      <c r="M4934" s="174">
        <f>IF(ISBLANK(Table1[[#This Row],[Fuel Used (in liters)]]),,Table1[[#This Row],[Distance Travelled (km)]]/Table1[[#This Row],[Fuel Used (in liters)]])</f>
        <v>0</v>
      </c>
    </row>
    <row r="4935" spans="2:13">
      <c r="B4935">
        <f>IF(ISBLANK(Table1[[#This Row],[Date]]), ,MONTH(Table1[[#This Row],[Date]]))</f>
        <v>0</v>
      </c>
      <c r="K4935" s="19">
        <f>Table1[[#This Row],[Final Meter Reading (km) ]]-Table1[[#This Row],[Initial Meter Reading (km) ]]</f>
        <v>0</v>
      </c>
      <c r="M4935" s="174">
        <f>IF(ISBLANK(Table1[[#This Row],[Fuel Used (in liters)]]),,Table1[[#This Row],[Distance Travelled (km)]]/Table1[[#This Row],[Fuel Used (in liters)]])</f>
        <v>0</v>
      </c>
    </row>
    <row r="4936" spans="2:13">
      <c r="B4936">
        <f>IF(ISBLANK(Table1[[#This Row],[Date]]), ,MONTH(Table1[[#This Row],[Date]]))</f>
        <v>0</v>
      </c>
      <c r="K4936" s="19">
        <f>Table1[[#This Row],[Final Meter Reading (km) ]]-Table1[[#This Row],[Initial Meter Reading (km) ]]</f>
        <v>0</v>
      </c>
      <c r="M4936" s="174">
        <f>IF(ISBLANK(Table1[[#This Row],[Fuel Used (in liters)]]),,Table1[[#This Row],[Distance Travelled (km)]]/Table1[[#This Row],[Fuel Used (in liters)]])</f>
        <v>0</v>
      </c>
    </row>
    <row r="4937" spans="2:13">
      <c r="B4937">
        <f>IF(ISBLANK(Table1[[#This Row],[Date]]), ,MONTH(Table1[[#This Row],[Date]]))</f>
        <v>0</v>
      </c>
      <c r="K4937" s="19">
        <f>Table1[[#This Row],[Final Meter Reading (km) ]]-Table1[[#This Row],[Initial Meter Reading (km) ]]</f>
        <v>0</v>
      </c>
      <c r="M4937" s="174">
        <f>IF(ISBLANK(Table1[[#This Row],[Fuel Used (in liters)]]),,Table1[[#This Row],[Distance Travelled (km)]]/Table1[[#This Row],[Fuel Used (in liters)]])</f>
        <v>0</v>
      </c>
    </row>
    <row r="4938" spans="2:13">
      <c r="B4938">
        <f>IF(ISBLANK(Table1[[#This Row],[Date]]), ,MONTH(Table1[[#This Row],[Date]]))</f>
        <v>0</v>
      </c>
      <c r="K4938" s="19">
        <f>Table1[[#This Row],[Final Meter Reading (km) ]]-Table1[[#This Row],[Initial Meter Reading (km) ]]</f>
        <v>0</v>
      </c>
      <c r="M4938" s="174">
        <f>IF(ISBLANK(Table1[[#This Row],[Fuel Used (in liters)]]),,Table1[[#This Row],[Distance Travelled (km)]]/Table1[[#This Row],[Fuel Used (in liters)]])</f>
        <v>0</v>
      </c>
    </row>
    <row r="4939" spans="2:13">
      <c r="B4939">
        <f>IF(ISBLANK(Table1[[#This Row],[Date]]), ,MONTH(Table1[[#This Row],[Date]]))</f>
        <v>0</v>
      </c>
      <c r="K4939" s="19">
        <f>Table1[[#This Row],[Final Meter Reading (km) ]]-Table1[[#This Row],[Initial Meter Reading (km) ]]</f>
        <v>0</v>
      </c>
      <c r="M4939" s="174">
        <f>IF(ISBLANK(Table1[[#This Row],[Fuel Used (in liters)]]),,Table1[[#This Row],[Distance Travelled (km)]]/Table1[[#This Row],[Fuel Used (in liters)]])</f>
        <v>0</v>
      </c>
    </row>
    <row r="4940" spans="2:13">
      <c r="B4940">
        <f>IF(ISBLANK(Table1[[#This Row],[Date]]), ,MONTH(Table1[[#This Row],[Date]]))</f>
        <v>0</v>
      </c>
      <c r="K4940" s="19">
        <f>Table1[[#This Row],[Final Meter Reading (km) ]]-Table1[[#This Row],[Initial Meter Reading (km) ]]</f>
        <v>0</v>
      </c>
      <c r="M4940" s="174">
        <f>IF(ISBLANK(Table1[[#This Row],[Fuel Used (in liters)]]),,Table1[[#This Row],[Distance Travelled (km)]]/Table1[[#This Row],[Fuel Used (in liters)]])</f>
        <v>0</v>
      </c>
    </row>
    <row r="4941" spans="2:13">
      <c r="B4941">
        <f>IF(ISBLANK(Table1[[#This Row],[Date]]), ,MONTH(Table1[[#This Row],[Date]]))</f>
        <v>0</v>
      </c>
      <c r="K4941" s="19">
        <f>Table1[[#This Row],[Final Meter Reading (km) ]]-Table1[[#This Row],[Initial Meter Reading (km) ]]</f>
        <v>0</v>
      </c>
      <c r="M4941" s="174">
        <f>IF(ISBLANK(Table1[[#This Row],[Fuel Used (in liters)]]),,Table1[[#This Row],[Distance Travelled (km)]]/Table1[[#This Row],[Fuel Used (in liters)]])</f>
        <v>0</v>
      </c>
    </row>
    <row r="4942" spans="2:13">
      <c r="B4942">
        <f>IF(ISBLANK(Table1[[#This Row],[Date]]), ,MONTH(Table1[[#This Row],[Date]]))</f>
        <v>0</v>
      </c>
      <c r="K4942" s="19">
        <f>Table1[[#This Row],[Final Meter Reading (km) ]]-Table1[[#This Row],[Initial Meter Reading (km) ]]</f>
        <v>0</v>
      </c>
      <c r="M4942" s="174">
        <f>IF(ISBLANK(Table1[[#This Row],[Fuel Used (in liters)]]),,Table1[[#This Row],[Distance Travelled (km)]]/Table1[[#This Row],[Fuel Used (in liters)]])</f>
        <v>0</v>
      </c>
    </row>
    <row r="4943" spans="2:13">
      <c r="B4943">
        <f>IF(ISBLANK(Table1[[#This Row],[Date]]), ,MONTH(Table1[[#This Row],[Date]]))</f>
        <v>0</v>
      </c>
      <c r="K4943" s="19">
        <f>Table1[[#This Row],[Final Meter Reading (km) ]]-Table1[[#This Row],[Initial Meter Reading (km) ]]</f>
        <v>0</v>
      </c>
      <c r="M4943" s="174">
        <f>IF(ISBLANK(Table1[[#This Row],[Fuel Used (in liters)]]),,Table1[[#This Row],[Distance Travelled (km)]]/Table1[[#This Row],[Fuel Used (in liters)]])</f>
        <v>0</v>
      </c>
    </row>
    <row r="4944" spans="2:13">
      <c r="B4944">
        <f>IF(ISBLANK(Table1[[#This Row],[Date]]), ,MONTH(Table1[[#This Row],[Date]]))</f>
        <v>0</v>
      </c>
      <c r="K4944" s="19">
        <f>Table1[[#This Row],[Final Meter Reading (km) ]]-Table1[[#This Row],[Initial Meter Reading (km) ]]</f>
        <v>0</v>
      </c>
      <c r="M4944" s="174">
        <f>IF(ISBLANK(Table1[[#This Row],[Fuel Used (in liters)]]),,Table1[[#This Row],[Distance Travelled (km)]]/Table1[[#This Row],[Fuel Used (in liters)]])</f>
        <v>0</v>
      </c>
    </row>
    <row r="4945" spans="2:13">
      <c r="B4945">
        <f>IF(ISBLANK(Table1[[#This Row],[Date]]), ,MONTH(Table1[[#This Row],[Date]]))</f>
        <v>0</v>
      </c>
      <c r="K4945" s="19">
        <f>Table1[[#This Row],[Final Meter Reading (km) ]]-Table1[[#This Row],[Initial Meter Reading (km) ]]</f>
        <v>0</v>
      </c>
      <c r="M4945" s="174">
        <f>IF(ISBLANK(Table1[[#This Row],[Fuel Used (in liters)]]),,Table1[[#This Row],[Distance Travelled (km)]]/Table1[[#This Row],[Fuel Used (in liters)]])</f>
        <v>0</v>
      </c>
    </row>
    <row r="4946" spans="2:13">
      <c r="B4946">
        <f>IF(ISBLANK(Table1[[#This Row],[Date]]), ,MONTH(Table1[[#This Row],[Date]]))</f>
        <v>0</v>
      </c>
      <c r="K4946" s="19">
        <f>Table1[[#This Row],[Final Meter Reading (km) ]]-Table1[[#This Row],[Initial Meter Reading (km) ]]</f>
        <v>0</v>
      </c>
      <c r="M4946" s="174">
        <f>IF(ISBLANK(Table1[[#This Row],[Fuel Used (in liters)]]),,Table1[[#This Row],[Distance Travelled (km)]]/Table1[[#This Row],[Fuel Used (in liters)]])</f>
        <v>0</v>
      </c>
    </row>
    <row r="4947" spans="2:13">
      <c r="B4947">
        <f>IF(ISBLANK(Table1[[#This Row],[Date]]), ,MONTH(Table1[[#This Row],[Date]]))</f>
        <v>0</v>
      </c>
      <c r="K4947" s="19">
        <f>Table1[[#This Row],[Final Meter Reading (km) ]]-Table1[[#This Row],[Initial Meter Reading (km) ]]</f>
        <v>0</v>
      </c>
      <c r="M4947" s="174">
        <f>IF(ISBLANK(Table1[[#This Row],[Fuel Used (in liters)]]),,Table1[[#This Row],[Distance Travelled (km)]]/Table1[[#This Row],[Fuel Used (in liters)]])</f>
        <v>0</v>
      </c>
    </row>
    <row r="4948" spans="2:13">
      <c r="B4948">
        <f>IF(ISBLANK(Table1[[#This Row],[Date]]), ,MONTH(Table1[[#This Row],[Date]]))</f>
        <v>0</v>
      </c>
      <c r="K4948" s="19">
        <f>Table1[[#This Row],[Final Meter Reading (km) ]]-Table1[[#This Row],[Initial Meter Reading (km) ]]</f>
        <v>0</v>
      </c>
      <c r="M4948" s="174">
        <f>IF(ISBLANK(Table1[[#This Row],[Fuel Used (in liters)]]),,Table1[[#This Row],[Distance Travelled (km)]]/Table1[[#This Row],[Fuel Used (in liters)]])</f>
        <v>0</v>
      </c>
    </row>
    <row r="4949" spans="2:13">
      <c r="B4949">
        <f>IF(ISBLANK(Table1[[#This Row],[Date]]), ,MONTH(Table1[[#This Row],[Date]]))</f>
        <v>0</v>
      </c>
      <c r="K4949" s="19">
        <f>Table1[[#This Row],[Final Meter Reading (km) ]]-Table1[[#This Row],[Initial Meter Reading (km) ]]</f>
        <v>0</v>
      </c>
      <c r="M4949" s="174">
        <f>IF(ISBLANK(Table1[[#This Row],[Fuel Used (in liters)]]),,Table1[[#This Row],[Distance Travelled (km)]]/Table1[[#This Row],[Fuel Used (in liters)]])</f>
        <v>0</v>
      </c>
    </row>
    <row r="4950" spans="2:13">
      <c r="B4950">
        <f>IF(ISBLANK(Table1[[#This Row],[Date]]), ,MONTH(Table1[[#This Row],[Date]]))</f>
        <v>0</v>
      </c>
      <c r="K4950" s="19">
        <f>Table1[[#This Row],[Final Meter Reading (km) ]]-Table1[[#This Row],[Initial Meter Reading (km) ]]</f>
        <v>0</v>
      </c>
      <c r="M4950" s="174">
        <f>IF(ISBLANK(Table1[[#This Row],[Fuel Used (in liters)]]),,Table1[[#This Row],[Distance Travelled (km)]]/Table1[[#This Row],[Fuel Used (in liters)]])</f>
        <v>0</v>
      </c>
    </row>
    <row r="4951" spans="2:13">
      <c r="B4951">
        <f>IF(ISBLANK(Table1[[#This Row],[Date]]), ,MONTH(Table1[[#This Row],[Date]]))</f>
        <v>0</v>
      </c>
      <c r="K4951" s="19">
        <f>Table1[[#This Row],[Final Meter Reading (km) ]]-Table1[[#This Row],[Initial Meter Reading (km) ]]</f>
        <v>0</v>
      </c>
      <c r="M4951" s="174">
        <f>IF(ISBLANK(Table1[[#This Row],[Fuel Used (in liters)]]),,Table1[[#This Row],[Distance Travelled (km)]]/Table1[[#This Row],[Fuel Used (in liters)]])</f>
        <v>0</v>
      </c>
    </row>
    <row r="4952" spans="2:13">
      <c r="B4952">
        <f>IF(ISBLANK(Table1[[#This Row],[Date]]), ,MONTH(Table1[[#This Row],[Date]]))</f>
        <v>0</v>
      </c>
      <c r="K4952" s="19">
        <f>Table1[[#This Row],[Final Meter Reading (km) ]]-Table1[[#This Row],[Initial Meter Reading (km) ]]</f>
        <v>0</v>
      </c>
      <c r="M4952" s="174">
        <f>IF(ISBLANK(Table1[[#This Row],[Fuel Used (in liters)]]),,Table1[[#This Row],[Distance Travelled (km)]]/Table1[[#This Row],[Fuel Used (in liters)]])</f>
        <v>0</v>
      </c>
    </row>
    <row r="4953" spans="2:13">
      <c r="B4953">
        <f>IF(ISBLANK(Table1[[#This Row],[Date]]), ,MONTH(Table1[[#This Row],[Date]]))</f>
        <v>0</v>
      </c>
      <c r="K4953" s="19">
        <f>Table1[[#This Row],[Final Meter Reading (km) ]]-Table1[[#This Row],[Initial Meter Reading (km) ]]</f>
        <v>0</v>
      </c>
      <c r="M4953" s="174">
        <f>IF(ISBLANK(Table1[[#This Row],[Fuel Used (in liters)]]),,Table1[[#This Row],[Distance Travelled (km)]]/Table1[[#This Row],[Fuel Used (in liters)]])</f>
        <v>0</v>
      </c>
    </row>
    <row r="4954" spans="2:13">
      <c r="B4954">
        <f>IF(ISBLANK(Table1[[#This Row],[Date]]), ,MONTH(Table1[[#This Row],[Date]]))</f>
        <v>0</v>
      </c>
      <c r="K4954" s="19">
        <f>Table1[[#This Row],[Final Meter Reading (km) ]]-Table1[[#This Row],[Initial Meter Reading (km) ]]</f>
        <v>0</v>
      </c>
      <c r="M4954" s="174">
        <f>IF(ISBLANK(Table1[[#This Row],[Fuel Used (in liters)]]),,Table1[[#This Row],[Distance Travelled (km)]]/Table1[[#This Row],[Fuel Used (in liters)]])</f>
        <v>0</v>
      </c>
    </row>
    <row r="4955" spans="2:13">
      <c r="B4955">
        <f>IF(ISBLANK(Table1[[#This Row],[Date]]), ,MONTH(Table1[[#This Row],[Date]]))</f>
        <v>0</v>
      </c>
      <c r="K4955" s="19">
        <f>Table1[[#This Row],[Final Meter Reading (km) ]]-Table1[[#This Row],[Initial Meter Reading (km) ]]</f>
        <v>0</v>
      </c>
      <c r="M4955" s="174">
        <f>IF(ISBLANK(Table1[[#This Row],[Fuel Used (in liters)]]),,Table1[[#This Row],[Distance Travelled (km)]]/Table1[[#This Row],[Fuel Used (in liters)]])</f>
        <v>0</v>
      </c>
    </row>
    <row r="4956" spans="2:13">
      <c r="B4956">
        <f>IF(ISBLANK(Table1[[#This Row],[Date]]), ,MONTH(Table1[[#This Row],[Date]]))</f>
        <v>0</v>
      </c>
      <c r="K4956" s="19">
        <f>Table1[[#This Row],[Final Meter Reading (km) ]]-Table1[[#This Row],[Initial Meter Reading (km) ]]</f>
        <v>0</v>
      </c>
      <c r="M4956" s="174">
        <f>IF(ISBLANK(Table1[[#This Row],[Fuel Used (in liters)]]),,Table1[[#This Row],[Distance Travelled (km)]]/Table1[[#This Row],[Fuel Used (in liters)]])</f>
        <v>0</v>
      </c>
    </row>
    <row r="4957" spans="2:13">
      <c r="B4957">
        <f>IF(ISBLANK(Table1[[#This Row],[Date]]), ,MONTH(Table1[[#This Row],[Date]]))</f>
        <v>0</v>
      </c>
      <c r="K4957" s="19">
        <f>Table1[[#This Row],[Final Meter Reading (km) ]]-Table1[[#This Row],[Initial Meter Reading (km) ]]</f>
        <v>0</v>
      </c>
      <c r="M4957" s="174">
        <f>IF(ISBLANK(Table1[[#This Row],[Fuel Used (in liters)]]),,Table1[[#This Row],[Distance Travelled (km)]]/Table1[[#This Row],[Fuel Used (in liters)]])</f>
        <v>0</v>
      </c>
    </row>
    <row r="4958" spans="2:13">
      <c r="B4958">
        <f>IF(ISBLANK(Table1[[#This Row],[Date]]), ,MONTH(Table1[[#This Row],[Date]]))</f>
        <v>0</v>
      </c>
      <c r="K4958" s="19">
        <f>Table1[[#This Row],[Final Meter Reading (km) ]]-Table1[[#This Row],[Initial Meter Reading (km) ]]</f>
        <v>0</v>
      </c>
      <c r="M4958" s="174">
        <f>IF(ISBLANK(Table1[[#This Row],[Fuel Used (in liters)]]),,Table1[[#This Row],[Distance Travelled (km)]]/Table1[[#This Row],[Fuel Used (in liters)]])</f>
        <v>0</v>
      </c>
    </row>
    <row r="4959" spans="2:13">
      <c r="B4959">
        <f>IF(ISBLANK(Table1[[#This Row],[Date]]), ,MONTH(Table1[[#This Row],[Date]]))</f>
        <v>0</v>
      </c>
      <c r="K4959" s="19">
        <f>Table1[[#This Row],[Final Meter Reading (km) ]]-Table1[[#This Row],[Initial Meter Reading (km) ]]</f>
        <v>0</v>
      </c>
      <c r="M4959" s="174">
        <f>IF(ISBLANK(Table1[[#This Row],[Fuel Used (in liters)]]),,Table1[[#This Row],[Distance Travelled (km)]]/Table1[[#This Row],[Fuel Used (in liters)]])</f>
        <v>0</v>
      </c>
    </row>
    <row r="4960" spans="2:13">
      <c r="B4960">
        <f>IF(ISBLANK(Table1[[#This Row],[Date]]), ,MONTH(Table1[[#This Row],[Date]]))</f>
        <v>0</v>
      </c>
      <c r="K4960" s="19">
        <f>Table1[[#This Row],[Final Meter Reading (km) ]]-Table1[[#This Row],[Initial Meter Reading (km) ]]</f>
        <v>0</v>
      </c>
      <c r="M4960" s="174">
        <f>IF(ISBLANK(Table1[[#This Row],[Fuel Used (in liters)]]),,Table1[[#This Row],[Distance Travelled (km)]]/Table1[[#This Row],[Fuel Used (in liters)]])</f>
        <v>0</v>
      </c>
    </row>
    <row r="4961" spans="2:13">
      <c r="B4961">
        <f>IF(ISBLANK(Table1[[#This Row],[Date]]), ,MONTH(Table1[[#This Row],[Date]]))</f>
        <v>0</v>
      </c>
      <c r="K4961" s="19">
        <f>Table1[[#This Row],[Final Meter Reading (km) ]]-Table1[[#This Row],[Initial Meter Reading (km) ]]</f>
        <v>0</v>
      </c>
      <c r="M4961" s="174">
        <f>IF(ISBLANK(Table1[[#This Row],[Fuel Used (in liters)]]),,Table1[[#This Row],[Distance Travelled (km)]]/Table1[[#This Row],[Fuel Used (in liters)]])</f>
        <v>0</v>
      </c>
    </row>
    <row r="4962" spans="2:13">
      <c r="B4962">
        <f>IF(ISBLANK(Table1[[#This Row],[Date]]), ,MONTH(Table1[[#This Row],[Date]]))</f>
        <v>0</v>
      </c>
      <c r="K4962" s="19">
        <f>Table1[[#This Row],[Final Meter Reading (km) ]]-Table1[[#This Row],[Initial Meter Reading (km) ]]</f>
        <v>0</v>
      </c>
      <c r="M4962" s="174">
        <f>IF(ISBLANK(Table1[[#This Row],[Fuel Used (in liters)]]),,Table1[[#This Row],[Distance Travelled (km)]]/Table1[[#This Row],[Fuel Used (in liters)]])</f>
        <v>0</v>
      </c>
    </row>
    <row r="4963" spans="2:13">
      <c r="B4963">
        <f>IF(ISBLANK(Table1[[#This Row],[Date]]), ,MONTH(Table1[[#This Row],[Date]]))</f>
        <v>0</v>
      </c>
      <c r="K4963" s="19">
        <f>Table1[[#This Row],[Final Meter Reading (km) ]]-Table1[[#This Row],[Initial Meter Reading (km) ]]</f>
        <v>0</v>
      </c>
      <c r="M4963" s="174">
        <f>IF(ISBLANK(Table1[[#This Row],[Fuel Used (in liters)]]),,Table1[[#This Row],[Distance Travelled (km)]]/Table1[[#This Row],[Fuel Used (in liters)]])</f>
        <v>0</v>
      </c>
    </row>
    <row r="4964" spans="2:13">
      <c r="B4964">
        <f>IF(ISBLANK(Table1[[#This Row],[Date]]), ,MONTH(Table1[[#This Row],[Date]]))</f>
        <v>0</v>
      </c>
      <c r="K4964" s="19">
        <f>Table1[[#This Row],[Final Meter Reading (km) ]]-Table1[[#This Row],[Initial Meter Reading (km) ]]</f>
        <v>0</v>
      </c>
      <c r="M4964" s="174">
        <f>IF(ISBLANK(Table1[[#This Row],[Fuel Used (in liters)]]),,Table1[[#This Row],[Distance Travelled (km)]]/Table1[[#This Row],[Fuel Used (in liters)]])</f>
        <v>0</v>
      </c>
    </row>
    <row r="4965" spans="2:13">
      <c r="B4965">
        <f>IF(ISBLANK(Table1[[#This Row],[Date]]), ,MONTH(Table1[[#This Row],[Date]]))</f>
        <v>0</v>
      </c>
      <c r="K4965" s="19">
        <f>Table1[[#This Row],[Final Meter Reading (km) ]]-Table1[[#This Row],[Initial Meter Reading (km) ]]</f>
        <v>0</v>
      </c>
      <c r="M4965" s="174">
        <f>IF(ISBLANK(Table1[[#This Row],[Fuel Used (in liters)]]),,Table1[[#This Row],[Distance Travelled (km)]]/Table1[[#This Row],[Fuel Used (in liters)]])</f>
        <v>0</v>
      </c>
    </row>
    <row r="4966" spans="2:13">
      <c r="B4966">
        <f>IF(ISBLANK(Table1[[#This Row],[Date]]), ,MONTH(Table1[[#This Row],[Date]]))</f>
        <v>0</v>
      </c>
      <c r="K4966" s="19">
        <f>Table1[[#This Row],[Final Meter Reading (km) ]]-Table1[[#This Row],[Initial Meter Reading (km) ]]</f>
        <v>0</v>
      </c>
      <c r="M4966" s="174">
        <f>IF(ISBLANK(Table1[[#This Row],[Fuel Used (in liters)]]),,Table1[[#This Row],[Distance Travelled (km)]]/Table1[[#This Row],[Fuel Used (in liters)]])</f>
        <v>0</v>
      </c>
    </row>
    <row r="4967" spans="2:13">
      <c r="B4967">
        <f>IF(ISBLANK(Table1[[#This Row],[Date]]), ,MONTH(Table1[[#This Row],[Date]]))</f>
        <v>0</v>
      </c>
      <c r="K4967" s="19">
        <f>Table1[[#This Row],[Final Meter Reading (km) ]]-Table1[[#This Row],[Initial Meter Reading (km) ]]</f>
        <v>0</v>
      </c>
      <c r="M4967" s="174">
        <f>IF(ISBLANK(Table1[[#This Row],[Fuel Used (in liters)]]),,Table1[[#This Row],[Distance Travelled (km)]]/Table1[[#This Row],[Fuel Used (in liters)]])</f>
        <v>0</v>
      </c>
    </row>
    <row r="4968" spans="2:13">
      <c r="B4968">
        <f>IF(ISBLANK(Table1[[#This Row],[Date]]), ,MONTH(Table1[[#This Row],[Date]]))</f>
        <v>0</v>
      </c>
      <c r="K4968" s="19">
        <f>Table1[[#This Row],[Final Meter Reading (km) ]]-Table1[[#This Row],[Initial Meter Reading (km) ]]</f>
        <v>0</v>
      </c>
      <c r="M4968" s="174">
        <f>IF(ISBLANK(Table1[[#This Row],[Fuel Used (in liters)]]),,Table1[[#This Row],[Distance Travelled (km)]]/Table1[[#This Row],[Fuel Used (in liters)]])</f>
        <v>0</v>
      </c>
    </row>
    <row r="4969" spans="2:13">
      <c r="B4969">
        <f>IF(ISBLANK(Table1[[#This Row],[Date]]), ,MONTH(Table1[[#This Row],[Date]]))</f>
        <v>0</v>
      </c>
      <c r="K4969" s="19">
        <f>Table1[[#This Row],[Final Meter Reading (km) ]]-Table1[[#This Row],[Initial Meter Reading (km) ]]</f>
        <v>0</v>
      </c>
      <c r="M4969" s="174">
        <f>IF(ISBLANK(Table1[[#This Row],[Fuel Used (in liters)]]),,Table1[[#This Row],[Distance Travelled (km)]]/Table1[[#This Row],[Fuel Used (in liters)]])</f>
        <v>0</v>
      </c>
    </row>
    <row r="4970" spans="2:13">
      <c r="B4970">
        <f>IF(ISBLANK(Table1[[#This Row],[Date]]), ,MONTH(Table1[[#This Row],[Date]]))</f>
        <v>0</v>
      </c>
      <c r="K4970" s="19">
        <f>Table1[[#This Row],[Final Meter Reading (km) ]]-Table1[[#This Row],[Initial Meter Reading (km) ]]</f>
        <v>0</v>
      </c>
      <c r="M4970" s="174">
        <f>IF(ISBLANK(Table1[[#This Row],[Fuel Used (in liters)]]),,Table1[[#This Row],[Distance Travelled (km)]]/Table1[[#This Row],[Fuel Used (in liters)]])</f>
        <v>0</v>
      </c>
    </row>
    <row r="4971" spans="2:13">
      <c r="B4971">
        <f>IF(ISBLANK(Table1[[#This Row],[Date]]), ,MONTH(Table1[[#This Row],[Date]]))</f>
        <v>0</v>
      </c>
      <c r="K4971" s="19">
        <f>Table1[[#This Row],[Final Meter Reading (km) ]]-Table1[[#This Row],[Initial Meter Reading (km) ]]</f>
        <v>0</v>
      </c>
      <c r="M4971" s="174">
        <f>IF(ISBLANK(Table1[[#This Row],[Fuel Used (in liters)]]),,Table1[[#This Row],[Distance Travelled (km)]]/Table1[[#This Row],[Fuel Used (in liters)]])</f>
        <v>0</v>
      </c>
    </row>
    <row r="4972" spans="2:13">
      <c r="B4972">
        <f>IF(ISBLANK(Table1[[#This Row],[Date]]), ,MONTH(Table1[[#This Row],[Date]]))</f>
        <v>0</v>
      </c>
      <c r="K4972" s="19">
        <f>Table1[[#This Row],[Final Meter Reading (km) ]]-Table1[[#This Row],[Initial Meter Reading (km) ]]</f>
        <v>0</v>
      </c>
      <c r="M4972" s="174">
        <f>IF(ISBLANK(Table1[[#This Row],[Fuel Used (in liters)]]),,Table1[[#This Row],[Distance Travelled (km)]]/Table1[[#This Row],[Fuel Used (in liters)]])</f>
        <v>0</v>
      </c>
    </row>
    <row r="4973" spans="2:13">
      <c r="B4973">
        <f>IF(ISBLANK(Table1[[#This Row],[Date]]), ,MONTH(Table1[[#This Row],[Date]]))</f>
        <v>0</v>
      </c>
      <c r="K4973" s="19">
        <f>Table1[[#This Row],[Final Meter Reading (km) ]]-Table1[[#This Row],[Initial Meter Reading (km) ]]</f>
        <v>0</v>
      </c>
      <c r="M4973" s="174">
        <f>IF(ISBLANK(Table1[[#This Row],[Fuel Used (in liters)]]),,Table1[[#This Row],[Distance Travelled (km)]]/Table1[[#This Row],[Fuel Used (in liters)]])</f>
        <v>0</v>
      </c>
    </row>
    <row r="4974" spans="2:13">
      <c r="B4974">
        <f>IF(ISBLANK(Table1[[#This Row],[Date]]), ,MONTH(Table1[[#This Row],[Date]]))</f>
        <v>0</v>
      </c>
      <c r="K4974" s="19">
        <f>Table1[[#This Row],[Final Meter Reading (km) ]]-Table1[[#This Row],[Initial Meter Reading (km) ]]</f>
        <v>0</v>
      </c>
      <c r="M4974" s="174">
        <f>IF(ISBLANK(Table1[[#This Row],[Fuel Used (in liters)]]),,Table1[[#This Row],[Distance Travelled (km)]]/Table1[[#This Row],[Fuel Used (in liters)]])</f>
        <v>0</v>
      </c>
    </row>
    <row r="4975" spans="2:13">
      <c r="B4975">
        <f>IF(ISBLANK(Table1[[#This Row],[Date]]), ,MONTH(Table1[[#This Row],[Date]]))</f>
        <v>0</v>
      </c>
      <c r="K4975" s="19">
        <f>Table1[[#This Row],[Final Meter Reading (km) ]]-Table1[[#This Row],[Initial Meter Reading (km) ]]</f>
        <v>0</v>
      </c>
      <c r="M4975" s="174">
        <f>IF(ISBLANK(Table1[[#This Row],[Fuel Used (in liters)]]),,Table1[[#This Row],[Distance Travelled (km)]]/Table1[[#This Row],[Fuel Used (in liters)]])</f>
        <v>0</v>
      </c>
    </row>
    <row r="4976" spans="2:13">
      <c r="B4976">
        <f>IF(ISBLANK(Table1[[#This Row],[Date]]), ,MONTH(Table1[[#This Row],[Date]]))</f>
        <v>0</v>
      </c>
      <c r="K4976" s="19">
        <f>Table1[[#This Row],[Final Meter Reading (km) ]]-Table1[[#This Row],[Initial Meter Reading (km) ]]</f>
        <v>0</v>
      </c>
      <c r="M4976" s="174">
        <f>IF(ISBLANK(Table1[[#This Row],[Fuel Used (in liters)]]),,Table1[[#This Row],[Distance Travelled (km)]]/Table1[[#This Row],[Fuel Used (in liters)]])</f>
        <v>0</v>
      </c>
    </row>
    <row r="4977" spans="2:13">
      <c r="B4977">
        <f>IF(ISBLANK(Table1[[#This Row],[Date]]), ,MONTH(Table1[[#This Row],[Date]]))</f>
        <v>0</v>
      </c>
      <c r="K4977" s="19">
        <f>Table1[[#This Row],[Final Meter Reading (km) ]]-Table1[[#This Row],[Initial Meter Reading (km) ]]</f>
        <v>0</v>
      </c>
      <c r="M4977" s="174">
        <f>IF(ISBLANK(Table1[[#This Row],[Fuel Used (in liters)]]),,Table1[[#This Row],[Distance Travelled (km)]]/Table1[[#This Row],[Fuel Used (in liters)]])</f>
        <v>0</v>
      </c>
    </row>
    <row r="4978" spans="2:13">
      <c r="B4978">
        <f>IF(ISBLANK(Table1[[#This Row],[Date]]), ,MONTH(Table1[[#This Row],[Date]]))</f>
        <v>0</v>
      </c>
      <c r="K4978" s="19">
        <f>Table1[[#This Row],[Final Meter Reading (km) ]]-Table1[[#This Row],[Initial Meter Reading (km) ]]</f>
        <v>0</v>
      </c>
      <c r="M4978" s="174">
        <f>IF(ISBLANK(Table1[[#This Row],[Fuel Used (in liters)]]),,Table1[[#This Row],[Distance Travelled (km)]]/Table1[[#This Row],[Fuel Used (in liters)]])</f>
        <v>0</v>
      </c>
    </row>
    <row r="4979" spans="2:13">
      <c r="B4979">
        <f>IF(ISBLANK(Table1[[#This Row],[Date]]), ,MONTH(Table1[[#This Row],[Date]]))</f>
        <v>0</v>
      </c>
      <c r="K4979" s="19">
        <f>Table1[[#This Row],[Final Meter Reading (km) ]]-Table1[[#This Row],[Initial Meter Reading (km) ]]</f>
        <v>0</v>
      </c>
      <c r="M4979" s="174">
        <f>IF(ISBLANK(Table1[[#This Row],[Fuel Used (in liters)]]),,Table1[[#This Row],[Distance Travelled (km)]]/Table1[[#This Row],[Fuel Used (in liters)]])</f>
        <v>0</v>
      </c>
    </row>
    <row r="4980" spans="2:13">
      <c r="B4980">
        <f>IF(ISBLANK(Table1[[#This Row],[Date]]), ,MONTH(Table1[[#This Row],[Date]]))</f>
        <v>0</v>
      </c>
      <c r="K4980" s="19">
        <f>Table1[[#This Row],[Final Meter Reading (km) ]]-Table1[[#This Row],[Initial Meter Reading (km) ]]</f>
        <v>0</v>
      </c>
      <c r="M4980" s="174">
        <f>IF(ISBLANK(Table1[[#This Row],[Fuel Used (in liters)]]),,Table1[[#This Row],[Distance Travelled (km)]]/Table1[[#This Row],[Fuel Used (in liters)]])</f>
        <v>0</v>
      </c>
    </row>
    <row r="4981" spans="2:13">
      <c r="B4981">
        <f>IF(ISBLANK(Table1[[#This Row],[Date]]), ,MONTH(Table1[[#This Row],[Date]]))</f>
        <v>0</v>
      </c>
      <c r="K4981" s="19">
        <f>Table1[[#This Row],[Final Meter Reading (km) ]]-Table1[[#This Row],[Initial Meter Reading (km) ]]</f>
        <v>0</v>
      </c>
      <c r="M4981" s="174">
        <f>IF(ISBLANK(Table1[[#This Row],[Fuel Used (in liters)]]),,Table1[[#This Row],[Distance Travelled (km)]]/Table1[[#This Row],[Fuel Used (in liters)]])</f>
        <v>0</v>
      </c>
    </row>
    <row r="4982" spans="2:13">
      <c r="B4982">
        <f>IF(ISBLANK(Table1[[#This Row],[Date]]), ,MONTH(Table1[[#This Row],[Date]]))</f>
        <v>0</v>
      </c>
      <c r="K4982" s="19">
        <f>Table1[[#This Row],[Final Meter Reading (km) ]]-Table1[[#This Row],[Initial Meter Reading (km) ]]</f>
        <v>0</v>
      </c>
      <c r="M4982" s="174">
        <f>IF(ISBLANK(Table1[[#This Row],[Fuel Used (in liters)]]),,Table1[[#This Row],[Distance Travelled (km)]]/Table1[[#This Row],[Fuel Used (in liters)]])</f>
        <v>0</v>
      </c>
    </row>
    <row r="4983" spans="2:13">
      <c r="B4983">
        <f>IF(ISBLANK(Table1[[#This Row],[Date]]), ,MONTH(Table1[[#This Row],[Date]]))</f>
        <v>0</v>
      </c>
      <c r="K4983" s="19">
        <f>Table1[[#This Row],[Final Meter Reading (km) ]]-Table1[[#This Row],[Initial Meter Reading (km) ]]</f>
        <v>0</v>
      </c>
      <c r="M4983" s="174">
        <f>IF(ISBLANK(Table1[[#This Row],[Fuel Used (in liters)]]),,Table1[[#This Row],[Distance Travelled (km)]]/Table1[[#This Row],[Fuel Used (in liters)]])</f>
        <v>0</v>
      </c>
    </row>
    <row r="4984" spans="2:13">
      <c r="B4984">
        <f>IF(ISBLANK(Table1[[#This Row],[Date]]), ,MONTH(Table1[[#This Row],[Date]]))</f>
        <v>0</v>
      </c>
      <c r="K4984" s="19">
        <f>Table1[[#This Row],[Final Meter Reading (km) ]]-Table1[[#This Row],[Initial Meter Reading (km) ]]</f>
        <v>0</v>
      </c>
      <c r="M4984" s="174">
        <f>IF(ISBLANK(Table1[[#This Row],[Fuel Used (in liters)]]),,Table1[[#This Row],[Distance Travelled (km)]]/Table1[[#This Row],[Fuel Used (in liters)]])</f>
        <v>0</v>
      </c>
    </row>
    <row r="4985" spans="2:13">
      <c r="B4985">
        <f>IF(ISBLANK(Table1[[#This Row],[Date]]), ,MONTH(Table1[[#This Row],[Date]]))</f>
        <v>0</v>
      </c>
      <c r="K4985" s="19">
        <f>Table1[[#This Row],[Final Meter Reading (km) ]]-Table1[[#This Row],[Initial Meter Reading (km) ]]</f>
        <v>0</v>
      </c>
      <c r="M4985" s="174">
        <f>IF(ISBLANK(Table1[[#This Row],[Fuel Used (in liters)]]),,Table1[[#This Row],[Distance Travelled (km)]]/Table1[[#This Row],[Fuel Used (in liters)]])</f>
        <v>0</v>
      </c>
    </row>
    <row r="4986" spans="2:13">
      <c r="B4986">
        <f>IF(ISBLANK(Table1[[#This Row],[Date]]), ,MONTH(Table1[[#This Row],[Date]]))</f>
        <v>0</v>
      </c>
      <c r="K4986" s="19">
        <f>Table1[[#This Row],[Final Meter Reading (km) ]]-Table1[[#This Row],[Initial Meter Reading (km) ]]</f>
        <v>0</v>
      </c>
      <c r="M4986" s="174">
        <f>IF(ISBLANK(Table1[[#This Row],[Fuel Used (in liters)]]),,Table1[[#This Row],[Distance Travelled (km)]]/Table1[[#This Row],[Fuel Used (in liters)]])</f>
        <v>0</v>
      </c>
    </row>
    <row r="4987" spans="2:13">
      <c r="B4987">
        <f>IF(ISBLANK(Table1[[#This Row],[Date]]), ,MONTH(Table1[[#This Row],[Date]]))</f>
        <v>0</v>
      </c>
      <c r="K4987" s="19">
        <f>Table1[[#This Row],[Final Meter Reading (km) ]]-Table1[[#This Row],[Initial Meter Reading (km) ]]</f>
        <v>0</v>
      </c>
      <c r="M4987" s="174">
        <f>IF(ISBLANK(Table1[[#This Row],[Fuel Used (in liters)]]),,Table1[[#This Row],[Distance Travelled (km)]]/Table1[[#This Row],[Fuel Used (in liters)]])</f>
        <v>0</v>
      </c>
    </row>
    <row r="4988" spans="2:13">
      <c r="B4988">
        <f>IF(ISBLANK(Table1[[#This Row],[Date]]), ,MONTH(Table1[[#This Row],[Date]]))</f>
        <v>0</v>
      </c>
      <c r="K4988" s="19">
        <f>Table1[[#This Row],[Final Meter Reading (km) ]]-Table1[[#This Row],[Initial Meter Reading (km) ]]</f>
        <v>0</v>
      </c>
      <c r="M4988" s="174">
        <f>IF(ISBLANK(Table1[[#This Row],[Fuel Used (in liters)]]),,Table1[[#This Row],[Distance Travelled (km)]]/Table1[[#This Row],[Fuel Used (in liters)]])</f>
        <v>0</v>
      </c>
    </row>
    <row r="4989" spans="2:13">
      <c r="B4989">
        <f>IF(ISBLANK(Table1[[#This Row],[Date]]), ,MONTH(Table1[[#This Row],[Date]]))</f>
        <v>0</v>
      </c>
      <c r="K4989" s="19">
        <f>Table1[[#This Row],[Final Meter Reading (km) ]]-Table1[[#This Row],[Initial Meter Reading (km) ]]</f>
        <v>0</v>
      </c>
      <c r="M4989" s="174">
        <f>IF(ISBLANK(Table1[[#This Row],[Fuel Used (in liters)]]),,Table1[[#This Row],[Distance Travelled (km)]]/Table1[[#This Row],[Fuel Used (in liters)]])</f>
        <v>0</v>
      </c>
    </row>
    <row r="4990" spans="2:13">
      <c r="B4990">
        <f>IF(ISBLANK(Table1[[#This Row],[Date]]), ,MONTH(Table1[[#This Row],[Date]]))</f>
        <v>0</v>
      </c>
      <c r="K4990" s="19">
        <f>Table1[[#This Row],[Final Meter Reading (km) ]]-Table1[[#This Row],[Initial Meter Reading (km) ]]</f>
        <v>0</v>
      </c>
      <c r="M4990" s="174">
        <f>IF(ISBLANK(Table1[[#This Row],[Fuel Used (in liters)]]),,Table1[[#This Row],[Distance Travelled (km)]]/Table1[[#This Row],[Fuel Used (in liters)]])</f>
        <v>0</v>
      </c>
    </row>
    <row r="4991" spans="2:13">
      <c r="B4991">
        <f>IF(ISBLANK(Table1[[#This Row],[Date]]), ,MONTH(Table1[[#This Row],[Date]]))</f>
        <v>0</v>
      </c>
      <c r="K4991" s="19">
        <f>Table1[[#This Row],[Final Meter Reading (km) ]]-Table1[[#This Row],[Initial Meter Reading (km) ]]</f>
        <v>0</v>
      </c>
      <c r="M4991" s="174">
        <f>IF(ISBLANK(Table1[[#This Row],[Fuel Used (in liters)]]),,Table1[[#This Row],[Distance Travelled (km)]]/Table1[[#This Row],[Fuel Used (in liters)]])</f>
        <v>0</v>
      </c>
    </row>
    <row r="4992" spans="2:13">
      <c r="B4992">
        <f>IF(ISBLANK(Table1[[#This Row],[Date]]), ,MONTH(Table1[[#This Row],[Date]]))</f>
        <v>0</v>
      </c>
      <c r="K4992" s="19">
        <f>Table1[[#This Row],[Final Meter Reading (km) ]]-Table1[[#This Row],[Initial Meter Reading (km) ]]</f>
        <v>0</v>
      </c>
      <c r="M4992" s="174">
        <f>IF(ISBLANK(Table1[[#This Row],[Fuel Used (in liters)]]),,Table1[[#This Row],[Distance Travelled (km)]]/Table1[[#This Row],[Fuel Used (in liters)]])</f>
        <v>0</v>
      </c>
    </row>
    <row r="4993" spans="2:13">
      <c r="B4993">
        <f>IF(ISBLANK(Table1[[#This Row],[Date]]), ,MONTH(Table1[[#This Row],[Date]]))</f>
        <v>0</v>
      </c>
      <c r="K4993" s="19">
        <f>Table1[[#This Row],[Final Meter Reading (km) ]]-Table1[[#This Row],[Initial Meter Reading (km) ]]</f>
        <v>0</v>
      </c>
      <c r="M4993" s="174">
        <f>IF(ISBLANK(Table1[[#This Row],[Fuel Used (in liters)]]),,Table1[[#This Row],[Distance Travelled (km)]]/Table1[[#This Row],[Fuel Used (in liters)]])</f>
        <v>0</v>
      </c>
    </row>
    <row r="4994" spans="2:13">
      <c r="B4994">
        <f>IF(ISBLANK(Table1[[#This Row],[Date]]), ,MONTH(Table1[[#This Row],[Date]]))</f>
        <v>0</v>
      </c>
      <c r="K4994" s="19">
        <f>Table1[[#This Row],[Final Meter Reading (km) ]]-Table1[[#This Row],[Initial Meter Reading (km) ]]</f>
        <v>0</v>
      </c>
      <c r="M4994" s="174">
        <f>IF(ISBLANK(Table1[[#This Row],[Fuel Used (in liters)]]),,Table1[[#This Row],[Distance Travelled (km)]]/Table1[[#This Row],[Fuel Used (in liters)]])</f>
        <v>0</v>
      </c>
    </row>
    <row r="4995" spans="2:13">
      <c r="B4995">
        <f>IF(ISBLANK(Table1[[#This Row],[Date]]), ,MONTH(Table1[[#This Row],[Date]]))</f>
        <v>0</v>
      </c>
      <c r="K4995" s="19">
        <f>Table1[[#This Row],[Final Meter Reading (km) ]]-Table1[[#This Row],[Initial Meter Reading (km) ]]</f>
        <v>0</v>
      </c>
      <c r="M4995" s="174">
        <f>IF(ISBLANK(Table1[[#This Row],[Fuel Used (in liters)]]),,Table1[[#This Row],[Distance Travelled (km)]]/Table1[[#This Row],[Fuel Used (in liters)]])</f>
        <v>0</v>
      </c>
    </row>
    <row r="4996" spans="2:13">
      <c r="B4996">
        <f>IF(ISBLANK(Table1[[#This Row],[Date]]), ,MONTH(Table1[[#This Row],[Date]]))</f>
        <v>0</v>
      </c>
      <c r="K4996" s="19">
        <f>Table1[[#This Row],[Final Meter Reading (km) ]]-Table1[[#This Row],[Initial Meter Reading (km) ]]</f>
        <v>0</v>
      </c>
      <c r="M4996" s="174">
        <f>IF(ISBLANK(Table1[[#This Row],[Fuel Used (in liters)]]),,Table1[[#This Row],[Distance Travelled (km)]]/Table1[[#This Row],[Fuel Used (in liters)]])</f>
        <v>0</v>
      </c>
    </row>
    <row r="4997" spans="2:13">
      <c r="B4997">
        <f>IF(ISBLANK(Table1[[#This Row],[Date]]), ,MONTH(Table1[[#This Row],[Date]]))</f>
        <v>0</v>
      </c>
      <c r="K4997" s="19">
        <f>Table1[[#This Row],[Final Meter Reading (km) ]]-Table1[[#This Row],[Initial Meter Reading (km) ]]</f>
        <v>0</v>
      </c>
      <c r="M4997" s="174">
        <f>IF(ISBLANK(Table1[[#This Row],[Fuel Used (in liters)]]),,Table1[[#This Row],[Distance Travelled (km)]]/Table1[[#This Row],[Fuel Used (in liters)]])</f>
        <v>0</v>
      </c>
    </row>
    <row r="4998" spans="2:13">
      <c r="B4998">
        <f>IF(ISBLANK(Table1[[#This Row],[Date]]), ,MONTH(Table1[[#This Row],[Date]]))</f>
        <v>0</v>
      </c>
      <c r="K4998" s="19">
        <f>Table1[[#This Row],[Final Meter Reading (km) ]]-Table1[[#This Row],[Initial Meter Reading (km) ]]</f>
        <v>0</v>
      </c>
      <c r="M4998" s="174">
        <f>IF(ISBLANK(Table1[[#This Row],[Fuel Used (in liters)]]),,Table1[[#This Row],[Distance Travelled (km)]]/Table1[[#This Row],[Fuel Used (in liters)]])</f>
        <v>0</v>
      </c>
    </row>
    <row r="4999" spans="2:13">
      <c r="B4999">
        <f>IF(ISBLANK(Table1[[#This Row],[Date]]), ,MONTH(Table1[[#This Row],[Date]]))</f>
        <v>0</v>
      </c>
      <c r="K4999" s="19">
        <f>Table1[[#This Row],[Final Meter Reading (km) ]]-Table1[[#This Row],[Initial Meter Reading (km) ]]</f>
        <v>0</v>
      </c>
      <c r="M4999" s="174">
        <f>IF(ISBLANK(Table1[[#This Row],[Fuel Used (in liters)]]),,Table1[[#This Row],[Distance Travelled (km)]]/Table1[[#This Row],[Fuel Used (in liters)]])</f>
        <v>0</v>
      </c>
    </row>
    <row r="5000" spans="2:13">
      <c r="B5000">
        <f>IF(ISBLANK(Table1[[#This Row],[Date]]), ,MONTH(Table1[[#This Row],[Date]]))</f>
        <v>0</v>
      </c>
      <c r="K5000" s="19">
        <f>Table1[[#This Row],[Final Meter Reading (km) ]]-Table1[[#This Row],[Initial Meter Reading (km) ]]</f>
        <v>0</v>
      </c>
      <c r="M5000" s="174">
        <f>IF(ISBLANK(Table1[[#This Row],[Fuel Used (in liters)]]),,Table1[[#This Row],[Distance Travelled (km)]]/Table1[[#This Row],[Fuel Used (in liters)]])</f>
        <v>0</v>
      </c>
    </row>
    <row r="5001" spans="2:13">
      <c r="B5001">
        <f>IF(ISBLANK(Table1[[#This Row],[Date]]), ,MONTH(Table1[[#This Row],[Date]]))</f>
        <v>0</v>
      </c>
      <c r="K5001" s="19">
        <f>Table1[[#This Row],[Final Meter Reading (km) ]]-Table1[[#This Row],[Initial Meter Reading (km) ]]</f>
        <v>0</v>
      </c>
      <c r="M5001" s="174">
        <f>IF(ISBLANK(Table1[[#This Row],[Fuel Used (in liters)]]),,Table1[[#This Row],[Distance Travelled (km)]]/Table1[[#This Row],[Fuel Used (in liters)]])</f>
        <v>0</v>
      </c>
    </row>
    <row r="5002" spans="2:13">
      <c r="B5002">
        <f>IF(ISBLANK(Table1[[#This Row],[Date]]), ,MONTH(Table1[[#This Row],[Date]]))</f>
        <v>0</v>
      </c>
      <c r="K5002" s="19">
        <f>Table1[[#This Row],[Final Meter Reading (km) ]]-Table1[[#This Row],[Initial Meter Reading (km) ]]</f>
        <v>0</v>
      </c>
      <c r="M5002" s="174">
        <f>IF(ISBLANK(Table1[[#This Row],[Fuel Used (in liters)]]),,Table1[[#This Row],[Distance Travelled (km)]]/Table1[[#This Row],[Fuel Used (in liters)]])</f>
        <v>0</v>
      </c>
    </row>
    <row r="5003" spans="2:13">
      <c r="B5003">
        <f>IF(ISBLANK(Table1[[#This Row],[Date]]), ,MONTH(Table1[[#This Row],[Date]]))</f>
        <v>0</v>
      </c>
      <c r="K5003" s="19">
        <f>Table1[[#This Row],[Final Meter Reading (km) ]]-Table1[[#This Row],[Initial Meter Reading (km) ]]</f>
        <v>0</v>
      </c>
      <c r="M5003" s="174">
        <f>IF(ISBLANK(Table1[[#This Row],[Fuel Used (in liters)]]),,Table1[[#This Row],[Distance Travelled (km)]]/Table1[[#This Row],[Fuel Used (in liters)]])</f>
        <v>0</v>
      </c>
    </row>
    <row r="5004" spans="2:13">
      <c r="B5004">
        <f>IF(ISBLANK(Table1[[#This Row],[Date]]), ,MONTH(Table1[[#This Row],[Date]]))</f>
        <v>0</v>
      </c>
      <c r="K5004" s="19">
        <f>Table1[[#This Row],[Final Meter Reading (km) ]]-Table1[[#This Row],[Initial Meter Reading (km) ]]</f>
        <v>0</v>
      </c>
      <c r="M5004" s="174">
        <f>IF(ISBLANK(Table1[[#This Row],[Fuel Used (in liters)]]),,Table1[[#This Row],[Distance Travelled (km)]]/Table1[[#This Row],[Fuel Used (in liters)]])</f>
        <v>0</v>
      </c>
    </row>
    <row r="5005" spans="2:13">
      <c r="B5005">
        <f>IF(ISBLANK(Table1[[#This Row],[Date]]), ,MONTH(Table1[[#This Row],[Date]]))</f>
        <v>0</v>
      </c>
      <c r="K5005" s="19">
        <f>Table1[[#This Row],[Final Meter Reading (km) ]]-Table1[[#This Row],[Initial Meter Reading (km) ]]</f>
        <v>0</v>
      </c>
      <c r="M5005" s="174">
        <f>IF(ISBLANK(Table1[[#This Row],[Fuel Used (in liters)]]),,Table1[[#This Row],[Distance Travelled (km)]]/Table1[[#This Row],[Fuel Used (in liters)]])</f>
        <v>0</v>
      </c>
    </row>
    <row r="5006" spans="2:13">
      <c r="B5006">
        <f>IF(ISBLANK(Table1[[#This Row],[Date]]), ,MONTH(Table1[[#This Row],[Date]]))</f>
        <v>0</v>
      </c>
      <c r="K5006" s="19">
        <f>Table1[[#This Row],[Final Meter Reading (km) ]]-Table1[[#This Row],[Initial Meter Reading (km) ]]</f>
        <v>0</v>
      </c>
      <c r="M5006" s="174">
        <f>IF(ISBLANK(Table1[[#This Row],[Fuel Used (in liters)]]),,Table1[[#This Row],[Distance Travelled (km)]]/Table1[[#This Row],[Fuel Used (in liters)]])</f>
        <v>0</v>
      </c>
    </row>
    <row r="5007" spans="2:13">
      <c r="B5007">
        <f>IF(ISBLANK(Table1[[#This Row],[Date]]), ,MONTH(Table1[[#This Row],[Date]]))</f>
        <v>0</v>
      </c>
      <c r="K5007" s="19">
        <f>Table1[[#This Row],[Final Meter Reading (km) ]]-Table1[[#This Row],[Initial Meter Reading (km) ]]</f>
        <v>0</v>
      </c>
      <c r="M5007" s="174">
        <f>IF(ISBLANK(Table1[[#This Row],[Fuel Used (in liters)]]),,Table1[[#This Row],[Distance Travelled (km)]]/Table1[[#This Row],[Fuel Used (in liters)]])</f>
        <v>0</v>
      </c>
    </row>
    <row r="5008" spans="2:13">
      <c r="B5008">
        <f>IF(ISBLANK(Table1[[#This Row],[Date]]), ,MONTH(Table1[[#This Row],[Date]]))</f>
        <v>0</v>
      </c>
      <c r="K5008" s="19">
        <f>Table1[[#This Row],[Final Meter Reading (km) ]]-Table1[[#This Row],[Initial Meter Reading (km) ]]</f>
        <v>0</v>
      </c>
      <c r="M5008" s="174">
        <f>IF(ISBLANK(Table1[[#This Row],[Fuel Used (in liters)]]),,Table1[[#This Row],[Distance Travelled (km)]]/Table1[[#This Row],[Fuel Used (in liters)]])</f>
        <v>0</v>
      </c>
    </row>
    <row r="5009" spans="2:13">
      <c r="B5009">
        <f>IF(ISBLANK(Table1[[#This Row],[Date]]), ,MONTH(Table1[[#This Row],[Date]]))</f>
        <v>0</v>
      </c>
      <c r="K5009" s="19">
        <f>Table1[[#This Row],[Final Meter Reading (km) ]]-Table1[[#This Row],[Initial Meter Reading (km) ]]</f>
        <v>0</v>
      </c>
      <c r="M5009" s="174">
        <f>IF(ISBLANK(Table1[[#This Row],[Fuel Used (in liters)]]),,Table1[[#This Row],[Distance Travelled (km)]]/Table1[[#This Row],[Fuel Used (in liters)]])</f>
        <v>0</v>
      </c>
    </row>
    <row r="5010" spans="2:13">
      <c r="B5010">
        <f>IF(ISBLANK(Table1[[#This Row],[Date]]), ,MONTH(Table1[[#This Row],[Date]]))</f>
        <v>0</v>
      </c>
      <c r="K5010" s="19">
        <f>Table1[[#This Row],[Final Meter Reading (km) ]]-Table1[[#This Row],[Initial Meter Reading (km) ]]</f>
        <v>0</v>
      </c>
      <c r="M5010" s="174">
        <f>IF(ISBLANK(Table1[[#This Row],[Fuel Used (in liters)]]),,Table1[[#This Row],[Distance Travelled (km)]]/Table1[[#This Row],[Fuel Used (in liters)]])</f>
        <v>0</v>
      </c>
    </row>
    <row r="5011" spans="2:13">
      <c r="B5011">
        <f>IF(ISBLANK(Table1[[#This Row],[Date]]), ,MONTH(Table1[[#This Row],[Date]]))</f>
        <v>0</v>
      </c>
      <c r="K5011" s="19">
        <f>Table1[[#This Row],[Final Meter Reading (km) ]]-Table1[[#This Row],[Initial Meter Reading (km) ]]</f>
        <v>0</v>
      </c>
      <c r="M5011" s="174">
        <f>IF(ISBLANK(Table1[[#This Row],[Fuel Used (in liters)]]),,Table1[[#This Row],[Distance Travelled (km)]]/Table1[[#This Row],[Fuel Used (in liters)]])</f>
        <v>0</v>
      </c>
    </row>
    <row r="5012" spans="2:13">
      <c r="B5012">
        <f>IF(ISBLANK(Table1[[#This Row],[Date]]), ,MONTH(Table1[[#This Row],[Date]]))</f>
        <v>0</v>
      </c>
      <c r="K5012" s="19">
        <f>Table1[[#This Row],[Final Meter Reading (km) ]]-Table1[[#This Row],[Initial Meter Reading (km) ]]</f>
        <v>0</v>
      </c>
      <c r="M5012" s="174">
        <f>IF(ISBLANK(Table1[[#This Row],[Fuel Used (in liters)]]),,Table1[[#This Row],[Distance Travelled (km)]]/Table1[[#This Row],[Fuel Used (in liters)]])</f>
        <v>0</v>
      </c>
    </row>
    <row r="5013" spans="2:13">
      <c r="B5013">
        <f>IF(ISBLANK(Table1[[#This Row],[Date]]), ,MONTH(Table1[[#This Row],[Date]]))</f>
        <v>0</v>
      </c>
      <c r="K5013" s="19">
        <f>Table1[[#This Row],[Final Meter Reading (km) ]]-Table1[[#This Row],[Initial Meter Reading (km) ]]</f>
        <v>0</v>
      </c>
      <c r="M5013" s="174">
        <f>IF(ISBLANK(Table1[[#This Row],[Fuel Used (in liters)]]),,Table1[[#This Row],[Distance Travelled (km)]]/Table1[[#This Row],[Fuel Used (in liters)]])</f>
        <v>0</v>
      </c>
    </row>
    <row r="5014" spans="2:13">
      <c r="B5014">
        <f>IF(ISBLANK(Table1[[#This Row],[Date]]), ,MONTH(Table1[[#This Row],[Date]]))</f>
        <v>0</v>
      </c>
      <c r="K5014" s="19">
        <f>Table1[[#This Row],[Final Meter Reading (km) ]]-Table1[[#This Row],[Initial Meter Reading (km) ]]</f>
        <v>0</v>
      </c>
      <c r="M5014" s="174">
        <f>IF(ISBLANK(Table1[[#This Row],[Fuel Used (in liters)]]),,Table1[[#This Row],[Distance Travelled (km)]]/Table1[[#This Row],[Fuel Used (in liters)]])</f>
        <v>0</v>
      </c>
    </row>
    <row r="5015" spans="2:13">
      <c r="B5015">
        <f>IF(ISBLANK(Table1[[#This Row],[Date]]), ,MONTH(Table1[[#This Row],[Date]]))</f>
        <v>0</v>
      </c>
      <c r="K5015" s="19">
        <f>Table1[[#This Row],[Final Meter Reading (km) ]]-Table1[[#This Row],[Initial Meter Reading (km) ]]</f>
        <v>0</v>
      </c>
      <c r="M5015" s="174">
        <f>IF(ISBLANK(Table1[[#This Row],[Fuel Used (in liters)]]),,Table1[[#This Row],[Distance Travelled (km)]]/Table1[[#This Row],[Fuel Used (in liters)]])</f>
        <v>0</v>
      </c>
    </row>
    <row r="5016" spans="2:13">
      <c r="B5016">
        <f>IF(ISBLANK(Table1[[#This Row],[Date]]), ,MONTH(Table1[[#This Row],[Date]]))</f>
        <v>0</v>
      </c>
      <c r="K5016" s="19">
        <f>Table1[[#This Row],[Final Meter Reading (km) ]]-Table1[[#This Row],[Initial Meter Reading (km) ]]</f>
        <v>0</v>
      </c>
      <c r="M5016" s="174">
        <f>IF(ISBLANK(Table1[[#This Row],[Fuel Used (in liters)]]),,Table1[[#This Row],[Distance Travelled (km)]]/Table1[[#This Row],[Fuel Used (in liters)]])</f>
        <v>0</v>
      </c>
    </row>
    <row r="5017" spans="2:13">
      <c r="B5017">
        <f>IF(ISBLANK(Table1[[#This Row],[Date]]), ,MONTH(Table1[[#This Row],[Date]]))</f>
        <v>0</v>
      </c>
      <c r="K5017" s="19">
        <f>Table1[[#This Row],[Final Meter Reading (km) ]]-Table1[[#This Row],[Initial Meter Reading (km) ]]</f>
        <v>0</v>
      </c>
      <c r="M5017" s="174">
        <f>IF(ISBLANK(Table1[[#This Row],[Fuel Used (in liters)]]),,Table1[[#This Row],[Distance Travelled (km)]]/Table1[[#This Row],[Fuel Used (in liters)]])</f>
        <v>0</v>
      </c>
    </row>
    <row r="5018" spans="2:13">
      <c r="B5018">
        <f>IF(ISBLANK(Table1[[#This Row],[Date]]), ,MONTH(Table1[[#This Row],[Date]]))</f>
        <v>0</v>
      </c>
      <c r="K5018" s="19">
        <f>Table1[[#This Row],[Final Meter Reading (km) ]]-Table1[[#This Row],[Initial Meter Reading (km) ]]</f>
        <v>0</v>
      </c>
      <c r="M5018" s="174">
        <f>IF(ISBLANK(Table1[[#This Row],[Fuel Used (in liters)]]),,Table1[[#This Row],[Distance Travelled (km)]]/Table1[[#This Row],[Fuel Used (in liters)]])</f>
        <v>0</v>
      </c>
    </row>
    <row r="5019" spans="2:13">
      <c r="B5019">
        <f>IF(ISBLANK(Table1[[#This Row],[Date]]), ,MONTH(Table1[[#This Row],[Date]]))</f>
        <v>0</v>
      </c>
      <c r="K5019" s="19">
        <f>Table1[[#This Row],[Final Meter Reading (km) ]]-Table1[[#This Row],[Initial Meter Reading (km) ]]</f>
        <v>0</v>
      </c>
      <c r="M5019" s="174">
        <f>IF(ISBLANK(Table1[[#This Row],[Fuel Used (in liters)]]),,Table1[[#This Row],[Distance Travelled (km)]]/Table1[[#This Row],[Fuel Used (in liters)]])</f>
        <v>0</v>
      </c>
    </row>
    <row r="5020" spans="2:13">
      <c r="B5020">
        <f>IF(ISBLANK(Table1[[#This Row],[Date]]), ,MONTH(Table1[[#This Row],[Date]]))</f>
        <v>0</v>
      </c>
      <c r="K5020" s="19">
        <f>Table1[[#This Row],[Final Meter Reading (km) ]]-Table1[[#This Row],[Initial Meter Reading (km) ]]</f>
        <v>0</v>
      </c>
      <c r="M5020" s="174">
        <f>IF(ISBLANK(Table1[[#This Row],[Fuel Used (in liters)]]),,Table1[[#This Row],[Distance Travelled (km)]]/Table1[[#This Row],[Fuel Used (in liters)]])</f>
        <v>0</v>
      </c>
    </row>
    <row r="5021" spans="2:13">
      <c r="B5021">
        <f>IF(ISBLANK(Table1[[#This Row],[Date]]), ,MONTH(Table1[[#This Row],[Date]]))</f>
        <v>0</v>
      </c>
      <c r="K5021" s="19">
        <f>Table1[[#This Row],[Final Meter Reading (km) ]]-Table1[[#This Row],[Initial Meter Reading (km) ]]</f>
        <v>0</v>
      </c>
      <c r="M5021" s="174">
        <f>IF(ISBLANK(Table1[[#This Row],[Fuel Used (in liters)]]),,Table1[[#This Row],[Distance Travelled (km)]]/Table1[[#This Row],[Fuel Used (in liters)]])</f>
        <v>0</v>
      </c>
    </row>
    <row r="5022" spans="2:13">
      <c r="B5022">
        <f>IF(ISBLANK(Table1[[#This Row],[Date]]), ,MONTH(Table1[[#This Row],[Date]]))</f>
        <v>0</v>
      </c>
      <c r="K5022" s="19">
        <f>Table1[[#This Row],[Final Meter Reading (km) ]]-Table1[[#This Row],[Initial Meter Reading (km) ]]</f>
        <v>0</v>
      </c>
      <c r="M5022" s="174">
        <f>IF(ISBLANK(Table1[[#This Row],[Fuel Used (in liters)]]),,Table1[[#This Row],[Distance Travelled (km)]]/Table1[[#This Row],[Fuel Used (in liters)]])</f>
        <v>0</v>
      </c>
    </row>
    <row r="5023" spans="2:13">
      <c r="B5023">
        <f>IF(ISBLANK(Table1[[#This Row],[Date]]), ,MONTH(Table1[[#This Row],[Date]]))</f>
        <v>0</v>
      </c>
      <c r="K5023" s="19">
        <f>Table1[[#This Row],[Final Meter Reading (km) ]]-Table1[[#This Row],[Initial Meter Reading (km) ]]</f>
        <v>0</v>
      </c>
      <c r="M5023" s="174">
        <f>IF(ISBLANK(Table1[[#This Row],[Fuel Used (in liters)]]),,Table1[[#This Row],[Distance Travelled (km)]]/Table1[[#This Row],[Fuel Used (in liters)]])</f>
        <v>0</v>
      </c>
    </row>
    <row r="5024" spans="2:13">
      <c r="B5024">
        <f>IF(ISBLANK(Table1[[#This Row],[Date]]), ,MONTH(Table1[[#This Row],[Date]]))</f>
        <v>0</v>
      </c>
      <c r="K5024" s="19">
        <f>Table1[[#This Row],[Final Meter Reading (km) ]]-Table1[[#This Row],[Initial Meter Reading (km) ]]</f>
        <v>0</v>
      </c>
      <c r="M5024" s="174">
        <f>IF(ISBLANK(Table1[[#This Row],[Fuel Used (in liters)]]),,Table1[[#This Row],[Distance Travelled (km)]]/Table1[[#This Row],[Fuel Used (in liters)]])</f>
        <v>0</v>
      </c>
    </row>
    <row r="5025" spans="2:13">
      <c r="B5025">
        <f>IF(ISBLANK(Table1[[#This Row],[Date]]), ,MONTH(Table1[[#This Row],[Date]]))</f>
        <v>0</v>
      </c>
      <c r="K5025" s="19">
        <f>Table1[[#This Row],[Final Meter Reading (km) ]]-Table1[[#This Row],[Initial Meter Reading (km) ]]</f>
        <v>0</v>
      </c>
      <c r="M5025" s="174">
        <f>IF(ISBLANK(Table1[[#This Row],[Fuel Used (in liters)]]),,Table1[[#This Row],[Distance Travelled (km)]]/Table1[[#This Row],[Fuel Used (in liters)]])</f>
        <v>0</v>
      </c>
    </row>
    <row r="5026" spans="2:13">
      <c r="B5026">
        <f>IF(ISBLANK(Table1[[#This Row],[Date]]), ,MONTH(Table1[[#This Row],[Date]]))</f>
        <v>0</v>
      </c>
      <c r="K5026" s="19">
        <f>Table1[[#This Row],[Final Meter Reading (km) ]]-Table1[[#This Row],[Initial Meter Reading (km) ]]</f>
        <v>0</v>
      </c>
      <c r="M5026" s="174">
        <f>IF(ISBLANK(Table1[[#This Row],[Fuel Used (in liters)]]),,Table1[[#This Row],[Distance Travelled (km)]]/Table1[[#This Row],[Fuel Used (in liters)]])</f>
        <v>0</v>
      </c>
    </row>
    <row r="5027" spans="2:13">
      <c r="B5027">
        <f>IF(ISBLANK(Table1[[#This Row],[Date]]), ,MONTH(Table1[[#This Row],[Date]]))</f>
        <v>0</v>
      </c>
      <c r="K5027" s="19">
        <f>Table1[[#This Row],[Final Meter Reading (km) ]]-Table1[[#This Row],[Initial Meter Reading (km) ]]</f>
        <v>0</v>
      </c>
      <c r="M5027" s="174">
        <f>IF(ISBLANK(Table1[[#This Row],[Fuel Used (in liters)]]),,Table1[[#This Row],[Distance Travelled (km)]]/Table1[[#This Row],[Fuel Used (in liters)]])</f>
        <v>0</v>
      </c>
    </row>
    <row r="5028" spans="2:13">
      <c r="B5028">
        <f>IF(ISBLANK(Table1[[#This Row],[Date]]), ,MONTH(Table1[[#This Row],[Date]]))</f>
        <v>0</v>
      </c>
      <c r="K5028" s="19">
        <f>Table1[[#This Row],[Final Meter Reading (km) ]]-Table1[[#This Row],[Initial Meter Reading (km) ]]</f>
        <v>0</v>
      </c>
      <c r="M5028" s="174">
        <f>IF(ISBLANK(Table1[[#This Row],[Fuel Used (in liters)]]),,Table1[[#This Row],[Distance Travelled (km)]]/Table1[[#This Row],[Fuel Used (in liters)]])</f>
        <v>0</v>
      </c>
    </row>
    <row r="5029" spans="2:13">
      <c r="B5029">
        <f>IF(ISBLANK(Table1[[#This Row],[Date]]), ,MONTH(Table1[[#This Row],[Date]]))</f>
        <v>0</v>
      </c>
      <c r="K5029" s="19">
        <f>Table1[[#This Row],[Final Meter Reading (km) ]]-Table1[[#This Row],[Initial Meter Reading (km) ]]</f>
        <v>0</v>
      </c>
      <c r="M5029" s="174">
        <f>IF(ISBLANK(Table1[[#This Row],[Fuel Used (in liters)]]),,Table1[[#This Row],[Distance Travelled (km)]]/Table1[[#This Row],[Fuel Used (in liters)]])</f>
        <v>0</v>
      </c>
    </row>
    <row r="5030" spans="2:13">
      <c r="B5030">
        <f>IF(ISBLANK(Table1[[#This Row],[Date]]), ,MONTH(Table1[[#This Row],[Date]]))</f>
        <v>0</v>
      </c>
      <c r="K5030" s="19">
        <f>Table1[[#This Row],[Final Meter Reading (km) ]]-Table1[[#This Row],[Initial Meter Reading (km) ]]</f>
        <v>0</v>
      </c>
      <c r="M5030" s="174">
        <f>IF(ISBLANK(Table1[[#This Row],[Fuel Used (in liters)]]),,Table1[[#This Row],[Distance Travelled (km)]]/Table1[[#This Row],[Fuel Used (in liters)]])</f>
        <v>0</v>
      </c>
    </row>
    <row r="5031" spans="2:13">
      <c r="B5031">
        <f>IF(ISBLANK(Table1[[#This Row],[Date]]), ,MONTH(Table1[[#This Row],[Date]]))</f>
        <v>0</v>
      </c>
      <c r="K5031" s="19">
        <f>Table1[[#This Row],[Final Meter Reading (km) ]]-Table1[[#This Row],[Initial Meter Reading (km) ]]</f>
        <v>0</v>
      </c>
      <c r="M5031" s="174">
        <f>IF(ISBLANK(Table1[[#This Row],[Fuel Used (in liters)]]),,Table1[[#This Row],[Distance Travelled (km)]]/Table1[[#This Row],[Fuel Used (in liters)]])</f>
        <v>0</v>
      </c>
    </row>
    <row r="5032" spans="2:13">
      <c r="B5032">
        <f>IF(ISBLANK(Table1[[#This Row],[Date]]), ,MONTH(Table1[[#This Row],[Date]]))</f>
        <v>0</v>
      </c>
      <c r="K5032" s="19">
        <f>Table1[[#This Row],[Final Meter Reading (km) ]]-Table1[[#This Row],[Initial Meter Reading (km) ]]</f>
        <v>0</v>
      </c>
      <c r="M5032" s="174">
        <f>IF(ISBLANK(Table1[[#This Row],[Fuel Used (in liters)]]),,Table1[[#This Row],[Distance Travelled (km)]]/Table1[[#This Row],[Fuel Used (in liters)]])</f>
        <v>0</v>
      </c>
    </row>
    <row r="5033" spans="2:13">
      <c r="B5033">
        <f>IF(ISBLANK(Table1[[#This Row],[Date]]), ,MONTH(Table1[[#This Row],[Date]]))</f>
        <v>0</v>
      </c>
      <c r="K5033" s="19">
        <f>Table1[[#This Row],[Final Meter Reading (km) ]]-Table1[[#This Row],[Initial Meter Reading (km) ]]</f>
        <v>0</v>
      </c>
      <c r="M5033" s="174">
        <f>IF(ISBLANK(Table1[[#This Row],[Fuel Used (in liters)]]),,Table1[[#This Row],[Distance Travelled (km)]]/Table1[[#This Row],[Fuel Used (in liters)]])</f>
        <v>0</v>
      </c>
    </row>
    <row r="5034" spans="2:13">
      <c r="B5034">
        <f>IF(ISBLANK(Table1[[#This Row],[Date]]), ,MONTH(Table1[[#This Row],[Date]]))</f>
        <v>0</v>
      </c>
      <c r="K5034" s="19">
        <f>Table1[[#This Row],[Final Meter Reading (km) ]]-Table1[[#This Row],[Initial Meter Reading (km) ]]</f>
        <v>0</v>
      </c>
      <c r="M5034" s="174">
        <f>IF(ISBLANK(Table1[[#This Row],[Fuel Used (in liters)]]),,Table1[[#This Row],[Distance Travelled (km)]]/Table1[[#This Row],[Fuel Used (in liters)]])</f>
        <v>0</v>
      </c>
    </row>
    <row r="5035" spans="2:13">
      <c r="B5035">
        <f>IF(ISBLANK(Table1[[#This Row],[Date]]), ,MONTH(Table1[[#This Row],[Date]]))</f>
        <v>0</v>
      </c>
      <c r="K5035" s="19">
        <f>Table1[[#This Row],[Final Meter Reading (km) ]]-Table1[[#This Row],[Initial Meter Reading (km) ]]</f>
        <v>0</v>
      </c>
      <c r="M5035" s="174">
        <f>IF(ISBLANK(Table1[[#This Row],[Fuel Used (in liters)]]),,Table1[[#This Row],[Distance Travelled (km)]]/Table1[[#This Row],[Fuel Used (in liters)]])</f>
        <v>0</v>
      </c>
    </row>
    <row r="5036" spans="2:13">
      <c r="B5036">
        <f>IF(ISBLANK(Table1[[#This Row],[Date]]), ,MONTH(Table1[[#This Row],[Date]]))</f>
        <v>0</v>
      </c>
      <c r="K5036" s="19">
        <f>Table1[[#This Row],[Final Meter Reading (km) ]]-Table1[[#This Row],[Initial Meter Reading (km) ]]</f>
        <v>0</v>
      </c>
      <c r="M5036" s="174">
        <f>IF(ISBLANK(Table1[[#This Row],[Fuel Used (in liters)]]),,Table1[[#This Row],[Distance Travelled (km)]]/Table1[[#This Row],[Fuel Used (in liters)]])</f>
        <v>0</v>
      </c>
    </row>
    <row r="5037" spans="2:13">
      <c r="B5037">
        <f>IF(ISBLANK(Table1[[#This Row],[Date]]), ,MONTH(Table1[[#This Row],[Date]]))</f>
        <v>0</v>
      </c>
      <c r="K5037" s="19">
        <f>Table1[[#This Row],[Final Meter Reading (km) ]]-Table1[[#This Row],[Initial Meter Reading (km) ]]</f>
        <v>0</v>
      </c>
      <c r="M5037" s="174">
        <f>IF(ISBLANK(Table1[[#This Row],[Fuel Used (in liters)]]),,Table1[[#This Row],[Distance Travelled (km)]]/Table1[[#This Row],[Fuel Used (in liters)]])</f>
        <v>0</v>
      </c>
    </row>
    <row r="5038" spans="2:13">
      <c r="B5038">
        <f>IF(ISBLANK(Table1[[#This Row],[Date]]), ,MONTH(Table1[[#This Row],[Date]]))</f>
        <v>0</v>
      </c>
      <c r="K5038" s="19">
        <f>Table1[[#This Row],[Final Meter Reading (km) ]]-Table1[[#This Row],[Initial Meter Reading (km) ]]</f>
        <v>0</v>
      </c>
      <c r="M5038" s="174">
        <f>IF(ISBLANK(Table1[[#This Row],[Fuel Used (in liters)]]),,Table1[[#This Row],[Distance Travelled (km)]]/Table1[[#This Row],[Fuel Used (in liters)]])</f>
        <v>0</v>
      </c>
    </row>
    <row r="5039" spans="2:13">
      <c r="B5039">
        <f>IF(ISBLANK(Table1[[#This Row],[Date]]), ,MONTH(Table1[[#This Row],[Date]]))</f>
        <v>0</v>
      </c>
      <c r="K5039" s="19">
        <f>Table1[[#This Row],[Final Meter Reading (km) ]]-Table1[[#This Row],[Initial Meter Reading (km) ]]</f>
        <v>0</v>
      </c>
      <c r="M5039" s="174">
        <f>IF(ISBLANK(Table1[[#This Row],[Fuel Used (in liters)]]),,Table1[[#This Row],[Distance Travelled (km)]]/Table1[[#This Row],[Fuel Used (in liters)]])</f>
        <v>0</v>
      </c>
    </row>
    <row r="5040" spans="2:13">
      <c r="B5040">
        <f>IF(ISBLANK(Table1[[#This Row],[Date]]), ,MONTH(Table1[[#This Row],[Date]]))</f>
        <v>0</v>
      </c>
      <c r="K5040" s="19">
        <f>Table1[[#This Row],[Final Meter Reading (km) ]]-Table1[[#This Row],[Initial Meter Reading (km) ]]</f>
        <v>0</v>
      </c>
      <c r="M5040" s="174">
        <f>IF(ISBLANK(Table1[[#This Row],[Fuel Used (in liters)]]),,Table1[[#This Row],[Distance Travelled (km)]]/Table1[[#This Row],[Fuel Used (in liters)]])</f>
        <v>0</v>
      </c>
    </row>
    <row r="5041" spans="2:13">
      <c r="B5041">
        <f>IF(ISBLANK(Table1[[#This Row],[Date]]), ,MONTH(Table1[[#This Row],[Date]]))</f>
        <v>0</v>
      </c>
      <c r="K5041" s="19">
        <f>Table1[[#This Row],[Final Meter Reading (km) ]]-Table1[[#This Row],[Initial Meter Reading (km) ]]</f>
        <v>0</v>
      </c>
      <c r="M5041" s="174">
        <f>IF(ISBLANK(Table1[[#This Row],[Fuel Used (in liters)]]),,Table1[[#This Row],[Distance Travelled (km)]]/Table1[[#This Row],[Fuel Used (in liters)]])</f>
        <v>0</v>
      </c>
    </row>
    <row r="5042" spans="2:13">
      <c r="B5042">
        <f>IF(ISBLANK(Table1[[#This Row],[Date]]), ,MONTH(Table1[[#This Row],[Date]]))</f>
        <v>0</v>
      </c>
      <c r="K5042" s="19">
        <f>Table1[[#This Row],[Final Meter Reading (km) ]]-Table1[[#This Row],[Initial Meter Reading (km) ]]</f>
        <v>0</v>
      </c>
      <c r="M5042" s="174">
        <f>IF(ISBLANK(Table1[[#This Row],[Fuel Used (in liters)]]),,Table1[[#This Row],[Distance Travelled (km)]]/Table1[[#This Row],[Fuel Used (in liters)]])</f>
        <v>0</v>
      </c>
    </row>
    <row r="5043" spans="2:13">
      <c r="B5043">
        <f>IF(ISBLANK(Table1[[#This Row],[Date]]), ,MONTH(Table1[[#This Row],[Date]]))</f>
        <v>0</v>
      </c>
      <c r="K5043" s="19">
        <f>Table1[[#This Row],[Final Meter Reading (km) ]]-Table1[[#This Row],[Initial Meter Reading (km) ]]</f>
        <v>0</v>
      </c>
      <c r="M5043" s="174">
        <f>IF(ISBLANK(Table1[[#This Row],[Fuel Used (in liters)]]),,Table1[[#This Row],[Distance Travelled (km)]]/Table1[[#This Row],[Fuel Used (in liters)]])</f>
        <v>0</v>
      </c>
    </row>
    <row r="5044" spans="2:13">
      <c r="B5044">
        <f>IF(ISBLANK(Table1[[#This Row],[Date]]), ,MONTH(Table1[[#This Row],[Date]]))</f>
        <v>0</v>
      </c>
      <c r="K5044" s="19">
        <f>Table1[[#This Row],[Final Meter Reading (km) ]]-Table1[[#This Row],[Initial Meter Reading (km) ]]</f>
        <v>0</v>
      </c>
      <c r="M5044" s="174">
        <f>IF(ISBLANK(Table1[[#This Row],[Fuel Used (in liters)]]),,Table1[[#This Row],[Distance Travelled (km)]]/Table1[[#This Row],[Fuel Used (in liters)]])</f>
        <v>0</v>
      </c>
    </row>
    <row r="5045" spans="2:13">
      <c r="B5045">
        <f>IF(ISBLANK(Table1[[#This Row],[Date]]), ,MONTH(Table1[[#This Row],[Date]]))</f>
        <v>0</v>
      </c>
      <c r="K5045" s="19">
        <f>Table1[[#This Row],[Final Meter Reading (km) ]]-Table1[[#This Row],[Initial Meter Reading (km) ]]</f>
        <v>0</v>
      </c>
      <c r="M5045" s="174">
        <f>IF(ISBLANK(Table1[[#This Row],[Fuel Used (in liters)]]),,Table1[[#This Row],[Distance Travelled (km)]]/Table1[[#This Row],[Fuel Used (in liters)]])</f>
        <v>0</v>
      </c>
    </row>
    <row r="5046" spans="2:13">
      <c r="B5046">
        <f>IF(ISBLANK(Table1[[#This Row],[Date]]), ,MONTH(Table1[[#This Row],[Date]]))</f>
        <v>0</v>
      </c>
      <c r="K5046" s="19">
        <f>Table1[[#This Row],[Final Meter Reading (km) ]]-Table1[[#This Row],[Initial Meter Reading (km) ]]</f>
        <v>0</v>
      </c>
      <c r="M5046" s="174">
        <f>IF(ISBLANK(Table1[[#This Row],[Fuel Used (in liters)]]),,Table1[[#This Row],[Distance Travelled (km)]]/Table1[[#This Row],[Fuel Used (in liters)]])</f>
        <v>0</v>
      </c>
    </row>
    <row r="5047" spans="2:13">
      <c r="B5047">
        <f>IF(ISBLANK(Table1[[#This Row],[Date]]), ,MONTH(Table1[[#This Row],[Date]]))</f>
        <v>0</v>
      </c>
      <c r="K5047" s="19">
        <f>Table1[[#This Row],[Final Meter Reading (km) ]]-Table1[[#This Row],[Initial Meter Reading (km) ]]</f>
        <v>0</v>
      </c>
      <c r="M5047" s="174">
        <f>IF(ISBLANK(Table1[[#This Row],[Fuel Used (in liters)]]),,Table1[[#This Row],[Distance Travelled (km)]]/Table1[[#This Row],[Fuel Used (in liters)]])</f>
        <v>0</v>
      </c>
    </row>
    <row r="5048" spans="2:13">
      <c r="B5048">
        <f>IF(ISBLANK(Table1[[#This Row],[Date]]), ,MONTH(Table1[[#This Row],[Date]]))</f>
        <v>0</v>
      </c>
      <c r="K5048" s="19">
        <f>Table1[[#This Row],[Final Meter Reading (km) ]]-Table1[[#This Row],[Initial Meter Reading (km) ]]</f>
        <v>0</v>
      </c>
      <c r="M5048" s="174">
        <f>IF(ISBLANK(Table1[[#This Row],[Fuel Used (in liters)]]),,Table1[[#This Row],[Distance Travelled (km)]]/Table1[[#This Row],[Fuel Used (in liters)]])</f>
        <v>0</v>
      </c>
    </row>
    <row r="5049" spans="2:13">
      <c r="B5049">
        <f>IF(ISBLANK(Table1[[#This Row],[Date]]), ,MONTH(Table1[[#This Row],[Date]]))</f>
        <v>0</v>
      </c>
      <c r="K5049" s="19">
        <f>Table1[[#This Row],[Final Meter Reading (km) ]]-Table1[[#This Row],[Initial Meter Reading (km) ]]</f>
        <v>0</v>
      </c>
      <c r="M5049" s="174">
        <f>IF(ISBLANK(Table1[[#This Row],[Fuel Used (in liters)]]),,Table1[[#This Row],[Distance Travelled (km)]]/Table1[[#This Row],[Fuel Used (in liters)]])</f>
        <v>0</v>
      </c>
    </row>
    <row r="5050" spans="2:13">
      <c r="B5050">
        <f>IF(ISBLANK(Table1[[#This Row],[Date]]), ,MONTH(Table1[[#This Row],[Date]]))</f>
        <v>0</v>
      </c>
      <c r="K5050" s="19">
        <f>Table1[[#This Row],[Final Meter Reading (km) ]]-Table1[[#This Row],[Initial Meter Reading (km) ]]</f>
        <v>0</v>
      </c>
      <c r="M5050" s="174">
        <f>IF(ISBLANK(Table1[[#This Row],[Fuel Used (in liters)]]),,Table1[[#This Row],[Distance Travelled (km)]]/Table1[[#This Row],[Fuel Used (in liters)]])</f>
        <v>0</v>
      </c>
    </row>
    <row r="5051" spans="2:13">
      <c r="B5051">
        <f>IF(ISBLANK(Table1[[#This Row],[Date]]), ,MONTH(Table1[[#This Row],[Date]]))</f>
        <v>0</v>
      </c>
      <c r="K5051" s="19">
        <f>Table1[[#This Row],[Final Meter Reading (km) ]]-Table1[[#This Row],[Initial Meter Reading (km) ]]</f>
        <v>0</v>
      </c>
      <c r="M5051" s="174">
        <f>IF(ISBLANK(Table1[[#This Row],[Fuel Used (in liters)]]),,Table1[[#This Row],[Distance Travelled (km)]]/Table1[[#This Row],[Fuel Used (in liters)]])</f>
        <v>0</v>
      </c>
    </row>
    <row r="5052" spans="2:13">
      <c r="B5052">
        <f>IF(ISBLANK(Table1[[#This Row],[Date]]), ,MONTH(Table1[[#This Row],[Date]]))</f>
        <v>0</v>
      </c>
      <c r="K5052" s="19">
        <f>Table1[[#This Row],[Final Meter Reading (km) ]]-Table1[[#This Row],[Initial Meter Reading (km) ]]</f>
        <v>0</v>
      </c>
      <c r="M5052" s="174">
        <f>IF(ISBLANK(Table1[[#This Row],[Fuel Used (in liters)]]),,Table1[[#This Row],[Distance Travelled (km)]]/Table1[[#This Row],[Fuel Used (in liters)]])</f>
        <v>0</v>
      </c>
    </row>
    <row r="5053" spans="2:13">
      <c r="B5053">
        <f>IF(ISBLANK(Table1[[#This Row],[Date]]), ,MONTH(Table1[[#This Row],[Date]]))</f>
        <v>0</v>
      </c>
      <c r="K5053" s="19">
        <f>Table1[[#This Row],[Final Meter Reading (km) ]]-Table1[[#This Row],[Initial Meter Reading (km) ]]</f>
        <v>0</v>
      </c>
      <c r="M5053" s="174">
        <f>IF(ISBLANK(Table1[[#This Row],[Fuel Used (in liters)]]),,Table1[[#This Row],[Distance Travelled (km)]]/Table1[[#This Row],[Fuel Used (in liters)]])</f>
        <v>0</v>
      </c>
    </row>
    <row r="5054" spans="2:13">
      <c r="B5054">
        <f>IF(ISBLANK(Table1[[#This Row],[Date]]), ,MONTH(Table1[[#This Row],[Date]]))</f>
        <v>0</v>
      </c>
      <c r="K5054" s="19">
        <f>Table1[[#This Row],[Final Meter Reading (km) ]]-Table1[[#This Row],[Initial Meter Reading (km) ]]</f>
        <v>0</v>
      </c>
      <c r="M5054" s="174">
        <f>IF(ISBLANK(Table1[[#This Row],[Fuel Used (in liters)]]),,Table1[[#This Row],[Distance Travelled (km)]]/Table1[[#This Row],[Fuel Used (in liters)]])</f>
        <v>0</v>
      </c>
    </row>
    <row r="5055" spans="2:13">
      <c r="B5055">
        <f>IF(ISBLANK(Table1[[#This Row],[Date]]), ,MONTH(Table1[[#This Row],[Date]]))</f>
        <v>0</v>
      </c>
      <c r="K5055" s="19">
        <f>Table1[[#This Row],[Final Meter Reading (km) ]]-Table1[[#This Row],[Initial Meter Reading (km) ]]</f>
        <v>0</v>
      </c>
      <c r="M5055" s="174">
        <f>IF(ISBLANK(Table1[[#This Row],[Fuel Used (in liters)]]),,Table1[[#This Row],[Distance Travelled (km)]]/Table1[[#This Row],[Fuel Used (in liters)]])</f>
        <v>0</v>
      </c>
    </row>
    <row r="5056" spans="2:13">
      <c r="B5056">
        <f>IF(ISBLANK(Table1[[#This Row],[Date]]), ,MONTH(Table1[[#This Row],[Date]]))</f>
        <v>0</v>
      </c>
      <c r="K5056" s="19">
        <f>Table1[[#This Row],[Final Meter Reading (km) ]]-Table1[[#This Row],[Initial Meter Reading (km) ]]</f>
        <v>0</v>
      </c>
      <c r="M5056" s="174">
        <f>IF(ISBLANK(Table1[[#This Row],[Fuel Used (in liters)]]),,Table1[[#This Row],[Distance Travelled (km)]]/Table1[[#This Row],[Fuel Used (in liters)]])</f>
        <v>0</v>
      </c>
    </row>
    <row r="5057" spans="2:13">
      <c r="B5057">
        <f>IF(ISBLANK(Table1[[#This Row],[Date]]), ,MONTH(Table1[[#This Row],[Date]]))</f>
        <v>0</v>
      </c>
      <c r="K5057" s="19">
        <f>Table1[[#This Row],[Final Meter Reading (km) ]]-Table1[[#This Row],[Initial Meter Reading (km) ]]</f>
        <v>0</v>
      </c>
      <c r="M5057" s="174">
        <f>IF(ISBLANK(Table1[[#This Row],[Fuel Used (in liters)]]),,Table1[[#This Row],[Distance Travelled (km)]]/Table1[[#This Row],[Fuel Used (in liters)]])</f>
        <v>0</v>
      </c>
    </row>
    <row r="5058" spans="2:13">
      <c r="B5058">
        <f>IF(ISBLANK(Table1[[#This Row],[Date]]), ,MONTH(Table1[[#This Row],[Date]]))</f>
        <v>0</v>
      </c>
      <c r="K5058" s="19">
        <f>Table1[[#This Row],[Final Meter Reading (km) ]]-Table1[[#This Row],[Initial Meter Reading (km) ]]</f>
        <v>0</v>
      </c>
      <c r="M5058" s="174">
        <f>IF(ISBLANK(Table1[[#This Row],[Fuel Used (in liters)]]),,Table1[[#This Row],[Distance Travelled (km)]]/Table1[[#This Row],[Fuel Used (in liters)]])</f>
        <v>0</v>
      </c>
    </row>
    <row r="5059" spans="2:13">
      <c r="B5059">
        <f>IF(ISBLANK(Table1[[#This Row],[Date]]), ,MONTH(Table1[[#This Row],[Date]]))</f>
        <v>0</v>
      </c>
      <c r="K5059" s="19">
        <f>Table1[[#This Row],[Final Meter Reading (km) ]]-Table1[[#This Row],[Initial Meter Reading (km) ]]</f>
        <v>0</v>
      </c>
      <c r="M5059" s="174">
        <f>IF(ISBLANK(Table1[[#This Row],[Fuel Used (in liters)]]),,Table1[[#This Row],[Distance Travelled (km)]]/Table1[[#This Row],[Fuel Used (in liters)]])</f>
        <v>0</v>
      </c>
    </row>
    <row r="5060" spans="2:13">
      <c r="B5060">
        <f>IF(ISBLANK(Table1[[#This Row],[Date]]), ,MONTH(Table1[[#This Row],[Date]]))</f>
        <v>0</v>
      </c>
      <c r="K5060" s="19">
        <f>Table1[[#This Row],[Final Meter Reading (km) ]]-Table1[[#This Row],[Initial Meter Reading (km) ]]</f>
        <v>0</v>
      </c>
      <c r="M5060" s="174">
        <f>IF(ISBLANK(Table1[[#This Row],[Fuel Used (in liters)]]),,Table1[[#This Row],[Distance Travelled (km)]]/Table1[[#This Row],[Fuel Used (in liters)]])</f>
        <v>0</v>
      </c>
    </row>
    <row r="5061" spans="2:13">
      <c r="B5061">
        <f>IF(ISBLANK(Table1[[#This Row],[Date]]), ,MONTH(Table1[[#This Row],[Date]]))</f>
        <v>0</v>
      </c>
      <c r="K5061" s="19">
        <f>Table1[[#This Row],[Final Meter Reading (km) ]]-Table1[[#This Row],[Initial Meter Reading (km) ]]</f>
        <v>0</v>
      </c>
      <c r="M5061" s="174">
        <f>IF(ISBLANK(Table1[[#This Row],[Fuel Used (in liters)]]),,Table1[[#This Row],[Distance Travelled (km)]]/Table1[[#This Row],[Fuel Used (in liters)]])</f>
        <v>0</v>
      </c>
    </row>
    <row r="5062" spans="2:13">
      <c r="B5062">
        <f>IF(ISBLANK(Table1[[#This Row],[Date]]), ,MONTH(Table1[[#This Row],[Date]]))</f>
        <v>0</v>
      </c>
      <c r="K5062" s="19">
        <f>Table1[[#This Row],[Final Meter Reading (km) ]]-Table1[[#This Row],[Initial Meter Reading (km) ]]</f>
        <v>0</v>
      </c>
      <c r="M5062" s="174">
        <f>IF(ISBLANK(Table1[[#This Row],[Fuel Used (in liters)]]),,Table1[[#This Row],[Distance Travelled (km)]]/Table1[[#This Row],[Fuel Used (in liters)]])</f>
        <v>0</v>
      </c>
    </row>
    <row r="5063" spans="2:13">
      <c r="B5063">
        <f>IF(ISBLANK(Table1[[#This Row],[Date]]), ,MONTH(Table1[[#This Row],[Date]]))</f>
        <v>0</v>
      </c>
      <c r="K5063" s="19">
        <f>Table1[[#This Row],[Final Meter Reading (km) ]]-Table1[[#This Row],[Initial Meter Reading (km) ]]</f>
        <v>0</v>
      </c>
      <c r="M5063" s="174">
        <f>IF(ISBLANK(Table1[[#This Row],[Fuel Used (in liters)]]),,Table1[[#This Row],[Distance Travelled (km)]]/Table1[[#This Row],[Fuel Used (in liters)]])</f>
        <v>0</v>
      </c>
    </row>
    <row r="5064" spans="2:13">
      <c r="B5064">
        <f>IF(ISBLANK(Table1[[#This Row],[Date]]), ,MONTH(Table1[[#This Row],[Date]]))</f>
        <v>0</v>
      </c>
      <c r="K5064" s="19">
        <f>Table1[[#This Row],[Final Meter Reading (km) ]]-Table1[[#This Row],[Initial Meter Reading (km) ]]</f>
        <v>0</v>
      </c>
      <c r="M5064" s="174">
        <f>IF(ISBLANK(Table1[[#This Row],[Fuel Used (in liters)]]),,Table1[[#This Row],[Distance Travelled (km)]]/Table1[[#This Row],[Fuel Used (in liters)]])</f>
        <v>0</v>
      </c>
    </row>
    <row r="5065" spans="2:13">
      <c r="B5065">
        <f>IF(ISBLANK(Table1[[#This Row],[Date]]), ,MONTH(Table1[[#This Row],[Date]]))</f>
        <v>0</v>
      </c>
      <c r="K5065" s="19">
        <f>Table1[[#This Row],[Final Meter Reading (km) ]]-Table1[[#This Row],[Initial Meter Reading (km) ]]</f>
        <v>0</v>
      </c>
      <c r="M5065" s="174">
        <f>IF(ISBLANK(Table1[[#This Row],[Fuel Used (in liters)]]),,Table1[[#This Row],[Distance Travelled (km)]]/Table1[[#This Row],[Fuel Used (in liters)]])</f>
        <v>0</v>
      </c>
    </row>
    <row r="5066" spans="2:13">
      <c r="B5066">
        <f>IF(ISBLANK(Table1[[#This Row],[Date]]), ,MONTH(Table1[[#This Row],[Date]]))</f>
        <v>0</v>
      </c>
      <c r="K5066" s="19">
        <f>Table1[[#This Row],[Final Meter Reading (km) ]]-Table1[[#This Row],[Initial Meter Reading (km) ]]</f>
        <v>0</v>
      </c>
      <c r="M5066" s="174">
        <f>IF(ISBLANK(Table1[[#This Row],[Fuel Used (in liters)]]),,Table1[[#This Row],[Distance Travelled (km)]]/Table1[[#This Row],[Fuel Used (in liters)]])</f>
        <v>0</v>
      </c>
    </row>
    <row r="5067" spans="2:13">
      <c r="B5067">
        <f>IF(ISBLANK(Table1[[#This Row],[Date]]), ,MONTH(Table1[[#This Row],[Date]]))</f>
        <v>0</v>
      </c>
      <c r="K5067" s="19">
        <f>Table1[[#This Row],[Final Meter Reading (km) ]]-Table1[[#This Row],[Initial Meter Reading (km) ]]</f>
        <v>0</v>
      </c>
      <c r="M5067" s="174">
        <f>IF(ISBLANK(Table1[[#This Row],[Fuel Used (in liters)]]),,Table1[[#This Row],[Distance Travelled (km)]]/Table1[[#This Row],[Fuel Used (in liters)]])</f>
        <v>0</v>
      </c>
    </row>
    <row r="5068" spans="2:13">
      <c r="B5068">
        <f>IF(ISBLANK(Table1[[#This Row],[Date]]), ,MONTH(Table1[[#This Row],[Date]]))</f>
        <v>0</v>
      </c>
      <c r="K5068" s="19">
        <f>Table1[[#This Row],[Final Meter Reading (km) ]]-Table1[[#This Row],[Initial Meter Reading (km) ]]</f>
        <v>0</v>
      </c>
      <c r="M5068" s="174">
        <f>IF(ISBLANK(Table1[[#This Row],[Fuel Used (in liters)]]),,Table1[[#This Row],[Distance Travelled (km)]]/Table1[[#This Row],[Fuel Used (in liters)]])</f>
        <v>0</v>
      </c>
    </row>
    <row r="5069" spans="2:13">
      <c r="B5069">
        <f>IF(ISBLANK(Table1[[#This Row],[Date]]), ,MONTH(Table1[[#This Row],[Date]]))</f>
        <v>0</v>
      </c>
      <c r="K5069" s="19">
        <f>Table1[[#This Row],[Final Meter Reading (km) ]]-Table1[[#This Row],[Initial Meter Reading (km) ]]</f>
        <v>0</v>
      </c>
      <c r="M5069" s="174">
        <f>IF(ISBLANK(Table1[[#This Row],[Fuel Used (in liters)]]),,Table1[[#This Row],[Distance Travelled (km)]]/Table1[[#This Row],[Fuel Used (in liters)]])</f>
        <v>0</v>
      </c>
    </row>
    <row r="5070" spans="2:13">
      <c r="B5070">
        <f>IF(ISBLANK(Table1[[#This Row],[Date]]), ,MONTH(Table1[[#This Row],[Date]]))</f>
        <v>0</v>
      </c>
      <c r="K5070" s="19">
        <f>Table1[[#This Row],[Final Meter Reading (km) ]]-Table1[[#This Row],[Initial Meter Reading (km) ]]</f>
        <v>0</v>
      </c>
      <c r="M5070" s="174">
        <f>IF(ISBLANK(Table1[[#This Row],[Fuel Used (in liters)]]),,Table1[[#This Row],[Distance Travelled (km)]]/Table1[[#This Row],[Fuel Used (in liters)]])</f>
        <v>0</v>
      </c>
    </row>
    <row r="5071" spans="2:13">
      <c r="B5071">
        <f>IF(ISBLANK(Table1[[#This Row],[Date]]), ,MONTH(Table1[[#This Row],[Date]]))</f>
        <v>0</v>
      </c>
      <c r="K5071" s="19">
        <f>Table1[[#This Row],[Final Meter Reading (km) ]]-Table1[[#This Row],[Initial Meter Reading (km) ]]</f>
        <v>0</v>
      </c>
      <c r="M5071" s="174">
        <f>IF(ISBLANK(Table1[[#This Row],[Fuel Used (in liters)]]),,Table1[[#This Row],[Distance Travelled (km)]]/Table1[[#This Row],[Fuel Used (in liters)]])</f>
        <v>0</v>
      </c>
    </row>
    <row r="5072" spans="2:13">
      <c r="B5072">
        <f>IF(ISBLANK(Table1[[#This Row],[Date]]), ,MONTH(Table1[[#This Row],[Date]]))</f>
        <v>0</v>
      </c>
      <c r="K5072" s="19">
        <f>Table1[[#This Row],[Final Meter Reading (km) ]]-Table1[[#This Row],[Initial Meter Reading (km) ]]</f>
        <v>0</v>
      </c>
      <c r="M5072" s="174">
        <f>IF(ISBLANK(Table1[[#This Row],[Fuel Used (in liters)]]),,Table1[[#This Row],[Distance Travelled (km)]]/Table1[[#This Row],[Fuel Used (in liters)]])</f>
        <v>0</v>
      </c>
    </row>
    <row r="5073" spans="2:13">
      <c r="B5073">
        <f>IF(ISBLANK(Table1[[#This Row],[Date]]), ,MONTH(Table1[[#This Row],[Date]]))</f>
        <v>0</v>
      </c>
      <c r="K5073" s="19">
        <f>Table1[[#This Row],[Final Meter Reading (km) ]]-Table1[[#This Row],[Initial Meter Reading (km) ]]</f>
        <v>0</v>
      </c>
      <c r="M5073" s="174">
        <f>IF(ISBLANK(Table1[[#This Row],[Fuel Used (in liters)]]),,Table1[[#This Row],[Distance Travelled (km)]]/Table1[[#This Row],[Fuel Used (in liters)]])</f>
        <v>0</v>
      </c>
    </row>
    <row r="5074" spans="2:13">
      <c r="B5074">
        <f>IF(ISBLANK(Table1[[#This Row],[Date]]), ,MONTH(Table1[[#This Row],[Date]]))</f>
        <v>0</v>
      </c>
      <c r="K5074" s="19">
        <f>Table1[[#This Row],[Final Meter Reading (km) ]]-Table1[[#This Row],[Initial Meter Reading (km) ]]</f>
        <v>0</v>
      </c>
      <c r="M5074" s="174">
        <f>IF(ISBLANK(Table1[[#This Row],[Fuel Used (in liters)]]),,Table1[[#This Row],[Distance Travelled (km)]]/Table1[[#This Row],[Fuel Used (in liters)]])</f>
        <v>0</v>
      </c>
    </row>
    <row r="5075" spans="2:13">
      <c r="B5075">
        <f>IF(ISBLANK(Table1[[#This Row],[Date]]), ,MONTH(Table1[[#This Row],[Date]]))</f>
        <v>0</v>
      </c>
      <c r="K5075" s="19">
        <f>Table1[[#This Row],[Final Meter Reading (km) ]]-Table1[[#This Row],[Initial Meter Reading (km) ]]</f>
        <v>0</v>
      </c>
      <c r="M5075" s="174">
        <f>IF(ISBLANK(Table1[[#This Row],[Fuel Used (in liters)]]),,Table1[[#This Row],[Distance Travelled (km)]]/Table1[[#This Row],[Fuel Used (in liters)]])</f>
        <v>0</v>
      </c>
    </row>
    <row r="5076" spans="2:13">
      <c r="B5076">
        <f>IF(ISBLANK(Table1[[#This Row],[Date]]), ,MONTH(Table1[[#This Row],[Date]]))</f>
        <v>0</v>
      </c>
      <c r="K5076" s="19">
        <f>Table1[[#This Row],[Final Meter Reading (km) ]]-Table1[[#This Row],[Initial Meter Reading (km) ]]</f>
        <v>0</v>
      </c>
      <c r="M5076" s="174">
        <f>IF(ISBLANK(Table1[[#This Row],[Fuel Used (in liters)]]),,Table1[[#This Row],[Distance Travelled (km)]]/Table1[[#This Row],[Fuel Used (in liters)]])</f>
        <v>0</v>
      </c>
    </row>
    <row r="5077" spans="2:13">
      <c r="B5077">
        <f>IF(ISBLANK(Table1[[#This Row],[Date]]), ,MONTH(Table1[[#This Row],[Date]]))</f>
        <v>0</v>
      </c>
      <c r="K5077" s="19">
        <f>Table1[[#This Row],[Final Meter Reading (km) ]]-Table1[[#This Row],[Initial Meter Reading (km) ]]</f>
        <v>0</v>
      </c>
      <c r="M5077" s="174">
        <f>IF(ISBLANK(Table1[[#This Row],[Fuel Used (in liters)]]),,Table1[[#This Row],[Distance Travelled (km)]]/Table1[[#This Row],[Fuel Used (in liters)]])</f>
        <v>0</v>
      </c>
    </row>
    <row r="5078" spans="2:13">
      <c r="B5078">
        <f>IF(ISBLANK(Table1[[#This Row],[Date]]), ,MONTH(Table1[[#This Row],[Date]]))</f>
        <v>0</v>
      </c>
      <c r="K5078" s="19">
        <f>Table1[[#This Row],[Final Meter Reading (km) ]]-Table1[[#This Row],[Initial Meter Reading (km) ]]</f>
        <v>0</v>
      </c>
      <c r="M5078" s="174">
        <f>IF(ISBLANK(Table1[[#This Row],[Fuel Used (in liters)]]),,Table1[[#This Row],[Distance Travelled (km)]]/Table1[[#This Row],[Fuel Used (in liters)]])</f>
        <v>0</v>
      </c>
    </row>
    <row r="5079" spans="2:13">
      <c r="B5079">
        <f>IF(ISBLANK(Table1[[#This Row],[Date]]), ,MONTH(Table1[[#This Row],[Date]]))</f>
        <v>0</v>
      </c>
      <c r="K5079" s="19">
        <f>Table1[[#This Row],[Final Meter Reading (km) ]]-Table1[[#This Row],[Initial Meter Reading (km) ]]</f>
        <v>0</v>
      </c>
      <c r="M5079" s="174">
        <f>IF(ISBLANK(Table1[[#This Row],[Fuel Used (in liters)]]),,Table1[[#This Row],[Distance Travelled (km)]]/Table1[[#This Row],[Fuel Used (in liters)]])</f>
        <v>0</v>
      </c>
    </row>
    <row r="5080" spans="2:13">
      <c r="B5080">
        <f>IF(ISBLANK(Table1[[#This Row],[Date]]), ,MONTH(Table1[[#This Row],[Date]]))</f>
        <v>0</v>
      </c>
      <c r="K5080" s="19">
        <f>Table1[[#This Row],[Final Meter Reading (km) ]]-Table1[[#This Row],[Initial Meter Reading (km) ]]</f>
        <v>0</v>
      </c>
      <c r="M5080" s="174">
        <f>IF(ISBLANK(Table1[[#This Row],[Fuel Used (in liters)]]),,Table1[[#This Row],[Distance Travelled (km)]]/Table1[[#This Row],[Fuel Used (in liters)]])</f>
        <v>0</v>
      </c>
    </row>
    <row r="5081" spans="2:13">
      <c r="B5081">
        <f>IF(ISBLANK(Table1[[#This Row],[Date]]), ,MONTH(Table1[[#This Row],[Date]]))</f>
        <v>0</v>
      </c>
      <c r="K5081" s="19">
        <f>Table1[[#This Row],[Final Meter Reading (km) ]]-Table1[[#This Row],[Initial Meter Reading (km) ]]</f>
        <v>0</v>
      </c>
      <c r="M5081" s="174">
        <f>IF(ISBLANK(Table1[[#This Row],[Fuel Used (in liters)]]),,Table1[[#This Row],[Distance Travelled (km)]]/Table1[[#This Row],[Fuel Used (in liters)]])</f>
        <v>0</v>
      </c>
    </row>
    <row r="5082" spans="2:13">
      <c r="B5082">
        <f>IF(ISBLANK(Table1[[#This Row],[Date]]), ,MONTH(Table1[[#This Row],[Date]]))</f>
        <v>0</v>
      </c>
      <c r="K5082" s="19">
        <f>Table1[[#This Row],[Final Meter Reading (km) ]]-Table1[[#This Row],[Initial Meter Reading (km) ]]</f>
        <v>0</v>
      </c>
      <c r="M5082" s="174">
        <f>IF(ISBLANK(Table1[[#This Row],[Fuel Used (in liters)]]),,Table1[[#This Row],[Distance Travelled (km)]]/Table1[[#This Row],[Fuel Used (in liters)]])</f>
        <v>0</v>
      </c>
    </row>
    <row r="5083" spans="2:13">
      <c r="B5083">
        <f>IF(ISBLANK(Table1[[#This Row],[Date]]), ,MONTH(Table1[[#This Row],[Date]]))</f>
        <v>0</v>
      </c>
      <c r="K5083" s="19">
        <f>Table1[[#This Row],[Final Meter Reading (km) ]]-Table1[[#This Row],[Initial Meter Reading (km) ]]</f>
        <v>0</v>
      </c>
      <c r="M5083" s="174">
        <f>IF(ISBLANK(Table1[[#This Row],[Fuel Used (in liters)]]),,Table1[[#This Row],[Distance Travelled (km)]]/Table1[[#This Row],[Fuel Used (in liters)]])</f>
        <v>0</v>
      </c>
    </row>
    <row r="5084" spans="2:13">
      <c r="B5084">
        <f>IF(ISBLANK(Table1[[#This Row],[Date]]), ,MONTH(Table1[[#This Row],[Date]]))</f>
        <v>0</v>
      </c>
      <c r="K5084" s="19">
        <f>Table1[[#This Row],[Final Meter Reading (km) ]]-Table1[[#This Row],[Initial Meter Reading (km) ]]</f>
        <v>0</v>
      </c>
      <c r="M5084" s="174">
        <f>IF(ISBLANK(Table1[[#This Row],[Fuel Used (in liters)]]),,Table1[[#This Row],[Distance Travelled (km)]]/Table1[[#This Row],[Fuel Used (in liters)]])</f>
        <v>0</v>
      </c>
    </row>
    <row r="5085" spans="2:13">
      <c r="B5085">
        <f>IF(ISBLANK(Table1[[#This Row],[Date]]), ,MONTH(Table1[[#This Row],[Date]]))</f>
        <v>0</v>
      </c>
      <c r="K5085" s="19">
        <f>Table1[[#This Row],[Final Meter Reading (km) ]]-Table1[[#This Row],[Initial Meter Reading (km) ]]</f>
        <v>0</v>
      </c>
      <c r="M5085" s="174">
        <f>IF(ISBLANK(Table1[[#This Row],[Fuel Used (in liters)]]),,Table1[[#This Row],[Distance Travelled (km)]]/Table1[[#This Row],[Fuel Used (in liters)]])</f>
        <v>0</v>
      </c>
    </row>
    <row r="5086" spans="2:13">
      <c r="B5086">
        <f>IF(ISBLANK(Table1[[#This Row],[Date]]), ,MONTH(Table1[[#This Row],[Date]]))</f>
        <v>0</v>
      </c>
      <c r="K5086" s="19">
        <f>Table1[[#This Row],[Final Meter Reading (km) ]]-Table1[[#This Row],[Initial Meter Reading (km) ]]</f>
        <v>0</v>
      </c>
      <c r="M5086" s="174">
        <f>IF(ISBLANK(Table1[[#This Row],[Fuel Used (in liters)]]),,Table1[[#This Row],[Distance Travelled (km)]]/Table1[[#This Row],[Fuel Used (in liters)]])</f>
        <v>0</v>
      </c>
    </row>
    <row r="5087" spans="2:13">
      <c r="B5087">
        <f>IF(ISBLANK(Table1[[#This Row],[Date]]), ,MONTH(Table1[[#This Row],[Date]]))</f>
        <v>0</v>
      </c>
      <c r="K5087" s="19">
        <f>Table1[[#This Row],[Final Meter Reading (km) ]]-Table1[[#This Row],[Initial Meter Reading (km) ]]</f>
        <v>0</v>
      </c>
      <c r="M5087" s="174">
        <f>IF(ISBLANK(Table1[[#This Row],[Fuel Used (in liters)]]),,Table1[[#This Row],[Distance Travelled (km)]]/Table1[[#This Row],[Fuel Used (in liters)]])</f>
        <v>0</v>
      </c>
    </row>
    <row r="5088" spans="2:13">
      <c r="B5088">
        <f>IF(ISBLANK(Table1[[#This Row],[Date]]), ,MONTH(Table1[[#This Row],[Date]]))</f>
        <v>0</v>
      </c>
      <c r="K5088" s="19">
        <f>Table1[[#This Row],[Final Meter Reading (km) ]]-Table1[[#This Row],[Initial Meter Reading (km) ]]</f>
        <v>0</v>
      </c>
      <c r="M5088" s="174">
        <f>IF(ISBLANK(Table1[[#This Row],[Fuel Used (in liters)]]),,Table1[[#This Row],[Distance Travelled (km)]]/Table1[[#This Row],[Fuel Used (in liters)]])</f>
        <v>0</v>
      </c>
    </row>
    <row r="5089" spans="2:13">
      <c r="B5089">
        <f>IF(ISBLANK(Table1[[#This Row],[Date]]), ,MONTH(Table1[[#This Row],[Date]]))</f>
        <v>0</v>
      </c>
      <c r="K5089" s="19">
        <f>Table1[[#This Row],[Final Meter Reading (km) ]]-Table1[[#This Row],[Initial Meter Reading (km) ]]</f>
        <v>0</v>
      </c>
      <c r="M5089" s="174">
        <f>IF(ISBLANK(Table1[[#This Row],[Fuel Used (in liters)]]),,Table1[[#This Row],[Distance Travelled (km)]]/Table1[[#This Row],[Fuel Used (in liters)]])</f>
        <v>0</v>
      </c>
    </row>
    <row r="5090" spans="2:13">
      <c r="B5090">
        <f>IF(ISBLANK(Table1[[#This Row],[Date]]), ,MONTH(Table1[[#This Row],[Date]]))</f>
        <v>0</v>
      </c>
      <c r="K5090" s="19">
        <f>Table1[[#This Row],[Final Meter Reading (km) ]]-Table1[[#This Row],[Initial Meter Reading (km) ]]</f>
        <v>0</v>
      </c>
      <c r="M5090" s="174">
        <f>IF(ISBLANK(Table1[[#This Row],[Fuel Used (in liters)]]),,Table1[[#This Row],[Distance Travelled (km)]]/Table1[[#This Row],[Fuel Used (in liters)]])</f>
        <v>0</v>
      </c>
    </row>
    <row r="5091" spans="2:13">
      <c r="B5091">
        <f>IF(ISBLANK(Table1[[#This Row],[Date]]), ,MONTH(Table1[[#This Row],[Date]]))</f>
        <v>0</v>
      </c>
      <c r="K5091" s="19">
        <f>Table1[[#This Row],[Final Meter Reading (km) ]]-Table1[[#This Row],[Initial Meter Reading (km) ]]</f>
        <v>0</v>
      </c>
      <c r="M5091" s="174">
        <f>IF(ISBLANK(Table1[[#This Row],[Fuel Used (in liters)]]),,Table1[[#This Row],[Distance Travelled (km)]]/Table1[[#This Row],[Fuel Used (in liters)]])</f>
        <v>0</v>
      </c>
    </row>
    <row r="5092" spans="2:13">
      <c r="B5092">
        <f>IF(ISBLANK(Table1[[#This Row],[Date]]), ,MONTH(Table1[[#This Row],[Date]]))</f>
        <v>0</v>
      </c>
      <c r="K5092" s="19">
        <f>Table1[[#This Row],[Final Meter Reading (km) ]]-Table1[[#This Row],[Initial Meter Reading (km) ]]</f>
        <v>0</v>
      </c>
      <c r="M5092" s="174">
        <f>IF(ISBLANK(Table1[[#This Row],[Fuel Used (in liters)]]),,Table1[[#This Row],[Distance Travelled (km)]]/Table1[[#This Row],[Fuel Used (in liters)]])</f>
        <v>0</v>
      </c>
    </row>
    <row r="5093" spans="2:13">
      <c r="B5093">
        <f>IF(ISBLANK(Table1[[#This Row],[Date]]), ,MONTH(Table1[[#This Row],[Date]]))</f>
        <v>0</v>
      </c>
      <c r="K5093" s="19">
        <f>Table1[[#This Row],[Final Meter Reading (km) ]]-Table1[[#This Row],[Initial Meter Reading (km) ]]</f>
        <v>0</v>
      </c>
      <c r="M5093" s="174">
        <f>IF(ISBLANK(Table1[[#This Row],[Fuel Used (in liters)]]),,Table1[[#This Row],[Distance Travelled (km)]]/Table1[[#This Row],[Fuel Used (in liters)]])</f>
        <v>0</v>
      </c>
    </row>
    <row r="5094" spans="2:13">
      <c r="B5094">
        <f>IF(ISBLANK(Table1[[#This Row],[Date]]), ,MONTH(Table1[[#This Row],[Date]]))</f>
        <v>0</v>
      </c>
      <c r="K5094" s="19">
        <f>Table1[[#This Row],[Final Meter Reading (km) ]]-Table1[[#This Row],[Initial Meter Reading (km) ]]</f>
        <v>0</v>
      </c>
      <c r="M5094" s="174">
        <f>IF(ISBLANK(Table1[[#This Row],[Fuel Used (in liters)]]),,Table1[[#This Row],[Distance Travelled (km)]]/Table1[[#This Row],[Fuel Used (in liters)]])</f>
        <v>0</v>
      </c>
    </row>
    <row r="5095" spans="2:13">
      <c r="B5095">
        <f>IF(ISBLANK(Table1[[#This Row],[Date]]), ,MONTH(Table1[[#This Row],[Date]]))</f>
        <v>0</v>
      </c>
      <c r="K5095" s="19">
        <f>Table1[[#This Row],[Final Meter Reading (km) ]]-Table1[[#This Row],[Initial Meter Reading (km) ]]</f>
        <v>0</v>
      </c>
      <c r="M5095" s="174">
        <f>IF(ISBLANK(Table1[[#This Row],[Fuel Used (in liters)]]),,Table1[[#This Row],[Distance Travelled (km)]]/Table1[[#This Row],[Fuel Used (in liters)]])</f>
        <v>0</v>
      </c>
    </row>
    <row r="5096" spans="2:13">
      <c r="B5096">
        <f>IF(ISBLANK(Table1[[#This Row],[Date]]), ,MONTH(Table1[[#This Row],[Date]]))</f>
        <v>0</v>
      </c>
      <c r="K5096" s="19">
        <f>Table1[[#This Row],[Final Meter Reading (km) ]]-Table1[[#This Row],[Initial Meter Reading (km) ]]</f>
        <v>0</v>
      </c>
      <c r="M5096" s="174">
        <f>IF(ISBLANK(Table1[[#This Row],[Fuel Used (in liters)]]),,Table1[[#This Row],[Distance Travelled (km)]]/Table1[[#This Row],[Fuel Used (in liters)]])</f>
        <v>0</v>
      </c>
    </row>
    <row r="5097" spans="2:13">
      <c r="B5097">
        <f>IF(ISBLANK(Table1[[#This Row],[Date]]), ,MONTH(Table1[[#This Row],[Date]]))</f>
        <v>0</v>
      </c>
      <c r="K5097" s="19">
        <f>Table1[[#This Row],[Final Meter Reading (km) ]]-Table1[[#This Row],[Initial Meter Reading (km) ]]</f>
        <v>0</v>
      </c>
      <c r="M5097" s="174">
        <f>IF(ISBLANK(Table1[[#This Row],[Fuel Used (in liters)]]),,Table1[[#This Row],[Distance Travelled (km)]]/Table1[[#This Row],[Fuel Used (in liters)]])</f>
        <v>0</v>
      </c>
    </row>
    <row r="5098" spans="2:13">
      <c r="B5098">
        <f>IF(ISBLANK(Table1[[#This Row],[Date]]), ,MONTH(Table1[[#This Row],[Date]]))</f>
        <v>0</v>
      </c>
      <c r="K5098" s="19">
        <f>Table1[[#This Row],[Final Meter Reading (km) ]]-Table1[[#This Row],[Initial Meter Reading (km) ]]</f>
        <v>0</v>
      </c>
      <c r="M5098" s="174">
        <f>IF(ISBLANK(Table1[[#This Row],[Fuel Used (in liters)]]),,Table1[[#This Row],[Distance Travelled (km)]]/Table1[[#This Row],[Fuel Used (in liters)]])</f>
        <v>0</v>
      </c>
    </row>
    <row r="5099" spans="2:13">
      <c r="B5099">
        <f>IF(ISBLANK(Table1[[#This Row],[Date]]), ,MONTH(Table1[[#This Row],[Date]]))</f>
        <v>0</v>
      </c>
      <c r="K5099" s="19">
        <f>Table1[[#This Row],[Final Meter Reading (km) ]]-Table1[[#This Row],[Initial Meter Reading (km) ]]</f>
        <v>0</v>
      </c>
      <c r="M5099" s="174">
        <f>IF(ISBLANK(Table1[[#This Row],[Fuel Used (in liters)]]),,Table1[[#This Row],[Distance Travelled (km)]]/Table1[[#This Row],[Fuel Used (in liters)]])</f>
        <v>0</v>
      </c>
    </row>
    <row r="5100" spans="2:13">
      <c r="B5100">
        <f>IF(ISBLANK(Table1[[#This Row],[Date]]), ,MONTH(Table1[[#This Row],[Date]]))</f>
        <v>0</v>
      </c>
      <c r="K5100" s="19">
        <f>Table1[[#This Row],[Final Meter Reading (km) ]]-Table1[[#This Row],[Initial Meter Reading (km) ]]</f>
        <v>0</v>
      </c>
      <c r="M5100" s="174">
        <f>IF(ISBLANK(Table1[[#This Row],[Fuel Used (in liters)]]),,Table1[[#This Row],[Distance Travelled (km)]]/Table1[[#This Row],[Fuel Used (in liters)]])</f>
        <v>0</v>
      </c>
    </row>
    <row r="5101" spans="2:13">
      <c r="B5101">
        <f>IF(ISBLANK(Table1[[#This Row],[Date]]), ,MONTH(Table1[[#This Row],[Date]]))</f>
        <v>0</v>
      </c>
      <c r="K5101" s="19">
        <f>Table1[[#This Row],[Final Meter Reading (km) ]]-Table1[[#This Row],[Initial Meter Reading (km) ]]</f>
        <v>0</v>
      </c>
      <c r="M5101" s="174">
        <f>IF(ISBLANK(Table1[[#This Row],[Fuel Used (in liters)]]),,Table1[[#This Row],[Distance Travelled (km)]]/Table1[[#This Row],[Fuel Used (in liters)]])</f>
        <v>0</v>
      </c>
    </row>
    <row r="5102" spans="2:13">
      <c r="B5102">
        <f>IF(ISBLANK(Table1[[#This Row],[Date]]), ,MONTH(Table1[[#This Row],[Date]]))</f>
        <v>0</v>
      </c>
      <c r="K5102" s="19">
        <f>Table1[[#This Row],[Final Meter Reading (km) ]]-Table1[[#This Row],[Initial Meter Reading (km) ]]</f>
        <v>0</v>
      </c>
      <c r="M5102" s="174">
        <f>IF(ISBLANK(Table1[[#This Row],[Fuel Used (in liters)]]),,Table1[[#This Row],[Distance Travelled (km)]]/Table1[[#This Row],[Fuel Used (in liters)]])</f>
        <v>0</v>
      </c>
    </row>
    <row r="5103" spans="2:13">
      <c r="B5103">
        <f>IF(ISBLANK(Table1[[#This Row],[Date]]), ,MONTH(Table1[[#This Row],[Date]]))</f>
        <v>0</v>
      </c>
      <c r="K5103" s="19">
        <f>Table1[[#This Row],[Final Meter Reading (km) ]]-Table1[[#This Row],[Initial Meter Reading (km) ]]</f>
        <v>0</v>
      </c>
      <c r="M5103" s="174">
        <f>IF(ISBLANK(Table1[[#This Row],[Fuel Used (in liters)]]),,Table1[[#This Row],[Distance Travelled (km)]]/Table1[[#This Row],[Fuel Used (in liters)]])</f>
        <v>0</v>
      </c>
    </row>
    <row r="5104" spans="2:13">
      <c r="B5104">
        <f>IF(ISBLANK(Table1[[#This Row],[Date]]), ,MONTH(Table1[[#This Row],[Date]]))</f>
        <v>0</v>
      </c>
      <c r="K5104" s="19">
        <f>Table1[[#This Row],[Final Meter Reading (km) ]]-Table1[[#This Row],[Initial Meter Reading (km) ]]</f>
        <v>0</v>
      </c>
      <c r="M5104" s="174">
        <f>IF(ISBLANK(Table1[[#This Row],[Fuel Used (in liters)]]),,Table1[[#This Row],[Distance Travelled (km)]]/Table1[[#This Row],[Fuel Used (in liters)]])</f>
        <v>0</v>
      </c>
    </row>
    <row r="5105" spans="2:13">
      <c r="B5105">
        <f>IF(ISBLANK(Table1[[#This Row],[Date]]), ,MONTH(Table1[[#This Row],[Date]]))</f>
        <v>0</v>
      </c>
      <c r="K5105" s="19">
        <f>Table1[[#This Row],[Final Meter Reading (km) ]]-Table1[[#This Row],[Initial Meter Reading (km) ]]</f>
        <v>0</v>
      </c>
      <c r="M5105" s="174">
        <f>IF(ISBLANK(Table1[[#This Row],[Fuel Used (in liters)]]),,Table1[[#This Row],[Distance Travelled (km)]]/Table1[[#This Row],[Fuel Used (in liters)]])</f>
        <v>0</v>
      </c>
    </row>
    <row r="5106" spans="2:13">
      <c r="B5106">
        <f>IF(ISBLANK(Table1[[#This Row],[Date]]), ,MONTH(Table1[[#This Row],[Date]]))</f>
        <v>0</v>
      </c>
      <c r="K5106" s="19">
        <f>Table1[[#This Row],[Final Meter Reading (km) ]]-Table1[[#This Row],[Initial Meter Reading (km) ]]</f>
        <v>0</v>
      </c>
      <c r="M5106" s="174">
        <f>IF(ISBLANK(Table1[[#This Row],[Fuel Used (in liters)]]),,Table1[[#This Row],[Distance Travelled (km)]]/Table1[[#This Row],[Fuel Used (in liters)]])</f>
        <v>0</v>
      </c>
    </row>
    <row r="5107" spans="2:13">
      <c r="B5107">
        <f>IF(ISBLANK(Table1[[#This Row],[Date]]), ,MONTH(Table1[[#This Row],[Date]]))</f>
        <v>0</v>
      </c>
      <c r="K5107" s="19">
        <f>Table1[[#This Row],[Final Meter Reading (km) ]]-Table1[[#This Row],[Initial Meter Reading (km) ]]</f>
        <v>0</v>
      </c>
      <c r="M5107" s="174">
        <f>IF(ISBLANK(Table1[[#This Row],[Fuel Used (in liters)]]),,Table1[[#This Row],[Distance Travelled (km)]]/Table1[[#This Row],[Fuel Used (in liters)]])</f>
        <v>0</v>
      </c>
    </row>
    <row r="5108" spans="2:13">
      <c r="B5108">
        <f>IF(ISBLANK(Table1[[#This Row],[Date]]), ,MONTH(Table1[[#This Row],[Date]]))</f>
        <v>0</v>
      </c>
      <c r="K5108" s="19">
        <f>Table1[[#This Row],[Final Meter Reading (km) ]]-Table1[[#This Row],[Initial Meter Reading (km) ]]</f>
        <v>0</v>
      </c>
      <c r="M5108" s="174">
        <f>IF(ISBLANK(Table1[[#This Row],[Fuel Used (in liters)]]),,Table1[[#This Row],[Distance Travelled (km)]]/Table1[[#This Row],[Fuel Used (in liters)]])</f>
        <v>0</v>
      </c>
    </row>
    <row r="5109" spans="2:13">
      <c r="B5109">
        <f>IF(ISBLANK(Table1[[#This Row],[Date]]), ,MONTH(Table1[[#This Row],[Date]]))</f>
        <v>0</v>
      </c>
      <c r="K5109" s="19">
        <f>Table1[[#This Row],[Final Meter Reading (km) ]]-Table1[[#This Row],[Initial Meter Reading (km) ]]</f>
        <v>0</v>
      </c>
      <c r="M5109" s="174">
        <f>IF(ISBLANK(Table1[[#This Row],[Fuel Used (in liters)]]),,Table1[[#This Row],[Distance Travelled (km)]]/Table1[[#This Row],[Fuel Used (in liters)]])</f>
        <v>0</v>
      </c>
    </row>
    <row r="5110" spans="2:13">
      <c r="B5110">
        <f>IF(ISBLANK(Table1[[#This Row],[Date]]), ,MONTH(Table1[[#This Row],[Date]]))</f>
        <v>0</v>
      </c>
      <c r="K5110" s="19">
        <f>Table1[[#This Row],[Final Meter Reading (km) ]]-Table1[[#This Row],[Initial Meter Reading (km) ]]</f>
        <v>0</v>
      </c>
      <c r="M5110" s="174">
        <f>IF(ISBLANK(Table1[[#This Row],[Fuel Used (in liters)]]),,Table1[[#This Row],[Distance Travelled (km)]]/Table1[[#This Row],[Fuel Used (in liters)]])</f>
        <v>0</v>
      </c>
    </row>
    <row r="5111" spans="2:13">
      <c r="B5111">
        <f>IF(ISBLANK(Table1[[#This Row],[Date]]), ,MONTH(Table1[[#This Row],[Date]]))</f>
        <v>0</v>
      </c>
      <c r="K5111" s="19">
        <f>Table1[[#This Row],[Final Meter Reading (km) ]]-Table1[[#This Row],[Initial Meter Reading (km) ]]</f>
        <v>0</v>
      </c>
      <c r="M5111" s="174">
        <f>IF(ISBLANK(Table1[[#This Row],[Fuel Used (in liters)]]),,Table1[[#This Row],[Distance Travelled (km)]]/Table1[[#This Row],[Fuel Used (in liters)]])</f>
        <v>0</v>
      </c>
    </row>
    <row r="5112" spans="2:13">
      <c r="B5112">
        <f>IF(ISBLANK(Table1[[#This Row],[Date]]), ,MONTH(Table1[[#This Row],[Date]]))</f>
        <v>0</v>
      </c>
      <c r="K5112" s="19">
        <f>Table1[[#This Row],[Final Meter Reading (km) ]]-Table1[[#This Row],[Initial Meter Reading (km) ]]</f>
        <v>0</v>
      </c>
      <c r="M5112" s="174">
        <f>IF(ISBLANK(Table1[[#This Row],[Fuel Used (in liters)]]),,Table1[[#This Row],[Distance Travelled (km)]]/Table1[[#This Row],[Fuel Used (in liters)]])</f>
        <v>0</v>
      </c>
    </row>
    <row r="5113" spans="2:13">
      <c r="B5113">
        <f>IF(ISBLANK(Table1[[#This Row],[Date]]), ,MONTH(Table1[[#This Row],[Date]]))</f>
        <v>0</v>
      </c>
      <c r="K5113" s="19">
        <f>Table1[[#This Row],[Final Meter Reading (km) ]]-Table1[[#This Row],[Initial Meter Reading (km) ]]</f>
        <v>0</v>
      </c>
      <c r="M5113" s="174">
        <f>IF(ISBLANK(Table1[[#This Row],[Fuel Used (in liters)]]),,Table1[[#This Row],[Distance Travelled (km)]]/Table1[[#This Row],[Fuel Used (in liters)]])</f>
        <v>0</v>
      </c>
    </row>
    <row r="5114" spans="2:13">
      <c r="B5114">
        <f>IF(ISBLANK(Table1[[#This Row],[Date]]), ,MONTH(Table1[[#This Row],[Date]]))</f>
        <v>0</v>
      </c>
      <c r="K5114" s="19">
        <f>Table1[[#This Row],[Final Meter Reading (km) ]]-Table1[[#This Row],[Initial Meter Reading (km) ]]</f>
        <v>0</v>
      </c>
      <c r="M5114" s="174">
        <f>IF(ISBLANK(Table1[[#This Row],[Fuel Used (in liters)]]),,Table1[[#This Row],[Distance Travelled (km)]]/Table1[[#This Row],[Fuel Used (in liters)]])</f>
        <v>0</v>
      </c>
    </row>
    <row r="5115" spans="2:13">
      <c r="B5115">
        <f>IF(ISBLANK(Table1[[#This Row],[Date]]), ,MONTH(Table1[[#This Row],[Date]]))</f>
        <v>0</v>
      </c>
      <c r="K5115" s="19">
        <f>Table1[[#This Row],[Final Meter Reading (km) ]]-Table1[[#This Row],[Initial Meter Reading (km) ]]</f>
        <v>0</v>
      </c>
      <c r="M5115" s="174">
        <f>IF(ISBLANK(Table1[[#This Row],[Fuel Used (in liters)]]),,Table1[[#This Row],[Distance Travelled (km)]]/Table1[[#This Row],[Fuel Used (in liters)]])</f>
        <v>0</v>
      </c>
    </row>
    <row r="5116" spans="2:13">
      <c r="B5116">
        <f>IF(ISBLANK(Table1[[#This Row],[Date]]), ,MONTH(Table1[[#This Row],[Date]]))</f>
        <v>0</v>
      </c>
      <c r="K5116" s="19">
        <f>Table1[[#This Row],[Final Meter Reading (km) ]]-Table1[[#This Row],[Initial Meter Reading (km) ]]</f>
        <v>0</v>
      </c>
      <c r="M5116" s="174">
        <f>IF(ISBLANK(Table1[[#This Row],[Fuel Used (in liters)]]),,Table1[[#This Row],[Distance Travelled (km)]]/Table1[[#This Row],[Fuel Used (in liters)]])</f>
        <v>0</v>
      </c>
    </row>
    <row r="5117" spans="2:13">
      <c r="B5117">
        <f>IF(ISBLANK(Table1[[#This Row],[Date]]), ,MONTH(Table1[[#This Row],[Date]]))</f>
        <v>0</v>
      </c>
      <c r="K5117" s="19">
        <f>Table1[[#This Row],[Final Meter Reading (km) ]]-Table1[[#This Row],[Initial Meter Reading (km) ]]</f>
        <v>0</v>
      </c>
      <c r="M5117" s="174">
        <f>IF(ISBLANK(Table1[[#This Row],[Fuel Used (in liters)]]),,Table1[[#This Row],[Distance Travelled (km)]]/Table1[[#This Row],[Fuel Used (in liters)]])</f>
        <v>0</v>
      </c>
    </row>
    <row r="5118" spans="2:13">
      <c r="B5118">
        <f>IF(ISBLANK(Table1[[#This Row],[Date]]), ,MONTH(Table1[[#This Row],[Date]]))</f>
        <v>0</v>
      </c>
      <c r="K5118" s="19">
        <f>Table1[[#This Row],[Final Meter Reading (km) ]]-Table1[[#This Row],[Initial Meter Reading (km) ]]</f>
        <v>0</v>
      </c>
      <c r="M5118" s="174">
        <f>IF(ISBLANK(Table1[[#This Row],[Fuel Used (in liters)]]),,Table1[[#This Row],[Distance Travelled (km)]]/Table1[[#This Row],[Fuel Used (in liters)]])</f>
        <v>0</v>
      </c>
    </row>
    <row r="5119" spans="2:13">
      <c r="B5119">
        <f>IF(ISBLANK(Table1[[#This Row],[Date]]), ,MONTH(Table1[[#This Row],[Date]]))</f>
        <v>0</v>
      </c>
      <c r="K5119" s="19">
        <f>Table1[[#This Row],[Final Meter Reading (km) ]]-Table1[[#This Row],[Initial Meter Reading (km) ]]</f>
        <v>0</v>
      </c>
      <c r="M5119" s="174">
        <f>IF(ISBLANK(Table1[[#This Row],[Fuel Used (in liters)]]),,Table1[[#This Row],[Distance Travelled (km)]]/Table1[[#This Row],[Fuel Used (in liters)]])</f>
        <v>0</v>
      </c>
    </row>
    <row r="5120" spans="2:13">
      <c r="B5120">
        <f>IF(ISBLANK(Table1[[#This Row],[Date]]), ,MONTH(Table1[[#This Row],[Date]]))</f>
        <v>0</v>
      </c>
      <c r="K5120" s="19">
        <f>Table1[[#This Row],[Final Meter Reading (km) ]]-Table1[[#This Row],[Initial Meter Reading (km) ]]</f>
        <v>0</v>
      </c>
      <c r="M5120" s="174">
        <f>IF(ISBLANK(Table1[[#This Row],[Fuel Used (in liters)]]),,Table1[[#This Row],[Distance Travelled (km)]]/Table1[[#This Row],[Fuel Used (in liters)]])</f>
        <v>0</v>
      </c>
    </row>
    <row r="5121" spans="2:13">
      <c r="B5121">
        <f>IF(ISBLANK(Table1[[#This Row],[Date]]), ,MONTH(Table1[[#This Row],[Date]]))</f>
        <v>0</v>
      </c>
      <c r="K5121" s="19">
        <f>Table1[[#This Row],[Final Meter Reading (km) ]]-Table1[[#This Row],[Initial Meter Reading (km) ]]</f>
        <v>0</v>
      </c>
      <c r="M5121" s="174">
        <f>IF(ISBLANK(Table1[[#This Row],[Fuel Used (in liters)]]),,Table1[[#This Row],[Distance Travelled (km)]]/Table1[[#This Row],[Fuel Used (in liters)]])</f>
        <v>0</v>
      </c>
    </row>
    <row r="5122" spans="2:13">
      <c r="B5122">
        <f>IF(ISBLANK(Table1[[#This Row],[Date]]), ,MONTH(Table1[[#This Row],[Date]]))</f>
        <v>0</v>
      </c>
      <c r="K5122" s="19">
        <f>Table1[[#This Row],[Final Meter Reading (km) ]]-Table1[[#This Row],[Initial Meter Reading (km) ]]</f>
        <v>0</v>
      </c>
      <c r="M5122" s="174">
        <f>IF(ISBLANK(Table1[[#This Row],[Fuel Used (in liters)]]),,Table1[[#This Row],[Distance Travelled (km)]]/Table1[[#This Row],[Fuel Used (in liters)]])</f>
        <v>0</v>
      </c>
    </row>
    <row r="5123" spans="2:13">
      <c r="B5123">
        <f>IF(ISBLANK(Table1[[#This Row],[Date]]), ,MONTH(Table1[[#This Row],[Date]]))</f>
        <v>0</v>
      </c>
      <c r="K5123" s="19">
        <f>Table1[[#This Row],[Final Meter Reading (km) ]]-Table1[[#This Row],[Initial Meter Reading (km) ]]</f>
        <v>0</v>
      </c>
      <c r="M5123" s="174">
        <f>IF(ISBLANK(Table1[[#This Row],[Fuel Used (in liters)]]),,Table1[[#This Row],[Distance Travelled (km)]]/Table1[[#This Row],[Fuel Used (in liters)]])</f>
        <v>0</v>
      </c>
    </row>
    <row r="5124" spans="2:13">
      <c r="B5124">
        <f>IF(ISBLANK(Table1[[#This Row],[Date]]), ,MONTH(Table1[[#This Row],[Date]]))</f>
        <v>0</v>
      </c>
      <c r="K5124" s="19">
        <f>Table1[[#This Row],[Final Meter Reading (km) ]]-Table1[[#This Row],[Initial Meter Reading (km) ]]</f>
        <v>0</v>
      </c>
      <c r="M5124" s="174">
        <f>IF(ISBLANK(Table1[[#This Row],[Fuel Used (in liters)]]),,Table1[[#This Row],[Distance Travelled (km)]]/Table1[[#This Row],[Fuel Used (in liters)]])</f>
        <v>0</v>
      </c>
    </row>
    <row r="5125" spans="2:13">
      <c r="B5125">
        <f>IF(ISBLANK(Table1[[#This Row],[Date]]), ,MONTH(Table1[[#This Row],[Date]]))</f>
        <v>0</v>
      </c>
      <c r="K5125" s="19">
        <f>Table1[[#This Row],[Final Meter Reading (km) ]]-Table1[[#This Row],[Initial Meter Reading (km) ]]</f>
        <v>0</v>
      </c>
      <c r="M5125" s="174">
        <f>IF(ISBLANK(Table1[[#This Row],[Fuel Used (in liters)]]),,Table1[[#This Row],[Distance Travelled (km)]]/Table1[[#This Row],[Fuel Used (in liters)]])</f>
        <v>0</v>
      </c>
    </row>
    <row r="5126" spans="2:13">
      <c r="B5126">
        <f>IF(ISBLANK(Table1[[#This Row],[Date]]), ,MONTH(Table1[[#This Row],[Date]]))</f>
        <v>0</v>
      </c>
      <c r="K5126" s="19">
        <f>Table1[[#This Row],[Final Meter Reading (km) ]]-Table1[[#This Row],[Initial Meter Reading (km) ]]</f>
        <v>0</v>
      </c>
      <c r="M5126" s="174">
        <f>IF(ISBLANK(Table1[[#This Row],[Fuel Used (in liters)]]),,Table1[[#This Row],[Distance Travelled (km)]]/Table1[[#This Row],[Fuel Used (in liters)]])</f>
        <v>0</v>
      </c>
    </row>
    <row r="5127" spans="2:13">
      <c r="B5127">
        <f>IF(ISBLANK(Table1[[#This Row],[Date]]), ,MONTH(Table1[[#This Row],[Date]]))</f>
        <v>0</v>
      </c>
      <c r="K5127" s="19">
        <f>Table1[[#This Row],[Final Meter Reading (km) ]]-Table1[[#This Row],[Initial Meter Reading (km) ]]</f>
        <v>0</v>
      </c>
      <c r="M5127" s="174">
        <f>IF(ISBLANK(Table1[[#This Row],[Fuel Used (in liters)]]),,Table1[[#This Row],[Distance Travelled (km)]]/Table1[[#This Row],[Fuel Used (in liters)]])</f>
        <v>0</v>
      </c>
    </row>
    <row r="5128" spans="2:13">
      <c r="B5128">
        <f>IF(ISBLANK(Table1[[#This Row],[Date]]), ,MONTH(Table1[[#This Row],[Date]]))</f>
        <v>0</v>
      </c>
      <c r="K5128" s="19">
        <f>Table1[[#This Row],[Final Meter Reading (km) ]]-Table1[[#This Row],[Initial Meter Reading (km) ]]</f>
        <v>0</v>
      </c>
      <c r="M5128" s="174">
        <f>IF(ISBLANK(Table1[[#This Row],[Fuel Used (in liters)]]),,Table1[[#This Row],[Distance Travelled (km)]]/Table1[[#This Row],[Fuel Used (in liters)]])</f>
        <v>0</v>
      </c>
    </row>
    <row r="5129" spans="2:13">
      <c r="B5129">
        <f>IF(ISBLANK(Table1[[#This Row],[Date]]), ,MONTH(Table1[[#This Row],[Date]]))</f>
        <v>0</v>
      </c>
      <c r="K5129" s="19">
        <f>Table1[[#This Row],[Final Meter Reading (km) ]]-Table1[[#This Row],[Initial Meter Reading (km) ]]</f>
        <v>0</v>
      </c>
      <c r="M5129" s="174">
        <f>IF(ISBLANK(Table1[[#This Row],[Fuel Used (in liters)]]),,Table1[[#This Row],[Distance Travelled (km)]]/Table1[[#This Row],[Fuel Used (in liters)]])</f>
        <v>0</v>
      </c>
    </row>
    <row r="5130" spans="2:13">
      <c r="B5130">
        <f>IF(ISBLANK(Table1[[#This Row],[Date]]), ,MONTH(Table1[[#This Row],[Date]]))</f>
        <v>0</v>
      </c>
      <c r="K5130" s="19">
        <f>Table1[[#This Row],[Final Meter Reading (km) ]]-Table1[[#This Row],[Initial Meter Reading (km) ]]</f>
        <v>0</v>
      </c>
      <c r="M5130" s="174">
        <f>IF(ISBLANK(Table1[[#This Row],[Fuel Used (in liters)]]),,Table1[[#This Row],[Distance Travelled (km)]]/Table1[[#This Row],[Fuel Used (in liters)]])</f>
        <v>0</v>
      </c>
    </row>
    <row r="5131" spans="2:13">
      <c r="B5131">
        <f>IF(ISBLANK(Table1[[#This Row],[Date]]), ,MONTH(Table1[[#This Row],[Date]]))</f>
        <v>0</v>
      </c>
      <c r="K5131" s="19">
        <f>Table1[[#This Row],[Final Meter Reading (km) ]]-Table1[[#This Row],[Initial Meter Reading (km) ]]</f>
        <v>0</v>
      </c>
      <c r="M5131" s="174">
        <f>IF(ISBLANK(Table1[[#This Row],[Fuel Used (in liters)]]),,Table1[[#This Row],[Distance Travelled (km)]]/Table1[[#This Row],[Fuel Used (in liters)]])</f>
        <v>0</v>
      </c>
    </row>
    <row r="5132" spans="2:13">
      <c r="B5132">
        <f>IF(ISBLANK(Table1[[#This Row],[Date]]), ,MONTH(Table1[[#This Row],[Date]]))</f>
        <v>0</v>
      </c>
      <c r="K5132" s="19">
        <f>Table1[[#This Row],[Final Meter Reading (km) ]]-Table1[[#This Row],[Initial Meter Reading (km) ]]</f>
        <v>0</v>
      </c>
      <c r="M5132" s="174">
        <f>IF(ISBLANK(Table1[[#This Row],[Fuel Used (in liters)]]),,Table1[[#This Row],[Distance Travelled (km)]]/Table1[[#This Row],[Fuel Used (in liters)]])</f>
        <v>0</v>
      </c>
    </row>
    <row r="5133" spans="2:13">
      <c r="B5133">
        <f>IF(ISBLANK(Table1[[#This Row],[Date]]), ,MONTH(Table1[[#This Row],[Date]]))</f>
        <v>0</v>
      </c>
      <c r="K5133" s="19">
        <f>Table1[[#This Row],[Final Meter Reading (km) ]]-Table1[[#This Row],[Initial Meter Reading (km) ]]</f>
        <v>0</v>
      </c>
      <c r="M5133" s="174">
        <f>IF(ISBLANK(Table1[[#This Row],[Fuel Used (in liters)]]),,Table1[[#This Row],[Distance Travelled (km)]]/Table1[[#This Row],[Fuel Used (in liters)]])</f>
        <v>0</v>
      </c>
    </row>
    <row r="5134" spans="2:13">
      <c r="B5134">
        <f>IF(ISBLANK(Table1[[#This Row],[Date]]), ,MONTH(Table1[[#This Row],[Date]]))</f>
        <v>0</v>
      </c>
      <c r="K5134" s="19">
        <f>Table1[[#This Row],[Final Meter Reading (km) ]]-Table1[[#This Row],[Initial Meter Reading (km) ]]</f>
        <v>0</v>
      </c>
      <c r="M5134" s="174">
        <f>IF(ISBLANK(Table1[[#This Row],[Fuel Used (in liters)]]),,Table1[[#This Row],[Distance Travelled (km)]]/Table1[[#This Row],[Fuel Used (in liters)]])</f>
        <v>0</v>
      </c>
    </row>
    <row r="5135" spans="2:13">
      <c r="B5135">
        <f>IF(ISBLANK(Table1[[#This Row],[Date]]), ,MONTH(Table1[[#This Row],[Date]]))</f>
        <v>0</v>
      </c>
      <c r="K5135" s="19">
        <f>Table1[[#This Row],[Final Meter Reading (km) ]]-Table1[[#This Row],[Initial Meter Reading (km) ]]</f>
        <v>0</v>
      </c>
      <c r="M5135" s="174">
        <f>IF(ISBLANK(Table1[[#This Row],[Fuel Used (in liters)]]),,Table1[[#This Row],[Distance Travelled (km)]]/Table1[[#This Row],[Fuel Used (in liters)]])</f>
        <v>0</v>
      </c>
    </row>
    <row r="5136" spans="2:13">
      <c r="B5136">
        <f>IF(ISBLANK(Table1[[#This Row],[Date]]), ,MONTH(Table1[[#This Row],[Date]]))</f>
        <v>0</v>
      </c>
      <c r="K5136" s="19">
        <f>Table1[[#This Row],[Final Meter Reading (km) ]]-Table1[[#This Row],[Initial Meter Reading (km) ]]</f>
        <v>0</v>
      </c>
      <c r="M5136" s="174">
        <f>IF(ISBLANK(Table1[[#This Row],[Fuel Used (in liters)]]),,Table1[[#This Row],[Distance Travelled (km)]]/Table1[[#This Row],[Fuel Used (in liters)]])</f>
        <v>0</v>
      </c>
    </row>
    <row r="5137" spans="2:13">
      <c r="B5137">
        <f>IF(ISBLANK(Table1[[#This Row],[Date]]), ,MONTH(Table1[[#This Row],[Date]]))</f>
        <v>0</v>
      </c>
      <c r="K5137" s="19">
        <f>Table1[[#This Row],[Final Meter Reading (km) ]]-Table1[[#This Row],[Initial Meter Reading (km) ]]</f>
        <v>0</v>
      </c>
      <c r="M5137" s="174">
        <f>IF(ISBLANK(Table1[[#This Row],[Fuel Used (in liters)]]),,Table1[[#This Row],[Distance Travelled (km)]]/Table1[[#This Row],[Fuel Used (in liters)]])</f>
        <v>0</v>
      </c>
    </row>
    <row r="5138" spans="2:13">
      <c r="B5138">
        <f>IF(ISBLANK(Table1[[#This Row],[Date]]), ,MONTH(Table1[[#This Row],[Date]]))</f>
        <v>0</v>
      </c>
      <c r="K5138" s="19">
        <f>Table1[[#This Row],[Final Meter Reading (km) ]]-Table1[[#This Row],[Initial Meter Reading (km) ]]</f>
        <v>0</v>
      </c>
      <c r="M5138" s="174">
        <f>IF(ISBLANK(Table1[[#This Row],[Fuel Used (in liters)]]),,Table1[[#This Row],[Distance Travelled (km)]]/Table1[[#This Row],[Fuel Used (in liters)]])</f>
        <v>0</v>
      </c>
    </row>
    <row r="5139" spans="2:13">
      <c r="B5139">
        <f>IF(ISBLANK(Table1[[#This Row],[Date]]), ,MONTH(Table1[[#This Row],[Date]]))</f>
        <v>0</v>
      </c>
      <c r="K5139" s="19">
        <f>Table1[[#This Row],[Final Meter Reading (km) ]]-Table1[[#This Row],[Initial Meter Reading (km) ]]</f>
        <v>0</v>
      </c>
      <c r="M5139" s="174">
        <f>IF(ISBLANK(Table1[[#This Row],[Fuel Used (in liters)]]),,Table1[[#This Row],[Distance Travelled (km)]]/Table1[[#This Row],[Fuel Used (in liters)]])</f>
        <v>0</v>
      </c>
    </row>
    <row r="5140" spans="2:13">
      <c r="B5140">
        <f>IF(ISBLANK(Table1[[#This Row],[Date]]), ,MONTH(Table1[[#This Row],[Date]]))</f>
        <v>0</v>
      </c>
      <c r="K5140" s="19">
        <f>Table1[[#This Row],[Final Meter Reading (km) ]]-Table1[[#This Row],[Initial Meter Reading (km) ]]</f>
        <v>0</v>
      </c>
      <c r="M5140" s="174">
        <f>IF(ISBLANK(Table1[[#This Row],[Fuel Used (in liters)]]),,Table1[[#This Row],[Distance Travelled (km)]]/Table1[[#This Row],[Fuel Used (in liters)]])</f>
        <v>0</v>
      </c>
    </row>
    <row r="5141" spans="2:13">
      <c r="B5141">
        <f>IF(ISBLANK(Table1[[#This Row],[Date]]), ,MONTH(Table1[[#This Row],[Date]]))</f>
        <v>0</v>
      </c>
      <c r="K5141" s="19">
        <f>Table1[[#This Row],[Final Meter Reading (km) ]]-Table1[[#This Row],[Initial Meter Reading (km) ]]</f>
        <v>0</v>
      </c>
      <c r="M5141" s="174">
        <f>IF(ISBLANK(Table1[[#This Row],[Fuel Used (in liters)]]),,Table1[[#This Row],[Distance Travelled (km)]]/Table1[[#This Row],[Fuel Used (in liters)]])</f>
        <v>0</v>
      </c>
    </row>
    <row r="5142" spans="2:13">
      <c r="B5142">
        <f>IF(ISBLANK(Table1[[#This Row],[Date]]), ,MONTH(Table1[[#This Row],[Date]]))</f>
        <v>0</v>
      </c>
      <c r="K5142" s="19">
        <f>Table1[[#This Row],[Final Meter Reading (km) ]]-Table1[[#This Row],[Initial Meter Reading (km) ]]</f>
        <v>0</v>
      </c>
      <c r="M5142" s="174">
        <f>IF(ISBLANK(Table1[[#This Row],[Fuel Used (in liters)]]),,Table1[[#This Row],[Distance Travelled (km)]]/Table1[[#This Row],[Fuel Used (in liters)]])</f>
        <v>0</v>
      </c>
    </row>
    <row r="5143" spans="2:13">
      <c r="B5143">
        <f>IF(ISBLANK(Table1[[#This Row],[Date]]), ,MONTH(Table1[[#This Row],[Date]]))</f>
        <v>0</v>
      </c>
      <c r="K5143" s="19">
        <f>Table1[[#This Row],[Final Meter Reading (km) ]]-Table1[[#This Row],[Initial Meter Reading (km) ]]</f>
        <v>0</v>
      </c>
      <c r="M5143" s="174">
        <f>IF(ISBLANK(Table1[[#This Row],[Fuel Used (in liters)]]),,Table1[[#This Row],[Distance Travelled (km)]]/Table1[[#This Row],[Fuel Used (in liters)]])</f>
        <v>0</v>
      </c>
    </row>
    <row r="5144" spans="2:13">
      <c r="B5144">
        <f>IF(ISBLANK(Table1[[#This Row],[Date]]), ,MONTH(Table1[[#This Row],[Date]]))</f>
        <v>0</v>
      </c>
      <c r="K5144" s="19">
        <f>Table1[[#This Row],[Final Meter Reading (km) ]]-Table1[[#This Row],[Initial Meter Reading (km) ]]</f>
        <v>0</v>
      </c>
      <c r="M5144" s="174">
        <f>IF(ISBLANK(Table1[[#This Row],[Fuel Used (in liters)]]),,Table1[[#This Row],[Distance Travelled (km)]]/Table1[[#This Row],[Fuel Used (in liters)]])</f>
        <v>0</v>
      </c>
    </row>
    <row r="5145" spans="2:13">
      <c r="B5145">
        <f>IF(ISBLANK(Table1[[#This Row],[Date]]), ,MONTH(Table1[[#This Row],[Date]]))</f>
        <v>0</v>
      </c>
      <c r="K5145" s="19">
        <f>Table1[[#This Row],[Final Meter Reading (km) ]]-Table1[[#This Row],[Initial Meter Reading (km) ]]</f>
        <v>0</v>
      </c>
      <c r="M5145" s="174">
        <f>IF(ISBLANK(Table1[[#This Row],[Fuel Used (in liters)]]),,Table1[[#This Row],[Distance Travelled (km)]]/Table1[[#This Row],[Fuel Used (in liters)]])</f>
        <v>0</v>
      </c>
    </row>
    <row r="5146" spans="2:13">
      <c r="B5146">
        <f>IF(ISBLANK(Table1[[#This Row],[Date]]), ,MONTH(Table1[[#This Row],[Date]]))</f>
        <v>0</v>
      </c>
      <c r="K5146" s="19">
        <f>Table1[[#This Row],[Final Meter Reading (km) ]]-Table1[[#This Row],[Initial Meter Reading (km) ]]</f>
        <v>0</v>
      </c>
      <c r="M5146" s="174">
        <f>IF(ISBLANK(Table1[[#This Row],[Fuel Used (in liters)]]),,Table1[[#This Row],[Distance Travelled (km)]]/Table1[[#This Row],[Fuel Used (in liters)]])</f>
        <v>0</v>
      </c>
    </row>
    <row r="5147" spans="2:13">
      <c r="B5147">
        <f>IF(ISBLANK(Table1[[#This Row],[Date]]), ,MONTH(Table1[[#This Row],[Date]]))</f>
        <v>0</v>
      </c>
      <c r="K5147" s="19">
        <f>Table1[[#This Row],[Final Meter Reading (km) ]]-Table1[[#This Row],[Initial Meter Reading (km) ]]</f>
        <v>0</v>
      </c>
      <c r="M5147" s="174">
        <f>IF(ISBLANK(Table1[[#This Row],[Fuel Used (in liters)]]),,Table1[[#This Row],[Distance Travelled (km)]]/Table1[[#This Row],[Fuel Used (in liters)]])</f>
        <v>0</v>
      </c>
    </row>
    <row r="5148" spans="2:13">
      <c r="B5148">
        <f>IF(ISBLANK(Table1[[#This Row],[Date]]), ,MONTH(Table1[[#This Row],[Date]]))</f>
        <v>0</v>
      </c>
      <c r="K5148" s="19">
        <f>Table1[[#This Row],[Final Meter Reading (km) ]]-Table1[[#This Row],[Initial Meter Reading (km) ]]</f>
        <v>0</v>
      </c>
      <c r="M5148" s="174">
        <f>IF(ISBLANK(Table1[[#This Row],[Fuel Used (in liters)]]),,Table1[[#This Row],[Distance Travelled (km)]]/Table1[[#This Row],[Fuel Used (in liters)]])</f>
        <v>0</v>
      </c>
    </row>
    <row r="5149" spans="2:13">
      <c r="B5149">
        <f>IF(ISBLANK(Table1[[#This Row],[Date]]), ,MONTH(Table1[[#This Row],[Date]]))</f>
        <v>0</v>
      </c>
      <c r="K5149" s="19">
        <f>Table1[[#This Row],[Final Meter Reading (km) ]]-Table1[[#This Row],[Initial Meter Reading (km) ]]</f>
        <v>0</v>
      </c>
      <c r="M5149" s="174">
        <f>IF(ISBLANK(Table1[[#This Row],[Fuel Used (in liters)]]),,Table1[[#This Row],[Distance Travelled (km)]]/Table1[[#This Row],[Fuel Used (in liters)]])</f>
        <v>0</v>
      </c>
    </row>
    <row r="5150" spans="2:13">
      <c r="B5150">
        <f>IF(ISBLANK(Table1[[#This Row],[Date]]), ,MONTH(Table1[[#This Row],[Date]]))</f>
        <v>0</v>
      </c>
      <c r="K5150" s="19">
        <f>Table1[[#This Row],[Final Meter Reading (km) ]]-Table1[[#This Row],[Initial Meter Reading (km) ]]</f>
        <v>0</v>
      </c>
      <c r="M5150" s="174">
        <f>IF(ISBLANK(Table1[[#This Row],[Fuel Used (in liters)]]),,Table1[[#This Row],[Distance Travelled (km)]]/Table1[[#This Row],[Fuel Used (in liters)]])</f>
        <v>0</v>
      </c>
    </row>
    <row r="5151" spans="2:13">
      <c r="B5151">
        <f>IF(ISBLANK(Table1[[#This Row],[Date]]), ,MONTH(Table1[[#This Row],[Date]]))</f>
        <v>0</v>
      </c>
      <c r="K5151" s="19">
        <f>Table1[[#This Row],[Final Meter Reading (km) ]]-Table1[[#This Row],[Initial Meter Reading (km) ]]</f>
        <v>0</v>
      </c>
      <c r="M5151" s="174">
        <f>IF(ISBLANK(Table1[[#This Row],[Fuel Used (in liters)]]),,Table1[[#This Row],[Distance Travelled (km)]]/Table1[[#This Row],[Fuel Used (in liters)]])</f>
        <v>0</v>
      </c>
    </row>
    <row r="5152" spans="2:13">
      <c r="B5152">
        <f>IF(ISBLANK(Table1[[#This Row],[Date]]), ,MONTH(Table1[[#This Row],[Date]]))</f>
        <v>0</v>
      </c>
      <c r="K5152" s="19">
        <f>Table1[[#This Row],[Final Meter Reading (km) ]]-Table1[[#This Row],[Initial Meter Reading (km) ]]</f>
        <v>0</v>
      </c>
      <c r="M5152" s="174">
        <f>IF(ISBLANK(Table1[[#This Row],[Fuel Used (in liters)]]),,Table1[[#This Row],[Distance Travelled (km)]]/Table1[[#This Row],[Fuel Used (in liters)]])</f>
        <v>0</v>
      </c>
    </row>
    <row r="5153" spans="2:13">
      <c r="B5153">
        <f>IF(ISBLANK(Table1[[#This Row],[Date]]), ,MONTH(Table1[[#This Row],[Date]]))</f>
        <v>0</v>
      </c>
      <c r="K5153" s="19">
        <f>Table1[[#This Row],[Final Meter Reading (km) ]]-Table1[[#This Row],[Initial Meter Reading (km) ]]</f>
        <v>0</v>
      </c>
      <c r="M5153" s="174">
        <f>IF(ISBLANK(Table1[[#This Row],[Fuel Used (in liters)]]),,Table1[[#This Row],[Distance Travelled (km)]]/Table1[[#This Row],[Fuel Used (in liters)]])</f>
        <v>0</v>
      </c>
    </row>
    <row r="5154" spans="2:13">
      <c r="B5154">
        <f>IF(ISBLANK(Table1[[#This Row],[Date]]), ,MONTH(Table1[[#This Row],[Date]]))</f>
        <v>0</v>
      </c>
      <c r="K5154" s="19">
        <f>Table1[[#This Row],[Final Meter Reading (km) ]]-Table1[[#This Row],[Initial Meter Reading (km) ]]</f>
        <v>0</v>
      </c>
      <c r="M5154" s="174">
        <f>IF(ISBLANK(Table1[[#This Row],[Fuel Used (in liters)]]),,Table1[[#This Row],[Distance Travelled (km)]]/Table1[[#This Row],[Fuel Used (in liters)]])</f>
        <v>0</v>
      </c>
    </row>
    <row r="5155" spans="2:13">
      <c r="B5155">
        <f>IF(ISBLANK(Table1[[#This Row],[Date]]), ,MONTH(Table1[[#This Row],[Date]]))</f>
        <v>0</v>
      </c>
      <c r="K5155" s="19">
        <f>Table1[[#This Row],[Final Meter Reading (km) ]]-Table1[[#This Row],[Initial Meter Reading (km) ]]</f>
        <v>0</v>
      </c>
      <c r="M5155" s="174">
        <f>IF(ISBLANK(Table1[[#This Row],[Fuel Used (in liters)]]),,Table1[[#This Row],[Distance Travelled (km)]]/Table1[[#This Row],[Fuel Used (in liters)]])</f>
        <v>0</v>
      </c>
    </row>
    <row r="5156" spans="2:13">
      <c r="B5156">
        <f>IF(ISBLANK(Table1[[#This Row],[Date]]), ,MONTH(Table1[[#This Row],[Date]]))</f>
        <v>0</v>
      </c>
      <c r="K5156" s="19">
        <f>Table1[[#This Row],[Final Meter Reading (km) ]]-Table1[[#This Row],[Initial Meter Reading (km) ]]</f>
        <v>0</v>
      </c>
      <c r="M5156" s="174">
        <f>IF(ISBLANK(Table1[[#This Row],[Fuel Used (in liters)]]),,Table1[[#This Row],[Distance Travelled (km)]]/Table1[[#This Row],[Fuel Used (in liters)]])</f>
        <v>0</v>
      </c>
    </row>
    <row r="5157" spans="2:13">
      <c r="B5157">
        <f>IF(ISBLANK(Table1[[#This Row],[Date]]), ,MONTH(Table1[[#This Row],[Date]]))</f>
        <v>0</v>
      </c>
      <c r="K5157" s="19">
        <f>Table1[[#This Row],[Final Meter Reading (km) ]]-Table1[[#This Row],[Initial Meter Reading (km) ]]</f>
        <v>0</v>
      </c>
      <c r="M5157" s="174">
        <f>IF(ISBLANK(Table1[[#This Row],[Fuel Used (in liters)]]),,Table1[[#This Row],[Distance Travelled (km)]]/Table1[[#This Row],[Fuel Used (in liters)]])</f>
        <v>0</v>
      </c>
    </row>
    <row r="5158" spans="2:13">
      <c r="B5158">
        <f>IF(ISBLANK(Table1[[#This Row],[Date]]), ,MONTH(Table1[[#This Row],[Date]]))</f>
        <v>0</v>
      </c>
      <c r="K5158" s="19">
        <f>Table1[[#This Row],[Final Meter Reading (km) ]]-Table1[[#This Row],[Initial Meter Reading (km) ]]</f>
        <v>0</v>
      </c>
      <c r="M5158" s="174">
        <f>IF(ISBLANK(Table1[[#This Row],[Fuel Used (in liters)]]),,Table1[[#This Row],[Distance Travelled (km)]]/Table1[[#This Row],[Fuel Used (in liters)]])</f>
        <v>0</v>
      </c>
    </row>
    <row r="5159" spans="2:13">
      <c r="B5159">
        <f>IF(ISBLANK(Table1[[#This Row],[Date]]), ,MONTH(Table1[[#This Row],[Date]]))</f>
        <v>0</v>
      </c>
      <c r="K5159" s="19">
        <f>Table1[[#This Row],[Final Meter Reading (km) ]]-Table1[[#This Row],[Initial Meter Reading (km) ]]</f>
        <v>0</v>
      </c>
      <c r="M5159" s="174">
        <f>IF(ISBLANK(Table1[[#This Row],[Fuel Used (in liters)]]),,Table1[[#This Row],[Distance Travelled (km)]]/Table1[[#This Row],[Fuel Used (in liters)]])</f>
        <v>0</v>
      </c>
    </row>
    <row r="5160" spans="2:13">
      <c r="B5160">
        <f>IF(ISBLANK(Table1[[#This Row],[Date]]), ,MONTH(Table1[[#This Row],[Date]]))</f>
        <v>0</v>
      </c>
      <c r="K5160" s="19">
        <f>Table1[[#This Row],[Final Meter Reading (km) ]]-Table1[[#This Row],[Initial Meter Reading (km) ]]</f>
        <v>0</v>
      </c>
      <c r="M5160" s="174">
        <f>IF(ISBLANK(Table1[[#This Row],[Fuel Used (in liters)]]),,Table1[[#This Row],[Distance Travelled (km)]]/Table1[[#This Row],[Fuel Used (in liters)]])</f>
        <v>0</v>
      </c>
    </row>
    <row r="5161" spans="2:13">
      <c r="B5161">
        <f>IF(ISBLANK(Table1[[#This Row],[Date]]), ,MONTH(Table1[[#This Row],[Date]]))</f>
        <v>0</v>
      </c>
      <c r="K5161" s="19">
        <f>Table1[[#This Row],[Final Meter Reading (km) ]]-Table1[[#This Row],[Initial Meter Reading (km) ]]</f>
        <v>0</v>
      </c>
      <c r="M5161" s="174">
        <f>IF(ISBLANK(Table1[[#This Row],[Fuel Used (in liters)]]),,Table1[[#This Row],[Distance Travelled (km)]]/Table1[[#This Row],[Fuel Used (in liters)]])</f>
        <v>0</v>
      </c>
    </row>
    <row r="5162" spans="2:13">
      <c r="B5162">
        <f>IF(ISBLANK(Table1[[#This Row],[Date]]), ,MONTH(Table1[[#This Row],[Date]]))</f>
        <v>0</v>
      </c>
      <c r="K5162" s="19">
        <f>Table1[[#This Row],[Final Meter Reading (km) ]]-Table1[[#This Row],[Initial Meter Reading (km) ]]</f>
        <v>0</v>
      </c>
      <c r="M5162" s="174">
        <f>IF(ISBLANK(Table1[[#This Row],[Fuel Used (in liters)]]),,Table1[[#This Row],[Distance Travelled (km)]]/Table1[[#This Row],[Fuel Used (in liters)]])</f>
        <v>0</v>
      </c>
    </row>
    <row r="5163" spans="2:13">
      <c r="B5163">
        <f>IF(ISBLANK(Table1[[#This Row],[Date]]), ,MONTH(Table1[[#This Row],[Date]]))</f>
        <v>0</v>
      </c>
      <c r="K5163" s="19">
        <f>Table1[[#This Row],[Final Meter Reading (km) ]]-Table1[[#This Row],[Initial Meter Reading (km) ]]</f>
        <v>0</v>
      </c>
      <c r="M5163" s="174">
        <f>IF(ISBLANK(Table1[[#This Row],[Fuel Used (in liters)]]),,Table1[[#This Row],[Distance Travelled (km)]]/Table1[[#This Row],[Fuel Used (in liters)]])</f>
        <v>0</v>
      </c>
    </row>
    <row r="5164" spans="2:13">
      <c r="B5164">
        <f>IF(ISBLANK(Table1[[#This Row],[Date]]), ,MONTH(Table1[[#This Row],[Date]]))</f>
        <v>0</v>
      </c>
      <c r="K5164" s="19">
        <f>Table1[[#This Row],[Final Meter Reading (km) ]]-Table1[[#This Row],[Initial Meter Reading (km) ]]</f>
        <v>0</v>
      </c>
      <c r="M5164" s="174">
        <f>IF(ISBLANK(Table1[[#This Row],[Fuel Used (in liters)]]),,Table1[[#This Row],[Distance Travelled (km)]]/Table1[[#This Row],[Fuel Used (in liters)]])</f>
        <v>0</v>
      </c>
    </row>
    <row r="5165" spans="2:13">
      <c r="B5165">
        <f>IF(ISBLANK(Table1[[#This Row],[Date]]), ,MONTH(Table1[[#This Row],[Date]]))</f>
        <v>0</v>
      </c>
      <c r="K5165" s="19">
        <f>Table1[[#This Row],[Final Meter Reading (km) ]]-Table1[[#This Row],[Initial Meter Reading (km) ]]</f>
        <v>0</v>
      </c>
      <c r="M5165" s="174">
        <f>IF(ISBLANK(Table1[[#This Row],[Fuel Used (in liters)]]),,Table1[[#This Row],[Distance Travelled (km)]]/Table1[[#This Row],[Fuel Used (in liters)]])</f>
        <v>0</v>
      </c>
    </row>
    <row r="5166" spans="2:13">
      <c r="B5166">
        <f>IF(ISBLANK(Table1[[#This Row],[Date]]), ,MONTH(Table1[[#This Row],[Date]]))</f>
        <v>0</v>
      </c>
      <c r="K5166" s="19">
        <f>Table1[[#This Row],[Final Meter Reading (km) ]]-Table1[[#This Row],[Initial Meter Reading (km) ]]</f>
        <v>0</v>
      </c>
      <c r="M5166" s="174">
        <f>IF(ISBLANK(Table1[[#This Row],[Fuel Used (in liters)]]),,Table1[[#This Row],[Distance Travelled (km)]]/Table1[[#This Row],[Fuel Used (in liters)]])</f>
        <v>0</v>
      </c>
    </row>
    <row r="5167" spans="2:13">
      <c r="B5167">
        <f>IF(ISBLANK(Table1[[#This Row],[Date]]), ,MONTH(Table1[[#This Row],[Date]]))</f>
        <v>0</v>
      </c>
      <c r="K5167" s="19">
        <f>Table1[[#This Row],[Final Meter Reading (km) ]]-Table1[[#This Row],[Initial Meter Reading (km) ]]</f>
        <v>0</v>
      </c>
      <c r="M5167" s="174">
        <f>IF(ISBLANK(Table1[[#This Row],[Fuel Used (in liters)]]),,Table1[[#This Row],[Distance Travelled (km)]]/Table1[[#This Row],[Fuel Used (in liters)]])</f>
        <v>0</v>
      </c>
    </row>
    <row r="5168" spans="2:13">
      <c r="B5168">
        <f>IF(ISBLANK(Table1[[#This Row],[Date]]), ,MONTH(Table1[[#This Row],[Date]]))</f>
        <v>0</v>
      </c>
      <c r="K5168" s="19">
        <f>Table1[[#This Row],[Final Meter Reading (km) ]]-Table1[[#This Row],[Initial Meter Reading (km) ]]</f>
        <v>0</v>
      </c>
      <c r="M5168" s="174">
        <f>IF(ISBLANK(Table1[[#This Row],[Fuel Used (in liters)]]),,Table1[[#This Row],[Distance Travelled (km)]]/Table1[[#This Row],[Fuel Used (in liters)]])</f>
        <v>0</v>
      </c>
    </row>
    <row r="5169" spans="2:13">
      <c r="B5169">
        <f>IF(ISBLANK(Table1[[#This Row],[Date]]), ,MONTH(Table1[[#This Row],[Date]]))</f>
        <v>0</v>
      </c>
      <c r="K5169" s="19">
        <f>Table1[[#This Row],[Final Meter Reading (km) ]]-Table1[[#This Row],[Initial Meter Reading (km) ]]</f>
        <v>0</v>
      </c>
      <c r="M5169" s="174">
        <f>IF(ISBLANK(Table1[[#This Row],[Fuel Used (in liters)]]),,Table1[[#This Row],[Distance Travelled (km)]]/Table1[[#This Row],[Fuel Used (in liters)]])</f>
        <v>0</v>
      </c>
    </row>
    <row r="5170" spans="2:13">
      <c r="B5170">
        <f>IF(ISBLANK(Table1[[#This Row],[Date]]), ,MONTH(Table1[[#This Row],[Date]]))</f>
        <v>0</v>
      </c>
      <c r="K5170" s="19">
        <f>Table1[[#This Row],[Final Meter Reading (km) ]]-Table1[[#This Row],[Initial Meter Reading (km) ]]</f>
        <v>0</v>
      </c>
      <c r="M5170" s="174">
        <f>IF(ISBLANK(Table1[[#This Row],[Fuel Used (in liters)]]),,Table1[[#This Row],[Distance Travelled (km)]]/Table1[[#This Row],[Fuel Used (in liters)]])</f>
        <v>0</v>
      </c>
    </row>
    <row r="5171" spans="2:13">
      <c r="B5171">
        <f>IF(ISBLANK(Table1[[#This Row],[Date]]), ,MONTH(Table1[[#This Row],[Date]]))</f>
        <v>0</v>
      </c>
      <c r="K5171" s="19">
        <f>Table1[[#This Row],[Final Meter Reading (km) ]]-Table1[[#This Row],[Initial Meter Reading (km) ]]</f>
        <v>0</v>
      </c>
      <c r="M5171" s="174">
        <f>IF(ISBLANK(Table1[[#This Row],[Fuel Used (in liters)]]),,Table1[[#This Row],[Distance Travelled (km)]]/Table1[[#This Row],[Fuel Used (in liters)]])</f>
        <v>0</v>
      </c>
    </row>
    <row r="5172" spans="2:13">
      <c r="B5172">
        <f>IF(ISBLANK(Table1[[#This Row],[Date]]), ,MONTH(Table1[[#This Row],[Date]]))</f>
        <v>0</v>
      </c>
      <c r="K5172" s="19">
        <f>Table1[[#This Row],[Final Meter Reading (km) ]]-Table1[[#This Row],[Initial Meter Reading (km) ]]</f>
        <v>0</v>
      </c>
      <c r="M5172" s="174">
        <f>IF(ISBLANK(Table1[[#This Row],[Fuel Used (in liters)]]),,Table1[[#This Row],[Distance Travelled (km)]]/Table1[[#This Row],[Fuel Used (in liters)]])</f>
        <v>0</v>
      </c>
    </row>
    <row r="5173" spans="2:13">
      <c r="B5173">
        <f>IF(ISBLANK(Table1[[#This Row],[Date]]), ,MONTH(Table1[[#This Row],[Date]]))</f>
        <v>0</v>
      </c>
      <c r="K5173" s="19">
        <f>Table1[[#This Row],[Final Meter Reading (km) ]]-Table1[[#This Row],[Initial Meter Reading (km) ]]</f>
        <v>0</v>
      </c>
      <c r="M5173" s="174">
        <f>IF(ISBLANK(Table1[[#This Row],[Fuel Used (in liters)]]),,Table1[[#This Row],[Distance Travelled (km)]]/Table1[[#This Row],[Fuel Used (in liters)]])</f>
        <v>0</v>
      </c>
    </row>
    <row r="5174" spans="2:13">
      <c r="B5174">
        <f>IF(ISBLANK(Table1[[#This Row],[Date]]), ,MONTH(Table1[[#This Row],[Date]]))</f>
        <v>0</v>
      </c>
      <c r="K5174" s="19">
        <f>Table1[[#This Row],[Final Meter Reading (km) ]]-Table1[[#This Row],[Initial Meter Reading (km) ]]</f>
        <v>0</v>
      </c>
      <c r="M5174" s="174">
        <f>IF(ISBLANK(Table1[[#This Row],[Fuel Used (in liters)]]),,Table1[[#This Row],[Distance Travelled (km)]]/Table1[[#This Row],[Fuel Used (in liters)]])</f>
        <v>0</v>
      </c>
    </row>
    <row r="5175" spans="2:13">
      <c r="B5175">
        <f>IF(ISBLANK(Table1[[#This Row],[Date]]), ,MONTH(Table1[[#This Row],[Date]]))</f>
        <v>0</v>
      </c>
      <c r="K5175" s="19">
        <f>Table1[[#This Row],[Final Meter Reading (km) ]]-Table1[[#This Row],[Initial Meter Reading (km) ]]</f>
        <v>0</v>
      </c>
      <c r="M5175" s="174">
        <f>IF(ISBLANK(Table1[[#This Row],[Fuel Used (in liters)]]),,Table1[[#This Row],[Distance Travelled (km)]]/Table1[[#This Row],[Fuel Used (in liters)]])</f>
        <v>0</v>
      </c>
    </row>
    <row r="5176" spans="2:13">
      <c r="B5176">
        <f>IF(ISBLANK(Table1[[#This Row],[Date]]), ,MONTH(Table1[[#This Row],[Date]]))</f>
        <v>0</v>
      </c>
      <c r="K5176" s="19">
        <f>Table1[[#This Row],[Final Meter Reading (km) ]]-Table1[[#This Row],[Initial Meter Reading (km) ]]</f>
        <v>0</v>
      </c>
      <c r="M5176" s="174">
        <f>IF(ISBLANK(Table1[[#This Row],[Fuel Used (in liters)]]),,Table1[[#This Row],[Distance Travelled (km)]]/Table1[[#This Row],[Fuel Used (in liters)]])</f>
        <v>0</v>
      </c>
    </row>
    <row r="5177" spans="2:13">
      <c r="B5177">
        <f>IF(ISBLANK(Table1[[#This Row],[Date]]), ,MONTH(Table1[[#This Row],[Date]]))</f>
        <v>0</v>
      </c>
      <c r="K5177" s="19">
        <f>Table1[[#This Row],[Final Meter Reading (km) ]]-Table1[[#This Row],[Initial Meter Reading (km) ]]</f>
        <v>0</v>
      </c>
      <c r="M5177" s="174">
        <f>IF(ISBLANK(Table1[[#This Row],[Fuel Used (in liters)]]),,Table1[[#This Row],[Distance Travelled (km)]]/Table1[[#This Row],[Fuel Used (in liters)]])</f>
        <v>0</v>
      </c>
    </row>
    <row r="5178" spans="2:13">
      <c r="B5178">
        <f>IF(ISBLANK(Table1[[#This Row],[Date]]), ,MONTH(Table1[[#This Row],[Date]]))</f>
        <v>0</v>
      </c>
      <c r="K5178" s="19">
        <f>Table1[[#This Row],[Final Meter Reading (km) ]]-Table1[[#This Row],[Initial Meter Reading (km) ]]</f>
        <v>0</v>
      </c>
      <c r="M5178" s="174">
        <f>IF(ISBLANK(Table1[[#This Row],[Fuel Used (in liters)]]),,Table1[[#This Row],[Distance Travelled (km)]]/Table1[[#This Row],[Fuel Used (in liters)]])</f>
        <v>0</v>
      </c>
    </row>
    <row r="5179" spans="2:13">
      <c r="B5179">
        <f>IF(ISBLANK(Table1[[#This Row],[Date]]), ,MONTH(Table1[[#This Row],[Date]]))</f>
        <v>0</v>
      </c>
      <c r="K5179" s="19">
        <f>Table1[[#This Row],[Final Meter Reading (km) ]]-Table1[[#This Row],[Initial Meter Reading (km) ]]</f>
        <v>0</v>
      </c>
      <c r="M5179" s="174">
        <f>IF(ISBLANK(Table1[[#This Row],[Fuel Used (in liters)]]),,Table1[[#This Row],[Distance Travelled (km)]]/Table1[[#This Row],[Fuel Used (in liters)]])</f>
        <v>0</v>
      </c>
    </row>
    <row r="5180" spans="2:13">
      <c r="B5180">
        <f>IF(ISBLANK(Table1[[#This Row],[Date]]), ,MONTH(Table1[[#This Row],[Date]]))</f>
        <v>0</v>
      </c>
      <c r="K5180" s="19">
        <f>Table1[[#This Row],[Final Meter Reading (km) ]]-Table1[[#This Row],[Initial Meter Reading (km) ]]</f>
        <v>0</v>
      </c>
      <c r="M5180" s="174">
        <f>IF(ISBLANK(Table1[[#This Row],[Fuel Used (in liters)]]),,Table1[[#This Row],[Distance Travelled (km)]]/Table1[[#This Row],[Fuel Used (in liters)]])</f>
        <v>0</v>
      </c>
    </row>
    <row r="5181" spans="2:13">
      <c r="B5181">
        <f>IF(ISBLANK(Table1[[#This Row],[Date]]), ,MONTH(Table1[[#This Row],[Date]]))</f>
        <v>0</v>
      </c>
      <c r="K5181" s="19">
        <f>Table1[[#This Row],[Final Meter Reading (km) ]]-Table1[[#This Row],[Initial Meter Reading (km) ]]</f>
        <v>0</v>
      </c>
      <c r="M5181" s="174">
        <f>IF(ISBLANK(Table1[[#This Row],[Fuel Used (in liters)]]),,Table1[[#This Row],[Distance Travelled (km)]]/Table1[[#This Row],[Fuel Used (in liters)]])</f>
        <v>0</v>
      </c>
    </row>
    <row r="5182" spans="2:13">
      <c r="B5182">
        <f>IF(ISBLANK(Table1[[#This Row],[Date]]), ,MONTH(Table1[[#This Row],[Date]]))</f>
        <v>0</v>
      </c>
      <c r="K5182" s="19">
        <f>Table1[[#This Row],[Final Meter Reading (km) ]]-Table1[[#This Row],[Initial Meter Reading (km) ]]</f>
        <v>0</v>
      </c>
      <c r="M5182" s="174">
        <f>IF(ISBLANK(Table1[[#This Row],[Fuel Used (in liters)]]),,Table1[[#This Row],[Distance Travelled (km)]]/Table1[[#This Row],[Fuel Used (in liters)]])</f>
        <v>0</v>
      </c>
    </row>
    <row r="5183" spans="2:13">
      <c r="B5183">
        <f>IF(ISBLANK(Table1[[#This Row],[Date]]), ,MONTH(Table1[[#This Row],[Date]]))</f>
        <v>0</v>
      </c>
      <c r="K5183" s="19">
        <f>Table1[[#This Row],[Final Meter Reading (km) ]]-Table1[[#This Row],[Initial Meter Reading (km) ]]</f>
        <v>0</v>
      </c>
      <c r="M5183" s="174">
        <f>IF(ISBLANK(Table1[[#This Row],[Fuel Used (in liters)]]),,Table1[[#This Row],[Distance Travelled (km)]]/Table1[[#This Row],[Fuel Used (in liters)]])</f>
        <v>0</v>
      </c>
    </row>
    <row r="5184" spans="2:13">
      <c r="B5184">
        <f>IF(ISBLANK(Table1[[#This Row],[Date]]), ,MONTH(Table1[[#This Row],[Date]]))</f>
        <v>0</v>
      </c>
      <c r="K5184" s="19">
        <f>Table1[[#This Row],[Final Meter Reading (km) ]]-Table1[[#This Row],[Initial Meter Reading (km) ]]</f>
        <v>0</v>
      </c>
      <c r="M5184" s="174">
        <f>IF(ISBLANK(Table1[[#This Row],[Fuel Used (in liters)]]),,Table1[[#This Row],[Distance Travelled (km)]]/Table1[[#This Row],[Fuel Used (in liters)]])</f>
        <v>0</v>
      </c>
    </row>
    <row r="5185" spans="2:13">
      <c r="B5185">
        <f>IF(ISBLANK(Table1[[#This Row],[Date]]), ,MONTH(Table1[[#This Row],[Date]]))</f>
        <v>0</v>
      </c>
      <c r="K5185" s="19">
        <f>Table1[[#This Row],[Final Meter Reading (km) ]]-Table1[[#This Row],[Initial Meter Reading (km) ]]</f>
        <v>0</v>
      </c>
      <c r="M5185" s="174">
        <f>IF(ISBLANK(Table1[[#This Row],[Fuel Used (in liters)]]),,Table1[[#This Row],[Distance Travelled (km)]]/Table1[[#This Row],[Fuel Used (in liters)]])</f>
        <v>0</v>
      </c>
    </row>
    <row r="5186" spans="2:13">
      <c r="B5186">
        <f>IF(ISBLANK(Table1[[#This Row],[Date]]), ,MONTH(Table1[[#This Row],[Date]]))</f>
        <v>0</v>
      </c>
      <c r="K5186" s="19">
        <f>Table1[[#This Row],[Final Meter Reading (km) ]]-Table1[[#This Row],[Initial Meter Reading (km) ]]</f>
        <v>0</v>
      </c>
      <c r="M5186" s="174">
        <f>IF(ISBLANK(Table1[[#This Row],[Fuel Used (in liters)]]),,Table1[[#This Row],[Distance Travelled (km)]]/Table1[[#This Row],[Fuel Used (in liters)]])</f>
        <v>0</v>
      </c>
    </row>
    <row r="5187" spans="2:13">
      <c r="B5187">
        <f>IF(ISBLANK(Table1[[#This Row],[Date]]), ,MONTH(Table1[[#This Row],[Date]]))</f>
        <v>0</v>
      </c>
      <c r="K5187" s="19">
        <f>Table1[[#This Row],[Final Meter Reading (km) ]]-Table1[[#This Row],[Initial Meter Reading (km) ]]</f>
        <v>0</v>
      </c>
      <c r="M5187" s="174">
        <f>IF(ISBLANK(Table1[[#This Row],[Fuel Used (in liters)]]),,Table1[[#This Row],[Distance Travelled (km)]]/Table1[[#This Row],[Fuel Used (in liters)]])</f>
        <v>0</v>
      </c>
    </row>
    <row r="5188" spans="2:13">
      <c r="B5188">
        <f>IF(ISBLANK(Table1[[#This Row],[Date]]), ,MONTH(Table1[[#This Row],[Date]]))</f>
        <v>0</v>
      </c>
      <c r="K5188" s="19">
        <f>Table1[[#This Row],[Final Meter Reading (km) ]]-Table1[[#This Row],[Initial Meter Reading (km) ]]</f>
        <v>0</v>
      </c>
      <c r="M5188" s="174">
        <f>IF(ISBLANK(Table1[[#This Row],[Fuel Used (in liters)]]),,Table1[[#This Row],[Distance Travelled (km)]]/Table1[[#This Row],[Fuel Used (in liters)]])</f>
        <v>0</v>
      </c>
    </row>
    <row r="5189" spans="2:13">
      <c r="B5189">
        <f>IF(ISBLANK(Table1[[#This Row],[Date]]), ,MONTH(Table1[[#This Row],[Date]]))</f>
        <v>0</v>
      </c>
      <c r="K5189" s="19">
        <f>Table1[[#This Row],[Final Meter Reading (km) ]]-Table1[[#This Row],[Initial Meter Reading (km) ]]</f>
        <v>0</v>
      </c>
      <c r="M5189" s="174">
        <f>IF(ISBLANK(Table1[[#This Row],[Fuel Used (in liters)]]),,Table1[[#This Row],[Distance Travelled (km)]]/Table1[[#This Row],[Fuel Used (in liters)]])</f>
        <v>0</v>
      </c>
    </row>
    <row r="5190" spans="2:13">
      <c r="B5190">
        <f>IF(ISBLANK(Table1[[#This Row],[Date]]), ,MONTH(Table1[[#This Row],[Date]]))</f>
        <v>0</v>
      </c>
      <c r="K5190" s="19">
        <f>Table1[[#This Row],[Final Meter Reading (km) ]]-Table1[[#This Row],[Initial Meter Reading (km) ]]</f>
        <v>0</v>
      </c>
      <c r="M5190" s="174">
        <f>IF(ISBLANK(Table1[[#This Row],[Fuel Used (in liters)]]),,Table1[[#This Row],[Distance Travelled (km)]]/Table1[[#This Row],[Fuel Used (in liters)]])</f>
        <v>0</v>
      </c>
    </row>
    <row r="5191" spans="2:13">
      <c r="B5191">
        <f>IF(ISBLANK(Table1[[#This Row],[Date]]), ,MONTH(Table1[[#This Row],[Date]]))</f>
        <v>0</v>
      </c>
      <c r="K5191" s="19">
        <f>Table1[[#This Row],[Final Meter Reading (km) ]]-Table1[[#This Row],[Initial Meter Reading (km) ]]</f>
        <v>0</v>
      </c>
      <c r="M5191" s="174">
        <f>IF(ISBLANK(Table1[[#This Row],[Fuel Used (in liters)]]),,Table1[[#This Row],[Distance Travelled (km)]]/Table1[[#This Row],[Fuel Used (in liters)]])</f>
        <v>0</v>
      </c>
    </row>
    <row r="5192" spans="2:13">
      <c r="B5192">
        <f>IF(ISBLANK(Table1[[#This Row],[Date]]), ,MONTH(Table1[[#This Row],[Date]]))</f>
        <v>0</v>
      </c>
      <c r="K5192" s="19">
        <f>Table1[[#This Row],[Final Meter Reading (km) ]]-Table1[[#This Row],[Initial Meter Reading (km) ]]</f>
        <v>0</v>
      </c>
      <c r="M5192" s="174">
        <f>IF(ISBLANK(Table1[[#This Row],[Fuel Used (in liters)]]),,Table1[[#This Row],[Distance Travelled (km)]]/Table1[[#This Row],[Fuel Used (in liters)]])</f>
        <v>0</v>
      </c>
    </row>
    <row r="5193" spans="2:13">
      <c r="B5193">
        <f>IF(ISBLANK(Table1[[#This Row],[Date]]), ,MONTH(Table1[[#This Row],[Date]]))</f>
        <v>0</v>
      </c>
      <c r="K5193" s="19">
        <f>Table1[[#This Row],[Final Meter Reading (km) ]]-Table1[[#This Row],[Initial Meter Reading (km) ]]</f>
        <v>0</v>
      </c>
      <c r="M5193" s="174">
        <f>IF(ISBLANK(Table1[[#This Row],[Fuel Used (in liters)]]),,Table1[[#This Row],[Distance Travelled (km)]]/Table1[[#This Row],[Fuel Used (in liters)]])</f>
        <v>0</v>
      </c>
    </row>
    <row r="5194" spans="2:13">
      <c r="B5194">
        <f>IF(ISBLANK(Table1[[#This Row],[Date]]), ,MONTH(Table1[[#This Row],[Date]]))</f>
        <v>0</v>
      </c>
      <c r="K5194" s="19">
        <f>Table1[[#This Row],[Final Meter Reading (km) ]]-Table1[[#This Row],[Initial Meter Reading (km) ]]</f>
        <v>0</v>
      </c>
      <c r="M5194" s="174">
        <f>IF(ISBLANK(Table1[[#This Row],[Fuel Used (in liters)]]),,Table1[[#This Row],[Distance Travelled (km)]]/Table1[[#This Row],[Fuel Used (in liters)]])</f>
        <v>0</v>
      </c>
    </row>
    <row r="5195" spans="2:13">
      <c r="B5195">
        <f>IF(ISBLANK(Table1[[#This Row],[Date]]), ,MONTH(Table1[[#This Row],[Date]]))</f>
        <v>0</v>
      </c>
      <c r="K5195" s="19">
        <f>Table1[[#This Row],[Final Meter Reading (km) ]]-Table1[[#This Row],[Initial Meter Reading (km) ]]</f>
        <v>0</v>
      </c>
      <c r="M5195" s="174">
        <f>IF(ISBLANK(Table1[[#This Row],[Fuel Used (in liters)]]),,Table1[[#This Row],[Distance Travelled (km)]]/Table1[[#This Row],[Fuel Used (in liters)]])</f>
        <v>0</v>
      </c>
    </row>
    <row r="5196" spans="2:13">
      <c r="B5196">
        <f>IF(ISBLANK(Table1[[#This Row],[Date]]), ,MONTH(Table1[[#This Row],[Date]]))</f>
        <v>0</v>
      </c>
      <c r="K5196" s="19">
        <f>Table1[[#This Row],[Final Meter Reading (km) ]]-Table1[[#This Row],[Initial Meter Reading (km) ]]</f>
        <v>0</v>
      </c>
      <c r="M5196" s="174">
        <f>IF(ISBLANK(Table1[[#This Row],[Fuel Used (in liters)]]),,Table1[[#This Row],[Distance Travelled (km)]]/Table1[[#This Row],[Fuel Used (in liters)]])</f>
        <v>0</v>
      </c>
    </row>
    <row r="5197" spans="2:13">
      <c r="B5197">
        <f>IF(ISBLANK(Table1[[#This Row],[Date]]), ,MONTH(Table1[[#This Row],[Date]]))</f>
        <v>0</v>
      </c>
      <c r="K5197" s="19">
        <f>Table1[[#This Row],[Final Meter Reading (km) ]]-Table1[[#This Row],[Initial Meter Reading (km) ]]</f>
        <v>0</v>
      </c>
      <c r="M5197" s="174">
        <f>IF(ISBLANK(Table1[[#This Row],[Fuel Used (in liters)]]),,Table1[[#This Row],[Distance Travelled (km)]]/Table1[[#This Row],[Fuel Used (in liters)]])</f>
        <v>0</v>
      </c>
    </row>
    <row r="5198" spans="2:13">
      <c r="B5198">
        <f>IF(ISBLANK(Table1[[#This Row],[Date]]), ,MONTH(Table1[[#This Row],[Date]]))</f>
        <v>0</v>
      </c>
      <c r="K5198" s="19">
        <f>Table1[[#This Row],[Final Meter Reading (km) ]]-Table1[[#This Row],[Initial Meter Reading (km) ]]</f>
        <v>0</v>
      </c>
      <c r="M5198" s="174">
        <f>IF(ISBLANK(Table1[[#This Row],[Fuel Used (in liters)]]),,Table1[[#This Row],[Distance Travelled (km)]]/Table1[[#This Row],[Fuel Used (in liters)]])</f>
        <v>0</v>
      </c>
    </row>
    <row r="5199" spans="2:13">
      <c r="B5199">
        <f>IF(ISBLANK(Table1[[#This Row],[Date]]), ,MONTH(Table1[[#This Row],[Date]]))</f>
        <v>0</v>
      </c>
      <c r="K5199" s="19">
        <f>Table1[[#This Row],[Final Meter Reading (km) ]]-Table1[[#This Row],[Initial Meter Reading (km) ]]</f>
        <v>0</v>
      </c>
      <c r="M5199" s="174">
        <f>IF(ISBLANK(Table1[[#This Row],[Fuel Used (in liters)]]),,Table1[[#This Row],[Distance Travelled (km)]]/Table1[[#This Row],[Fuel Used (in liters)]])</f>
        <v>0</v>
      </c>
    </row>
    <row r="5200" spans="2:13">
      <c r="B5200">
        <f>IF(ISBLANK(Table1[[#This Row],[Date]]), ,MONTH(Table1[[#This Row],[Date]]))</f>
        <v>0</v>
      </c>
      <c r="K5200" s="19">
        <f>Table1[[#This Row],[Final Meter Reading (km) ]]-Table1[[#This Row],[Initial Meter Reading (km) ]]</f>
        <v>0</v>
      </c>
      <c r="M5200" s="174">
        <f>IF(ISBLANK(Table1[[#This Row],[Fuel Used (in liters)]]),,Table1[[#This Row],[Distance Travelled (km)]]/Table1[[#This Row],[Fuel Used (in liters)]])</f>
        <v>0</v>
      </c>
    </row>
    <row r="5201" spans="2:13">
      <c r="B5201">
        <f>IF(ISBLANK(Table1[[#This Row],[Date]]), ,MONTH(Table1[[#This Row],[Date]]))</f>
        <v>0</v>
      </c>
      <c r="K5201" s="19">
        <f>Table1[[#This Row],[Final Meter Reading (km) ]]-Table1[[#This Row],[Initial Meter Reading (km) ]]</f>
        <v>0</v>
      </c>
      <c r="M5201" s="174">
        <f>IF(ISBLANK(Table1[[#This Row],[Fuel Used (in liters)]]),,Table1[[#This Row],[Distance Travelled (km)]]/Table1[[#This Row],[Fuel Used (in liters)]])</f>
        <v>0</v>
      </c>
    </row>
    <row r="5202" spans="2:13">
      <c r="B5202">
        <f>IF(ISBLANK(Table1[[#This Row],[Date]]), ,MONTH(Table1[[#This Row],[Date]]))</f>
        <v>0</v>
      </c>
      <c r="K5202" s="19">
        <f>Table1[[#This Row],[Final Meter Reading (km) ]]-Table1[[#This Row],[Initial Meter Reading (km) ]]</f>
        <v>0</v>
      </c>
      <c r="M5202" s="174">
        <f>IF(ISBLANK(Table1[[#This Row],[Fuel Used (in liters)]]),,Table1[[#This Row],[Distance Travelled (km)]]/Table1[[#This Row],[Fuel Used (in liters)]])</f>
        <v>0</v>
      </c>
    </row>
    <row r="5203" spans="2:13">
      <c r="B5203">
        <f>IF(ISBLANK(Table1[[#This Row],[Date]]), ,MONTH(Table1[[#This Row],[Date]]))</f>
        <v>0</v>
      </c>
      <c r="K5203" s="19">
        <f>Table1[[#This Row],[Final Meter Reading (km) ]]-Table1[[#This Row],[Initial Meter Reading (km) ]]</f>
        <v>0</v>
      </c>
      <c r="M5203" s="174">
        <f>IF(ISBLANK(Table1[[#This Row],[Fuel Used (in liters)]]),,Table1[[#This Row],[Distance Travelled (km)]]/Table1[[#This Row],[Fuel Used (in liters)]])</f>
        <v>0</v>
      </c>
    </row>
    <row r="5204" spans="2:13">
      <c r="B5204">
        <f>IF(ISBLANK(Table1[[#This Row],[Date]]), ,MONTH(Table1[[#This Row],[Date]]))</f>
        <v>0</v>
      </c>
      <c r="K5204" s="19">
        <f>Table1[[#This Row],[Final Meter Reading (km) ]]-Table1[[#This Row],[Initial Meter Reading (km) ]]</f>
        <v>0</v>
      </c>
      <c r="M5204" s="174">
        <f>IF(ISBLANK(Table1[[#This Row],[Fuel Used (in liters)]]),,Table1[[#This Row],[Distance Travelled (km)]]/Table1[[#This Row],[Fuel Used (in liters)]])</f>
        <v>0</v>
      </c>
    </row>
    <row r="5205" spans="2:13">
      <c r="B5205">
        <f>IF(ISBLANK(Table1[[#This Row],[Date]]), ,MONTH(Table1[[#This Row],[Date]]))</f>
        <v>0</v>
      </c>
      <c r="K5205" s="19">
        <f>Table1[[#This Row],[Final Meter Reading (km) ]]-Table1[[#This Row],[Initial Meter Reading (km) ]]</f>
        <v>0</v>
      </c>
      <c r="M5205" s="174">
        <f>IF(ISBLANK(Table1[[#This Row],[Fuel Used (in liters)]]),,Table1[[#This Row],[Distance Travelled (km)]]/Table1[[#This Row],[Fuel Used (in liters)]])</f>
        <v>0</v>
      </c>
    </row>
    <row r="5206" spans="2:13">
      <c r="B5206">
        <f>IF(ISBLANK(Table1[[#This Row],[Date]]), ,MONTH(Table1[[#This Row],[Date]]))</f>
        <v>0</v>
      </c>
      <c r="K5206" s="19">
        <f>Table1[[#This Row],[Final Meter Reading (km) ]]-Table1[[#This Row],[Initial Meter Reading (km) ]]</f>
        <v>0</v>
      </c>
      <c r="M5206" s="174">
        <f>IF(ISBLANK(Table1[[#This Row],[Fuel Used (in liters)]]),,Table1[[#This Row],[Distance Travelled (km)]]/Table1[[#This Row],[Fuel Used (in liters)]])</f>
        <v>0</v>
      </c>
    </row>
    <row r="5207" spans="2:13">
      <c r="B5207">
        <f>IF(ISBLANK(Table1[[#This Row],[Date]]), ,MONTH(Table1[[#This Row],[Date]]))</f>
        <v>0</v>
      </c>
      <c r="K5207" s="19">
        <f>Table1[[#This Row],[Final Meter Reading (km) ]]-Table1[[#This Row],[Initial Meter Reading (km) ]]</f>
        <v>0</v>
      </c>
      <c r="M5207" s="174">
        <f>IF(ISBLANK(Table1[[#This Row],[Fuel Used (in liters)]]),,Table1[[#This Row],[Distance Travelled (km)]]/Table1[[#This Row],[Fuel Used (in liters)]])</f>
        <v>0</v>
      </c>
    </row>
    <row r="5208" spans="2:13">
      <c r="B5208">
        <f>IF(ISBLANK(Table1[[#This Row],[Date]]), ,MONTH(Table1[[#This Row],[Date]]))</f>
        <v>0</v>
      </c>
      <c r="K5208" s="19">
        <f>Table1[[#This Row],[Final Meter Reading (km) ]]-Table1[[#This Row],[Initial Meter Reading (km) ]]</f>
        <v>0</v>
      </c>
      <c r="M5208" s="174">
        <f>IF(ISBLANK(Table1[[#This Row],[Fuel Used (in liters)]]),,Table1[[#This Row],[Distance Travelled (km)]]/Table1[[#This Row],[Fuel Used (in liters)]])</f>
        <v>0</v>
      </c>
    </row>
    <row r="5209" spans="2:13">
      <c r="B5209">
        <f>IF(ISBLANK(Table1[[#This Row],[Date]]), ,MONTH(Table1[[#This Row],[Date]]))</f>
        <v>0</v>
      </c>
      <c r="K5209" s="19">
        <f>Table1[[#This Row],[Final Meter Reading (km) ]]-Table1[[#This Row],[Initial Meter Reading (km) ]]</f>
        <v>0</v>
      </c>
      <c r="M5209" s="174">
        <f>IF(ISBLANK(Table1[[#This Row],[Fuel Used (in liters)]]),,Table1[[#This Row],[Distance Travelled (km)]]/Table1[[#This Row],[Fuel Used (in liters)]])</f>
        <v>0</v>
      </c>
    </row>
    <row r="5210" spans="2:13">
      <c r="B5210">
        <f>IF(ISBLANK(Table1[[#This Row],[Date]]), ,MONTH(Table1[[#This Row],[Date]]))</f>
        <v>0</v>
      </c>
      <c r="K5210" s="19">
        <f>Table1[[#This Row],[Final Meter Reading (km) ]]-Table1[[#This Row],[Initial Meter Reading (km) ]]</f>
        <v>0</v>
      </c>
      <c r="M5210" s="174">
        <f>IF(ISBLANK(Table1[[#This Row],[Fuel Used (in liters)]]),,Table1[[#This Row],[Distance Travelled (km)]]/Table1[[#This Row],[Fuel Used (in liters)]])</f>
        <v>0</v>
      </c>
    </row>
    <row r="5211" spans="2:13">
      <c r="B5211">
        <f>IF(ISBLANK(Table1[[#This Row],[Date]]), ,MONTH(Table1[[#This Row],[Date]]))</f>
        <v>0</v>
      </c>
      <c r="K5211" s="19">
        <f>Table1[[#This Row],[Final Meter Reading (km) ]]-Table1[[#This Row],[Initial Meter Reading (km) ]]</f>
        <v>0</v>
      </c>
      <c r="M5211" s="174">
        <f>IF(ISBLANK(Table1[[#This Row],[Fuel Used (in liters)]]),,Table1[[#This Row],[Distance Travelled (km)]]/Table1[[#This Row],[Fuel Used (in liters)]])</f>
        <v>0</v>
      </c>
    </row>
    <row r="5212" spans="2:13">
      <c r="B5212">
        <f>IF(ISBLANK(Table1[[#This Row],[Date]]), ,MONTH(Table1[[#This Row],[Date]]))</f>
        <v>0</v>
      </c>
      <c r="K5212" s="19">
        <f>Table1[[#This Row],[Final Meter Reading (km) ]]-Table1[[#This Row],[Initial Meter Reading (km) ]]</f>
        <v>0</v>
      </c>
      <c r="M5212" s="174">
        <f>IF(ISBLANK(Table1[[#This Row],[Fuel Used (in liters)]]),,Table1[[#This Row],[Distance Travelled (km)]]/Table1[[#This Row],[Fuel Used (in liters)]])</f>
        <v>0</v>
      </c>
    </row>
    <row r="5213" spans="2:13">
      <c r="B5213">
        <f>IF(ISBLANK(Table1[[#This Row],[Date]]), ,MONTH(Table1[[#This Row],[Date]]))</f>
        <v>0</v>
      </c>
      <c r="K5213" s="19">
        <f>Table1[[#This Row],[Final Meter Reading (km) ]]-Table1[[#This Row],[Initial Meter Reading (km) ]]</f>
        <v>0</v>
      </c>
      <c r="M5213" s="174">
        <f>IF(ISBLANK(Table1[[#This Row],[Fuel Used (in liters)]]),,Table1[[#This Row],[Distance Travelled (km)]]/Table1[[#This Row],[Fuel Used (in liters)]])</f>
        <v>0</v>
      </c>
    </row>
    <row r="5214" spans="2:13">
      <c r="B5214">
        <f>IF(ISBLANK(Table1[[#This Row],[Date]]), ,MONTH(Table1[[#This Row],[Date]]))</f>
        <v>0</v>
      </c>
      <c r="K5214" s="19">
        <f>Table1[[#This Row],[Final Meter Reading (km) ]]-Table1[[#This Row],[Initial Meter Reading (km) ]]</f>
        <v>0</v>
      </c>
      <c r="M5214" s="174">
        <f>IF(ISBLANK(Table1[[#This Row],[Fuel Used (in liters)]]),,Table1[[#This Row],[Distance Travelled (km)]]/Table1[[#This Row],[Fuel Used (in liters)]])</f>
        <v>0</v>
      </c>
    </row>
    <row r="5215" spans="2:13">
      <c r="B5215">
        <f>IF(ISBLANK(Table1[[#This Row],[Date]]), ,MONTH(Table1[[#This Row],[Date]]))</f>
        <v>0</v>
      </c>
      <c r="K5215" s="19">
        <f>Table1[[#This Row],[Final Meter Reading (km) ]]-Table1[[#This Row],[Initial Meter Reading (km) ]]</f>
        <v>0</v>
      </c>
      <c r="M5215" s="174">
        <f>IF(ISBLANK(Table1[[#This Row],[Fuel Used (in liters)]]),,Table1[[#This Row],[Distance Travelled (km)]]/Table1[[#This Row],[Fuel Used (in liters)]])</f>
        <v>0</v>
      </c>
    </row>
    <row r="5216" spans="2:13">
      <c r="B5216">
        <f>IF(ISBLANK(Table1[[#This Row],[Date]]), ,MONTH(Table1[[#This Row],[Date]]))</f>
        <v>0</v>
      </c>
      <c r="K5216" s="19">
        <f>Table1[[#This Row],[Final Meter Reading (km) ]]-Table1[[#This Row],[Initial Meter Reading (km) ]]</f>
        <v>0</v>
      </c>
      <c r="M5216" s="174">
        <f>IF(ISBLANK(Table1[[#This Row],[Fuel Used (in liters)]]),,Table1[[#This Row],[Distance Travelled (km)]]/Table1[[#This Row],[Fuel Used (in liters)]])</f>
        <v>0</v>
      </c>
    </row>
    <row r="5217" spans="2:13">
      <c r="B5217">
        <f>IF(ISBLANK(Table1[[#This Row],[Date]]), ,MONTH(Table1[[#This Row],[Date]]))</f>
        <v>0</v>
      </c>
      <c r="K5217" s="19">
        <f>Table1[[#This Row],[Final Meter Reading (km) ]]-Table1[[#This Row],[Initial Meter Reading (km) ]]</f>
        <v>0</v>
      </c>
      <c r="M5217" s="174">
        <f>IF(ISBLANK(Table1[[#This Row],[Fuel Used (in liters)]]),,Table1[[#This Row],[Distance Travelled (km)]]/Table1[[#This Row],[Fuel Used (in liters)]])</f>
        <v>0</v>
      </c>
    </row>
    <row r="5218" spans="2:13">
      <c r="B5218">
        <f>IF(ISBLANK(Table1[[#This Row],[Date]]), ,MONTH(Table1[[#This Row],[Date]]))</f>
        <v>0</v>
      </c>
      <c r="K5218" s="19">
        <f>Table1[[#This Row],[Final Meter Reading (km) ]]-Table1[[#This Row],[Initial Meter Reading (km) ]]</f>
        <v>0</v>
      </c>
      <c r="M5218" s="174">
        <f>IF(ISBLANK(Table1[[#This Row],[Fuel Used (in liters)]]),,Table1[[#This Row],[Distance Travelled (km)]]/Table1[[#This Row],[Fuel Used (in liters)]])</f>
        <v>0</v>
      </c>
    </row>
    <row r="5219" spans="2:13">
      <c r="B5219">
        <f>IF(ISBLANK(Table1[[#This Row],[Date]]), ,MONTH(Table1[[#This Row],[Date]]))</f>
        <v>0</v>
      </c>
      <c r="K5219" s="19">
        <f>Table1[[#This Row],[Final Meter Reading (km) ]]-Table1[[#This Row],[Initial Meter Reading (km) ]]</f>
        <v>0</v>
      </c>
      <c r="M5219" s="174">
        <f>IF(ISBLANK(Table1[[#This Row],[Fuel Used (in liters)]]),,Table1[[#This Row],[Distance Travelled (km)]]/Table1[[#This Row],[Fuel Used (in liters)]])</f>
        <v>0</v>
      </c>
    </row>
    <row r="5220" spans="2:13">
      <c r="B5220">
        <f>IF(ISBLANK(Table1[[#This Row],[Date]]), ,MONTH(Table1[[#This Row],[Date]]))</f>
        <v>0</v>
      </c>
      <c r="K5220" s="19">
        <f>Table1[[#This Row],[Final Meter Reading (km) ]]-Table1[[#This Row],[Initial Meter Reading (km) ]]</f>
        <v>0</v>
      </c>
      <c r="M5220" s="174">
        <f>IF(ISBLANK(Table1[[#This Row],[Fuel Used (in liters)]]),,Table1[[#This Row],[Distance Travelled (km)]]/Table1[[#This Row],[Fuel Used (in liters)]])</f>
        <v>0</v>
      </c>
    </row>
    <row r="5221" spans="2:13">
      <c r="B5221">
        <f>IF(ISBLANK(Table1[[#This Row],[Date]]), ,MONTH(Table1[[#This Row],[Date]]))</f>
        <v>0</v>
      </c>
      <c r="K5221" s="19">
        <f>Table1[[#This Row],[Final Meter Reading (km) ]]-Table1[[#This Row],[Initial Meter Reading (km) ]]</f>
        <v>0</v>
      </c>
      <c r="M5221" s="174">
        <f>IF(ISBLANK(Table1[[#This Row],[Fuel Used (in liters)]]),,Table1[[#This Row],[Distance Travelled (km)]]/Table1[[#This Row],[Fuel Used (in liters)]])</f>
        <v>0</v>
      </c>
    </row>
    <row r="5222" spans="2:13">
      <c r="B5222">
        <f>IF(ISBLANK(Table1[[#This Row],[Date]]), ,MONTH(Table1[[#This Row],[Date]]))</f>
        <v>0</v>
      </c>
      <c r="K5222" s="19">
        <f>Table1[[#This Row],[Final Meter Reading (km) ]]-Table1[[#This Row],[Initial Meter Reading (km) ]]</f>
        <v>0</v>
      </c>
      <c r="M5222" s="174">
        <f>IF(ISBLANK(Table1[[#This Row],[Fuel Used (in liters)]]),,Table1[[#This Row],[Distance Travelled (km)]]/Table1[[#This Row],[Fuel Used (in liters)]])</f>
        <v>0</v>
      </c>
    </row>
    <row r="5223" spans="2:13">
      <c r="B5223">
        <f>IF(ISBLANK(Table1[[#This Row],[Date]]), ,MONTH(Table1[[#This Row],[Date]]))</f>
        <v>0</v>
      </c>
      <c r="K5223" s="19">
        <f>Table1[[#This Row],[Final Meter Reading (km) ]]-Table1[[#This Row],[Initial Meter Reading (km) ]]</f>
        <v>0</v>
      </c>
      <c r="M5223" s="174">
        <f>IF(ISBLANK(Table1[[#This Row],[Fuel Used (in liters)]]),,Table1[[#This Row],[Distance Travelled (km)]]/Table1[[#This Row],[Fuel Used (in liters)]])</f>
        <v>0</v>
      </c>
    </row>
    <row r="5224" spans="2:13">
      <c r="B5224">
        <f>IF(ISBLANK(Table1[[#This Row],[Date]]), ,MONTH(Table1[[#This Row],[Date]]))</f>
        <v>0</v>
      </c>
      <c r="K5224" s="19">
        <f>Table1[[#This Row],[Final Meter Reading (km) ]]-Table1[[#This Row],[Initial Meter Reading (km) ]]</f>
        <v>0</v>
      </c>
      <c r="M5224" s="174">
        <f>IF(ISBLANK(Table1[[#This Row],[Fuel Used (in liters)]]),,Table1[[#This Row],[Distance Travelled (km)]]/Table1[[#This Row],[Fuel Used (in liters)]])</f>
        <v>0</v>
      </c>
    </row>
    <row r="5225" spans="2:13">
      <c r="B5225">
        <f>IF(ISBLANK(Table1[[#This Row],[Date]]), ,MONTH(Table1[[#This Row],[Date]]))</f>
        <v>0</v>
      </c>
      <c r="K5225" s="19">
        <f>Table1[[#This Row],[Final Meter Reading (km) ]]-Table1[[#This Row],[Initial Meter Reading (km) ]]</f>
        <v>0</v>
      </c>
      <c r="M5225" s="174">
        <f>IF(ISBLANK(Table1[[#This Row],[Fuel Used (in liters)]]),,Table1[[#This Row],[Distance Travelled (km)]]/Table1[[#This Row],[Fuel Used (in liters)]])</f>
        <v>0</v>
      </c>
    </row>
    <row r="5226" spans="2:13">
      <c r="B5226">
        <f>IF(ISBLANK(Table1[[#This Row],[Date]]), ,MONTH(Table1[[#This Row],[Date]]))</f>
        <v>0</v>
      </c>
      <c r="K5226" s="19">
        <f>Table1[[#This Row],[Final Meter Reading (km) ]]-Table1[[#This Row],[Initial Meter Reading (km) ]]</f>
        <v>0</v>
      </c>
      <c r="M5226" s="174">
        <f>IF(ISBLANK(Table1[[#This Row],[Fuel Used (in liters)]]),,Table1[[#This Row],[Distance Travelled (km)]]/Table1[[#This Row],[Fuel Used (in liters)]])</f>
        <v>0</v>
      </c>
    </row>
    <row r="5227" spans="2:13">
      <c r="B5227">
        <f>IF(ISBLANK(Table1[[#This Row],[Date]]), ,MONTH(Table1[[#This Row],[Date]]))</f>
        <v>0</v>
      </c>
      <c r="K5227" s="19">
        <f>Table1[[#This Row],[Final Meter Reading (km) ]]-Table1[[#This Row],[Initial Meter Reading (km) ]]</f>
        <v>0</v>
      </c>
      <c r="M5227" s="174">
        <f>IF(ISBLANK(Table1[[#This Row],[Fuel Used (in liters)]]),,Table1[[#This Row],[Distance Travelled (km)]]/Table1[[#This Row],[Fuel Used (in liters)]])</f>
        <v>0</v>
      </c>
    </row>
    <row r="5228" spans="2:13">
      <c r="B5228">
        <f>IF(ISBLANK(Table1[[#This Row],[Date]]), ,MONTH(Table1[[#This Row],[Date]]))</f>
        <v>0</v>
      </c>
      <c r="K5228" s="19">
        <f>Table1[[#This Row],[Final Meter Reading (km) ]]-Table1[[#This Row],[Initial Meter Reading (km) ]]</f>
        <v>0</v>
      </c>
      <c r="M5228" s="174">
        <f>IF(ISBLANK(Table1[[#This Row],[Fuel Used (in liters)]]),,Table1[[#This Row],[Distance Travelled (km)]]/Table1[[#This Row],[Fuel Used (in liters)]])</f>
        <v>0</v>
      </c>
    </row>
    <row r="5229" spans="2:13">
      <c r="B5229">
        <f>IF(ISBLANK(Table1[[#This Row],[Date]]), ,MONTH(Table1[[#This Row],[Date]]))</f>
        <v>0</v>
      </c>
      <c r="K5229" s="19">
        <f>Table1[[#This Row],[Final Meter Reading (km) ]]-Table1[[#This Row],[Initial Meter Reading (km) ]]</f>
        <v>0</v>
      </c>
      <c r="M5229" s="174">
        <f>IF(ISBLANK(Table1[[#This Row],[Fuel Used (in liters)]]),,Table1[[#This Row],[Distance Travelled (km)]]/Table1[[#This Row],[Fuel Used (in liters)]])</f>
        <v>0</v>
      </c>
    </row>
    <row r="5230" spans="2:13">
      <c r="B5230">
        <f>IF(ISBLANK(Table1[[#This Row],[Date]]), ,MONTH(Table1[[#This Row],[Date]]))</f>
        <v>0</v>
      </c>
      <c r="K5230" s="19">
        <f>Table1[[#This Row],[Final Meter Reading (km) ]]-Table1[[#This Row],[Initial Meter Reading (km) ]]</f>
        <v>0</v>
      </c>
      <c r="M5230" s="174">
        <f>IF(ISBLANK(Table1[[#This Row],[Fuel Used (in liters)]]),,Table1[[#This Row],[Distance Travelled (km)]]/Table1[[#This Row],[Fuel Used (in liters)]])</f>
        <v>0</v>
      </c>
    </row>
    <row r="5231" spans="2:13">
      <c r="B5231">
        <f>IF(ISBLANK(Table1[[#This Row],[Date]]), ,MONTH(Table1[[#This Row],[Date]]))</f>
        <v>0</v>
      </c>
      <c r="K5231" s="19">
        <f>Table1[[#This Row],[Final Meter Reading (km) ]]-Table1[[#This Row],[Initial Meter Reading (km) ]]</f>
        <v>0</v>
      </c>
      <c r="M5231" s="174">
        <f>IF(ISBLANK(Table1[[#This Row],[Fuel Used (in liters)]]),,Table1[[#This Row],[Distance Travelled (km)]]/Table1[[#This Row],[Fuel Used (in liters)]])</f>
        <v>0</v>
      </c>
    </row>
    <row r="5232" spans="2:13">
      <c r="B5232">
        <f>IF(ISBLANK(Table1[[#This Row],[Date]]), ,MONTH(Table1[[#This Row],[Date]]))</f>
        <v>0</v>
      </c>
      <c r="K5232" s="19">
        <f>Table1[[#This Row],[Final Meter Reading (km) ]]-Table1[[#This Row],[Initial Meter Reading (km) ]]</f>
        <v>0</v>
      </c>
      <c r="M5232" s="174">
        <f>IF(ISBLANK(Table1[[#This Row],[Fuel Used (in liters)]]),,Table1[[#This Row],[Distance Travelled (km)]]/Table1[[#This Row],[Fuel Used (in liters)]])</f>
        <v>0</v>
      </c>
    </row>
    <row r="5233" spans="2:13">
      <c r="B5233">
        <f>IF(ISBLANK(Table1[[#This Row],[Date]]), ,MONTH(Table1[[#This Row],[Date]]))</f>
        <v>0</v>
      </c>
      <c r="K5233" s="19">
        <f>Table1[[#This Row],[Final Meter Reading (km) ]]-Table1[[#This Row],[Initial Meter Reading (km) ]]</f>
        <v>0</v>
      </c>
      <c r="M5233" s="174">
        <f>IF(ISBLANK(Table1[[#This Row],[Fuel Used (in liters)]]),,Table1[[#This Row],[Distance Travelled (km)]]/Table1[[#This Row],[Fuel Used (in liters)]])</f>
        <v>0</v>
      </c>
    </row>
    <row r="5234" spans="2:13">
      <c r="B5234">
        <f>IF(ISBLANK(Table1[[#This Row],[Date]]), ,MONTH(Table1[[#This Row],[Date]]))</f>
        <v>0</v>
      </c>
      <c r="K5234" s="19">
        <f>Table1[[#This Row],[Final Meter Reading (km) ]]-Table1[[#This Row],[Initial Meter Reading (km) ]]</f>
        <v>0</v>
      </c>
      <c r="M5234" s="174">
        <f>IF(ISBLANK(Table1[[#This Row],[Fuel Used (in liters)]]),,Table1[[#This Row],[Distance Travelled (km)]]/Table1[[#This Row],[Fuel Used (in liters)]])</f>
        <v>0</v>
      </c>
    </row>
    <row r="5235" spans="2:13">
      <c r="B5235">
        <f>IF(ISBLANK(Table1[[#This Row],[Date]]), ,MONTH(Table1[[#This Row],[Date]]))</f>
        <v>0</v>
      </c>
      <c r="K5235" s="19">
        <f>Table1[[#This Row],[Final Meter Reading (km) ]]-Table1[[#This Row],[Initial Meter Reading (km) ]]</f>
        <v>0</v>
      </c>
      <c r="M5235" s="174">
        <f>IF(ISBLANK(Table1[[#This Row],[Fuel Used (in liters)]]),,Table1[[#This Row],[Distance Travelled (km)]]/Table1[[#This Row],[Fuel Used (in liters)]])</f>
        <v>0</v>
      </c>
    </row>
    <row r="5236" spans="2:13">
      <c r="B5236">
        <f>IF(ISBLANK(Table1[[#This Row],[Date]]), ,MONTH(Table1[[#This Row],[Date]]))</f>
        <v>0</v>
      </c>
      <c r="K5236" s="19">
        <f>Table1[[#This Row],[Final Meter Reading (km) ]]-Table1[[#This Row],[Initial Meter Reading (km) ]]</f>
        <v>0</v>
      </c>
      <c r="M5236" s="174">
        <f>IF(ISBLANK(Table1[[#This Row],[Fuel Used (in liters)]]),,Table1[[#This Row],[Distance Travelled (km)]]/Table1[[#This Row],[Fuel Used (in liters)]])</f>
        <v>0</v>
      </c>
    </row>
    <row r="5237" spans="2:13">
      <c r="B5237">
        <f>IF(ISBLANK(Table1[[#This Row],[Date]]), ,MONTH(Table1[[#This Row],[Date]]))</f>
        <v>0</v>
      </c>
      <c r="K5237" s="19">
        <f>Table1[[#This Row],[Final Meter Reading (km) ]]-Table1[[#This Row],[Initial Meter Reading (km) ]]</f>
        <v>0</v>
      </c>
      <c r="M5237" s="174">
        <f>IF(ISBLANK(Table1[[#This Row],[Fuel Used (in liters)]]),,Table1[[#This Row],[Distance Travelled (km)]]/Table1[[#This Row],[Fuel Used (in liters)]])</f>
        <v>0</v>
      </c>
    </row>
    <row r="5238" spans="2:13">
      <c r="B5238">
        <f>IF(ISBLANK(Table1[[#This Row],[Date]]), ,MONTH(Table1[[#This Row],[Date]]))</f>
        <v>0</v>
      </c>
      <c r="K5238" s="19">
        <f>Table1[[#This Row],[Final Meter Reading (km) ]]-Table1[[#This Row],[Initial Meter Reading (km) ]]</f>
        <v>0</v>
      </c>
      <c r="M5238" s="174">
        <f>IF(ISBLANK(Table1[[#This Row],[Fuel Used (in liters)]]),,Table1[[#This Row],[Distance Travelled (km)]]/Table1[[#This Row],[Fuel Used (in liters)]])</f>
        <v>0</v>
      </c>
    </row>
    <row r="5239" spans="2:13">
      <c r="B5239">
        <f>IF(ISBLANK(Table1[[#This Row],[Date]]), ,MONTH(Table1[[#This Row],[Date]]))</f>
        <v>0</v>
      </c>
      <c r="K5239" s="19">
        <f>Table1[[#This Row],[Final Meter Reading (km) ]]-Table1[[#This Row],[Initial Meter Reading (km) ]]</f>
        <v>0</v>
      </c>
      <c r="M5239" s="174">
        <f>IF(ISBLANK(Table1[[#This Row],[Fuel Used (in liters)]]),,Table1[[#This Row],[Distance Travelled (km)]]/Table1[[#This Row],[Fuel Used (in liters)]])</f>
        <v>0</v>
      </c>
    </row>
    <row r="5240" spans="2:13">
      <c r="B5240">
        <f>IF(ISBLANK(Table1[[#This Row],[Date]]), ,MONTH(Table1[[#This Row],[Date]]))</f>
        <v>0</v>
      </c>
      <c r="K5240" s="19">
        <f>Table1[[#This Row],[Final Meter Reading (km) ]]-Table1[[#This Row],[Initial Meter Reading (km) ]]</f>
        <v>0</v>
      </c>
      <c r="M5240" s="174">
        <f>IF(ISBLANK(Table1[[#This Row],[Fuel Used (in liters)]]),,Table1[[#This Row],[Distance Travelled (km)]]/Table1[[#This Row],[Fuel Used (in liters)]])</f>
        <v>0</v>
      </c>
    </row>
    <row r="5241" spans="2:13">
      <c r="B5241">
        <f>IF(ISBLANK(Table1[[#This Row],[Date]]), ,MONTH(Table1[[#This Row],[Date]]))</f>
        <v>0</v>
      </c>
      <c r="K5241" s="19">
        <f>Table1[[#This Row],[Final Meter Reading (km) ]]-Table1[[#This Row],[Initial Meter Reading (km) ]]</f>
        <v>0</v>
      </c>
      <c r="M5241" s="174">
        <f>IF(ISBLANK(Table1[[#This Row],[Fuel Used (in liters)]]),,Table1[[#This Row],[Distance Travelled (km)]]/Table1[[#This Row],[Fuel Used (in liters)]])</f>
        <v>0</v>
      </c>
    </row>
    <row r="5242" spans="2:13">
      <c r="B5242">
        <f>IF(ISBLANK(Table1[[#This Row],[Date]]), ,MONTH(Table1[[#This Row],[Date]]))</f>
        <v>0</v>
      </c>
      <c r="K5242" s="19">
        <f>Table1[[#This Row],[Final Meter Reading (km) ]]-Table1[[#This Row],[Initial Meter Reading (km) ]]</f>
        <v>0</v>
      </c>
      <c r="M5242" s="174">
        <f>IF(ISBLANK(Table1[[#This Row],[Fuel Used (in liters)]]),,Table1[[#This Row],[Distance Travelled (km)]]/Table1[[#This Row],[Fuel Used (in liters)]])</f>
        <v>0</v>
      </c>
    </row>
    <row r="5243" spans="2:13">
      <c r="B5243">
        <f>IF(ISBLANK(Table1[[#This Row],[Date]]), ,MONTH(Table1[[#This Row],[Date]]))</f>
        <v>0</v>
      </c>
      <c r="K5243" s="19">
        <f>Table1[[#This Row],[Final Meter Reading (km) ]]-Table1[[#This Row],[Initial Meter Reading (km) ]]</f>
        <v>0</v>
      </c>
      <c r="M5243" s="174">
        <f>IF(ISBLANK(Table1[[#This Row],[Fuel Used (in liters)]]),,Table1[[#This Row],[Distance Travelled (km)]]/Table1[[#This Row],[Fuel Used (in liters)]])</f>
        <v>0</v>
      </c>
    </row>
    <row r="5244" spans="2:13">
      <c r="B5244">
        <f>IF(ISBLANK(Table1[[#This Row],[Date]]), ,MONTH(Table1[[#This Row],[Date]]))</f>
        <v>0</v>
      </c>
      <c r="K5244" s="19">
        <f>Table1[[#This Row],[Final Meter Reading (km) ]]-Table1[[#This Row],[Initial Meter Reading (km) ]]</f>
        <v>0</v>
      </c>
      <c r="M5244" s="174">
        <f>IF(ISBLANK(Table1[[#This Row],[Fuel Used (in liters)]]),,Table1[[#This Row],[Distance Travelled (km)]]/Table1[[#This Row],[Fuel Used (in liters)]])</f>
        <v>0</v>
      </c>
    </row>
    <row r="5245" spans="2:13">
      <c r="B5245">
        <f>IF(ISBLANK(Table1[[#This Row],[Date]]), ,MONTH(Table1[[#This Row],[Date]]))</f>
        <v>0</v>
      </c>
      <c r="K5245" s="19">
        <f>Table1[[#This Row],[Final Meter Reading (km) ]]-Table1[[#This Row],[Initial Meter Reading (km) ]]</f>
        <v>0</v>
      </c>
      <c r="M5245" s="174">
        <f>IF(ISBLANK(Table1[[#This Row],[Fuel Used (in liters)]]),,Table1[[#This Row],[Distance Travelled (km)]]/Table1[[#This Row],[Fuel Used (in liters)]])</f>
        <v>0</v>
      </c>
    </row>
    <row r="5246" spans="2:13">
      <c r="B5246">
        <f>IF(ISBLANK(Table1[[#This Row],[Date]]), ,MONTH(Table1[[#This Row],[Date]]))</f>
        <v>0</v>
      </c>
      <c r="K5246" s="19">
        <f>Table1[[#This Row],[Final Meter Reading (km) ]]-Table1[[#This Row],[Initial Meter Reading (km) ]]</f>
        <v>0</v>
      </c>
      <c r="M5246" s="174">
        <f>IF(ISBLANK(Table1[[#This Row],[Fuel Used (in liters)]]),,Table1[[#This Row],[Distance Travelled (km)]]/Table1[[#This Row],[Fuel Used (in liters)]])</f>
        <v>0</v>
      </c>
    </row>
    <row r="5247" spans="2:13">
      <c r="B5247">
        <f>IF(ISBLANK(Table1[[#This Row],[Date]]), ,MONTH(Table1[[#This Row],[Date]]))</f>
        <v>0</v>
      </c>
      <c r="K5247" s="19">
        <f>Table1[[#This Row],[Final Meter Reading (km) ]]-Table1[[#This Row],[Initial Meter Reading (km) ]]</f>
        <v>0</v>
      </c>
      <c r="M5247" s="174">
        <f>IF(ISBLANK(Table1[[#This Row],[Fuel Used (in liters)]]),,Table1[[#This Row],[Distance Travelled (km)]]/Table1[[#This Row],[Fuel Used (in liters)]])</f>
        <v>0</v>
      </c>
    </row>
    <row r="5248" spans="2:13">
      <c r="B5248">
        <f>IF(ISBLANK(Table1[[#This Row],[Date]]), ,MONTH(Table1[[#This Row],[Date]]))</f>
        <v>0</v>
      </c>
      <c r="K5248" s="19">
        <f>Table1[[#This Row],[Final Meter Reading (km) ]]-Table1[[#This Row],[Initial Meter Reading (km) ]]</f>
        <v>0</v>
      </c>
      <c r="M5248" s="174">
        <f>IF(ISBLANK(Table1[[#This Row],[Fuel Used (in liters)]]),,Table1[[#This Row],[Distance Travelled (km)]]/Table1[[#This Row],[Fuel Used (in liters)]])</f>
        <v>0</v>
      </c>
    </row>
    <row r="5249" spans="2:13">
      <c r="B5249">
        <f>IF(ISBLANK(Table1[[#This Row],[Date]]), ,MONTH(Table1[[#This Row],[Date]]))</f>
        <v>0</v>
      </c>
      <c r="K5249" s="19">
        <f>Table1[[#This Row],[Final Meter Reading (km) ]]-Table1[[#This Row],[Initial Meter Reading (km) ]]</f>
        <v>0</v>
      </c>
      <c r="M5249" s="174">
        <f>IF(ISBLANK(Table1[[#This Row],[Fuel Used (in liters)]]),,Table1[[#This Row],[Distance Travelled (km)]]/Table1[[#This Row],[Fuel Used (in liters)]])</f>
        <v>0</v>
      </c>
    </row>
    <row r="5250" spans="2:13">
      <c r="B5250">
        <f>IF(ISBLANK(Table1[[#This Row],[Date]]), ,MONTH(Table1[[#This Row],[Date]]))</f>
        <v>0</v>
      </c>
      <c r="K5250" s="19">
        <f>Table1[[#This Row],[Final Meter Reading (km) ]]-Table1[[#This Row],[Initial Meter Reading (km) ]]</f>
        <v>0</v>
      </c>
      <c r="M5250" s="174">
        <f>IF(ISBLANK(Table1[[#This Row],[Fuel Used (in liters)]]),,Table1[[#This Row],[Distance Travelled (km)]]/Table1[[#This Row],[Fuel Used (in liters)]])</f>
        <v>0</v>
      </c>
    </row>
    <row r="5251" spans="2:13">
      <c r="B5251">
        <f>IF(ISBLANK(Table1[[#This Row],[Date]]), ,MONTH(Table1[[#This Row],[Date]]))</f>
        <v>0</v>
      </c>
      <c r="K5251" s="19">
        <f>Table1[[#This Row],[Final Meter Reading (km) ]]-Table1[[#This Row],[Initial Meter Reading (km) ]]</f>
        <v>0</v>
      </c>
      <c r="M5251" s="174">
        <f>IF(ISBLANK(Table1[[#This Row],[Fuel Used (in liters)]]),,Table1[[#This Row],[Distance Travelled (km)]]/Table1[[#This Row],[Fuel Used (in liters)]])</f>
        <v>0</v>
      </c>
    </row>
    <row r="5252" spans="2:13">
      <c r="B5252">
        <f>IF(ISBLANK(Table1[[#This Row],[Date]]), ,MONTH(Table1[[#This Row],[Date]]))</f>
        <v>0</v>
      </c>
      <c r="K5252" s="19">
        <f>Table1[[#This Row],[Final Meter Reading (km) ]]-Table1[[#This Row],[Initial Meter Reading (km) ]]</f>
        <v>0</v>
      </c>
      <c r="M5252" s="174">
        <f>IF(ISBLANK(Table1[[#This Row],[Fuel Used (in liters)]]),,Table1[[#This Row],[Distance Travelled (km)]]/Table1[[#This Row],[Fuel Used (in liters)]])</f>
        <v>0</v>
      </c>
    </row>
    <row r="5253" spans="2:13">
      <c r="B5253">
        <f>IF(ISBLANK(Table1[[#This Row],[Date]]), ,MONTH(Table1[[#This Row],[Date]]))</f>
        <v>0</v>
      </c>
      <c r="K5253" s="19">
        <f>Table1[[#This Row],[Final Meter Reading (km) ]]-Table1[[#This Row],[Initial Meter Reading (km) ]]</f>
        <v>0</v>
      </c>
      <c r="M5253" s="174">
        <f>IF(ISBLANK(Table1[[#This Row],[Fuel Used (in liters)]]),,Table1[[#This Row],[Distance Travelled (km)]]/Table1[[#This Row],[Fuel Used (in liters)]])</f>
        <v>0</v>
      </c>
    </row>
    <row r="5254" spans="2:13">
      <c r="B5254">
        <f>IF(ISBLANK(Table1[[#This Row],[Date]]), ,MONTH(Table1[[#This Row],[Date]]))</f>
        <v>0</v>
      </c>
      <c r="K5254" s="19">
        <f>Table1[[#This Row],[Final Meter Reading (km) ]]-Table1[[#This Row],[Initial Meter Reading (km) ]]</f>
        <v>0</v>
      </c>
      <c r="M5254" s="174">
        <f>IF(ISBLANK(Table1[[#This Row],[Fuel Used (in liters)]]),,Table1[[#This Row],[Distance Travelled (km)]]/Table1[[#This Row],[Fuel Used (in liters)]])</f>
        <v>0</v>
      </c>
    </row>
    <row r="5255" spans="2:13">
      <c r="B5255">
        <f>IF(ISBLANK(Table1[[#This Row],[Date]]), ,MONTH(Table1[[#This Row],[Date]]))</f>
        <v>0</v>
      </c>
      <c r="K5255" s="19">
        <f>Table1[[#This Row],[Final Meter Reading (km) ]]-Table1[[#This Row],[Initial Meter Reading (km) ]]</f>
        <v>0</v>
      </c>
      <c r="M5255" s="174">
        <f>IF(ISBLANK(Table1[[#This Row],[Fuel Used (in liters)]]),,Table1[[#This Row],[Distance Travelled (km)]]/Table1[[#This Row],[Fuel Used (in liters)]])</f>
        <v>0</v>
      </c>
    </row>
    <row r="5256" spans="2:13">
      <c r="B5256">
        <f>IF(ISBLANK(Table1[[#This Row],[Date]]), ,MONTH(Table1[[#This Row],[Date]]))</f>
        <v>0</v>
      </c>
      <c r="K5256" s="19">
        <f>Table1[[#This Row],[Final Meter Reading (km) ]]-Table1[[#This Row],[Initial Meter Reading (km) ]]</f>
        <v>0</v>
      </c>
      <c r="M5256" s="174">
        <f>IF(ISBLANK(Table1[[#This Row],[Fuel Used (in liters)]]),,Table1[[#This Row],[Distance Travelled (km)]]/Table1[[#This Row],[Fuel Used (in liters)]])</f>
        <v>0</v>
      </c>
    </row>
    <row r="5257" spans="2:13">
      <c r="B5257">
        <f>IF(ISBLANK(Table1[[#This Row],[Date]]), ,MONTH(Table1[[#This Row],[Date]]))</f>
        <v>0</v>
      </c>
      <c r="K5257" s="19">
        <f>Table1[[#This Row],[Final Meter Reading (km) ]]-Table1[[#This Row],[Initial Meter Reading (km) ]]</f>
        <v>0</v>
      </c>
      <c r="M5257" s="174">
        <f>IF(ISBLANK(Table1[[#This Row],[Fuel Used (in liters)]]),,Table1[[#This Row],[Distance Travelled (km)]]/Table1[[#This Row],[Fuel Used (in liters)]])</f>
        <v>0</v>
      </c>
    </row>
    <row r="5258" spans="2:13">
      <c r="B5258">
        <f>IF(ISBLANK(Table1[[#This Row],[Date]]), ,MONTH(Table1[[#This Row],[Date]]))</f>
        <v>0</v>
      </c>
      <c r="K5258" s="19">
        <f>Table1[[#This Row],[Final Meter Reading (km) ]]-Table1[[#This Row],[Initial Meter Reading (km) ]]</f>
        <v>0</v>
      </c>
      <c r="M5258" s="174">
        <f>IF(ISBLANK(Table1[[#This Row],[Fuel Used (in liters)]]),,Table1[[#This Row],[Distance Travelled (km)]]/Table1[[#This Row],[Fuel Used (in liters)]])</f>
        <v>0</v>
      </c>
    </row>
    <row r="5259" spans="2:13">
      <c r="B5259">
        <f>IF(ISBLANK(Table1[[#This Row],[Date]]), ,MONTH(Table1[[#This Row],[Date]]))</f>
        <v>0</v>
      </c>
      <c r="K5259" s="19">
        <f>Table1[[#This Row],[Final Meter Reading (km) ]]-Table1[[#This Row],[Initial Meter Reading (km) ]]</f>
        <v>0</v>
      </c>
      <c r="M5259" s="174">
        <f>IF(ISBLANK(Table1[[#This Row],[Fuel Used (in liters)]]),,Table1[[#This Row],[Distance Travelled (km)]]/Table1[[#This Row],[Fuel Used (in liters)]])</f>
        <v>0</v>
      </c>
    </row>
    <row r="5260" spans="2:13">
      <c r="B5260">
        <f>IF(ISBLANK(Table1[[#This Row],[Date]]), ,MONTH(Table1[[#This Row],[Date]]))</f>
        <v>0</v>
      </c>
      <c r="K5260" s="19">
        <f>Table1[[#This Row],[Final Meter Reading (km) ]]-Table1[[#This Row],[Initial Meter Reading (km) ]]</f>
        <v>0</v>
      </c>
      <c r="M5260" s="174">
        <f>IF(ISBLANK(Table1[[#This Row],[Fuel Used (in liters)]]),,Table1[[#This Row],[Distance Travelled (km)]]/Table1[[#This Row],[Fuel Used (in liters)]])</f>
        <v>0</v>
      </c>
    </row>
    <row r="5261" spans="2:13">
      <c r="B5261">
        <f>IF(ISBLANK(Table1[[#This Row],[Date]]), ,MONTH(Table1[[#This Row],[Date]]))</f>
        <v>0</v>
      </c>
      <c r="K5261" s="19">
        <f>Table1[[#This Row],[Final Meter Reading (km) ]]-Table1[[#This Row],[Initial Meter Reading (km) ]]</f>
        <v>0</v>
      </c>
      <c r="M5261" s="174">
        <f>IF(ISBLANK(Table1[[#This Row],[Fuel Used (in liters)]]),,Table1[[#This Row],[Distance Travelled (km)]]/Table1[[#This Row],[Fuel Used (in liters)]])</f>
        <v>0</v>
      </c>
    </row>
    <row r="5262" spans="2:13">
      <c r="B5262">
        <f>IF(ISBLANK(Table1[[#This Row],[Date]]), ,MONTH(Table1[[#This Row],[Date]]))</f>
        <v>0</v>
      </c>
      <c r="K5262" s="19">
        <f>Table1[[#This Row],[Final Meter Reading (km) ]]-Table1[[#This Row],[Initial Meter Reading (km) ]]</f>
        <v>0</v>
      </c>
      <c r="M5262" s="174">
        <f>IF(ISBLANK(Table1[[#This Row],[Fuel Used (in liters)]]),,Table1[[#This Row],[Distance Travelled (km)]]/Table1[[#This Row],[Fuel Used (in liters)]])</f>
        <v>0</v>
      </c>
    </row>
    <row r="5263" spans="2:13">
      <c r="B5263">
        <f>IF(ISBLANK(Table1[[#This Row],[Date]]), ,MONTH(Table1[[#This Row],[Date]]))</f>
        <v>0</v>
      </c>
      <c r="K5263" s="19">
        <f>Table1[[#This Row],[Final Meter Reading (km) ]]-Table1[[#This Row],[Initial Meter Reading (km) ]]</f>
        <v>0</v>
      </c>
      <c r="M5263" s="174">
        <f>IF(ISBLANK(Table1[[#This Row],[Fuel Used (in liters)]]),,Table1[[#This Row],[Distance Travelled (km)]]/Table1[[#This Row],[Fuel Used (in liters)]])</f>
        <v>0</v>
      </c>
    </row>
    <row r="5264" spans="2:13">
      <c r="B5264">
        <f>IF(ISBLANK(Table1[[#This Row],[Date]]), ,MONTH(Table1[[#This Row],[Date]]))</f>
        <v>0</v>
      </c>
      <c r="K5264" s="19">
        <f>Table1[[#This Row],[Final Meter Reading (km) ]]-Table1[[#This Row],[Initial Meter Reading (km) ]]</f>
        <v>0</v>
      </c>
      <c r="M5264" s="174">
        <f>IF(ISBLANK(Table1[[#This Row],[Fuel Used (in liters)]]),,Table1[[#This Row],[Distance Travelled (km)]]/Table1[[#This Row],[Fuel Used (in liters)]])</f>
        <v>0</v>
      </c>
    </row>
    <row r="5265" spans="2:13">
      <c r="B5265">
        <f>IF(ISBLANK(Table1[[#This Row],[Date]]), ,MONTH(Table1[[#This Row],[Date]]))</f>
        <v>0</v>
      </c>
      <c r="K5265" s="19">
        <f>Table1[[#This Row],[Final Meter Reading (km) ]]-Table1[[#This Row],[Initial Meter Reading (km) ]]</f>
        <v>0</v>
      </c>
      <c r="M5265" s="174">
        <f>IF(ISBLANK(Table1[[#This Row],[Fuel Used (in liters)]]),,Table1[[#This Row],[Distance Travelled (km)]]/Table1[[#This Row],[Fuel Used (in liters)]])</f>
        <v>0</v>
      </c>
    </row>
    <row r="5266" spans="2:13">
      <c r="B5266">
        <f>IF(ISBLANK(Table1[[#This Row],[Date]]), ,MONTH(Table1[[#This Row],[Date]]))</f>
        <v>0</v>
      </c>
      <c r="K5266" s="19">
        <f>Table1[[#This Row],[Final Meter Reading (km) ]]-Table1[[#This Row],[Initial Meter Reading (km) ]]</f>
        <v>0</v>
      </c>
      <c r="M5266" s="174">
        <f>IF(ISBLANK(Table1[[#This Row],[Fuel Used (in liters)]]),,Table1[[#This Row],[Distance Travelled (km)]]/Table1[[#This Row],[Fuel Used (in liters)]])</f>
        <v>0</v>
      </c>
    </row>
    <row r="5267" spans="2:13">
      <c r="B5267">
        <f>IF(ISBLANK(Table1[[#This Row],[Date]]), ,MONTH(Table1[[#This Row],[Date]]))</f>
        <v>0</v>
      </c>
      <c r="K5267" s="19">
        <f>Table1[[#This Row],[Final Meter Reading (km) ]]-Table1[[#This Row],[Initial Meter Reading (km) ]]</f>
        <v>0</v>
      </c>
      <c r="M5267" s="174">
        <f>IF(ISBLANK(Table1[[#This Row],[Fuel Used (in liters)]]),,Table1[[#This Row],[Distance Travelled (km)]]/Table1[[#This Row],[Fuel Used (in liters)]])</f>
        <v>0</v>
      </c>
    </row>
    <row r="5268" spans="2:13">
      <c r="B5268">
        <f>IF(ISBLANK(Table1[[#This Row],[Date]]), ,MONTH(Table1[[#This Row],[Date]]))</f>
        <v>0</v>
      </c>
      <c r="K5268" s="19">
        <f>Table1[[#This Row],[Final Meter Reading (km) ]]-Table1[[#This Row],[Initial Meter Reading (km) ]]</f>
        <v>0</v>
      </c>
      <c r="M5268" s="174">
        <f>IF(ISBLANK(Table1[[#This Row],[Fuel Used (in liters)]]),,Table1[[#This Row],[Distance Travelled (km)]]/Table1[[#This Row],[Fuel Used (in liters)]])</f>
        <v>0</v>
      </c>
    </row>
    <row r="5269" spans="2:13">
      <c r="B5269">
        <f>IF(ISBLANK(Table1[[#This Row],[Date]]), ,MONTH(Table1[[#This Row],[Date]]))</f>
        <v>0</v>
      </c>
      <c r="K5269" s="19">
        <f>Table1[[#This Row],[Final Meter Reading (km) ]]-Table1[[#This Row],[Initial Meter Reading (km) ]]</f>
        <v>0</v>
      </c>
      <c r="M5269" s="174">
        <f>IF(ISBLANK(Table1[[#This Row],[Fuel Used (in liters)]]),,Table1[[#This Row],[Distance Travelled (km)]]/Table1[[#This Row],[Fuel Used (in liters)]])</f>
        <v>0</v>
      </c>
    </row>
    <row r="5270" spans="2:13">
      <c r="B5270">
        <f>IF(ISBLANK(Table1[[#This Row],[Date]]), ,MONTH(Table1[[#This Row],[Date]]))</f>
        <v>0</v>
      </c>
      <c r="K5270" s="19">
        <f>Table1[[#This Row],[Final Meter Reading (km) ]]-Table1[[#This Row],[Initial Meter Reading (km) ]]</f>
        <v>0</v>
      </c>
      <c r="M5270" s="174">
        <f>IF(ISBLANK(Table1[[#This Row],[Fuel Used (in liters)]]),,Table1[[#This Row],[Distance Travelled (km)]]/Table1[[#This Row],[Fuel Used (in liters)]])</f>
        <v>0</v>
      </c>
    </row>
    <row r="5271" spans="2:13">
      <c r="B5271">
        <f>IF(ISBLANK(Table1[[#This Row],[Date]]), ,MONTH(Table1[[#This Row],[Date]]))</f>
        <v>0</v>
      </c>
      <c r="K5271" s="19">
        <f>Table1[[#This Row],[Final Meter Reading (km) ]]-Table1[[#This Row],[Initial Meter Reading (km) ]]</f>
        <v>0</v>
      </c>
      <c r="M5271" s="174">
        <f>IF(ISBLANK(Table1[[#This Row],[Fuel Used (in liters)]]),,Table1[[#This Row],[Distance Travelled (km)]]/Table1[[#This Row],[Fuel Used (in liters)]])</f>
        <v>0</v>
      </c>
    </row>
    <row r="5272" spans="2:13">
      <c r="B5272">
        <f>IF(ISBLANK(Table1[[#This Row],[Date]]), ,MONTH(Table1[[#This Row],[Date]]))</f>
        <v>0</v>
      </c>
      <c r="K5272" s="19">
        <f>Table1[[#This Row],[Final Meter Reading (km) ]]-Table1[[#This Row],[Initial Meter Reading (km) ]]</f>
        <v>0</v>
      </c>
      <c r="M5272" s="174">
        <f>IF(ISBLANK(Table1[[#This Row],[Fuel Used (in liters)]]),,Table1[[#This Row],[Distance Travelled (km)]]/Table1[[#This Row],[Fuel Used (in liters)]])</f>
        <v>0</v>
      </c>
    </row>
    <row r="5273" spans="2:13">
      <c r="B5273">
        <f>IF(ISBLANK(Table1[[#This Row],[Date]]), ,MONTH(Table1[[#This Row],[Date]]))</f>
        <v>0</v>
      </c>
      <c r="K5273" s="19">
        <f>Table1[[#This Row],[Final Meter Reading (km) ]]-Table1[[#This Row],[Initial Meter Reading (km) ]]</f>
        <v>0</v>
      </c>
      <c r="M5273" s="174">
        <f>IF(ISBLANK(Table1[[#This Row],[Fuel Used (in liters)]]),,Table1[[#This Row],[Distance Travelled (km)]]/Table1[[#This Row],[Fuel Used (in liters)]])</f>
        <v>0</v>
      </c>
    </row>
    <row r="5274" spans="2:13">
      <c r="B5274">
        <f>IF(ISBLANK(Table1[[#This Row],[Date]]), ,MONTH(Table1[[#This Row],[Date]]))</f>
        <v>0</v>
      </c>
      <c r="K5274" s="19">
        <f>Table1[[#This Row],[Final Meter Reading (km) ]]-Table1[[#This Row],[Initial Meter Reading (km) ]]</f>
        <v>0</v>
      </c>
      <c r="M5274" s="174">
        <f>IF(ISBLANK(Table1[[#This Row],[Fuel Used (in liters)]]),,Table1[[#This Row],[Distance Travelled (km)]]/Table1[[#This Row],[Fuel Used (in liters)]])</f>
        <v>0</v>
      </c>
    </row>
    <row r="5275" spans="2:13">
      <c r="B5275">
        <f>IF(ISBLANK(Table1[[#This Row],[Date]]), ,MONTH(Table1[[#This Row],[Date]]))</f>
        <v>0</v>
      </c>
      <c r="K5275" s="19">
        <f>Table1[[#This Row],[Final Meter Reading (km) ]]-Table1[[#This Row],[Initial Meter Reading (km) ]]</f>
        <v>0</v>
      </c>
      <c r="M5275" s="174">
        <f>IF(ISBLANK(Table1[[#This Row],[Fuel Used (in liters)]]),,Table1[[#This Row],[Distance Travelled (km)]]/Table1[[#This Row],[Fuel Used (in liters)]])</f>
        <v>0</v>
      </c>
    </row>
    <row r="5276" spans="2:13">
      <c r="B5276">
        <f>IF(ISBLANK(Table1[[#This Row],[Date]]), ,MONTH(Table1[[#This Row],[Date]]))</f>
        <v>0</v>
      </c>
      <c r="K5276" s="19">
        <f>Table1[[#This Row],[Final Meter Reading (km) ]]-Table1[[#This Row],[Initial Meter Reading (km) ]]</f>
        <v>0</v>
      </c>
      <c r="M5276" s="174">
        <f>IF(ISBLANK(Table1[[#This Row],[Fuel Used (in liters)]]),,Table1[[#This Row],[Distance Travelled (km)]]/Table1[[#This Row],[Fuel Used (in liters)]])</f>
        <v>0</v>
      </c>
    </row>
    <row r="5277" spans="2:13">
      <c r="B5277">
        <f>IF(ISBLANK(Table1[[#This Row],[Date]]), ,MONTH(Table1[[#This Row],[Date]]))</f>
        <v>0</v>
      </c>
      <c r="K5277" s="19">
        <f>Table1[[#This Row],[Final Meter Reading (km) ]]-Table1[[#This Row],[Initial Meter Reading (km) ]]</f>
        <v>0</v>
      </c>
      <c r="M5277" s="174">
        <f>IF(ISBLANK(Table1[[#This Row],[Fuel Used (in liters)]]),,Table1[[#This Row],[Distance Travelled (km)]]/Table1[[#This Row],[Fuel Used (in liters)]])</f>
        <v>0</v>
      </c>
    </row>
    <row r="5278" spans="2:13">
      <c r="B5278">
        <f>IF(ISBLANK(Table1[[#This Row],[Date]]), ,MONTH(Table1[[#This Row],[Date]]))</f>
        <v>0</v>
      </c>
      <c r="K5278" s="19">
        <f>Table1[[#This Row],[Final Meter Reading (km) ]]-Table1[[#This Row],[Initial Meter Reading (km) ]]</f>
        <v>0</v>
      </c>
      <c r="M5278" s="174">
        <f>IF(ISBLANK(Table1[[#This Row],[Fuel Used (in liters)]]),,Table1[[#This Row],[Distance Travelled (km)]]/Table1[[#This Row],[Fuel Used (in liters)]])</f>
        <v>0</v>
      </c>
    </row>
    <row r="5279" spans="2:13">
      <c r="B5279">
        <f>IF(ISBLANK(Table1[[#This Row],[Date]]), ,MONTH(Table1[[#This Row],[Date]]))</f>
        <v>0</v>
      </c>
      <c r="K5279" s="19">
        <f>Table1[[#This Row],[Final Meter Reading (km) ]]-Table1[[#This Row],[Initial Meter Reading (km) ]]</f>
        <v>0</v>
      </c>
      <c r="M5279" s="174">
        <f>IF(ISBLANK(Table1[[#This Row],[Fuel Used (in liters)]]),,Table1[[#This Row],[Distance Travelled (km)]]/Table1[[#This Row],[Fuel Used (in liters)]])</f>
        <v>0</v>
      </c>
    </row>
    <row r="5280" spans="2:13">
      <c r="B5280">
        <f>IF(ISBLANK(Table1[[#This Row],[Date]]), ,MONTH(Table1[[#This Row],[Date]]))</f>
        <v>0</v>
      </c>
      <c r="K5280" s="19">
        <f>Table1[[#This Row],[Final Meter Reading (km) ]]-Table1[[#This Row],[Initial Meter Reading (km) ]]</f>
        <v>0</v>
      </c>
      <c r="M5280" s="174">
        <f>IF(ISBLANK(Table1[[#This Row],[Fuel Used (in liters)]]),,Table1[[#This Row],[Distance Travelled (km)]]/Table1[[#This Row],[Fuel Used (in liters)]])</f>
        <v>0</v>
      </c>
    </row>
    <row r="5281" spans="2:13">
      <c r="B5281">
        <f>IF(ISBLANK(Table1[[#This Row],[Date]]), ,MONTH(Table1[[#This Row],[Date]]))</f>
        <v>0</v>
      </c>
      <c r="K5281" s="19">
        <f>Table1[[#This Row],[Final Meter Reading (km) ]]-Table1[[#This Row],[Initial Meter Reading (km) ]]</f>
        <v>0</v>
      </c>
      <c r="M5281" s="174">
        <f>IF(ISBLANK(Table1[[#This Row],[Fuel Used (in liters)]]),,Table1[[#This Row],[Distance Travelled (km)]]/Table1[[#This Row],[Fuel Used (in liters)]])</f>
        <v>0</v>
      </c>
    </row>
    <row r="5282" spans="2:13">
      <c r="B5282">
        <f>IF(ISBLANK(Table1[[#This Row],[Date]]), ,MONTH(Table1[[#This Row],[Date]]))</f>
        <v>0</v>
      </c>
      <c r="K5282" s="19">
        <f>Table1[[#This Row],[Final Meter Reading (km) ]]-Table1[[#This Row],[Initial Meter Reading (km) ]]</f>
        <v>0</v>
      </c>
      <c r="M5282" s="174">
        <f>IF(ISBLANK(Table1[[#This Row],[Fuel Used (in liters)]]),,Table1[[#This Row],[Distance Travelled (km)]]/Table1[[#This Row],[Fuel Used (in liters)]])</f>
        <v>0</v>
      </c>
    </row>
    <row r="5283" spans="2:13">
      <c r="B5283">
        <f>IF(ISBLANK(Table1[[#This Row],[Date]]), ,MONTH(Table1[[#This Row],[Date]]))</f>
        <v>0</v>
      </c>
      <c r="K5283" s="19">
        <f>Table1[[#This Row],[Final Meter Reading (km) ]]-Table1[[#This Row],[Initial Meter Reading (km) ]]</f>
        <v>0</v>
      </c>
      <c r="M5283" s="174">
        <f>IF(ISBLANK(Table1[[#This Row],[Fuel Used (in liters)]]),,Table1[[#This Row],[Distance Travelled (km)]]/Table1[[#This Row],[Fuel Used (in liters)]])</f>
        <v>0</v>
      </c>
    </row>
    <row r="5284" spans="2:13">
      <c r="B5284">
        <f>IF(ISBLANK(Table1[[#This Row],[Date]]), ,MONTH(Table1[[#This Row],[Date]]))</f>
        <v>0</v>
      </c>
      <c r="K5284" s="19">
        <f>Table1[[#This Row],[Final Meter Reading (km) ]]-Table1[[#This Row],[Initial Meter Reading (km) ]]</f>
        <v>0</v>
      </c>
      <c r="M5284" s="174">
        <f>IF(ISBLANK(Table1[[#This Row],[Fuel Used (in liters)]]),,Table1[[#This Row],[Distance Travelled (km)]]/Table1[[#This Row],[Fuel Used (in liters)]])</f>
        <v>0</v>
      </c>
    </row>
    <row r="5285" spans="2:13">
      <c r="B5285">
        <f>IF(ISBLANK(Table1[[#This Row],[Date]]), ,MONTH(Table1[[#This Row],[Date]]))</f>
        <v>0</v>
      </c>
      <c r="K5285" s="19">
        <f>Table1[[#This Row],[Final Meter Reading (km) ]]-Table1[[#This Row],[Initial Meter Reading (km) ]]</f>
        <v>0</v>
      </c>
      <c r="M5285" s="174">
        <f>IF(ISBLANK(Table1[[#This Row],[Fuel Used (in liters)]]),,Table1[[#This Row],[Distance Travelled (km)]]/Table1[[#This Row],[Fuel Used (in liters)]])</f>
        <v>0</v>
      </c>
    </row>
    <row r="5286" spans="2:13">
      <c r="B5286">
        <f>IF(ISBLANK(Table1[[#This Row],[Date]]), ,MONTH(Table1[[#This Row],[Date]]))</f>
        <v>0</v>
      </c>
      <c r="K5286" s="19">
        <f>Table1[[#This Row],[Final Meter Reading (km) ]]-Table1[[#This Row],[Initial Meter Reading (km) ]]</f>
        <v>0</v>
      </c>
      <c r="M5286" s="174">
        <f>IF(ISBLANK(Table1[[#This Row],[Fuel Used (in liters)]]),,Table1[[#This Row],[Distance Travelled (km)]]/Table1[[#This Row],[Fuel Used (in liters)]])</f>
        <v>0</v>
      </c>
    </row>
    <row r="5287" spans="2:13">
      <c r="B5287">
        <f>IF(ISBLANK(Table1[[#This Row],[Date]]), ,MONTH(Table1[[#This Row],[Date]]))</f>
        <v>0</v>
      </c>
      <c r="K5287" s="19">
        <f>Table1[[#This Row],[Final Meter Reading (km) ]]-Table1[[#This Row],[Initial Meter Reading (km) ]]</f>
        <v>0</v>
      </c>
      <c r="M5287" s="174">
        <f>IF(ISBLANK(Table1[[#This Row],[Fuel Used (in liters)]]),,Table1[[#This Row],[Distance Travelled (km)]]/Table1[[#This Row],[Fuel Used (in liters)]])</f>
        <v>0</v>
      </c>
    </row>
    <row r="5288" spans="2:13">
      <c r="B5288">
        <f>IF(ISBLANK(Table1[[#This Row],[Date]]), ,MONTH(Table1[[#This Row],[Date]]))</f>
        <v>0</v>
      </c>
      <c r="K5288" s="19">
        <f>Table1[[#This Row],[Final Meter Reading (km) ]]-Table1[[#This Row],[Initial Meter Reading (km) ]]</f>
        <v>0</v>
      </c>
      <c r="M5288" s="174">
        <f>IF(ISBLANK(Table1[[#This Row],[Fuel Used (in liters)]]),,Table1[[#This Row],[Distance Travelled (km)]]/Table1[[#This Row],[Fuel Used (in liters)]])</f>
        <v>0</v>
      </c>
    </row>
    <row r="5289" spans="2:13">
      <c r="B5289">
        <f>IF(ISBLANK(Table1[[#This Row],[Date]]), ,MONTH(Table1[[#This Row],[Date]]))</f>
        <v>0</v>
      </c>
      <c r="K5289" s="19">
        <f>Table1[[#This Row],[Final Meter Reading (km) ]]-Table1[[#This Row],[Initial Meter Reading (km) ]]</f>
        <v>0</v>
      </c>
      <c r="M5289" s="174">
        <f>IF(ISBLANK(Table1[[#This Row],[Fuel Used (in liters)]]),,Table1[[#This Row],[Distance Travelled (km)]]/Table1[[#This Row],[Fuel Used (in liters)]])</f>
        <v>0</v>
      </c>
    </row>
    <row r="5290" spans="2:13">
      <c r="B5290">
        <f>IF(ISBLANK(Table1[[#This Row],[Date]]), ,MONTH(Table1[[#This Row],[Date]]))</f>
        <v>0</v>
      </c>
      <c r="K5290" s="19">
        <f>Table1[[#This Row],[Final Meter Reading (km) ]]-Table1[[#This Row],[Initial Meter Reading (km) ]]</f>
        <v>0</v>
      </c>
      <c r="M5290" s="174">
        <f>IF(ISBLANK(Table1[[#This Row],[Fuel Used (in liters)]]),,Table1[[#This Row],[Distance Travelled (km)]]/Table1[[#This Row],[Fuel Used (in liters)]])</f>
        <v>0</v>
      </c>
    </row>
    <row r="5291" spans="2:13">
      <c r="B5291">
        <f>IF(ISBLANK(Table1[[#This Row],[Date]]), ,MONTH(Table1[[#This Row],[Date]]))</f>
        <v>0</v>
      </c>
      <c r="K5291" s="19">
        <f>Table1[[#This Row],[Final Meter Reading (km) ]]-Table1[[#This Row],[Initial Meter Reading (km) ]]</f>
        <v>0</v>
      </c>
      <c r="M5291" s="174">
        <f>IF(ISBLANK(Table1[[#This Row],[Fuel Used (in liters)]]),,Table1[[#This Row],[Distance Travelled (km)]]/Table1[[#This Row],[Fuel Used (in liters)]])</f>
        <v>0</v>
      </c>
    </row>
    <row r="5292" spans="2:13">
      <c r="B5292">
        <f>IF(ISBLANK(Table1[[#This Row],[Date]]), ,MONTH(Table1[[#This Row],[Date]]))</f>
        <v>0</v>
      </c>
      <c r="K5292" s="19">
        <f>Table1[[#This Row],[Final Meter Reading (km) ]]-Table1[[#This Row],[Initial Meter Reading (km) ]]</f>
        <v>0</v>
      </c>
      <c r="M5292" s="174">
        <f>IF(ISBLANK(Table1[[#This Row],[Fuel Used (in liters)]]),,Table1[[#This Row],[Distance Travelled (km)]]/Table1[[#This Row],[Fuel Used (in liters)]])</f>
        <v>0</v>
      </c>
    </row>
    <row r="5293" spans="2:13">
      <c r="B5293">
        <f>IF(ISBLANK(Table1[[#This Row],[Date]]), ,MONTH(Table1[[#This Row],[Date]]))</f>
        <v>0</v>
      </c>
      <c r="K5293" s="19">
        <f>Table1[[#This Row],[Final Meter Reading (km) ]]-Table1[[#This Row],[Initial Meter Reading (km) ]]</f>
        <v>0</v>
      </c>
      <c r="M5293" s="174">
        <f>IF(ISBLANK(Table1[[#This Row],[Fuel Used (in liters)]]),,Table1[[#This Row],[Distance Travelled (km)]]/Table1[[#This Row],[Fuel Used (in liters)]])</f>
        <v>0</v>
      </c>
    </row>
    <row r="5294" spans="2:13">
      <c r="B5294">
        <f>IF(ISBLANK(Table1[[#This Row],[Date]]), ,MONTH(Table1[[#This Row],[Date]]))</f>
        <v>0</v>
      </c>
      <c r="K5294" s="19">
        <f>Table1[[#This Row],[Final Meter Reading (km) ]]-Table1[[#This Row],[Initial Meter Reading (km) ]]</f>
        <v>0</v>
      </c>
      <c r="M5294" s="174">
        <f>IF(ISBLANK(Table1[[#This Row],[Fuel Used (in liters)]]),,Table1[[#This Row],[Distance Travelled (km)]]/Table1[[#This Row],[Fuel Used (in liters)]])</f>
        <v>0</v>
      </c>
    </row>
    <row r="5295" spans="2:13">
      <c r="B5295">
        <f>IF(ISBLANK(Table1[[#This Row],[Date]]), ,MONTH(Table1[[#This Row],[Date]]))</f>
        <v>0</v>
      </c>
      <c r="K5295" s="19">
        <f>Table1[[#This Row],[Final Meter Reading (km) ]]-Table1[[#This Row],[Initial Meter Reading (km) ]]</f>
        <v>0</v>
      </c>
      <c r="M5295" s="174">
        <f>IF(ISBLANK(Table1[[#This Row],[Fuel Used (in liters)]]),,Table1[[#This Row],[Distance Travelled (km)]]/Table1[[#This Row],[Fuel Used (in liters)]])</f>
        <v>0</v>
      </c>
    </row>
    <row r="5296" spans="2:13">
      <c r="B5296">
        <f>IF(ISBLANK(Table1[[#This Row],[Date]]), ,MONTH(Table1[[#This Row],[Date]]))</f>
        <v>0</v>
      </c>
      <c r="K5296" s="19">
        <f>Table1[[#This Row],[Final Meter Reading (km) ]]-Table1[[#This Row],[Initial Meter Reading (km) ]]</f>
        <v>0</v>
      </c>
      <c r="M5296" s="174">
        <f>IF(ISBLANK(Table1[[#This Row],[Fuel Used (in liters)]]),,Table1[[#This Row],[Distance Travelled (km)]]/Table1[[#This Row],[Fuel Used (in liters)]])</f>
        <v>0</v>
      </c>
    </row>
    <row r="5297" spans="2:13">
      <c r="B5297">
        <f>IF(ISBLANK(Table1[[#This Row],[Date]]), ,MONTH(Table1[[#This Row],[Date]]))</f>
        <v>0</v>
      </c>
      <c r="K5297" s="19">
        <f>Table1[[#This Row],[Final Meter Reading (km) ]]-Table1[[#This Row],[Initial Meter Reading (km) ]]</f>
        <v>0</v>
      </c>
      <c r="M5297" s="174">
        <f>IF(ISBLANK(Table1[[#This Row],[Fuel Used (in liters)]]),,Table1[[#This Row],[Distance Travelled (km)]]/Table1[[#This Row],[Fuel Used (in liters)]])</f>
        <v>0</v>
      </c>
    </row>
    <row r="5298" spans="2:13">
      <c r="B5298">
        <f>IF(ISBLANK(Table1[[#This Row],[Date]]), ,MONTH(Table1[[#This Row],[Date]]))</f>
        <v>0</v>
      </c>
      <c r="K5298" s="19">
        <f>Table1[[#This Row],[Final Meter Reading (km) ]]-Table1[[#This Row],[Initial Meter Reading (km) ]]</f>
        <v>0</v>
      </c>
      <c r="M5298" s="174">
        <f>IF(ISBLANK(Table1[[#This Row],[Fuel Used (in liters)]]),,Table1[[#This Row],[Distance Travelled (km)]]/Table1[[#This Row],[Fuel Used (in liters)]])</f>
        <v>0</v>
      </c>
    </row>
    <row r="5299" spans="2:13">
      <c r="B5299">
        <f>IF(ISBLANK(Table1[[#This Row],[Date]]), ,MONTH(Table1[[#This Row],[Date]]))</f>
        <v>0</v>
      </c>
      <c r="K5299" s="19">
        <f>Table1[[#This Row],[Final Meter Reading (km) ]]-Table1[[#This Row],[Initial Meter Reading (km) ]]</f>
        <v>0</v>
      </c>
      <c r="M5299" s="174">
        <f>IF(ISBLANK(Table1[[#This Row],[Fuel Used (in liters)]]),,Table1[[#This Row],[Distance Travelled (km)]]/Table1[[#This Row],[Fuel Used (in liters)]])</f>
        <v>0</v>
      </c>
    </row>
    <row r="5300" spans="2:13">
      <c r="B5300">
        <f>IF(ISBLANK(Table1[[#This Row],[Date]]), ,MONTH(Table1[[#This Row],[Date]]))</f>
        <v>0</v>
      </c>
      <c r="K5300" s="19">
        <f>Table1[[#This Row],[Final Meter Reading (km) ]]-Table1[[#This Row],[Initial Meter Reading (km) ]]</f>
        <v>0</v>
      </c>
      <c r="M5300" s="174">
        <f>IF(ISBLANK(Table1[[#This Row],[Fuel Used (in liters)]]),,Table1[[#This Row],[Distance Travelled (km)]]/Table1[[#This Row],[Fuel Used (in liters)]])</f>
        <v>0</v>
      </c>
    </row>
    <row r="5301" spans="2:13">
      <c r="B5301">
        <f>IF(ISBLANK(Table1[[#This Row],[Date]]), ,MONTH(Table1[[#This Row],[Date]]))</f>
        <v>0</v>
      </c>
      <c r="K5301" s="19">
        <f>Table1[[#This Row],[Final Meter Reading (km) ]]-Table1[[#This Row],[Initial Meter Reading (km) ]]</f>
        <v>0</v>
      </c>
      <c r="M5301" s="174">
        <f>IF(ISBLANK(Table1[[#This Row],[Fuel Used (in liters)]]),,Table1[[#This Row],[Distance Travelled (km)]]/Table1[[#This Row],[Fuel Used (in liters)]])</f>
        <v>0</v>
      </c>
    </row>
    <row r="5302" spans="2:13">
      <c r="B5302">
        <f>IF(ISBLANK(Table1[[#This Row],[Date]]), ,MONTH(Table1[[#This Row],[Date]]))</f>
        <v>0</v>
      </c>
      <c r="K5302" s="19">
        <f>Table1[[#This Row],[Final Meter Reading (km) ]]-Table1[[#This Row],[Initial Meter Reading (km) ]]</f>
        <v>0</v>
      </c>
      <c r="M5302" s="174">
        <f>IF(ISBLANK(Table1[[#This Row],[Fuel Used (in liters)]]),,Table1[[#This Row],[Distance Travelled (km)]]/Table1[[#This Row],[Fuel Used (in liters)]])</f>
        <v>0</v>
      </c>
    </row>
    <row r="5303" spans="2:13">
      <c r="B5303">
        <f>IF(ISBLANK(Table1[[#This Row],[Date]]), ,MONTH(Table1[[#This Row],[Date]]))</f>
        <v>0</v>
      </c>
      <c r="K5303" s="19">
        <f>Table1[[#This Row],[Final Meter Reading (km) ]]-Table1[[#This Row],[Initial Meter Reading (km) ]]</f>
        <v>0</v>
      </c>
      <c r="M5303" s="174">
        <f>IF(ISBLANK(Table1[[#This Row],[Fuel Used (in liters)]]),,Table1[[#This Row],[Distance Travelled (km)]]/Table1[[#This Row],[Fuel Used (in liters)]])</f>
        <v>0</v>
      </c>
    </row>
    <row r="5304" spans="2:13">
      <c r="B5304">
        <f>IF(ISBLANK(Table1[[#This Row],[Date]]), ,MONTH(Table1[[#This Row],[Date]]))</f>
        <v>0</v>
      </c>
      <c r="K5304" s="19">
        <f>Table1[[#This Row],[Final Meter Reading (km) ]]-Table1[[#This Row],[Initial Meter Reading (km) ]]</f>
        <v>0</v>
      </c>
      <c r="M5304" s="174">
        <f>IF(ISBLANK(Table1[[#This Row],[Fuel Used (in liters)]]),,Table1[[#This Row],[Distance Travelled (km)]]/Table1[[#This Row],[Fuel Used (in liters)]])</f>
        <v>0</v>
      </c>
    </row>
    <row r="5305" spans="2:13">
      <c r="B5305">
        <f>IF(ISBLANK(Table1[[#This Row],[Date]]), ,MONTH(Table1[[#This Row],[Date]]))</f>
        <v>0</v>
      </c>
      <c r="K5305" s="19">
        <f>Table1[[#This Row],[Final Meter Reading (km) ]]-Table1[[#This Row],[Initial Meter Reading (km) ]]</f>
        <v>0</v>
      </c>
      <c r="M5305" s="174">
        <f>IF(ISBLANK(Table1[[#This Row],[Fuel Used (in liters)]]),,Table1[[#This Row],[Distance Travelled (km)]]/Table1[[#This Row],[Fuel Used (in liters)]])</f>
        <v>0</v>
      </c>
    </row>
    <row r="5306" spans="2:13">
      <c r="B5306">
        <f>IF(ISBLANK(Table1[[#This Row],[Date]]), ,MONTH(Table1[[#This Row],[Date]]))</f>
        <v>0</v>
      </c>
      <c r="K5306" s="19">
        <f>Table1[[#This Row],[Final Meter Reading (km) ]]-Table1[[#This Row],[Initial Meter Reading (km) ]]</f>
        <v>0</v>
      </c>
      <c r="M5306" s="174">
        <f>IF(ISBLANK(Table1[[#This Row],[Fuel Used (in liters)]]),,Table1[[#This Row],[Distance Travelled (km)]]/Table1[[#This Row],[Fuel Used (in liters)]])</f>
        <v>0</v>
      </c>
    </row>
    <row r="5307" spans="2:13">
      <c r="B5307">
        <f>IF(ISBLANK(Table1[[#This Row],[Date]]), ,MONTH(Table1[[#This Row],[Date]]))</f>
        <v>0</v>
      </c>
      <c r="K5307" s="19">
        <f>Table1[[#This Row],[Final Meter Reading (km) ]]-Table1[[#This Row],[Initial Meter Reading (km) ]]</f>
        <v>0</v>
      </c>
      <c r="M5307" s="174">
        <f>IF(ISBLANK(Table1[[#This Row],[Fuel Used (in liters)]]),,Table1[[#This Row],[Distance Travelled (km)]]/Table1[[#This Row],[Fuel Used (in liters)]])</f>
        <v>0</v>
      </c>
    </row>
    <row r="5308" spans="2:13">
      <c r="B5308">
        <f>IF(ISBLANK(Table1[[#This Row],[Date]]), ,MONTH(Table1[[#This Row],[Date]]))</f>
        <v>0</v>
      </c>
      <c r="K5308" s="19">
        <f>Table1[[#This Row],[Final Meter Reading (km) ]]-Table1[[#This Row],[Initial Meter Reading (km) ]]</f>
        <v>0</v>
      </c>
      <c r="M5308" s="174">
        <f>IF(ISBLANK(Table1[[#This Row],[Fuel Used (in liters)]]),,Table1[[#This Row],[Distance Travelled (km)]]/Table1[[#This Row],[Fuel Used (in liters)]])</f>
        <v>0</v>
      </c>
    </row>
    <row r="5309" spans="2:13">
      <c r="B5309">
        <f>IF(ISBLANK(Table1[[#This Row],[Date]]), ,MONTH(Table1[[#This Row],[Date]]))</f>
        <v>0</v>
      </c>
      <c r="K5309" s="19">
        <f>Table1[[#This Row],[Final Meter Reading (km) ]]-Table1[[#This Row],[Initial Meter Reading (km) ]]</f>
        <v>0</v>
      </c>
      <c r="M5309" s="174">
        <f>IF(ISBLANK(Table1[[#This Row],[Fuel Used (in liters)]]),,Table1[[#This Row],[Distance Travelled (km)]]/Table1[[#This Row],[Fuel Used (in liters)]])</f>
        <v>0</v>
      </c>
    </row>
    <row r="5310" spans="2:13">
      <c r="B5310">
        <f>IF(ISBLANK(Table1[[#This Row],[Date]]), ,MONTH(Table1[[#This Row],[Date]]))</f>
        <v>0</v>
      </c>
      <c r="K5310" s="19">
        <f>Table1[[#This Row],[Final Meter Reading (km) ]]-Table1[[#This Row],[Initial Meter Reading (km) ]]</f>
        <v>0</v>
      </c>
      <c r="M5310" s="174">
        <f>IF(ISBLANK(Table1[[#This Row],[Fuel Used (in liters)]]),,Table1[[#This Row],[Distance Travelled (km)]]/Table1[[#This Row],[Fuel Used (in liters)]])</f>
        <v>0</v>
      </c>
    </row>
    <row r="5311" spans="2:13">
      <c r="B5311">
        <f>IF(ISBLANK(Table1[[#This Row],[Date]]), ,MONTH(Table1[[#This Row],[Date]]))</f>
        <v>0</v>
      </c>
      <c r="K5311" s="19">
        <f>Table1[[#This Row],[Final Meter Reading (km) ]]-Table1[[#This Row],[Initial Meter Reading (km) ]]</f>
        <v>0</v>
      </c>
      <c r="M5311" s="174">
        <f>IF(ISBLANK(Table1[[#This Row],[Fuel Used (in liters)]]),,Table1[[#This Row],[Distance Travelled (km)]]/Table1[[#This Row],[Fuel Used (in liters)]])</f>
        <v>0</v>
      </c>
    </row>
    <row r="5312" spans="2:13">
      <c r="B5312">
        <f>IF(ISBLANK(Table1[[#This Row],[Date]]), ,MONTH(Table1[[#This Row],[Date]]))</f>
        <v>0</v>
      </c>
      <c r="K5312" s="19">
        <f>Table1[[#This Row],[Final Meter Reading (km) ]]-Table1[[#This Row],[Initial Meter Reading (km) ]]</f>
        <v>0</v>
      </c>
      <c r="M5312" s="174">
        <f>IF(ISBLANK(Table1[[#This Row],[Fuel Used (in liters)]]),,Table1[[#This Row],[Distance Travelled (km)]]/Table1[[#This Row],[Fuel Used (in liters)]])</f>
        <v>0</v>
      </c>
    </row>
    <row r="5313" spans="2:13">
      <c r="B5313">
        <f>IF(ISBLANK(Table1[[#This Row],[Date]]), ,MONTH(Table1[[#This Row],[Date]]))</f>
        <v>0</v>
      </c>
      <c r="K5313" s="19">
        <f>Table1[[#This Row],[Final Meter Reading (km) ]]-Table1[[#This Row],[Initial Meter Reading (km) ]]</f>
        <v>0</v>
      </c>
      <c r="M5313" s="174">
        <f>IF(ISBLANK(Table1[[#This Row],[Fuel Used (in liters)]]),,Table1[[#This Row],[Distance Travelled (km)]]/Table1[[#This Row],[Fuel Used (in liters)]])</f>
        <v>0</v>
      </c>
    </row>
    <row r="5314" spans="2:13">
      <c r="B5314">
        <f>IF(ISBLANK(Table1[[#This Row],[Date]]), ,MONTH(Table1[[#This Row],[Date]]))</f>
        <v>0</v>
      </c>
      <c r="K5314" s="19">
        <f>Table1[[#This Row],[Final Meter Reading (km) ]]-Table1[[#This Row],[Initial Meter Reading (km) ]]</f>
        <v>0</v>
      </c>
      <c r="M5314" s="174">
        <f>IF(ISBLANK(Table1[[#This Row],[Fuel Used (in liters)]]),,Table1[[#This Row],[Distance Travelled (km)]]/Table1[[#This Row],[Fuel Used (in liters)]])</f>
        <v>0</v>
      </c>
    </row>
    <row r="5315" spans="2:13">
      <c r="B5315">
        <f>IF(ISBLANK(Table1[[#This Row],[Date]]), ,MONTH(Table1[[#This Row],[Date]]))</f>
        <v>0</v>
      </c>
      <c r="K5315" s="19">
        <f>Table1[[#This Row],[Final Meter Reading (km) ]]-Table1[[#This Row],[Initial Meter Reading (km) ]]</f>
        <v>0</v>
      </c>
      <c r="M5315" s="174">
        <f>IF(ISBLANK(Table1[[#This Row],[Fuel Used (in liters)]]),,Table1[[#This Row],[Distance Travelled (km)]]/Table1[[#This Row],[Fuel Used (in liters)]])</f>
        <v>0</v>
      </c>
    </row>
    <row r="5316" spans="2:13">
      <c r="B5316">
        <f>IF(ISBLANK(Table1[[#This Row],[Date]]), ,MONTH(Table1[[#This Row],[Date]]))</f>
        <v>0</v>
      </c>
      <c r="K5316" s="19">
        <f>Table1[[#This Row],[Final Meter Reading (km) ]]-Table1[[#This Row],[Initial Meter Reading (km) ]]</f>
        <v>0</v>
      </c>
      <c r="M5316" s="174">
        <f>IF(ISBLANK(Table1[[#This Row],[Fuel Used (in liters)]]),,Table1[[#This Row],[Distance Travelled (km)]]/Table1[[#This Row],[Fuel Used (in liters)]])</f>
        <v>0</v>
      </c>
    </row>
    <row r="5317" spans="2:13">
      <c r="B5317">
        <f>IF(ISBLANK(Table1[[#This Row],[Date]]), ,MONTH(Table1[[#This Row],[Date]]))</f>
        <v>0</v>
      </c>
      <c r="K5317" s="19">
        <f>Table1[[#This Row],[Final Meter Reading (km) ]]-Table1[[#This Row],[Initial Meter Reading (km) ]]</f>
        <v>0</v>
      </c>
      <c r="M5317" s="174">
        <f>IF(ISBLANK(Table1[[#This Row],[Fuel Used (in liters)]]),,Table1[[#This Row],[Distance Travelled (km)]]/Table1[[#This Row],[Fuel Used (in liters)]])</f>
        <v>0</v>
      </c>
    </row>
    <row r="5318" spans="2:13">
      <c r="B5318">
        <f>IF(ISBLANK(Table1[[#This Row],[Date]]), ,MONTH(Table1[[#This Row],[Date]]))</f>
        <v>0</v>
      </c>
      <c r="K5318" s="19">
        <f>Table1[[#This Row],[Final Meter Reading (km) ]]-Table1[[#This Row],[Initial Meter Reading (km) ]]</f>
        <v>0</v>
      </c>
      <c r="M5318" s="174">
        <f>IF(ISBLANK(Table1[[#This Row],[Fuel Used (in liters)]]),,Table1[[#This Row],[Distance Travelled (km)]]/Table1[[#This Row],[Fuel Used (in liters)]])</f>
        <v>0</v>
      </c>
    </row>
    <row r="5319" spans="2:13">
      <c r="B5319">
        <f>IF(ISBLANK(Table1[[#This Row],[Date]]), ,MONTH(Table1[[#This Row],[Date]]))</f>
        <v>0</v>
      </c>
      <c r="K5319" s="19">
        <f>Table1[[#This Row],[Final Meter Reading (km) ]]-Table1[[#This Row],[Initial Meter Reading (km) ]]</f>
        <v>0</v>
      </c>
      <c r="M5319" s="174">
        <f>IF(ISBLANK(Table1[[#This Row],[Fuel Used (in liters)]]),,Table1[[#This Row],[Distance Travelled (km)]]/Table1[[#This Row],[Fuel Used (in liters)]])</f>
        <v>0</v>
      </c>
    </row>
    <row r="5320" spans="2:13">
      <c r="B5320">
        <f>IF(ISBLANK(Table1[[#This Row],[Date]]), ,MONTH(Table1[[#This Row],[Date]]))</f>
        <v>0</v>
      </c>
      <c r="K5320" s="19">
        <f>Table1[[#This Row],[Final Meter Reading (km) ]]-Table1[[#This Row],[Initial Meter Reading (km) ]]</f>
        <v>0</v>
      </c>
      <c r="M5320" s="174">
        <f>IF(ISBLANK(Table1[[#This Row],[Fuel Used (in liters)]]),,Table1[[#This Row],[Distance Travelled (km)]]/Table1[[#This Row],[Fuel Used (in liters)]])</f>
        <v>0</v>
      </c>
    </row>
    <row r="5321" spans="2:13">
      <c r="B5321">
        <f>IF(ISBLANK(Table1[[#This Row],[Date]]), ,MONTH(Table1[[#This Row],[Date]]))</f>
        <v>0</v>
      </c>
      <c r="K5321" s="19">
        <f>Table1[[#This Row],[Final Meter Reading (km) ]]-Table1[[#This Row],[Initial Meter Reading (km) ]]</f>
        <v>0</v>
      </c>
      <c r="M5321" s="174">
        <f>IF(ISBLANK(Table1[[#This Row],[Fuel Used (in liters)]]),,Table1[[#This Row],[Distance Travelled (km)]]/Table1[[#This Row],[Fuel Used (in liters)]])</f>
        <v>0</v>
      </c>
    </row>
    <row r="5322" spans="2:13">
      <c r="B5322">
        <f>IF(ISBLANK(Table1[[#This Row],[Date]]), ,MONTH(Table1[[#This Row],[Date]]))</f>
        <v>0</v>
      </c>
      <c r="K5322" s="19">
        <f>Table1[[#This Row],[Final Meter Reading (km) ]]-Table1[[#This Row],[Initial Meter Reading (km) ]]</f>
        <v>0</v>
      </c>
      <c r="M5322" s="174">
        <f>IF(ISBLANK(Table1[[#This Row],[Fuel Used (in liters)]]),,Table1[[#This Row],[Distance Travelled (km)]]/Table1[[#This Row],[Fuel Used (in liters)]])</f>
        <v>0</v>
      </c>
    </row>
    <row r="5323" spans="2:13">
      <c r="B5323">
        <f>IF(ISBLANK(Table1[[#This Row],[Date]]), ,MONTH(Table1[[#This Row],[Date]]))</f>
        <v>0</v>
      </c>
      <c r="K5323" s="19">
        <f>Table1[[#This Row],[Final Meter Reading (km) ]]-Table1[[#This Row],[Initial Meter Reading (km) ]]</f>
        <v>0</v>
      </c>
      <c r="M5323" s="174">
        <f>IF(ISBLANK(Table1[[#This Row],[Fuel Used (in liters)]]),,Table1[[#This Row],[Distance Travelled (km)]]/Table1[[#This Row],[Fuel Used (in liters)]])</f>
        <v>0</v>
      </c>
    </row>
    <row r="5324" spans="2:13">
      <c r="B5324">
        <f>IF(ISBLANK(Table1[[#This Row],[Date]]), ,MONTH(Table1[[#This Row],[Date]]))</f>
        <v>0</v>
      </c>
      <c r="K5324" s="19">
        <f>Table1[[#This Row],[Final Meter Reading (km) ]]-Table1[[#This Row],[Initial Meter Reading (km) ]]</f>
        <v>0</v>
      </c>
      <c r="M5324" s="174">
        <f>IF(ISBLANK(Table1[[#This Row],[Fuel Used (in liters)]]),,Table1[[#This Row],[Distance Travelled (km)]]/Table1[[#This Row],[Fuel Used (in liters)]])</f>
        <v>0</v>
      </c>
    </row>
    <row r="5325" spans="2:13">
      <c r="B5325">
        <f>IF(ISBLANK(Table1[[#This Row],[Date]]), ,MONTH(Table1[[#This Row],[Date]]))</f>
        <v>0</v>
      </c>
      <c r="K5325" s="19">
        <f>Table1[[#This Row],[Final Meter Reading (km) ]]-Table1[[#This Row],[Initial Meter Reading (km) ]]</f>
        <v>0</v>
      </c>
      <c r="M5325" s="174">
        <f>IF(ISBLANK(Table1[[#This Row],[Fuel Used (in liters)]]),,Table1[[#This Row],[Distance Travelled (km)]]/Table1[[#This Row],[Fuel Used (in liters)]])</f>
        <v>0</v>
      </c>
    </row>
    <row r="5326" spans="2:13">
      <c r="B5326">
        <f>IF(ISBLANK(Table1[[#This Row],[Date]]), ,MONTH(Table1[[#This Row],[Date]]))</f>
        <v>0</v>
      </c>
      <c r="K5326" s="19">
        <f>Table1[[#This Row],[Final Meter Reading (km) ]]-Table1[[#This Row],[Initial Meter Reading (km) ]]</f>
        <v>0</v>
      </c>
      <c r="M5326" s="174">
        <f>IF(ISBLANK(Table1[[#This Row],[Fuel Used (in liters)]]),,Table1[[#This Row],[Distance Travelled (km)]]/Table1[[#This Row],[Fuel Used (in liters)]])</f>
        <v>0</v>
      </c>
    </row>
    <row r="5327" spans="2:13">
      <c r="B5327">
        <f>IF(ISBLANK(Table1[[#This Row],[Date]]), ,MONTH(Table1[[#This Row],[Date]]))</f>
        <v>0</v>
      </c>
      <c r="K5327" s="19">
        <f>Table1[[#This Row],[Final Meter Reading (km) ]]-Table1[[#This Row],[Initial Meter Reading (km) ]]</f>
        <v>0</v>
      </c>
      <c r="M5327" s="174">
        <f>IF(ISBLANK(Table1[[#This Row],[Fuel Used (in liters)]]),,Table1[[#This Row],[Distance Travelled (km)]]/Table1[[#This Row],[Fuel Used (in liters)]])</f>
        <v>0</v>
      </c>
    </row>
    <row r="5328" spans="2:13">
      <c r="B5328">
        <f>IF(ISBLANK(Table1[[#This Row],[Date]]), ,MONTH(Table1[[#This Row],[Date]]))</f>
        <v>0</v>
      </c>
      <c r="K5328" s="19">
        <f>Table1[[#This Row],[Final Meter Reading (km) ]]-Table1[[#This Row],[Initial Meter Reading (km) ]]</f>
        <v>0</v>
      </c>
      <c r="M5328" s="174">
        <f>IF(ISBLANK(Table1[[#This Row],[Fuel Used (in liters)]]),,Table1[[#This Row],[Distance Travelled (km)]]/Table1[[#This Row],[Fuel Used (in liters)]])</f>
        <v>0</v>
      </c>
    </row>
    <row r="5329" spans="2:13">
      <c r="B5329">
        <f>IF(ISBLANK(Table1[[#This Row],[Date]]), ,MONTH(Table1[[#This Row],[Date]]))</f>
        <v>0</v>
      </c>
      <c r="K5329" s="19">
        <f>Table1[[#This Row],[Final Meter Reading (km) ]]-Table1[[#This Row],[Initial Meter Reading (km) ]]</f>
        <v>0</v>
      </c>
      <c r="M5329" s="174">
        <f>IF(ISBLANK(Table1[[#This Row],[Fuel Used (in liters)]]),,Table1[[#This Row],[Distance Travelled (km)]]/Table1[[#This Row],[Fuel Used (in liters)]])</f>
        <v>0</v>
      </c>
    </row>
    <row r="5330" spans="2:13">
      <c r="B5330">
        <f>IF(ISBLANK(Table1[[#This Row],[Date]]), ,MONTH(Table1[[#This Row],[Date]]))</f>
        <v>0</v>
      </c>
      <c r="K5330" s="19">
        <f>Table1[[#This Row],[Final Meter Reading (km) ]]-Table1[[#This Row],[Initial Meter Reading (km) ]]</f>
        <v>0</v>
      </c>
      <c r="M5330" s="174">
        <f>IF(ISBLANK(Table1[[#This Row],[Fuel Used (in liters)]]),,Table1[[#This Row],[Distance Travelled (km)]]/Table1[[#This Row],[Fuel Used (in liters)]])</f>
        <v>0</v>
      </c>
    </row>
    <row r="5331" spans="2:13">
      <c r="B5331">
        <f>IF(ISBLANK(Table1[[#This Row],[Date]]), ,MONTH(Table1[[#This Row],[Date]]))</f>
        <v>0</v>
      </c>
      <c r="K5331" s="19">
        <f>Table1[[#This Row],[Final Meter Reading (km) ]]-Table1[[#This Row],[Initial Meter Reading (km) ]]</f>
        <v>0</v>
      </c>
      <c r="M5331" s="174">
        <f>IF(ISBLANK(Table1[[#This Row],[Fuel Used (in liters)]]),,Table1[[#This Row],[Distance Travelled (km)]]/Table1[[#This Row],[Fuel Used (in liters)]])</f>
        <v>0</v>
      </c>
    </row>
    <row r="5332" spans="2:13">
      <c r="B5332">
        <f>IF(ISBLANK(Table1[[#This Row],[Date]]), ,MONTH(Table1[[#This Row],[Date]]))</f>
        <v>0</v>
      </c>
      <c r="K5332" s="19">
        <f>Table1[[#This Row],[Final Meter Reading (km) ]]-Table1[[#This Row],[Initial Meter Reading (km) ]]</f>
        <v>0</v>
      </c>
      <c r="M5332" s="174">
        <f>IF(ISBLANK(Table1[[#This Row],[Fuel Used (in liters)]]),,Table1[[#This Row],[Distance Travelled (km)]]/Table1[[#This Row],[Fuel Used (in liters)]])</f>
        <v>0</v>
      </c>
    </row>
    <row r="5333" spans="2:13">
      <c r="B5333">
        <f>IF(ISBLANK(Table1[[#This Row],[Date]]), ,MONTH(Table1[[#This Row],[Date]]))</f>
        <v>0</v>
      </c>
      <c r="K5333" s="19">
        <f>Table1[[#This Row],[Final Meter Reading (km) ]]-Table1[[#This Row],[Initial Meter Reading (km) ]]</f>
        <v>0</v>
      </c>
      <c r="M5333" s="174">
        <f>IF(ISBLANK(Table1[[#This Row],[Fuel Used (in liters)]]),,Table1[[#This Row],[Distance Travelled (km)]]/Table1[[#This Row],[Fuel Used (in liters)]])</f>
        <v>0</v>
      </c>
    </row>
    <row r="5334" spans="2:13">
      <c r="B5334">
        <f>IF(ISBLANK(Table1[[#This Row],[Date]]), ,MONTH(Table1[[#This Row],[Date]]))</f>
        <v>0</v>
      </c>
      <c r="K5334" s="19">
        <f>Table1[[#This Row],[Final Meter Reading (km) ]]-Table1[[#This Row],[Initial Meter Reading (km) ]]</f>
        <v>0</v>
      </c>
      <c r="M5334" s="174">
        <f>IF(ISBLANK(Table1[[#This Row],[Fuel Used (in liters)]]),,Table1[[#This Row],[Distance Travelled (km)]]/Table1[[#This Row],[Fuel Used (in liters)]])</f>
        <v>0</v>
      </c>
    </row>
    <row r="5335" spans="2:13">
      <c r="B5335">
        <f>IF(ISBLANK(Table1[[#This Row],[Date]]), ,MONTH(Table1[[#This Row],[Date]]))</f>
        <v>0</v>
      </c>
      <c r="K5335" s="19">
        <f>Table1[[#This Row],[Final Meter Reading (km) ]]-Table1[[#This Row],[Initial Meter Reading (km) ]]</f>
        <v>0</v>
      </c>
      <c r="M5335" s="174">
        <f>IF(ISBLANK(Table1[[#This Row],[Fuel Used (in liters)]]),,Table1[[#This Row],[Distance Travelled (km)]]/Table1[[#This Row],[Fuel Used (in liters)]])</f>
        <v>0</v>
      </c>
    </row>
    <row r="5336" spans="2:13">
      <c r="B5336">
        <f>IF(ISBLANK(Table1[[#This Row],[Date]]), ,MONTH(Table1[[#This Row],[Date]]))</f>
        <v>0</v>
      </c>
      <c r="K5336" s="19">
        <f>Table1[[#This Row],[Final Meter Reading (km) ]]-Table1[[#This Row],[Initial Meter Reading (km) ]]</f>
        <v>0</v>
      </c>
      <c r="M5336" s="174">
        <f>IF(ISBLANK(Table1[[#This Row],[Fuel Used (in liters)]]),,Table1[[#This Row],[Distance Travelled (km)]]/Table1[[#This Row],[Fuel Used (in liters)]])</f>
        <v>0</v>
      </c>
    </row>
    <row r="5337" spans="2:13">
      <c r="B5337">
        <f>IF(ISBLANK(Table1[[#This Row],[Date]]), ,MONTH(Table1[[#This Row],[Date]]))</f>
        <v>0</v>
      </c>
      <c r="K5337" s="19">
        <f>Table1[[#This Row],[Final Meter Reading (km) ]]-Table1[[#This Row],[Initial Meter Reading (km) ]]</f>
        <v>0</v>
      </c>
      <c r="M5337" s="174">
        <f>IF(ISBLANK(Table1[[#This Row],[Fuel Used (in liters)]]),,Table1[[#This Row],[Distance Travelled (km)]]/Table1[[#This Row],[Fuel Used (in liters)]])</f>
        <v>0</v>
      </c>
    </row>
    <row r="5338" spans="2:13">
      <c r="B5338">
        <f>IF(ISBLANK(Table1[[#This Row],[Date]]), ,MONTH(Table1[[#This Row],[Date]]))</f>
        <v>0</v>
      </c>
      <c r="K5338" s="19">
        <f>Table1[[#This Row],[Final Meter Reading (km) ]]-Table1[[#This Row],[Initial Meter Reading (km) ]]</f>
        <v>0</v>
      </c>
      <c r="M5338" s="174">
        <f>IF(ISBLANK(Table1[[#This Row],[Fuel Used (in liters)]]),,Table1[[#This Row],[Distance Travelled (km)]]/Table1[[#This Row],[Fuel Used (in liters)]])</f>
        <v>0</v>
      </c>
    </row>
    <row r="5339" spans="2:13">
      <c r="B5339">
        <f>IF(ISBLANK(Table1[[#This Row],[Date]]), ,MONTH(Table1[[#This Row],[Date]]))</f>
        <v>0</v>
      </c>
      <c r="K5339" s="19">
        <f>Table1[[#This Row],[Final Meter Reading (km) ]]-Table1[[#This Row],[Initial Meter Reading (km) ]]</f>
        <v>0</v>
      </c>
      <c r="M5339" s="174">
        <f>IF(ISBLANK(Table1[[#This Row],[Fuel Used (in liters)]]),,Table1[[#This Row],[Distance Travelled (km)]]/Table1[[#This Row],[Fuel Used (in liters)]])</f>
        <v>0</v>
      </c>
    </row>
    <row r="5340" spans="2:13">
      <c r="B5340">
        <f>IF(ISBLANK(Table1[[#This Row],[Date]]), ,MONTH(Table1[[#This Row],[Date]]))</f>
        <v>0</v>
      </c>
      <c r="K5340" s="19">
        <f>Table1[[#This Row],[Final Meter Reading (km) ]]-Table1[[#This Row],[Initial Meter Reading (km) ]]</f>
        <v>0</v>
      </c>
      <c r="M5340" s="174">
        <f>IF(ISBLANK(Table1[[#This Row],[Fuel Used (in liters)]]),,Table1[[#This Row],[Distance Travelled (km)]]/Table1[[#This Row],[Fuel Used (in liters)]])</f>
        <v>0</v>
      </c>
    </row>
    <row r="5341" spans="2:13">
      <c r="B5341">
        <f>IF(ISBLANK(Table1[[#This Row],[Date]]), ,MONTH(Table1[[#This Row],[Date]]))</f>
        <v>0</v>
      </c>
      <c r="K5341" s="19">
        <f>Table1[[#This Row],[Final Meter Reading (km) ]]-Table1[[#This Row],[Initial Meter Reading (km) ]]</f>
        <v>0</v>
      </c>
      <c r="M5341" s="174">
        <f>IF(ISBLANK(Table1[[#This Row],[Fuel Used (in liters)]]),,Table1[[#This Row],[Distance Travelled (km)]]/Table1[[#This Row],[Fuel Used (in liters)]])</f>
        <v>0</v>
      </c>
    </row>
    <row r="5342" spans="2:13">
      <c r="B5342">
        <f>IF(ISBLANK(Table1[[#This Row],[Date]]), ,MONTH(Table1[[#This Row],[Date]]))</f>
        <v>0</v>
      </c>
      <c r="K5342" s="19">
        <f>Table1[[#This Row],[Final Meter Reading (km) ]]-Table1[[#This Row],[Initial Meter Reading (km) ]]</f>
        <v>0</v>
      </c>
      <c r="M5342" s="174">
        <f>IF(ISBLANK(Table1[[#This Row],[Fuel Used (in liters)]]),,Table1[[#This Row],[Distance Travelled (km)]]/Table1[[#This Row],[Fuel Used (in liters)]])</f>
        <v>0</v>
      </c>
    </row>
    <row r="5343" spans="2:13">
      <c r="B5343">
        <f>IF(ISBLANK(Table1[[#This Row],[Date]]), ,MONTH(Table1[[#This Row],[Date]]))</f>
        <v>0</v>
      </c>
      <c r="K5343" s="19">
        <f>Table1[[#This Row],[Final Meter Reading (km) ]]-Table1[[#This Row],[Initial Meter Reading (km) ]]</f>
        <v>0</v>
      </c>
      <c r="M5343" s="174">
        <f>IF(ISBLANK(Table1[[#This Row],[Fuel Used (in liters)]]),,Table1[[#This Row],[Distance Travelled (km)]]/Table1[[#This Row],[Fuel Used (in liters)]])</f>
        <v>0</v>
      </c>
    </row>
    <row r="5344" spans="2:13">
      <c r="B5344">
        <f>IF(ISBLANK(Table1[[#This Row],[Date]]), ,MONTH(Table1[[#This Row],[Date]]))</f>
        <v>0</v>
      </c>
      <c r="K5344" s="19">
        <f>Table1[[#This Row],[Final Meter Reading (km) ]]-Table1[[#This Row],[Initial Meter Reading (km) ]]</f>
        <v>0</v>
      </c>
      <c r="M5344" s="174">
        <f>IF(ISBLANK(Table1[[#This Row],[Fuel Used (in liters)]]),,Table1[[#This Row],[Distance Travelled (km)]]/Table1[[#This Row],[Fuel Used (in liters)]])</f>
        <v>0</v>
      </c>
    </row>
    <row r="5345" spans="2:13">
      <c r="B5345">
        <f>IF(ISBLANK(Table1[[#This Row],[Date]]), ,MONTH(Table1[[#This Row],[Date]]))</f>
        <v>0</v>
      </c>
      <c r="K5345" s="19">
        <f>Table1[[#This Row],[Final Meter Reading (km) ]]-Table1[[#This Row],[Initial Meter Reading (km) ]]</f>
        <v>0</v>
      </c>
      <c r="M5345" s="174">
        <f>IF(ISBLANK(Table1[[#This Row],[Fuel Used (in liters)]]),,Table1[[#This Row],[Distance Travelled (km)]]/Table1[[#This Row],[Fuel Used (in liters)]])</f>
        <v>0</v>
      </c>
    </row>
    <row r="5346" spans="2:13">
      <c r="B5346">
        <f>IF(ISBLANK(Table1[[#This Row],[Date]]), ,MONTH(Table1[[#This Row],[Date]]))</f>
        <v>0</v>
      </c>
      <c r="K5346" s="19">
        <f>Table1[[#This Row],[Final Meter Reading (km) ]]-Table1[[#This Row],[Initial Meter Reading (km) ]]</f>
        <v>0</v>
      </c>
      <c r="M5346" s="174">
        <f>IF(ISBLANK(Table1[[#This Row],[Fuel Used (in liters)]]),,Table1[[#This Row],[Distance Travelled (km)]]/Table1[[#This Row],[Fuel Used (in liters)]])</f>
        <v>0</v>
      </c>
    </row>
    <row r="5347" spans="2:13">
      <c r="B5347">
        <f>IF(ISBLANK(Table1[[#This Row],[Date]]), ,MONTH(Table1[[#This Row],[Date]]))</f>
        <v>0</v>
      </c>
      <c r="K5347" s="19">
        <f>Table1[[#This Row],[Final Meter Reading (km) ]]-Table1[[#This Row],[Initial Meter Reading (km) ]]</f>
        <v>0</v>
      </c>
      <c r="M5347" s="174">
        <f>IF(ISBLANK(Table1[[#This Row],[Fuel Used (in liters)]]),,Table1[[#This Row],[Distance Travelled (km)]]/Table1[[#This Row],[Fuel Used (in liters)]])</f>
        <v>0</v>
      </c>
    </row>
    <row r="5348" spans="2:13">
      <c r="B5348">
        <f>IF(ISBLANK(Table1[[#This Row],[Date]]), ,MONTH(Table1[[#This Row],[Date]]))</f>
        <v>0</v>
      </c>
      <c r="K5348" s="19">
        <f>Table1[[#This Row],[Final Meter Reading (km) ]]-Table1[[#This Row],[Initial Meter Reading (km) ]]</f>
        <v>0</v>
      </c>
      <c r="M5348" s="174">
        <f>IF(ISBLANK(Table1[[#This Row],[Fuel Used (in liters)]]),,Table1[[#This Row],[Distance Travelled (km)]]/Table1[[#This Row],[Fuel Used (in liters)]])</f>
        <v>0</v>
      </c>
    </row>
    <row r="5349" spans="2:13">
      <c r="B5349">
        <f>IF(ISBLANK(Table1[[#This Row],[Date]]), ,MONTH(Table1[[#This Row],[Date]]))</f>
        <v>0</v>
      </c>
      <c r="K5349" s="19">
        <f>Table1[[#This Row],[Final Meter Reading (km) ]]-Table1[[#This Row],[Initial Meter Reading (km) ]]</f>
        <v>0</v>
      </c>
      <c r="M5349" s="174">
        <f>IF(ISBLANK(Table1[[#This Row],[Fuel Used (in liters)]]),,Table1[[#This Row],[Distance Travelled (km)]]/Table1[[#This Row],[Fuel Used (in liters)]])</f>
        <v>0</v>
      </c>
    </row>
    <row r="5350" spans="2:13">
      <c r="B5350">
        <f>IF(ISBLANK(Table1[[#This Row],[Date]]), ,MONTH(Table1[[#This Row],[Date]]))</f>
        <v>0</v>
      </c>
      <c r="K5350" s="19">
        <f>Table1[[#This Row],[Final Meter Reading (km) ]]-Table1[[#This Row],[Initial Meter Reading (km) ]]</f>
        <v>0</v>
      </c>
      <c r="M5350" s="174">
        <f>IF(ISBLANK(Table1[[#This Row],[Fuel Used (in liters)]]),,Table1[[#This Row],[Distance Travelled (km)]]/Table1[[#This Row],[Fuel Used (in liters)]])</f>
        <v>0</v>
      </c>
    </row>
    <row r="5351" spans="2:13">
      <c r="B5351">
        <f>IF(ISBLANK(Table1[[#This Row],[Date]]), ,MONTH(Table1[[#This Row],[Date]]))</f>
        <v>0</v>
      </c>
      <c r="K5351" s="19">
        <f>Table1[[#This Row],[Final Meter Reading (km) ]]-Table1[[#This Row],[Initial Meter Reading (km) ]]</f>
        <v>0</v>
      </c>
      <c r="M5351" s="174">
        <f>IF(ISBLANK(Table1[[#This Row],[Fuel Used (in liters)]]),,Table1[[#This Row],[Distance Travelled (km)]]/Table1[[#This Row],[Fuel Used (in liters)]])</f>
        <v>0</v>
      </c>
    </row>
    <row r="5352" spans="2:13">
      <c r="B5352">
        <f>IF(ISBLANK(Table1[[#This Row],[Date]]), ,MONTH(Table1[[#This Row],[Date]]))</f>
        <v>0</v>
      </c>
      <c r="K5352" s="19">
        <f>Table1[[#This Row],[Final Meter Reading (km) ]]-Table1[[#This Row],[Initial Meter Reading (km) ]]</f>
        <v>0</v>
      </c>
      <c r="M5352" s="174">
        <f>IF(ISBLANK(Table1[[#This Row],[Fuel Used (in liters)]]),,Table1[[#This Row],[Distance Travelled (km)]]/Table1[[#This Row],[Fuel Used (in liters)]])</f>
        <v>0</v>
      </c>
    </row>
    <row r="5353" spans="2:13">
      <c r="B5353">
        <f>IF(ISBLANK(Table1[[#This Row],[Date]]), ,MONTH(Table1[[#This Row],[Date]]))</f>
        <v>0</v>
      </c>
      <c r="K5353" s="19">
        <f>Table1[[#This Row],[Final Meter Reading (km) ]]-Table1[[#This Row],[Initial Meter Reading (km) ]]</f>
        <v>0</v>
      </c>
      <c r="M5353" s="174">
        <f>IF(ISBLANK(Table1[[#This Row],[Fuel Used (in liters)]]),,Table1[[#This Row],[Distance Travelled (km)]]/Table1[[#This Row],[Fuel Used (in liters)]])</f>
        <v>0</v>
      </c>
    </row>
    <row r="5354" spans="2:13">
      <c r="B5354">
        <f>IF(ISBLANK(Table1[[#This Row],[Date]]), ,MONTH(Table1[[#This Row],[Date]]))</f>
        <v>0</v>
      </c>
      <c r="K5354" s="19">
        <f>Table1[[#This Row],[Final Meter Reading (km) ]]-Table1[[#This Row],[Initial Meter Reading (km) ]]</f>
        <v>0</v>
      </c>
      <c r="M5354" s="174">
        <f>IF(ISBLANK(Table1[[#This Row],[Fuel Used (in liters)]]),,Table1[[#This Row],[Distance Travelled (km)]]/Table1[[#This Row],[Fuel Used (in liters)]])</f>
        <v>0</v>
      </c>
    </row>
    <row r="5355" spans="2:13">
      <c r="B5355">
        <f>IF(ISBLANK(Table1[[#This Row],[Date]]), ,MONTH(Table1[[#This Row],[Date]]))</f>
        <v>0</v>
      </c>
      <c r="K5355" s="19">
        <f>Table1[[#This Row],[Final Meter Reading (km) ]]-Table1[[#This Row],[Initial Meter Reading (km) ]]</f>
        <v>0</v>
      </c>
      <c r="M5355" s="174">
        <f>IF(ISBLANK(Table1[[#This Row],[Fuel Used (in liters)]]),,Table1[[#This Row],[Distance Travelled (km)]]/Table1[[#This Row],[Fuel Used (in liters)]])</f>
        <v>0</v>
      </c>
    </row>
    <row r="5356" spans="2:13">
      <c r="B5356">
        <f>IF(ISBLANK(Table1[[#This Row],[Date]]), ,MONTH(Table1[[#This Row],[Date]]))</f>
        <v>0</v>
      </c>
      <c r="K5356" s="19">
        <f>Table1[[#This Row],[Final Meter Reading (km) ]]-Table1[[#This Row],[Initial Meter Reading (km) ]]</f>
        <v>0</v>
      </c>
      <c r="M5356" s="174">
        <f>IF(ISBLANK(Table1[[#This Row],[Fuel Used (in liters)]]),,Table1[[#This Row],[Distance Travelled (km)]]/Table1[[#This Row],[Fuel Used (in liters)]])</f>
        <v>0</v>
      </c>
    </row>
    <row r="5357" spans="2:13">
      <c r="B5357">
        <f>IF(ISBLANK(Table1[[#This Row],[Date]]), ,MONTH(Table1[[#This Row],[Date]]))</f>
        <v>0</v>
      </c>
      <c r="K5357" s="19">
        <f>Table1[[#This Row],[Final Meter Reading (km) ]]-Table1[[#This Row],[Initial Meter Reading (km) ]]</f>
        <v>0</v>
      </c>
      <c r="M5357" s="174">
        <f>IF(ISBLANK(Table1[[#This Row],[Fuel Used (in liters)]]),,Table1[[#This Row],[Distance Travelled (km)]]/Table1[[#This Row],[Fuel Used (in liters)]])</f>
        <v>0</v>
      </c>
    </row>
    <row r="5358" spans="2:13">
      <c r="B5358">
        <f>IF(ISBLANK(Table1[[#This Row],[Date]]), ,MONTH(Table1[[#This Row],[Date]]))</f>
        <v>0</v>
      </c>
      <c r="K5358" s="19">
        <f>Table1[[#This Row],[Final Meter Reading (km) ]]-Table1[[#This Row],[Initial Meter Reading (km) ]]</f>
        <v>0</v>
      </c>
      <c r="M5358" s="174">
        <f>IF(ISBLANK(Table1[[#This Row],[Fuel Used (in liters)]]),,Table1[[#This Row],[Distance Travelled (km)]]/Table1[[#This Row],[Fuel Used (in liters)]])</f>
        <v>0</v>
      </c>
    </row>
    <row r="5359" spans="2:13">
      <c r="B5359">
        <f>IF(ISBLANK(Table1[[#This Row],[Date]]), ,MONTH(Table1[[#This Row],[Date]]))</f>
        <v>0</v>
      </c>
      <c r="K5359" s="19">
        <f>Table1[[#This Row],[Final Meter Reading (km) ]]-Table1[[#This Row],[Initial Meter Reading (km) ]]</f>
        <v>0</v>
      </c>
      <c r="M5359" s="174">
        <f>IF(ISBLANK(Table1[[#This Row],[Fuel Used (in liters)]]),,Table1[[#This Row],[Distance Travelled (km)]]/Table1[[#This Row],[Fuel Used (in liters)]])</f>
        <v>0</v>
      </c>
    </row>
    <row r="5360" spans="2:13">
      <c r="B5360">
        <f>IF(ISBLANK(Table1[[#This Row],[Date]]), ,MONTH(Table1[[#This Row],[Date]]))</f>
        <v>0</v>
      </c>
      <c r="K5360" s="19">
        <f>Table1[[#This Row],[Final Meter Reading (km) ]]-Table1[[#This Row],[Initial Meter Reading (km) ]]</f>
        <v>0</v>
      </c>
      <c r="M5360" s="174">
        <f>IF(ISBLANK(Table1[[#This Row],[Fuel Used (in liters)]]),,Table1[[#This Row],[Distance Travelled (km)]]/Table1[[#This Row],[Fuel Used (in liters)]])</f>
        <v>0</v>
      </c>
    </row>
    <row r="5361" spans="2:13">
      <c r="B5361">
        <f>IF(ISBLANK(Table1[[#This Row],[Date]]), ,MONTH(Table1[[#This Row],[Date]]))</f>
        <v>0</v>
      </c>
      <c r="K5361" s="19">
        <f>Table1[[#This Row],[Final Meter Reading (km) ]]-Table1[[#This Row],[Initial Meter Reading (km) ]]</f>
        <v>0</v>
      </c>
      <c r="M5361" s="174">
        <f>IF(ISBLANK(Table1[[#This Row],[Fuel Used (in liters)]]),,Table1[[#This Row],[Distance Travelled (km)]]/Table1[[#This Row],[Fuel Used (in liters)]])</f>
        <v>0</v>
      </c>
    </row>
    <row r="5362" spans="2:13">
      <c r="B5362">
        <f>IF(ISBLANK(Table1[[#This Row],[Date]]), ,MONTH(Table1[[#This Row],[Date]]))</f>
        <v>0</v>
      </c>
      <c r="K5362" s="19">
        <f>Table1[[#This Row],[Final Meter Reading (km) ]]-Table1[[#This Row],[Initial Meter Reading (km) ]]</f>
        <v>0</v>
      </c>
      <c r="M5362" s="174">
        <f>IF(ISBLANK(Table1[[#This Row],[Fuel Used (in liters)]]),,Table1[[#This Row],[Distance Travelled (km)]]/Table1[[#This Row],[Fuel Used (in liters)]])</f>
        <v>0</v>
      </c>
    </row>
    <row r="5363" spans="2:13">
      <c r="B5363">
        <f>IF(ISBLANK(Table1[[#This Row],[Date]]), ,MONTH(Table1[[#This Row],[Date]]))</f>
        <v>0</v>
      </c>
      <c r="K5363" s="19">
        <f>Table1[[#This Row],[Final Meter Reading (km) ]]-Table1[[#This Row],[Initial Meter Reading (km) ]]</f>
        <v>0</v>
      </c>
      <c r="M5363" s="174">
        <f>IF(ISBLANK(Table1[[#This Row],[Fuel Used (in liters)]]),,Table1[[#This Row],[Distance Travelled (km)]]/Table1[[#This Row],[Fuel Used (in liters)]])</f>
        <v>0</v>
      </c>
    </row>
    <row r="5364" spans="2:13">
      <c r="B5364">
        <f>IF(ISBLANK(Table1[[#This Row],[Date]]), ,MONTH(Table1[[#This Row],[Date]]))</f>
        <v>0</v>
      </c>
      <c r="K5364" s="19">
        <f>Table1[[#This Row],[Final Meter Reading (km) ]]-Table1[[#This Row],[Initial Meter Reading (km) ]]</f>
        <v>0</v>
      </c>
      <c r="M5364" s="174">
        <f>IF(ISBLANK(Table1[[#This Row],[Fuel Used (in liters)]]),,Table1[[#This Row],[Distance Travelled (km)]]/Table1[[#This Row],[Fuel Used (in liters)]])</f>
        <v>0</v>
      </c>
    </row>
    <row r="5365" spans="2:13">
      <c r="B5365">
        <f>IF(ISBLANK(Table1[[#This Row],[Date]]), ,MONTH(Table1[[#This Row],[Date]]))</f>
        <v>0</v>
      </c>
      <c r="K5365" s="19">
        <f>Table1[[#This Row],[Final Meter Reading (km) ]]-Table1[[#This Row],[Initial Meter Reading (km) ]]</f>
        <v>0</v>
      </c>
      <c r="M5365" s="174">
        <f>IF(ISBLANK(Table1[[#This Row],[Fuel Used (in liters)]]),,Table1[[#This Row],[Distance Travelled (km)]]/Table1[[#This Row],[Fuel Used (in liters)]])</f>
        <v>0</v>
      </c>
    </row>
    <row r="5366" spans="2:13">
      <c r="B5366">
        <f>IF(ISBLANK(Table1[[#This Row],[Date]]), ,MONTH(Table1[[#This Row],[Date]]))</f>
        <v>0</v>
      </c>
      <c r="K5366" s="19">
        <f>Table1[[#This Row],[Final Meter Reading (km) ]]-Table1[[#This Row],[Initial Meter Reading (km) ]]</f>
        <v>0</v>
      </c>
      <c r="M5366" s="174">
        <f>IF(ISBLANK(Table1[[#This Row],[Fuel Used (in liters)]]),,Table1[[#This Row],[Distance Travelled (km)]]/Table1[[#This Row],[Fuel Used (in liters)]])</f>
        <v>0</v>
      </c>
    </row>
    <row r="5367" spans="2:13">
      <c r="B5367">
        <f>IF(ISBLANK(Table1[[#This Row],[Date]]), ,MONTH(Table1[[#This Row],[Date]]))</f>
        <v>0</v>
      </c>
      <c r="K5367" s="19">
        <f>Table1[[#This Row],[Final Meter Reading (km) ]]-Table1[[#This Row],[Initial Meter Reading (km) ]]</f>
        <v>0</v>
      </c>
      <c r="M5367" s="174">
        <f>IF(ISBLANK(Table1[[#This Row],[Fuel Used (in liters)]]),,Table1[[#This Row],[Distance Travelled (km)]]/Table1[[#This Row],[Fuel Used (in liters)]])</f>
        <v>0</v>
      </c>
    </row>
    <row r="5368" spans="2:13">
      <c r="B5368">
        <f>IF(ISBLANK(Table1[[#This Row],[Date]]), ,MONTH(Table1[[#This Row],[Date]]))</f>
        <v>0</v>
      </c>
      <c r="K5368" s="19">
        <f>Table1[[#This Row],[Final Meter Reading (km) ]]-Table1[[#This Row],[Initial Meter Reading (km) ]]</f>
        <v>0</v>
      </c>
      <c r="M5368" s="174">
        <f>IF(ISBLANK(Table1[[#This Row],[Fuel Used (in liters)]]),,Table1[[#This Row],[Distance Travelled (km)]]/Table1[[#This Row],[Fuel Used (in liters)]])</f>
        <v>0</v>
      </c>
    </row>
    <row r="5369" spans="2:13">
      <c r="B5369">
        <f>IF(ISBLANK(Table1[[#This Row],[Date]]), ,MONTH(Table1[[#This Row],[Date]]))</f>
        <v>0</v>
      </c>
      <c r="K5369" s="19">
        <f>Table1[[#This Row],[Final Meter Reading (km) ]]-Table1[[#This Row],[Initial Meter Reading (km) ]]</f>
        <v>0</v>
      </c>
      <c r="M5369" s="174">
        <f>IF(ISBLANK(Table1[[#This Row],[Fuel Used (in liters)]]),,Table1[[#This Row],[Distance Travelled (km)]]/Table1[[#This Row],[Fuel Used (in liters)]])</f>
        <v>0</v>
      </c>
    </row>
    <row r="5370" spans="2:13">
      <c r="B5370">
        <f>IF(ISBLANK(Table1[[#This Row],[Date]]), ,MONTH(Table1[[#This Row],[Date]]))</f>
        <v>0</v>
      </c>
      <c r="K5370" s="19">
        <f>Table1[[#This Row],[Final Meter Reading (km) ]]-Table1[[#This Row],[Initial Meter Reading (km) ]]</f>
        <v>0</v>
      </c>
      <c r="M5370" s="174">
        <f>IF(ISBLANK(Table1[[#This Row],[Fuel Used (in liters)]]),,Table1[[#This Row],[Distance Travelled (km)]]/Table1[[#This Row],[Fuel Used (in liters)]])</f>
        <v>0</v>
      </c>
    </row>
    <row r="5371" spans="2:13">
      <c r="B5371">
        <f>IF(ISBLANK(Table1[[#This Row],[Date]]), ,MONTH(Table1[[#This Row],[Date]]))</f>
        <v>0</v>
      </c>
      <c r="K5371" s="19">
        <f>Table1[[#This Row],[Final Meter Reading (km) ]]-Table1[[#This Row],[Initial Meter Reading (km) ]]</f>
        <v>0</v>
      </c>
      <c r="M5371" s="174">
        <f>IF(ISBLANK(Table1[[#This Row],[Fuel Used (in liters)]]),,Table1[[#This Row],[Distance Travelled (km)]]/Table1[[#This Row],[Fuel Used (in liters)]])</f>
        <v>0</v>
      </c>
    </row>
    <row r="5372" spans="2:13">
      <c r="B5372">
        <f>IF(ISBLANK(Table1[[#This Row],[Date]]), ,MONTH(Table1[[#This Row],[Date]]))</f>
        <v>0</v>
      </c>
      <c r="K5372" s="19">
        <f>Table1[[#This Row],[Final Meter Reading (km) ]]-Table1[[#This Row],[Initial Meter Reading (km) ]]</f>
        <v>0</v>
      </c>
      <c r="M5372" s="174">
        <f>IF(ISBLANK(Table1[[#This Row],[Fuel Used (in liters)]]),,Table1[[#This Row],[Distance Travelled (km)]]/Table1[[#This Row],[Fuel Used (in liters)]])</f>
        <v>0</v>
      </c>
    </row>
    <row r="5373" spans="2:13">
      <c r="B5373">
        <f>IF(ISBLANK(Table1[[#This Row],[Date]]), ,MONTH(Table1[[#This Row],[Date]]))</f>
        <v>0</v>
      </c>
      <c r="K5373" s="19">
        <f>Table1[[#This Row],[Final Meter Reading (km) ]]-Table1[[#This Row],[Initial Meter Reading (km) ]]</f>
        <v>0</v>
      </c>
      <c r="M5373" s="174">
        <f>IF(ISBLANK(Table1[[#This Row],[Fuel Used (in liters)]]),,Table1[[#This Row],[Distance Travelled (km)]]/Table1[[#This Row],[Fuel Used (in liters)]])</f>
        <v>0</v>
      </c>
    </row>
    <row r="5374" spans="2:13">
      <c r="B5374">
        <f>IF(ISBLANK(Table1[[#This Row],[Date]]), ,MONTH(Table1[[#This Row],[Date]]))</f>
        <v>0</v>
      </c>
      <c r="K5374" s="19">
        <f>Table1[[#This Row],[Final Meter Reading (km) ]]-Table1[[#This Row],[Initial Meter Reading (km) ]]</f>
        <v>0</v>
      </c>
      <c r="M5374" s="174">
        <f>IF(ISBLANK(Table1[[#This Row],[Fuel Used (in liters)]]),,Table1[[#This Row],[Distance Travelled (km)]]/Table1[[#This Row],[Fuel Used (in liters)]])</f>
        <v>0</v>
      </c>
    </row>
    <row r="5375" spans="2:13">
      <c r="B5375">
        <f>IF(ISBLANK(Table1[[#This Row],[Date]]), ,MONTH(Table1[[#This Row],[Date]]))</f>
        <v>0</v>
      </c>
      <c r="K5375" s="19">
        <f>Table1[[#This Row],[Final Meter Reading (km) ]]-Table1[[#This Row],[Initial Meter Reading (km) ]]</f>
        <v>0</v>
      </c>
      <c r="M5375" s="174">
        <f>IF(ISBLANK(Table1[[#This Row],[Fuel Used (in liters)]]),,Table1[[#This Row],[Distance Travelled (km)]]/Table1[[#This Row],[Fuel Used (in liters)]])</f>
        <v>0</v>
      </c>
    </row>
    <row r="5376" spans="2:13">
      <c r="B5376">
        <f>IF(ISBLANK(Table1[[#This Row],[Date]]), ,MONTH(Table1[[#This Row],[Date]]))</f>
        <v>0</v>
      </c>
      <c r="K5376" s="19">
        <f>Table1[[#This Row],[Final Meter Reading (km) ]]-Table1[[#This Row],[Initial Meter Reading (km) ]]</f>
        <v>0</v>
      </c>
      <c r="M5376" s="174">
        <f>IF(ISBLANK(Table1[[#This Row],[Fuel Used (in liters)]]),,Table1[[#This Row],[Distance Travelled (km)]]/Table1[[#This Row],[Fuel Used (in liters)]])</f>
        <v>0</v>
      </c>
    </row>
    <row r="5377" spans="2:13">
      <c r="B5377">
        <f>IF(ISBLANK(Table1[[#This Row],[Date]]), ,MONTH(Table1[[#This Row],[Date]]))</f>
        <v>0</v>
      </c>
      <c r="K5377" s="19">
        <f>Table1[[#This Row],[Final Meter Reading (km) ]]-Table1[[#This Row],[Initial Meter Reading (km) ]]</f>
        <v>0</v>
      </c>
      <c r="M5377" s="174">
        <f>IF(ISBLANK(Table1[[#This Row],[Fuel Used (in liters)]]),,Table1[[#This Row],[Distance Travelled (km)]]/Table1[[#This Row],[Fuel Used (in liters)]])</f>
        <v>0</v>
      </c>
    </row>
    <row r="5378" spans="2:13">
      <c r="B5378">
        <f>IF(ISBLANK(Table1[[#This Row],[Date]]), ,MONTH(Table1[[#This Row],[Date]]))</f>
        <v>0</v>
      </c>
      <c r="K5378" s="19">
        <f>Table1[[#This Row],[Final Meter Reading (km) ]]-Table1[[#This Row],[Initial Meter Reading (km) ]]</f>
        <v>0</v>
      </c>
      <c r="M5378" s="174">
        <f>IF(ISBLANK(Table1[[#This Row],[Fuel Used (in liters)]]),,Table1[[#This Row],[Distance Travelled (km)]]/Table1[[#This Row],[Fuel Used (in liters)]])</f>
        <v>0</v>
      </c>
    </row>
    <row r="5379" spans="2:13">
      <c r="B5379">
        <f>IF(ISBLANK(Table1[[#This Row],[Date]]), ,MONTH(Table1[[#This Row],[Date]]))</f>
        <v>0</v>
      </c>
      <c r="K5379" s="19">
        <f>Table1[[#This Row],[Final Meter Reading (km) ]]-Table1[[#This Row],[Initial Meter Reading (km) ]]</f>
        <v>0</v>
      </c>
      <c r="M5379" s="174">
        <f>IF(ISBLANK(Table1[[#This Row],[Fuel Used (in liters)]]),,Table1[[#This Row],[Distance Travelled (km)]]/Table1[[#This Row],[Fuel Used (in liters)]])</f>
        <v>0</v>
      </c>
    </row>
    <row r="5380" spans="2:13">
      <c r="B5380">
        <f>IF(ISBLANK(Table1[[#This Row],[Date]]), ,MONTH(Table1[[#This Row],[Date]]))</f>
        <v>0</v>
      </c>
      <c r="K5380" s="19">
        <f>Table1[[#This Row],[Final Meter Reading (km) ]]-Table1[[#This Row],[Initial Meter Reading (km) ]]</f>
        <v>0</v>
      </c>
      <c r="M5380" s="174">
        <f>IF(ISBLANK(Table1[[#This Row],[Fuel Used (in liters)]]),,Table1[[#This Row],[Distance Travelled (km)]]/Table1[[#This Row],[Fuel Used (in liters)]])</f>
        <v>0</v>
      </c>
    </row>
    <row r="5381" spans="2:13">
      <c r="B5381">
        <f>IF(ISBLANK(Table1[[#This Row],[Date]]), ,MONTH(Table1[[#This Row],[Date]]))</f>
        <v>0</v>
      </c>
      <c r="K5381" s="19">
        <f>Table1[[#This Row],[Final Meter Reading (km) ]]-Table1[[#This Row],[Initial Meter Reading (km) ]]</f>
        <v>0</v>
      </c>
      <c r="M5381" s="174">
        <f>IF(ISBLANK(Table1[[#This Row],[Fuel Used (in liters)]]),,Table1[[#This Row],[Distance Travelled (km)]]/Table1[[#This Row],[Fuel Used (in liters)]])</f>
        <v>0</v>
      </c>
    </row>
    <row r="5382" spans="2:13">
      <c r="B5382">
        <f>IF(ISBLANK(Table1[[#This Row],[Date]]), ,MONTH(Table1[[#This Row],[Date]]))</f>
        <v>0</v>
      </c>
      <c r="K5382" s="19">
        <f>Table1[[#This Row],[Final Meter Reading (km) ]]-Table1[[#This Row],[Initial Meter Reading (km) ]]</f>
        <v>0</v>
      </c>
      <c r="M5382" s="174">
        <f>IF(ISBLANK(Table1[[#This Row],[Fuel Used (in liters)]]),,Table1[[#This Row],[Distance Travelled (km)]]/Table1[[#This Row],[Fuel Used (in liters)]])</f>
        <v>0</v>
      </c>
    </row>
    <row r="5383" spans="2:13">
      <c r="B5383">
        <f>IF(ISBLANK(Table1[[#This Row],[Date]]), ,MONTH(Table1[[#This Row],[Date]]))</f>
        <v>0</v>
      </c>
      <c r="K5383" s="19">
        <f>Table1[[#This Row],[Final Meter Reading (km) ]]-Table1[[#This Row],[Initial Meter Reading (km) ]]</f>
        <v>0</v>
      </c>
      <c r="M5383" s="174">
        <f>IF(ISBLANK(Table1[[#This Row],[Fuel Used (in liters)]]),,Table1[[#This Row],[Distance Travelled (km)]]/Table1[[#This Row],[Fuel Used (in liters)]])</f>
        <v>0</v>
      </c>
    </row>
    <row r="5384" spans="2:13">
      <c r="B5384">
        <f>IF(ISBLANK(Table1[[#This Row],[Date]]), ,MONTH(Table1[[#This Row],[Date]]))</f>
        <v>0</v>
      </c>
      <c r="K5384" s="19">
        <f>Table1[[#This Row],[Final Meter Reading (km) ]]-Table1[[#This Row],[Initial Meter Reading (km) ]]</f>
        <v>0</v>
      </c>
      <c r="M5384" s="174">
        <f>IF(ISBLANK(Table1[[#This Row],[Fuel Used (in liters)]]),,Table1[[#This Row],[Distance Travelled (km)]]/Table1[[#This Row],[Fuel Used (in liters)]])</f>
        <v>0</v>
      </c>
    </row>
    <row r="5385" spans="2:13">
      <c r="B5385">
        <f>IF(ISBLANK(Table1[[#This Row],[Date]]), ,MONTH(Table1[[#This Row],[Date]]))</f>
        <v>0</v>
      </c>
      <c r="K5385" s="19">
        <f>Table1[[#This Row],[Final Meter Reading (km) ]]-Table1[[#This Row],[Initial Meter Reading (km) ]]</f>
        <v>0</v>
      </c>
      <c r="M5385" s="174">
        <f>IF(ISBLANK(Table1[[#This Row],[Fuel Used (in liters)]]),,Table1[[#This Row],[Distance Travelled (km)]]/Table1[[#This Row],[Fuel Used (in liters)]])</f>
        <v>0</v>
      </c>
    </row>
    <row r="5386" spans="2:13">
      <c r="B5386">
        <f>IF(ISBLANK(Table1[[#This Row],[Date]]), ,MONTH(Table1[[#This Row],[Date]]))</f>
        <v>0</v>
      </c>
      <c r="K5386" s="19">
        <f>Table1[[#This Row],[Final Meter Reading (km) ]]-Table1[[#This Row],[Initial Meter Reading (km) ]]</f>
        <v>0</v>
      </c>
      <c r="M5386" s="174">
        <f>IF(ISBLANK(Table1[[#This Row],[Fuel Used (in liters)]]),,Table1[[#This Row],[Distance Travelled (km)]]/Table1[[#This Row],[Fuel Used (in liters)]])</f>
        <v>0</v>
      </c>
    </row>
    <row r="5387" spans="2:13">
      <c r="B5387">
        <f>IF(ISBLANK(Table1[[#This Row],[Date]]), ,MONTH(Table1[[#This Row],[Date]]))</f>
        <v>0</v>
      </c>
      <c r="K5387" s="19">
        <f>Table1[[#This Row],[Final Meter Reading (km) ]]-Table1[[#This Row],[Initial Meter Reading (km) ]]</f>
        <v>0</v>
      </c>
      <c r="M5387" s="174">
        <f>IF(ISBLANK(Table1[[#This Row],[Fuel Used (in liters)]]),,Table1[[#This Row],[Distance Travelled (km)]]/Table1[[#This Row],[Fuel Used (in liters)]])</f>
        <v>0</v>
      </c>
    </row>
    <row r="5388" spans="2:13">
      <c r="B5388">
        <f>IF(ISBLANK(Table1[[#This Row],[Date]]), ,MONTH(Table1[[#This Row],[Date]]))</f>
        <v>0</v>
      </c>
      <c r="K5388" s="19">
        <f>Table1[[#This Row],[Final Meter Reading (km) ]]-Table1[[#This Row],[Initial Meter Reading (km) ]]</f>
        <v>0</v>
      </c>
      <c r="M5388" s="174">
        <f>IF(ISBLANK(Table1[[#This Row],[Fuel Used (in liters)]]),,Table1[[#This Row],[Distance Travelled (km)]]/Table1[[#This Row],[Fuel Used (in liters)]])</f>
        <v>0</v>
      </c>
    </row>
    <row r="5389" spans="2:13">
      <c r="B5389">
        <f>IF(ISBLANK(Table1[[#This Row],[Date]]), ,MONTH(Table1[[#This Row],[Date]]))</f>
        <v>0</v>
      </c>
      <c r="K5389" s="19">
        <f>Table1[[#This Row],[Final Meter Reading (km) ]]-Table1[[#This Row],[Initial Meter Reading (km) ]]</f>
        <v>0</v>
      </c>
      <c r="M5389" s="174">
        <f>IF(ISBLANK(Table1[[#This Row],[Fuel Used (in liters)]]),,Table1[[#This Row],[Distance Travelled (km)]]/Table1[[#This Row],[Fuel Used (in liters)]])</f>
        <v>0</v>
      </c>
    </row>
    <row r="5390" spans="2:13">
      <c r="B5390">
        <f>IF(ISBLANK(Table1[[#This Row],[Date]]), ,MONTH(Table1[[#This Row],[Date]]))</f>
        <v>0</v>
      </c>
      <c r="K5390" s="19">
        <f>Table1[[#This Row],[Final Meter Reading (km) ]]-Table1[[#This Row],[Initial Meter Reading (km) ]]</f>
        <v>0</v>
      </c>
      <c r="M5390" s="174">
        <f>IF(ISBLANK(Table1[[#This Row],[Fuel Used (in liters)]]),,Table1[[#This Row],[Distance Travelled (km)]]/Table1[[#This Row],[Fuel Used (in liters)]])</f>
        <v>0</v>
      </c>
    </row>
    <row r="5391" spans="2:13">
      <c r="B5391">
        <f>IF(ISBLANK(Table1[[#This Row],[Date]]), ,MONTH(Table1[[#This Row],[Date]]))</f>
        <v>0</v>
      </c>
      <c r="K5391" s="19">
        <f>Table1[[#This Row],[Final Meter Reading (km) ]]-Table1[[#This Row],[Initial Meter Reading (km) ]]</f>
        <v>0</v>
      </c>
      <c r="M5391" s="174">
        <f>IF(ISBLANK(Table1[[#This Row],[Fuel Used (in liters)]]),,Table1[[#This Row],[Distance Travelled (km)]]/Table1[[#This Row],[Fuel Used (in liters)]])</f>
        <v>0</v>
      </c>
    </row>
    <row r="5392" spans="2:13">
      <c r="B5392">
        <f>IF(ISBLANK(Table1[[#This Row],[Date]]), ,MONTH(Table1[[#This Row],[Date]]))</f>
        <v>0</v>
      </c>
      <c r="K5392" s="19">
        <f>Table1[[#This Row],[Final Meter Reading (km) ]]-Table1[[#This Row],[Initial Meter Reading (km) ]]</f>
        <v>0</v>
      </c>
      <c r="M5392" s="174">
        <f>IF(ISBLANK(Table1[[#This Row],[Fuel Used (in liters)]]),,Table1[[#This Row],[Distance Travelled (km)]]/Table1[[#This Row],[Fuel Used (in liters)]])</f>
        <v>0</v>
      </c>
    </row>
    <row r="5393" spans="2:13">
      <c r="B5393">
        <f>IF(ISBLANK(Table1[[#This Row],[Date]]), ,MONTH(Table1[[#This Row],[Date]]))</f>
        <v>0</v>
      </c>
      <c r="K5393" s="19">
        <f>Table1[[#This Row],[Final Meter Reading (km) ]]-Table1[[#This Row],[Initial Meter Reading (km) ]]</f>
        <v>0</v>
      </c>
      <c r="M5393" s="174">
        <f>IF(ISBLANK(Table1[[#This Row],[Fuel Used (in liters)]]),,Table1[[#This Row],[Distance Travelled (km)]]/Table1[[#This Row],[Fuel Used (in liters)]])</f>
        <v>0</v>
      </c>
    </row>
    <row r="5394" spans="2:13">
      <c r="B5394">
        <f>IF(ISBLANK(Table1[[#This Row],[Date]]), ,MONTH(Table1[[#This Row],[Date]]))</f>
        <v>0</v>
      </c>
      <c r="K5394" s="19">
        <f>Table1[[#This Row],[Final Meter Reading (km) ]]-Table1[[#This Row],[Initial Meter Reading (km) ]]</f>
        <v>0</v>
      </c>
      <c r="M5394" s="174">
        <f>IF(ISBLANK(Table1[[#This Row],[Fuel Used (in liters)]]),,Table1[[#This Row],[Distance Travelled (km)]]/Table1[[#This Row],[Fuel Used (in liters)]])</f>
        <v>0</v>
      </c>
    </row>
    <row r="5395" spans="2:13">
      <c r="B5395">
        <f>IF(ISBLANK(Table1[[#This Row],[Date]]), ,MONTH(Table1[[#This Row],[Date]]))</f>
        <v>0</v>
      </c>
      <c r="K5395" s="19">
        <f>Table1[[#This Row],[Final Meter Reading (km) ]]-Table1[[#This Row],[Initial Meter Reading (km) ]]</f>
        <v>0</v>
      </c>
      <c r="M5395" s="174">
        <f>IF(ISBLANK(Table1[[#This Row],[Fuel Used (in liters)]]),,Table1[[#This Row],[Distance Travelled (km)]]/Table1[[#This Row],[Fuel Used (in liters)]])</f>
        <v>0</v>
      </c>
    </row>
    <row r="5396" spans="2:13">
      <c r="B5396">
        <f>IF(ISBLANK(Table1[[#This Row],[Date]]), ,MONTH(Table1[[#This Row],[Date]]))</f>
        <v>0</v>
      </c>
      <c r="K5396" s="19">
        <f>Table1[[#This Row],[Final Meter Reading (km) ]]-Table1[[#This Row],[Initial Meter Reading (km) ]]</f>
        <v>0</v>
      </c>
      <c r="M5396" s="174">
        <f>IF(ISBLANK(Table1[[#This Row],[Fuel Used (in liters)]]),,Table1[[#This Row],[Distance Travelled (km)]]/Table1[[#This Row],[Fuel Used (in liters)]])</f>
        <v>0</v>
      </c>
    </row>
    <row r="5397" spans="2:13">
      <c r="B5397">
        <f>IF(ISBLANK(Table1[[#This Row],[Date]]), ,MONTH(Table1[[#This Row],[Date]]))</f>
        <v>0</v>
      </c>
      <c r="K5397" s="19">
        <f>Table1[[#This Row],[Final Meter Reading (km) ]]-Table1[[#This Row],[Initial Meter Reading (km) ]]</f>
        <v>0</v>
      </c>
      <c r="M5397" s="174">
        <f>IF(ISBLANK(Table1[[#This Row],[Fuel Used (in liters)]]),,Table1[[#This Row],[Distance Travelled (km)]]/Table1[[#This Row],[Fuel Used (in liters)]])</f>
        <v>0</v>
      </c>
    </row>
    <row r="5398" spans="2:13">
      <c r="B5398">
        <f>IF(ISBLANK(Table1[[#This Row],[Date]]), ,MONTH(Table1[[#This Row],[Date]]))</f>
        <v>0</v>
      </c>
      <c r="K5398" s="19">
        <f>Table1[[#This Row],[Final Meter Reading (km) ]]-Table1[[#This Row],[Initial Meter Reading (km) ]]</f>
        <v>0</v>
      </c>
      <c r="M5398" s="174">
        <f>IF(ISBLANK(Table1[[#This Row],[Fuel Used (in liters)]]),,Table1[[#This Row],[Distance Travelled (km)]]/Table1[[#This Row],[Fuel Used (in liters)]])</f>
        <v>0</v>
      </c>
    </row>
    <row r="5399" spans="2:13">
      <c r="B5399">
        <f>IF(ISBLANK(Table1[[#This Row],[Date]]), ,MONTH(Table1[[#This Row],[Date]]))</f>
        <v>0</v>
      </c>
      <c r="K5399" s="19">
        <f>Table1[[#This Row],[Final Meter Reading (km) ]]-Table1[[#This Row],[Initial Meter Reading (km) ]]</f>
        <v>0</v>
      </c>
      <c r="M5399" s="174">
        <f>IF(ISBLANK(Table1[[#This Row],[Fuel Used (in liters)]]),,Table1[[#This Row],[Distance Travelled (km)]]/Table1[[#This Row],[Fuel Used (in liters)]])</f>
        <v>0</v>
      </c>
    </row>
    <row r="5400" spans="2:13">
      <c r="B5400">
        <f>IF(ISBLANK(Table1[[#This Row],[Date]]), ,MONTH(Table1[[#This Row],[Date]]))</f>
        <v>0</v>
      </c>
      <c r="K5400" s="19">
        <f>Table1[[#This Row],[Final Meter Reading (km) ]]-Table1[[#This Row],[Initial Meter Reading (km) ]]</f>
        <v>0</v>
      </c>
      <c r="M5400" s="174">
        <f>IF(ISBLANK(Table1[[#This Row],[Fuel Used (in liters)]]),,Table1[[#This Row],[Distance Travelled (km)]]/Table1[[#This Row],[Fuel Used (in liters)]])</f>
        <v>0</v>
      </c>
    </row>
    <row r="5401" spans="2:13">
      <c r="B5401">
        <f>IF(ISBLANK(Table1[[#This Row],[Date]]), ,MONTH(Table1[[#This Row],[Date]]))</f>
        <v>0</v>
      </c>
      <c r="K5401" s="19">
        <f>Table1[[#This Row],[Final Meter Reading (km) ]]-Table1[[#This Row],[Initial Meter Reading (km) ]]</f>
        <v>0</v>
      </c>
      <c r="M5401" s="174">
        <f>IF(ISBLANK(Table1[[#This Row],[Fuel Used (in liters)]]),,Table1[[#This Row],[Distance Travelled (km)]]/Table1[[#This Row],[Fuel Used (in liters)]])</f>
        <v>0</v>
      </c>
    </row>
    <row r="5402" spans="2:13">
      <c r="B5402">
        <f>IF(ISBLANK(Table1[[#This Row],[Date]]), ,MONTH(Table1[[#This Row],[Date]]))</f>
        <v>0</v>
      </c>
      <c r="K5402" s="19">
        <f>Table1[[#This Row],[Final Meter Reading (km) ]]-Table1[[#This Row],[Initial Meter Reading (km) ]]</f>
        <v>0</v>
      </c>
      <c r="M5402" s="174">
        <f>IF(ISBLANK(Table1[[#This Row],[Fuel Used (in liters)]]),,Table1[[#This Row],[Distance Travelled (km)]]/Table1[[#This Row],[Fuel Used (in liters)]])</f>
        <v>0</v>
      </c>
    </row>
    <row r="5403" spans="2:13">
      <c r="B5403">
        <f>IF(ISBLANK(Table1[[#This Row],[Date]]), ,MONTH(Table1[[#This Row],[Date]]))</f>
        <v>0</v>
      </c>
      <c r="K5403" s="19">
        <f>Table1[[#This Row],[Final Meter Reading (km) ]]-Table1[[#This Row],[Initial Meter Reading (km) ]]</f>
        <v>0</v>
      </c>
      <c r="M5403" s="174">
        <f>IF(ISBLANK(Table1[[#This Row],[Fuel Used (in liters)]]),,Table1[[#This Row],[Distance Travelled (km)]]/Table1[[#This Row],[Fuel Used (in liters)]])</f>
        <v>0</v>
      </c>
    </row>
    <row r="5404" spans="2:13">
      <c r="B5404">
        <f>IF(ISBLANK(Table1[[#This Row],[Date]]), ,MONTH(Table1[[#This Row],[Date]]))</f>
        <v>0</v>
      </c>
      <c r="K5404" s="19">
        <f>Table1[[#This Row],[Final Meter Reading (km) ]]-Table1[[#This Row],[Initial Meter Reading (km) ]]</f>
        <v>0</v>
      </c>
      <c r="M5404" s="174">
        <f>IF(ISBLANK(Table1[[#This Row],[Fuel Used (in liters)]]),,Table1[[#This Row],[Distance Travelled (km)]]/Table1[[#This Row],[Fuel Used (in liters)]])</f>
        <v>0</v>
      </c>
    </row>
    <row r="5405" spans="2:13">
      <c r="B5405">
        <f>IF(ISBLANK(Table1[[#This Row],[Date]]), ,MONTH(Table1[[#This Row],[Date]]))</f>
        <v>0</v>
      </c>
      <c r="K5405" s="19">
        <f>Table1[[#This Row],[Final Meter Reading (km) ]]-Table1[[#This Row],[Initial Meter Reading (km) ]]</f>
        <v>0</v>
      </c>
      <c r="M5405" s="174">
        <f>IF(ISBLANK(Table1[[#This Row],[Fuel Used (in liters)]]),,Table1[[#This Row],[Distance Travelled (km)]]/Table1[[#This Row],[Fuel Used (in liters)]])</f>
        <v>0</v>
      </c>
    </row>
    <row r="5406" spans="2:13">
      <c r="B5406">
        <f>IF(ISBLANK(Table1[[#This Row],[Date]]), ,MONTH(Table1[[#This Row],[Date]]))</f>
        <v>0</v>
      </c>
      <c r="K5406" s="19">
        <f>Table1[[#This Row],[Final Meter Reading (km) ]]-Table1[[#This Row],[Initial Meter Reading (km) ]]</f>
        <v>0</v>
      </c>
      <c r="M5406" s="174">
        <f>IF(ISBLANK(Table1[[#This Row],[Fuel Used (in liters)]]),,Table1[[#This Row],[Distance Travelled (km)]]/Table1[[#This Row],[Fuel Used (in liters)]])</f>
        <v>0</v>
      </c>
    </row>
    <row r="5407" spans="2:13">
      <c r="B5407">
        <f>IF(ISBLANK(Table1[[#This Row],[Date]]), ,MONTH(Table1[[#This Row],[Date]]))</f>
        <v>0</v>
      </c>
      <c r="K5407" s="19">
        <f>Table1[[#This Row],[Final Meter Reading (km) ]]-Table1[[#This Row],[Initial Meter Reading (km) ]]</f>
        <v>0</v>
      </c>
      <c r="M5407" s="174">
        <f>IF(ISBLANK(Table1[[#This Row],[Fuel Used (in liters)]]),,Table1[[#This Row],[Distance Travelled (km)]]/Table1[[#This Row],[Fuel Used (in liters)]])</f>
        <v>0</v>
      </c>
    </row>
    <row r="5408" spans="2:13">
      <c r="B5408">
        <f>IF(ISBLANK(Table1[[#This Row],[Date]]), ,MONTH(Table1[[#This Row],[Date]]))</f>
        <v>0</v>
      </c>
      <c r="K5408" s="19">
        <f>Table1[[#This Row],[Final Meter Reading (km) ]]-Table1[[#This Row],[Initial Meter Reading (km) ]]</f>
        <v>0</v>
      </c>
      <c r="M5408" s="174">
        <f>IF(ISBLANK(Table1[[#This Row],[Fuel Used (in liters)]]),,Table1[[#This Row],[Distance Travelled (km)]]/Table1[[#This Row],[Fuel Used (in liters)]])</f>
        <v>0</v>
      </c>
    </row>
    <row r="5409" spans="2:13">
      <c r="B5409">
        <f>IF(ISBLANK(Table1[[#This Row],[Date]]), ,MONTH(Table1[[#This Row],[Date]]))</f>
        <v>0</v>
      </c>
      <c r="K5409" s="19">
        <f>Table1[[#This Row],[Final Meter Reading (km) ]]-Table1[[#This Row],[Initial Meter Reading (km) ]]</f>
        <v>0</v>
      </c>
      <c r="M5409" s="174">
        <f>IF(ISBLANK(Table1[[#This Row],[Fuel Used (in liters)]]),,Table1[[#This Row],[Distance Travelled (km)]]/Table1[[#This Row],[Fuel Used (in liters)]])</f>
        <v>0</v>
      </c>
    </row>
    <row r="5410" spans="2:13">
      <c r="B5410">
        <f>IF(ISBLANK(Table1[[#This Row],[Date]]), ,MONTH(Table1[[#This Row],[Date]]))</f>
        <v>0</v>
      </c>
      <c r="K5410" s="19">
        <f>Table1[[#This Row],[Final Meter Reading (km) ]]-Table1[[#This Row],[Initial Meter Reading (km) ]]</f>
        <v>0</v>
      </c>
      <c r="M5410" s="174">
        <f>IF(ISBLANK(Table1[[#This Row],[Fuel Used (in liters)]]),,Table1[[#This Row],[Distance Travelled (km)]]/Table1[[#This Row],[Fuel Used (in liters)]])</f>
        <v>0</v>
      </c>
    </row>
    <row r="5411" spans="2:13">
      <c r="B5411">
        <f>IF(ISBLANK(Table1[[#This Row],[Date]]), ,MONTH(Table1[[#This Row],[Date]]))</f>
        <v>0</v>
      </c>
      <c r="K5411" s="19">
        <f>Table1[[#This Row],[Final Meter Reading (km) ]]-Table1[[#This Row],[Initial Meter Reading (km) ]]</f>
        <v>0</v>
      </c>
      <c r="M5411" s="174">
        <f>IF(ISBLANK(Table1[[#This Row],[Fuel Used (in liters)]]),,Table1[[#This Row],[Distance Travelled (km)]]/Table1[[#This Row],[Fuel Used (in liters)]])</f>
        <v>0</v>
      </c>
    </row>
    <row r="5412" spans="2:13">
      <c r="B5412">
        <f>IF(ISBLANK(Table1[[#This Row],[Date]]), ,MONTH(Table1[[#This Row],[Date]]))</f>
        <v>0</v>
      </c>
      <c r="K5412" s="19">
        <f>Table1[[#This Row],[Final Meter Reading (km) ]]-Table1[[#This Row],[Initial Meter Reading (km) ]]</f>
        <v>0</v>
      </c>
      <c r="M5412" s="174">
        <f>IF(ISBLANK(Table1[[#This Row],[Fuel Used (in liters)]]),,Table1[[#This Row],[Distance Travelled (km)]]/Table1[[#This Row],[Fuel Used (in liters)]])</f>
        <v>0</v>
      </c>
    </row>
    <row r="5413" spans="2:13">
      <c r="B5413">
        <f>IF(ISBLANK(Table1[[#This Row],[Date]]), ,MONTH(Table1[[#This Row],[Date]]))</f>
        <v>0</v>
      </c>
      <c r="K5413" s="19">
        <f>Table1[[#This Row],[Final Meter Reading (km) ]]-Table1[[#This Row],[Initial Meter Reading (km) ]]</f>
        <v>0</v>
      </c>
      <c r="M5413" s="174">
        <f>IF(ISBLANK(Table1[[#This Row],[Fuel Used (in liters)]]),,Table1[[#This Row],[Distance Travelled (km)]]/Table1[[#This Row],[Fuel Used (in liters)]])</f>
        <v>0</v>
      </c>
    </row>
    <row r="5414" spans="2:13">
      <c r="B5414">
        <f>IF(ISBLANK(Table1[[#This Row],[Date]]), ,MONTH(Table1[[#This Row],[Date]]))</f>
        <v>0</v>
      </c>
      <c r="K5414" s="19">
        <f>Table1[[#This Row],[Final Meter Reading (km) ]]-Table1[[#This Row],[Initial Meter Reading (km) ]]</f>
        <v>0</v>
      </c>
      <c r="M5414" s="174">
        <f>IF(ISBLANK(Table1[[#This Row],[Fuel Used (in liters)]]),,Table1[[#This Row],[Distance Travelled (km)]]/Table1[[#This Row],[Fuel Used (in liters)]])</f>
        <v>0</v>
      </c>
    </row>
    <row r="5415" spans="2:13">
      <c r="B5415">
        <f>IF(ISBLANK(Table1[[#This Row],[Date]]), ,MONTH(Table1[[#This Row],[Date]]))</f>
        <v>0</v>
      </c>
      <c r="K5415" s="19">
        <f>Table1[[#This Row],[Final Meter Reading (km) ]]-Table1[[#This Row],[Initial Meter Reading (km) ]]</f>
        <v>0</v>
      </c>
      <c r="M5415" s="174">
        <f>IF(ISBLANK(Table1[[#This Row],[Fuel Used (in liters)]]),,Table1[[#This Row],[Distance Travelled (km)]]/Table1[[#This Row],[Fuel Used (in liters)]])</f>
        <v>0</v>
      </c>
    </row>
    <row r="5416" spans="2:13">
      <c r="B5416">
        <f>IF(ISBLANK(Table1[[#This Row],[Date]]), ,MONTH(Table1[[#This Row],[Date]]))</f>
        <v>0</v>
      </c>
      <c r="K5416" s="19">
        <f>Table1[[#This Row],[Final Meter Reading (km) ]]-Table1[[#This Row],[Initial Meter Reading (km) ]]</f>
        <v>0</v>
      </c>
      <c r="M5416" s="174">
        <f>IF(ISBLANK(Table1[[#This Row],[Fuel Used (in liters)]]),,Table1[[#This Row],[Distance Travelled (km)]]/Table1[[#This Row],[Fuel Used (in liters)]])</f>
        <v>0</v>
      </c>
    </row>
    <row r="5417" spans="2:13">
      <c r="B5417">
        <f>IF(ISBLANK(Table1[[#This Row],[Date]]), ,MONTH(Table1[[#This Row],[Date]]))</f>
        <v>0</v>
      </c>
      <c r="K5417" s="19">
        <f>Table1[[#This Row],[Final Meter Reading (km) ]]-Table1[[#This Row],[Initial Meter Reading (km) ]]</f>
        <v>0</v>
      </c>
      <c r="M5417" s="174">
        <f>IF(ISBLANK(Table1[[#This Row],[Fuel Used (in liters)]]),,Table1[[#This Row],[Distance Travelled (km)]]/Table1[[#This Row],[Fuel Used (in liters)]])</f>
        <v>0</v>
      </c>
    </row>
    <row r="5418" spans="2:13">
      <c r="B5418">
        <f>IF(ISBLANK(Table1[[#This Row],[Date]]), ,MONTH(Table1[[#This Row],[Date]]))</f>
        <v>0</v>
      </c>
      <c r="K5418" s="19">
        <f>Table1[[#This Row],[Final Meter Reading (km) ]]-Table1[[#This Row],[Initial Meter Reading (km) ]]</f>
        <v>0</v>
      </c>
      <c r="M5418" s="174">
        <f>IF(ISBLANK(Table1[[#This Row],[Fuel Used (in liters)]]),,Table1[[#This Row],[Distance Travelled (km)]]/Table1[[#This Row],[Fuel Used (in liters)]])</f>
        <v>0</v>
      </c>
    </row>
    <row r="5419" spans="2:13">
      <c r="B5419">
        <f>IF(ISBLANK(Table1[[#This Row],[Date]]), ,MONTH(Table1[[#This Row],[Date]]))</f>
        <v>0</v>
      </c>
      <c r="K5419" s="19">
        <f>Table1[[#This Row],[Final Meter Reading (km) ]]-Table1[[#This Row],[Initial Meter Reading (km) ]]</f>
        <v>0</v>
      </c>
      <c r="M5419" s="174">
        <f>IF(ISBLANK(Table1[[#This Row],[Fuel Used (in liters)]]),,Table1[[#This Row],[Distance Travelled (km)]]/Table1[[#This Row],[Fuel Used (in liters)]])</f>
        <v>0</v>
      </c>
    </row>
    <row r="5420" spans="2:13">
      <c r="B5420">
        <f>IF(ISBLANK(Table1[[#This Row],[Date]]), ,MONTH(Table1[[#This Row],[Date]]))</f>
        <v>0</v>
      </c>
      <c r="K5420" s="19">
        <f>Table1[[#This Row],[Final Meter Reading (km) ]]-Table1[[#This Row],[Initial Meter Reading (km) ]]</f>
        <v>0</v>
      </c>
      <c r="M5420" s="174">
        <f>IF(ISBLANK(Table1[[#This Row],[Fuel Used (in liters)]]),,Table1[[#This Row],[Distance Travelled (km)]]/Table1[[#This Row],[Fuel Used (in liters)]])</f>
        <v>0</v>
      </c>
    </row>
    <row r="5421" spans="2:13">
      <c r="B5421">
        <f>IF(ISBLANK(Table1[[#This Row],[Date]]), ,MONTH(Table1[[#This Row],[Date]]))</f>
        <v>0</v>
      </c>
      <c r="K5421" s="19">
        <f>Table1[[#This Row],[Final Meter Reading (km) ]]-Table1[[#This Row],[Initial Meter Reading (km) ]]</f>
        <v>0</v>
      </c>
      <c r="M5421" s="174">
        <f>IF(ISBLANK(Table1[[#This Row],[Fuel Used (in liters)]]),,Table1[[#This Row],[Distance Travelled (km)]]/Table1[[#This Row],[Fuel Used (in liters)]])</f>
        <v>0</v>
      </c>
    </row>
    <row r="5422" spans="2:13">
      <c r="B5422">
        <f>IF(ISBLANK(Table1[[#This Row],[Date]]), ,MONTH(Table1[[#This Row],[Date]]))</f>
        <v>0</v>
      </c>
      <c r="K5422" s="19">
        <f>Table1[[#This Row],[Final Meter Reading (km) ]]-Table1[[#This Row],[Initial Meter Reading (km) ]]</f>
        <v>0</v>
      </c>
      <c r="M5422" s="174">
        <f>IF(ISBLANK(Table1[[#This Row],[Fuel Used (in liters)]]),,Table1[[#This Row],[Distance Travelled (km)]]/Table1[[#This Row],[Fuel Used (in liters)]])</f>
        <v>0</v>
      </c>
    </row>
    <row r="5423" spans="2:13">
      <c r="B5423">
        <f>IF(ISBLANK(Table1[[#This Row],[Date]]), ,MONTH(Table1[[#This Row],[Date]]))</f>
        <v>0</v>
      </c>
      <c r="K5423" s="19">
        <f>Table1[[#This Row],[Final Meter Reading (km) ]]-Table1[[#This Row],[Initial Meter Reading (km) ]]</f>
        <v>0</v>
      </c>
      <c r="M5423" s="174">
        <f>IF(ISBLANK(Table1[[#This Row],[Fuel Used (in liters)]]),,Table1[[#This Row],[Distance Travelled (km)]]/Table1[[#This Row],[Fuel Used (in liters)]])</f>
        <v>0</v>
      </c>
    </row>
    <row r="5424" spans="2:13">
      <c r="B5424">
        <f>IF(ISBLANK(Table1[[#This Row],[Date]]), ,MONTH(Table1[[#This Row],[Date]]))</f>
        <v>0</v>
      </c>
      <c r="K5424" s="19">
        <f>Table1[[#This Row],[Final Meter Reading (km) ]]-Table1[[#This Row],[Initial Meter Reading (km) ]]</f>
        <v>0</v>
      </c>
      <c r="M5424" s="174">
        <f>IF(ISBLANK(Table1[[#This Row],[Fuel Used (in liters)]]),,Table1[[#This Row],[Distance Travelled (km)]]/Table1[[#This Row],[Fuel Used (in liters)]])</f>
        <v>0</v>
      </c>
    </row>
    <row r="5425" spans="2:13">
      <c r="B5425">
        <f>IF(ISBLANK(Table1[[#This Row],[Date]]), ,MONTH(Table1[[#This Row],[Date]]))</f>
        <v>0</v>
      </c>
      <c r="K5425" s="19">
        <f>Table1[[#This Row],[Final Meter Reading (km) ]]-Table1[[#This Row],[Initial Meter Reading (km) ]]</f>
        <v>0</v>
      </c>
      <c r="M5425" s="174">
        <f>IF(ISBLANK(Table1[[#This Row],[Fuel Used (in liters)]]),,Table1[[#This Row],[Distance Travelled (km)]]/Table1[[#This Row],[Fuel Used (in liters)]])</f>
        <v>0</v>
      </c>
    </row>
    <row r="5426" spans="2:13">
      <c r="B5426">
        <f>IF(ISBLANK(Table1[[#This Row],[Date]]), ,MONTH(Table1[[#This Row],[Date]]))</f>
        <v>0</v>
      </c>
      <c r="K5426" s="19">
        <f>Table1[[#This Row],[Final Meter Reading (km) ]]-Table1[[#This Row],[Initial Meter Reading (km) ]]</f>
        <v>0</v>
      </c>
      <c r="M5426" s="174">
        <f>IF(ISBLANK(Table1[[#This Row],[Fuel Used (in liters)]]),,Table1[[#This Row],[Distance Travelled (km)]]/Table1[[#This Row],[Fuel Used (in liters)]])</f>
        <v>0</v>
      </c>
    </row>
    <row r="5427" spans="2:13">
      <c r="B5427">
        <f>IF(ISBLANK(Table1[[#This Row],[Date]]), ,MONTH(Table1[[#This Row],[Date]]))</f>
        <v>0</v>
      </c>
      <c r="K5427" s="19">
        <f>Table1[[#This Row],[Final Meter Reading (km) ]]-Table1[[#This Row],[Initial Meter Reading (km) ]]</f>
        <v>0</v>
      </c>
      <c r="M5427" s="174">
        <f>IF(ISBLANK(Table1[[#This Row],[Fuel Used (in liters)]]),,Table1[[#This Row],[Distance Travelled (km)]]/Table1[[#This Row],[Fuel Used (in liters)]])</f>
        <v>0</v>
      </c>
    </row>
    <row r="5428" spans="2:13">
      <c r="B5428">
        <f>IF(ISBLANK(Table1[[#This Row],[Date]]), ,MONTH(Table1[[#This Row],[Date]]))</f>
        <v>0</v>
      </c>
      <c r="K5428" s="19">
        <f>Table1[[#This Row],[Final Meter Reading (km) ]]-Table1[[#This Row],[Initial Meter Reading (km) ]]</f>
        <v>0</v>
      </c>
      <c r="M5428" s="174">
        <f>IF(ISBLANK(Table1[[#This Row],[Fuel Used (in liters)]]),,Table1[[#This Row],[Distance Travelled (km)]]/Table1[[#This Row],[Fuel Used (in liters)]])</f>
        <v>0</v>
      </c>
    </row>
    <row r="5429" spans="2:13">
      <c r="B5429">
        <f>IF(ISBLANK(Table1[[#This Row],[Date]]), ,MONTH(Table1[[#This Row],[Date]]))</f>
        <v>0</v>
      </c>
      <c r="K5429" s="19">
        <f>Table1[[#This Row],[Final Meter Reading (km) ]]-Table1[[#This Row],[Initial Meter Reading (km) ]]</f>
        <v>0</v>
      </c>
      <c r="M5429" s="174">
        <f>IF(ISBLANK(Table1[[#This Row],[Fuel Used (in liters)]]),,Table1[[#This Row],[Distance Travelled (km)]]/Table1[[#This Row],[Fuel Used (in liters)]])</f>
        <v>0</v>
      </c>
    </row>
    <row r="5430" spans="2:13">
      <c r="B5430">
        <f>IF(ISBLANK(Table1[[#This Row],[Date]]), ,MONTH(Table1[[#This Row],[Date]]))</f>
        <v>0</v>
      </c>
      <c r="K5430" s="19">
        <f>Table1[[#This Row],[Final Meter Reading (km) ]]-Table1[[#This Row],[Initial Meter Reading (km) ]]</f>
        <v>0</v>
      </c>
      <c r="M5430" s="174">
        <f>IF(ISBLANK(Table1[[#This Row],[Fuel Used (in liters)]]),,Table1[[#This Row],[Distance Travelled (km)]]/Table1[[#This Row],[Fuel Used (in liters)]])</f>
        <v>0</v>
      </c>
    </row>
    <row r="5431" spans="2:13">
      <c r="B5431">
        <f>IF(ISBLANK(Table1[[#This Row],[Date]]), ,MONTH(Table1[[#This Row],[Date]]))</f>
        <v>0</v>
      </c>
      <c r="K5431" s="19">
        <f>Table1[[#This Row],[Final Meter Reading (km) ]]-Table1[[#This Row],[Initial Meter Reading (km) ]]</f>
        <v>0</v>
      </c>
      <c r="M5431" s="174">
        <f>IF(ISBLANK(Table1[[#This Row],[Fuel Used (in liters)]]),,Table1[[#This Row],[Distance Travelled (km)]]/Table1[[#This Row],[Fuel Used (in liters)]])</f>
        <v>0</v>
      </c>
    </row>
    <row r="5432" spans="2:13">
      <c r="B5432">
        <f>IF(ISBLANK(Table1[[#This Row],[Date]]), ,MONTH(Table1[[#This Row],[Date]]))</f>
        <v>0</v>
      </c>
      <c r="K5432" s="19">
        <f>Table1[[#This Row],[Final Meter Reading (km) ]]-Table1[[#This Row],[Initial Meter Reading (km) ]]</f>
        <v>0</v>
      </c>
      <c r="M5432" s="174">
        <f>IF(ISBLANK(Table1[[#This Row],[Fuel Used (in liters)]]),,Table1[[#This Row],[Distance Travelled (km)]]/Table1[[#This Row],[Fuel Used (in liters)]])</f>
        <v>0</v>
      </c>
    </row>
    <row r="5433" spans="2:13">
      <c r="B5433">
        <f>IF(ISBLANK(Table1[[#This Row],[Date]]), ,MONTH(Table1[[#This Row],[Date]]))</f>
        <v>0</v>
      </c>
      <c r="K5433" s="19">
        <f>Table1[[#This Row],[Final Meter Reading (km) ]]-Table1[[#This Row],[Initial Meter Reading (km) ]]</f>
        <v>0</v>
      </c>
      <c r="M5433" s="174">
        <f>IF(ISBLANK(Table1[[#This Row],[Fuel Used (in liters)]]),,Table1[[#This Row],[Distance Travelled (km)]]/Table1[[#This Row],[Fuel Used (in liters)]])</f>
        <v>0</v>
      </c>
    </row>
    <row r="5434" spans="2:13">
      <c r="B5434">
        <f>IF(ISBLANK(Table1[[#This Row],[Date]]), ,MONTH(Table1[[#This Row],[Date]]))</f>
        <v>0</v>
      </c>
      <c r="K5434" s="19">
        <f>Table1[[#This Row],[Final Meter Reading (km) ]]-Table1[[#This Row],[Initial Meter Reading (km) ]]</f>
        <v>0</v>
      </c>
      <c r="M5434" s="174">
        <f>IF(ISBLANK(Table1[[#This Row],[Fuel Used (in liters)]]),,Table1[[#This Row],[Distance Travelled (km)]]/Table1[[#This Row],[Fuel Used (in liters)]])</f>
        <v>0</v>
      </c>
    </row>
    <row r="5435" spans="2:13">
      <c r="B5435">
        <f>IF(ISBLANK(Table1[[#This Row],[Date]]), ,MONTH(Table1[[#This Row],[Date]]))</f>
        <v>0</v>
      </c>
      <c r="K5435" s="19">
        <f>Table1[[#This Row],[Final Meter Reading (km) ]]-Table1[[#This Row],[Initial Meter Reading (km) ]]</f>
        <v>0</v>
      </c>
      <c r="M5435" s="174">
        <f>IF(ISBLANK(Table1[[#This Row],[Fuel Used (in liters)]]),,Table1[[#This Row],[Distance Travelled (km)]]/Table1[[#This Row],[Fuel Used (in liters)]])</f>
        <v>0</v>
      </c>
    </row>
    <row r="5436" spans="2:13">
      <c r="B5436">
        <f>IF(ISBLANK(Table1[[#This Row],[Date]]), ,MONTH(Table1[[#This Row],[Date]]))</f>
        <v>0</v>
      </c>
      <c r="K5436" s="19">
        <f>Table1[[#This Row],[Final Meter Reading (km) ]]-Table1[[#This Row],[Initial Meter Reading (km) ]]</f>
        <v>0</v>
      </c>
      <c r="M5436" s="174">
        <f>IF(ISBLANK(Table1[[#This Row],[Fuel Used (in liters)]]),,Table1[[#This Row],[Distance Travelled (km)]]/Table1[[#This Row],[Fuel Used (in liters)]])</f>
        <v>0</v>
      </c>
    </row>
    <row r="5437" spans="2:13">
      <c r="B5437">
        <f>IF(ISBLANK(Table1[[#This Row],[Date]]), ,MONTH(Table1[[#This Row],[Date]]))</f>
        <v>0</v>
      </c>
      <c r="K5437" s="19">
        <f>Table1[[#This Row],[Final Meter Reading (km) ]]-Table1[[#This Row],[Initial Meter Reading (km) ]]</f>
        <v>0</v>
      </c>
      <c r="M5437" s="174">
        <f>IF(ISBLANK(Table1[[#This Row],[Fuel Used (in liters)]]),,Table1[[#This Row],[Distance Travelled (km)]]/Table1[[#This Row],[Fuel Used (in liters)]])</f>
        <v>0</v>
      </c>
    </row>
    <row r="5438" spans="2:13">
      <c r="B5438">
        <f>IF(ISBLANK(Table1[[#This Row],[Date]]), ,MONTH(Table1[[#This Row],[Date]]))</f>
        <v>0</v>
      </c>
      <c r="K5438" s="19">
        <f>Table1[[#This Row],[Final Meter Reading (km) ]]-Table1[[#This Row],[Initial Meter Reading (km) ]]</f>
        <v>0</v>
      </c>
      <c r="M5438" s="174">
        <f>IF(ISBLANK(Table1[[#This Row],[Fuel Used (in liters)]]),,Table1[[#This Row],[Distance Travelled (km)]]/Table1[[#This Row],[Fuel Used (in liters)]])</f>
        <v>0</v>
      </c>
    </row>
    <row r="5439" spans="2:13">
      <c r="B5439">
        <f>IF(ISBLANK(Table1[[#This Row],[Date]]), ,MONTH(Table1[[#This Row],[Date]]))</f>
        <v>0</v>
      </c>
      <c r="K5439" s="19">
        <f>Table1[[#This Row],[Final Meter Reading (km) ]]-Table1[[#This Row],[Initial Meter Reading (km) ]]</f>
        <v>0</v>
      </c>
      <c r="M5439" s="174">
        <f>IF(ISBLANK(Table1[[#This Row],[Fuel Used (in liters)]]),,Table1[[#This Row],[Distance Travelled (km)]]/Table1[[#This Row],[Fuel Used (in liters)]])</f>
        <v>0</v>
      </c>
    </row>
    <row r="5440" spans="2:13">
      <c r="B5440">
        <f>IF(ISBLANK(Table1[[#This Row],[Date]]), ,MONTH(Table1[[#This Row],[Date]]))</f>
        <v>0</v>
      </c>
      <c r="K5440" s="19">
        <f>Table1[[#This Row],[Final Meter Reading (km) ]]-Table1[[#This Row],[Initial Meter Reading (km) ]]</f>
        <v>0</v>
      </c>
      <c r="M5440" s="174">
        <f>IF(ISBLANK(Table1[[#This Row],[Fuel Used (in liters)]]),,Table1[[#This Row],[Distance Travelled (km)]]/Table1[[#This Row],[Fuel Used (in liters)]])</f>
        <v>0</v>
      </c>
    </row>
    <row r="5441" spans="2:13">
      <c r="B5441">
        <f>IF(ISBLANK(Table1[[#This Row],[Date]]), ,MONTH(Table1[[#This Row],[Date]]))</f>
        <v>0</v>
      </c>
      <c r="K5441" s="19">
        <f>Table1[[#This Row],[Final Meter Reading (km) ]]-Table1[[#This Row],[Initial Meter Reading (km) ]]</f>
        <v>0</v>
      </c>
      <c r="M5441" s="174">
        <f>IF(ISBLANK(Table1[[#This Row],[Fuel Used (in liters)]]),,Table1[[#This Row],[Distance Travelled (km)]]/Table1[[#This Row],[Fuel Used (in liters)]])</f>
        <v>0</v>
      </c>
    </row>
    <row r="5442" spans="2:13">
      <c r="B5442">
        <f>IF(ISBLANK(Table1[[#This Row],[Date]]), ,MONTH(Table1[[#This Row],[Date]]))</f>
        <v>0</v>
      </c>
      <c r="K5442" s="19">
        <f>Table1[[#This Row],[Final Meter Reading (km) ]]-Table1[[#This Row],[Initial Meter Reading (km) ]]</f>
        <v>0</v>
      </c>
      <c r="M5442" s="174">
        <f>IF(ISBLANK(Table1[[#This Row],[Fuel Used (in liters)]]),,Table1[[#This Row],[Distance Travelled (km)]]/Table1[[#This Row],[Fuel Used (in liters)]])</f>
        <v>0</v>
      </c>
    </row>
    <row r="5443" spans="2:13">
      <c r="B5443">
        <f>IF(ISBLANK(Table1[[#This Row],[Date]]), ,MONTH(Table1[[#This Row],[Date]]))</f>
        <v>0</v>
      </c>
      <c r="K5443" s="19">
        <f>Table1[[#This Row],[Final Meter Reading (km) ]]-Table1[[#This Row],[Initial Meter Reading (km) ]]</f>
        <v>0</v>
      </c>
      <c r="M5443" s="174">
        <f>IF(ISBLANK(Table1[[#This Row],[Fuel Used (in liters)]]),,Table1[[#This Row],[Distance Travelled (km)]]/Table1[[#This Row],[Fuel Used (in liters)]])</f>
        <v>0</v>
      </c>
    </row>
    <row r="5444" spans="2:13">
      <c r="B5444">
        <f>IF(ISBLANK(Table1[[#This Row],[Date]]), ,MONTH(Table1[[#This Row],[Date]]))</f>
        <v>0</v>
      </c>
      <c r="K5444" s="19">
        <f>Table1[[#This Row],[Final Meter Reading (km) ]]-Table1[[#This Row],[Initial Meter Reading (km) ]]</f>
        <v>0</v>
      </c>
      <c r="M5444" s="174">
        <f>IF(ISBLANK(Table1[[#This Row],[Fuel Used (in liters)]]),,Table1[[#This Row],[Distance Travelled (km)]]/Table1[[#This Row],[Fuel Used (in liters)]])</f>
        <v>0</v>
      </c>
    </row>
    <row r="5445" spans="2:13">
      <c r="B5445">
        <f>IF(ISBLANK(Table1[[#This Row],[Date]]), ,MONTH(Table1[[#This Row],[Date]]))</f>
        <v>0</v>
      </c>
      <c r="K5445" s="19">
        <f>Table1[[#This Row],[Final Meter Reading (km) ]]-Table1[[#This Row],[Initial Meter Reading (km) ]]</f>
        <v>0</v>
      </c>
      <c r="M5445" s="174">
        <f>IF(ISBLANK(Table1[[#This Row],[Fuel Used (in liters)]]),,Table1[[#This Row],[Distance Travelled (km)]]/Table1[[#This Row],[Fuel Used (in liters)]])</f>
        <v>0</v>
      </c>
    </row>
    <row r="5446" spans="2:13">
      <c r="B5446">
        <f>IF(ISBLANK(Table1[[#This Row],[Date]]), ,MONTH(Table1[[#This Row],[Date]]))</f>
        <v>0</v>
      </c>
      <c r="K5446" s="19">
        <f>Table1[[#This Row],[Final Meter Reading (km) ]]-Table1[[#This Row],[Initial Meter Reading (km) ]]</f>
        <v>0</v>
      </c>
      <c r="M5446" s="174">
        <f>IF(ISBLANK(Table1[[#This Row],[Fuel Used (in liters)]]),,Table1[[#This Row],[Distance Travelled (km)]]/Table1[[#This Row],[Fuel Used (in liters)]])</f>
        <v>0</v>
      </c>
    </row>
    <row r="5447" spans="2:13">
      <c r="B5447">
        <f>IF(ISBLANK(Table1[[#This Row],[Date]]), ,MONTH(Table1[[#This Row],[Date]]))</f>
        <v>0</v>
      </c>
      <c r="K5447" s="19">
        <f>Table1[[#This Row],[Final Meter Reading (km) ]]-Table1[[#This Row],[Initial Meter Reading (km) ]]</f>
        <v>0</v>
      </c>
      <c r="M5447" s="174">
        <f>IF(ISBLANK(Table1[[#This Row],[Fuel Used (in liters)]]),,Table1[[#This Row],[Distance Travelled (km)]]/Table1[[#This Row],[Fuel Used (in liters)]])</f>
        <v>0</v>
      </c>
    </row>
    <row r="5448" spans="2:13">
      <c r="B5448">
        <f>IF(ISBLANK(Table1[[#This Row],[Date]]), ,MONTH(Table1[[#This Row],[Date]]))</f>
        <v>0</v>
      </c>
      <c r="K5448" s="19">
        <f>Table1[[#This Row],[Final Meter Reading (km) ]]-Table1[[#This Row],[Initial Meter Reading (km) ]]</f>
        <v>0</v>
      </c>
      <c r="M5448" s="174">
        <f>IF(ISBLANK(Table1[[#This Row],[Fuel Used (in liters)]]),,Table1[[#This Row],[Distance Travelled (km)]]/Table1[[#This Row],[Fuel Used (in liters)]])</f>
        <v>0</v>
      </c>
    </row>
    <row r="5449" spans="2:13">
      <c r="B5449">
        <f>IF(ISBLANK(Table1[[#This Row],[Date]]), ,MONTH(Table1[[#This Row],[Date]]))</f>
        <v>0</v>
      </c>
      <c r="K5449" s="19">
        <f>Table1[[#This Row],[Final Meter Reading (km) ]]-Table1[[#This Row],[Initial Meter Reading (km) ]]</f>
        <v>0</v>
      </c>
      <c r="M5449" s="174">
        <f>IF(ISBLANK(Table1[[#This Row],[Fuel Used (in liters)]]),,Table1[[#This Row],[Distance Travelled (km)]]/Table1[[#This Row],[Fuel Used (in liters)]])</f>
        <v>0</v>
      </c>
    </row>
    <row r="5450" spans="2:13">
      <c r="B5450">
        <f>IF(ISBLANK(Table1[[#This Row],[Date]]), ,MONTH(Table1[[#This Row],[Date]]))</f>
        <v>0</v>
      </c>
      <c r="K5450" s="19">
        <f>Table1[[#This Row],[Final Meter Reading (km) ]]-Table1[[#This Row],[Initial Meter Reading (km) ]]</f>
        <v>0</v>
      </c>
      <c r="M5450" s="174">
        <f>IF(ISBLANK(Table1[[#This Row],[Fuel Used (in liters)]]),,Table1[[#This Row],[Distance Travelled (km)]]/Table1[[#This Row],[Fuel Used (in liters)]])</f>
        <v>0</v>
      </c>
    </row>
    <row r="5451" spans="2:13">
      <c r="B5451">
        <f>IF(ISBLANK(Table1[[#This Row],[Date]]), ,MONTH(Table1[[#This Row],[Date]]))</f>
        <v>0</v>
      </c>
      <c r="K5451" s="19">
        <f>Table1[[#This Row],[Final Meter Reading (km) ]]-Table1[[#This Row],[Initial Meter Reading (km) ]]</f>
        <v>0</v>
      </c>
      <c r="M5451" s="174">
        <f>IF(ISBLANK(Table1[[#This Row],[Fuel Used (in liters)]]),,Table1[[#This Row],[Distance Travelled (km)]]/Table1[[#This Row],[Fuel Used (in liters)]])</f>
        <v>0</v>
      </c>
    </row>
    <row r="5452" spans="2:13">
      <c r="B5452">
        <f>IF(ISBLANK(Table1[[#This Row],[Date]]), ,MONTH(Table1[[#This Row],[Date]]))</f>
        <v>0</v>
      </c>
      <c r="K5452" s="19">
        <f>Table1[[#This Row],[Final Meter Reading (km) ]]-Table1[[#This Row],[Initial Meter Reading (km) ]]</f>
        <v>0</v>
      </c>
      <c r="M5452" s="174">
        <f>IF(ISBLANK(Table1[[#This Row],[Fuel Used (in liters)]]),,Table1[[#This Row],[Distance Travelled (km)]]/Table1[[#This Row],[Fuel Used (in liters)]])</f>
        <v>0</v>
      </c>
    </row>
    <row r="5453" spans="2:13">
      <c r="B5453">
        <f>IF(ISBLANK(Table1[[#This Row],[Date]]), ,MONTH(Table1[[#This Row],[Date]]))</f>
        <v>0</v>
      </c>
      <c r="K5453" s="19">
        <f>Table1[[#This Row],[Final Meter Reading (km) ]]-Table1[[#This Row],[Initial Meter Reading (km) ]]</f>
        <v>0</v>
      </c>
      <c r="M5453" s="174">
        <f>IF(ISBLANK(Table1[[#This Row],[Fuel Used (in liters)]]),,Table1[[#This Row],[Distance Travelled (km)]]/Table1[[#This Row],[Fuel Used (in liters)]])</f>
        <v>0</v>
      </c>
    </row>
    <row r="5454" spans="2:13">
      <c r="B5454">
        <f>IF(ISBLANK(Table1[[#This Row],[Date]]), ,MONTH(Table1[[#This Row],[Date]]))</f>
        <v>0</v>
      </c>
      <c r="K5454" s="19">
        <f>Table1[[#This Row],[Final Meter Reading (km) ]]-Table1[[#This Row],[Initial Meter Reading (km) ]]</f>
        <v>0</v>
      </c>
      <c r="M5454" s="174">
        <f>IF(ISBLANK(Table1[[#This Row],[Fuel Used (in liters)]]),,Table1[[#This Row],[Distance Travelled (km)]]/Table1[[#This Row],[Fuel Used (in liters)]])</f>
        <v>0</v>
      </c>
    </row>
    <row r="5455" spans="2:13">
      <c r="B5455">
        <f>IF(ISBLANK(Table1[[#This Row],[Date]]), ,MONTH(Table1[[#This Row],[Date]]))</f>
        <v>0</v>
      </c>
      <c r="K5455" s="19">
        <f>Table1[[#This Row],[Final Meter Reading (km) ]]-Table1[[#This Row],[Initial Meter Reading (km) ]]</f>
        <v>0</v>
      </c>
      <c r="M5455" s="174">
        <f>IF(ISBLANK(Table1[[#This Row],[Fuel Used (in liters)]]),,Table1[[#This Row],[Distance Travelled (km)]]/Table1[[#This Row],[Fuel Used (in liters)]])</f>
        <v>0</v>
      </c>
    </row>
    <row r="5456" spans="2:13">
      <c r="B5456">
        <f>IF(ISBLANK(Table1[[#This Row],[Date]]), ,MONTH(Table1[[#This Row],[Date]]))</f>
        <v>0</v>
      </c>
      <c r="K5456" s="19">
        <f>Table1[[#This Row],[Final Meter Reading (km) ]]-Table1[[#This Row],[Initial Meter Reading (km) ]]</f>
        <v>0</v>
      </c>
      <c r="M5456" s="174">
        <f>IF(ISBLANK(Table1[[#This Row],[Fuel Used (in liters)]]),,Table1[[#This Row],[Distance Travelled (km)]]/Table1[[#This Row],[Fuel Used (in liters)]])</f>
        <v>0</v>
      </c>
    </row>
    <row r="5457" spans="2:13">
      <c r="B5457">
        <f>IF(ISBLANK(Table1[[#This Row],[Date]]), ,MONTH(Table1[[#This Row],[Date]]))</f>
        <v>0</v>
      </c>
      <c r="K5457" s="19">
        <f>Table1[[#This Row],[Final Meter Reading (km) ]]-Table1[[#This Row],[Initial Meter Reading (km) ]]</f>
        <v>0</v>
      </c>
      <c r="M5457" s="174">
        <f>IF(ISBLANK(Table1[[#This Row],[Fuel Used (in liters)]]),,Table1[[#This Row],[Distance Travelled (km)]]/Table1[[#This Row],[Fuel Used (in liters)]])</f>
        <v>0</v>
      </c>
    </row>
    <row r="5458" spans="2:13">
      <c r="B5458">
        <f>IF(ISBLANK(Table1[[#This Row],[Date]]), ,MONTH(Table1[[#This Row],[Date]]))</f>
        <v>0</v>
      </c>
      <c r="K5458" s="19">
        <f>Table1[[#This Row],[Final Meter Reading (km) ]]-Table1[[#This Row],[Initial Meter Reading (km) ]]</f>
        <v>0</v>
      </c>
      <c r="M5458" s="174">
        <f>IF(ISBLANK(Table1[[#This Row],[Fuel Used (in liters)]]),,Table1[[#This Row],[Distance Travelled (km)]]/Table1[[#This Row],[Fuel Used (in liters)]])</f>
        <v>0</v>
      </c>
    </row>
    <row r="5459" spans="2:13">
      <c r="B5459">
        <f>IF(ISBLANK(Table1[[#This Row],[Date]]), ,MONTH(Table1[[#This Row],[Date]]))</f>
        <v>0</v>
      </c>
      <c r="K5459" s="19">
        <f>Table1[[#This Row],[Final Meter Reading (km) ]]-Table1[[#This Row],[Initial Meter Reading (km) ]]</f>
        <v>0</v>
      </c>
      <c r="M5459" s="174">
        <f>IF(ISBLANK(Table1[[#This Row],[Fuel Used (in liters)]]),,Table1[[#This Row],[Distance Travelled (km)]]/Table1[[#This Row],[Fuel Used (in liters)]])</f>
        <v>0</v>
      </c>
    </row>
    <row r="5460" spans="2:13">
      <c r="B5460">
        <f>IF(ISBLANK(Table1[[#This Row],[Date]]), ,MONTH(Table1[[#This Row],[Date]]))</f>
        <v>0</v>
      </c>
      <c r="K5460" s="19">
        <f>Table1[[#This Row],[Final Meter Reading (km) ]]-Table1[[#This Row],[Initial Meter Reading (km) ]]</f>
        <v>0</v>
      </c>
      <c r="M5460" s="174">
        <f>IF(ISBLANK(Table1[[#This Row],[Fuel Used (in liters)]]),,Table1[[#This Row],[Distance Travelled (km)]]/Table1[[#This Row],[Fuel Used (in liters)]])</f>
        <v>0</v>
      </c>
    </row>
    <row r="5461" spans="2:13">
      <c r="B5461">
        <f>IF(ISBLANK(Table1[[#This Row],[Date]]), ,MONTH(Table1[[#This Row],[Date]]))</f>
        <v>0</v>
      </c>
      <c r="K5461" s="19">
        <f>Table1[[#This Row],[Final Meter Reading (km) ]]-Table1[[#This Row],[Initial Meter Reading (km) ]]</f>
        <v>0</v>
      </c>
      <c r="M5461" s="174">
        <f>IF(ISBLANK(Table1[[#This Row],[Fuel Used (in liters)]]),,Table1[[#This Row],[Distance Travelled (km)]]/Table1[[#This Row],[Fuel Used (in liters)]])</f>
        <v>0</v>
      </c>
    </row>
    <row r="5462" spans="2:13">
      <c r="B5462">
        <f>IF(ISBLANK(Table1[[#This Row],[Date]]), ,MONTH(Table1[[#This Row],[Date]]))</f>
        <v>0</v>
      </c>
      <c r="K5462" s="19">
        <f>Table1[[#This Row],[Final Meter Reading (km) ]]-Table1[[#This Row],[Initial Meter Reading (km) ]]</f>
        <v>0</v>
      </c>
      <c r="M5462" s="174">
        <f>IF(ISBLANK(Table1[[#This Row],[Fuel Used (in liters)]]),,Table1[[#This Row],[Distance Travelled (km)]]/Table1[[#This Row],[Fuel Used (in liters)]])</f>
        <v>0</v>
      </c>
    </row>
    <row r="5463" spans="2:13">
      <c r="B5463">
        <f>IF(ISBLANK(Table1[[#This Row],[Date]]), ,MONTH(Table1[[#This Row],[Date]]))</f>
        <v>0</v>
      </c>
      <c r="K5463" s="19">
        <f>Table1[[#This Row],[Final Meter Reading (km) ]]-Table1[[#This Row],[Initial Meter Reading (km) ]]</f>
        <v>0</v>
      </c>
      <c r="M5463" s="174">
        <f>IF(ISBLANK(Table1[[#This Row],[Fuel Used (in liters)]]),,Table1[[#This Row],[Distance Travelled (km)]]/Table1[[#This Row],[Fuel Used (in liters)]])</f>
        <v>0</v>
      </c>
    </row>
    <row r="5464" spans="2:13">
      <c r="B5464">
        <f>IF(ISBLANK(Table1[[#This Row],[Date]]), ,MONTH(Table1[[#This Row],[Date]]))</f>
        <v>0</v>
      </c>
      <c r="K5464" s="19">
        <f>Table1[[#This Row],[Final Meter Reading (km) ]]-Table1[[#This Row],[Initial Meter Reading (km) ]]</f>
        <v>0</v>
      </c>
      <c r="M5464" s="174">
        <f>IF(ISBLANK(Table1[[#This Row],[Fuel Used (in liters)]]),,Table1[[#This Row],[Distance Travelled (km)]]/Table1[[#This Row],[Fuel Used (in liters)]])</f>
        <v>0</v>
      </c>
    </row>
    <row r="5465" spans="2:13">
      <c r="B5465">
        <f>IF(ISBLANK(Table1[[#This Row],[Date]]), ,MONTH(Table1[[#This Row],[Date]]))</f>
        <v>0</v>
      </c>
      <c r="K5465" s="19">
        <f>Table1[[#This Row],[Final Meter Reading (km) ]]-Table1[[#This Row],[Initial Meter Reading (km) ]]</f>
        <v>0</v>
      </c>
      <c r="M5465" s="174">
        <f>IF(ISBLANK(Table1[[#This Row],[Fuel Used (in liters)]]),,Table1[[#This Row],[Distance Travelled (km)]]/Table1[[#This Row],[Fuel Used (in liters)]])</f>
        <v>0</v>
      </c>
    </row>
    <row r="5466" spans="2:13">
      <c r="B5466">
        <f>IF(ISBLANK(Table1[[#This Row],[Date]]), ,MONTH(Table1[[#This Row],[Date]]))</f>
        <v>0</v>
      </c>
      <c r="K5466" s="19">
        <f>Table1[[#This Row],[Final Meter Reading (km) ]]-Table1[[#This Row],[Initial Meter Reading (km) ]]</f>
        <v>0</v>
      </c>
      <c r="M5466" s="174">
        <f>IF(ISBLANK(Table1[[#This Row],[Fuel Used (in liters)]]),,Table1[[#This Row],[Distance Travelled (km)]]/Table1[[#This Row],[Fuel Used (in liters)]])</f>
        <v>0</v>
      </c>
    </row>
    <row r="5467" spans="2:13">
      <c r="B5467">
        <f>IF(ISBLANK(Table1[[#This Row],[Date]]), ,MONTH(Table1[[#This Row],[Date]]))</f>
        <v>0</v>
      </c>
      <c r="K5467" s="19">
        <f>Table1[[#This Row],[Final Meter Reading (km) ]]-Table1[[#This Row],[Initial Meter Reading (km) ]]</f>
        <v>0</v>
      </c>
      <c r="M5467" s="174">
        <f>IF(ISBLANK(Table1[[#This Row],[Fuel Used (in liters)]]),,Table1[[#This Row],[Distance Travelled (km)]]/Table1[[#This Row],[Fuel Used (in liters)]])</f>
        <v>0</v>
      </c>
    </row>
    <row r="5468" spans="2:13">
      <c r="B5468">
        <f>IF(ISBLANK(Table1[[#This Row],[Date]]), ,MONTH(Table1[[#This Row],[Date]]))</f>
        <v>0</v>
      </c>
      <c r="K5468" s="19">
        <f>Table1[[#This Row],[Final Meter Reading (km) ]]-Table1[[#This Row],[Initial Meter Reading (km) ]]</f>
        <v>0</v>
      </c>
      <c r="M5468" s="174">
        <f>IF(ISBLANK(Table1[[#This Row],[Fuel Used (in liters)]]),,Table1[[#This Row],[Distance Travelled (km)]]/Table1[[#This Row],[Fuel Used (in liters)]])</f>
        <v>0</v>
      </c>
    </row>
    <row r="5469" spans="2:13">
      <c r="B5469">
        <f>IF(ISBLANK(Table1[[#This Row],[Date]]), ,MONTH(Table1[[#This Row],[Date]]))</f>
        <v>0</v>
      </c>
      <c r="K5469" s="19">
        <f>Table1[[#This Row],[Final Meter Reading (km) ]]-Table1[[#This Row],[Initial Meter Reading (km) ]]</f>
        <v>0</v>
      </c>
      <c r="M5469" s="174">
        <f>IF(ISBLANK(Table1[[#This Row],[Fuel Used (in liters)]]),,Table1[[#This Row],[Distance Travelled (km)]]/Table1[[#This Row],[Fuel Used (in liters)]])</f>
        <v>0</v>
      </c>
    </row>
    <row r="5470" spans="2:13">
      <c r="B5470">
        <f>IF(ISBLANK(Table1[[#This Row],[Date]]), ,MONTH(Table1[[#This Row],[Date]]))</f>
        <v>0</v>
      </c>
      <c r="K5470" s="19">
        <f>Table1[[#This Row],[Final Meter Reading (km) ]]-Table1[[#This Row],[Initial Meter Reading (km) ]]</f>
        <v>0</v>
      </c>
      <c r="M5470" s="174">
        <f>IF(ISBLANK(Table1[[#This Row],[Fuel Used (in liters)]]),,Table1[[#This Row],[Distance Travelled (km)]]/Table1[[#This Row],[Fuel Used (in liters)]])</f>
        <v>0</v>
      </c>
    </row>
    <row r="5471" spans="2:13">
      <c r="B5471">
        <f>IF(ISBLANK(Table1[[#This Row],[Date]]), ,MONTH(Table1[[#This Row],[Date]]))</f>
        <v>0</v>
      </c>
      <c r="K5471" s="19">
        <f>Table1[[#This Row],[Final Meter Reading (km) ]]-Table1[[#This Row],[Initial Meter Reading (km) ]]</f>
        <v>0</v>
      </c>
      <c r="M5471" s="174">
        <f>IF(ISBLANK(Table1[[#This Row],[Fuel Used (in liters)]]),,Table1[[#This Row],[Distance Travelled (km)]]/Table1[[#This Row],[Fuel Used (in liters)]])</f>
        <v>0</v>
      </c>
    </row>
    <row r="5472" spans="2:13">
      <c r="B5472">
        <f>IF(ISBLANK(Table1[[#This Row],[Date]]), ,MONTH(Table1[[#This Row],[Date]]))</f>
        <v>0</v>
      </c>
      <c r="K5472" s="19">
        <f>Table1[[#This Row],[Final Meter Reading (km) ]]-Table1[[#This Row],[Initial Meter Reading (km) ]]</f>
        <v>0</v>
      </c>
      <c r="M5472" s="174">
        <f>IF(ISBLANK(Table1[[#This Row],[Fuel Used (in liters)]]),,Table1[[#This Row],[Distance Travelled (km)]]/Table1[[#This Row],[Fuel Used (in liters)]])</f>
        <v>0</v>
      </c>
    </row>
    <row r="5473" spans="2:13">
      <c r="B5473">
        <f>IF(ISBLANK(Table1[[#This Row],[Date]]), ,MONTH(Table1[[#This Row],[Date]]))</f>
        <v>0</v>
      </c>
      <c r="K5473" s="19">
        <f>Table1[[#This Row],[Final Meter Reading (km) ]]-Table1[[#This Row],[Initial Meter Reading (km) ]]</f>
        <v>0</v>
      </c>
      <c r="M5473" s="174">
        <f>IF(ISBLANK(Table1[[#This Row],[Fuel Used (in liters)]]),,Table1[[#This Row],[Distance Travelled (km)]]/Table1[[#This Row],[Fuel Used (in liters)]])</f>
        <v>0</v>
      </c>
    </row>
    <row r="5474" spans="2:13">
      <c r="B5474">
        <f>IF(ISBLANK(Table1[[#This Row],[Date]]), ,MONTH(Table1[[#This Row],[Date]]))</f>
        <v>0</v>
      </c>
      <c r="K5474" s="19">
        <f>Table1[[#This Row],[Final Meter Reading (km) ]]-Table1[[#This Row],[Initial Meter Reading (km) ]]</f>
        <v>0</v>
      </c>
      <c r="M5474" s="174">
        <f>IF(ISBLANK(Table1[[#This Row],[Fuel Used (in liters)]]),,Table1[[#This Row],[Distance Travelled (km)]]/Table1[[#This Row],[Fuel Used (in liters)]])</f>
        <v>0</v>
      </c>
    </row>
    <row r="5475" spans="2:13">
      <c r="B5475">
        <f>IF(ISBLANK(Table1[[#This Row],[Date]]), ,MONTH(Table1[[#This Row],[Date]]))</f>
        <v>0</v>
      </c>
      <c r="K5475" s="19">
        <f>Table1[[#This Row],[Final Meter Reading (km) ]]-Table1[[#This Row],[Initial Meter Reading (km) ]]</f>
        <v>0</v>
      </c>
      <c r="M5475" s="174">
        <f>IF(ISBLANK(Table1[[#This Row],[Fuel Used (in liters)]]),,Table1[[#This Row],[Distance Travelled (km)]]/Table1[[#This Row],[Fuel Used (in liters)]])</f>
        <v>0</v>
      </c>
    </row>
    <row r="5476" spans="2:13">
      <c r="B5476">
        <f>IF(ISBLANK(Table1[[#This Row],[Date]]), ,MONTH(Table1[[#This Row],[Date]]))</f>
        <v>0</v>
      </c>
      <c r="K5476" s="19">
        <f>Table1[[#This Row],[Final Meter Reading (km) ]]-Table1[[#This Row],[Initial Meter Reading (km) ]]</f>
        <v>0</v>
      </c>
      <c r="M5476" s="174">
        <f>IF(ISBLANK(Table1[[#This Row],[Fuel Used (in liters)]]),,Table1[[#This Row],[Distance Travelled (km)]]/Table1[[#This Row],[Fuel Used (in liters)]])</f>
        <v>0</v>
      </c>
    </row>
    <row r="5477" spans="2:13">
      <c r="B5477">
        <f>IF(ISBLANK(Table1[[#This Row],[Date]]), ,MONTH(Table1[[#This Row],[Date]]))</f>
        <v>0</v>
      </c>
      <c r="K5477" s="19">
        <f>Table1[[#This Row],[Final Meter Reading (km) ]]-Table1[[#This Row],[Initial Meter Reading (km) ]]</f>
        <v>0</v>
      </c>
      <c r="M5477" s="174">
        <f>IF(ISBLANK(Table1[[#This Row],[Fuel Used (in liters)]]),,Table1[[#This Row],[Distance Travelled (km)]]/Table1[[#This Row],[Fuel Used (in liters)]])</f>
        <v>0</v>
      </c>
    </row>
    <row r="5478" spans="2:13">
      <c r="B5478">
        <f>IF(ISBLANK(Table1[[#This Row],[Date]]), ,MONTH(Table1[[#This Row],[Date]]))</f>
        <v>0</v>
      </c>
      <c r="K5478" s="19">
        <f>Table1[[#This Row],[Final Meter Reading (km) ]]-Table1[[#This Row],[Initial Meter Reading (km) ]]</f>
        <v>0</v>
      </c>
      <c r="M5478" s="174">
        <f>IF(ISBLANK(Table1[[#This Row],[Fuel Used (in liters)]]),,Table1[[#This Row],[Distance Travelled (km)]]/Table1[[#This Row],[Fuel Used (in liters)]])</f>
        <v>0</v>
      </c>
    </row>
    <row r="5479" spans="2:13">
      <c r="B5479">
        <f>IF(ISBLANK(Table1[[#This Row],[Date]]), ,MONTH(Table1[[#This Row],[Date]]))</f>
        <v>0</v>
      </c>
      <c r="K5479" s="19">
        <f>Table1[[#This Row],[Final Meter Reading (km) ]]-Table1[[#This Row],[Initial Meter Reading (km) ]]</f>
        <v>0</v>
      </c>
      <c r="M5479" s="174">
        <f>IF(ISBLANK(Table1[[#This Row],[Fuel Used (in liters)]]),,Table1[[#This Row],[Distance Travelled (km)]]/Table1[[#This Row],[Fuel Used (in liters)]])</f>
        <v>0</v>
      </c>
    </row>
    <row r="5480" spans="2:13">
      <c r="B5480">
        <f>IF(ISBLANK(Table1[[#This Row],[Date]]), ,MONTH(Table1[[#This Row],[Date]]))</f>
        <v>0</v>
      </c>
      <c r="K5480" s="19">
        <f>Table1[[#This Row],[Final Meter Reading (km) ]]-Table1[[#This Row],[Initial Meter Reading (km) ]]</f>
        <v>0</v>
      </c>
      <c r="M5480" s="174">
        <f>IF(ISBLANK(Table1[[#This Row],[Fuel Used (in liters)]]),,Table1[[#This Row],[Distance Travelled (km)]]/Table1[[#This Row],[Fuel Used (in liters)]])</f>
        <v>0</v>
      </c>
    </row>
    <row r="5481" spans="2:13">
      <c r="B5481">
        <f>IF(ISBLANK(Table1[[#This Row],[Date]]), ,MONTH(Table1[[#This Row],[Date]]))</f>
        <v>0</v>
      </c>
      <c r="K5481" s="19">
        <f>Table1[[#This Row],[Final Meter Reading (km) ]]-Table1[[#This Row],[Initial Meter Reading (km) ]]</f>
        <v>0</v>
      </c>
      <c r="M5481" s="174">
        <f>IF(ISBLANK(Table1[[#This Row],[Fuel Used (in liters)]]),,Table1[[#This Row],[Distance Travelled (km)]]/Table1[[#This Row],[Fuel Used (in liters)]])</f>
        <v>0</v>
      </c>
    </row>
    <row r="5482" spans="2:13">
      <c r="B5482">
        <f>IF(ISBLANK(Table1[[#This Row],[Date]]), ,MONTH(Table1[[#This Row],[Date]]))</f>
        <v>0</v>
      </c>
      <c r="K5482" s="19">
        <f>Table1[[#This Row],[Final Meter Reading (km) ]]-Table1[[#This Row],[Initial Meter Reading (km) ]]</f>
        <v>0</v>
      </c>
      <c r="M5482" s="174">
        <f>IF(ISBLANK(Table1[[#This Row],[Fuel Used (in liters)]]),,Table1[[#This Row],[Distance Travelled (km)]]/Table1[[#This Row],[Fuel Used (in liters)]])</f>
        <v>0</v>
      </c>
    </row>
    <row r="5483" spans="2:13">
      <c r="B5483">
        <f>IF(ISBLANK(Table1[[#This Row],[Date]]), ,MONTH(Table1[[#This Row],[Date]]))</f>
        <v>0</v>
      </c>
      <c r="K5483" s="19">
        <f>Table1[[#This Row],[Final Meter Reading (km) ]]-Table1[[#This Row],[Initial Meter Reading (km) ]]</f>
        <v>0</v>
      </c>
      <c r="M5483" s="174">
        <f>IF(ISBLANK(Table1[[#This Row],[Fuel Used (in liters)]]),,Table1[[#This Row],[Distance Travelled (km)]]/Table1[[#This Row],[Fuel Used (in liters)]])</f>
        <v>0</v>
      </c>
    </row>
    <row r="5484" spans="2:13">
      <c r="B5484">
        <f>IF(ISBLANK(Table1[[#This Row],[Date]]), ,MONTH(Table1[[#This Row],[Date]]))</f>
        <v>0</v>
      </c>
      <c r="K5484" s="19">
        <f>Table1[[#This Row],[Final Meter Reading (km) ]]-Table1[[#This Row],[Initial Meter Reading (km) ]]</f>
        <v>0</v>
      </c>
      <c r="M5484" s="174">
        <f>IF(ISBLANK(Table1[[#This Row],[Fuel Used (in liters)]]),,Table1[[#This Row],[Distance Travelled (km)]]/Table1[[#This Row],[Fuel Used (in liters)]])</f>
        <v>0</v>
      </c>
    </row>
    <row r="5485" spans="2:13">
      <c r="B5485">
        <f>IF(ISBLANK(Table1[[#This Row],[Date]]), ,MONTH(Table1[[#This Row],[Date]]))</f>
        <v>0</v>
      </c>
      <c r="K5485" s="19">
        <f>Table1[[#This Row],[Final Meter Reading (km) ]]-Table1[[#This Row],[Initial Meter Reading (km) ]]</f>
        <v>0</v>
      </c>
      <c r="M5485" s="174">
        <f>IF(ISBLANK(Table1[[#This Row],[Fuel Used (in liters)]]),,Table1[[#This Row],[Distance Travelled (km)]]/Table1[[#This Row],[Fuel Used (in liters)]])</f>
        <v>0</v>
      </c>
    </row>
    <row r="5486" spans="2:13">
      <c r="B5486">
        <f>IF(ISBLANK(Table1[[#This Row],[Date]]), ,MONTH(Table1[[#This Row],[Date]]))</f>
        <v>0</v>
      </c>
      <c r="K5486" s="19">
        <f>Table1[[#This Row],[Final Meter Reading (km) ]]-Table1[[#This Row],[Initial Meter Reading (km) ]]</f>
        <v>0</v>
      </c>
      <c r="M5486" s="174">
        <f>IF(ISBLANK(Table1[[#This Row],[Fuel Used (in liters)]]),,Table1[[#This Row],[Distance Travelled (km)]]/Table1[[#This Row],[Fuel Used (in liters)]])</f>
        <v>0</v>
      </c>
    </row>
    <row r="5487" spans="2:13">
      <c r="B5487">
        <f>IF(ISBLANK(Table1[[#This Row],[Date]]), ,MONTH(Table1[[#This Row],[Date]]))</f>
        <v>0</v>
      </c>
      <c r="K5487" s="19">
        <f>Table1[[#This Row],[Final Meter Reading (km) ]]-Table1[[#This Row],[Initial Meter Reading (km) ]]</f>
        <v>0</v>
      </c>
      <c r="M5487" s="174">
        <f>IF(ISBLANK(Table1[[#This Row],[Fuel Used (in liters)]]),,Table1[[#This Row],[Distance Travelled (km)]]/Table1[[#This Row],[Fuel Used (in liters)]])</f>
        <v>0</v>
      </c>
    </row>
    <row r="5488" spans="2:13">
      <c r="B5488">
        <f>IF(ISBLANK(Table1[[#This Row],[Date]]), ,MONTH(Table1[[#This Row],[Date]]))</f>
        <v>0</v>
      </c>
      <c r="K5488" s="19">
        <f>Table1[[#This Row],[Final Meter Reading (km) ]]-Table1[[#This Row],[Initial Meter Reading (km) ]]</f>
        <v>0</v>
      </c>
      <c r="M5488" s="174">
        <f>IF(ISBLANK(Table1[[#This Row],[Fuel Used (in liters)]]),,Table1[[#This Row],[Distance Travelled (km)]]/Table1[[#This Row],[Fuel Used (in liters)]])</f>
        <v>0</v>
      </c>
    </row>
    <row r="5489" spans="2:13">
      <c r="B5489">
        <f>IF(ISBLANK(Table1[[#This Row],[Date]]), ,MONTH(Table1[[#This Row],[Date]]))</f>
        <v>0</v>
      </c>
      <c r="K5489" s="19">
        <f>Table1[[#This Row],[Final Meter Reading (km) ]]-Table1[[#This Row],[Initial Meter Reading (km) ]]</f>
        <v>0</v>
      </c>
      <c r="M5489" s="174">
        <f>IF(ISBLANK(Table1[[#This Row],[Fuel Used (in liters)]]),,Table1[[#This Row],[Distance Travelled (km)]]/Table1[[#This Row],[Fuel Used (in liters)]])</f>
        <v>0</v>
      </c>
    </row>
    <row r="5490" spans="2:13">
      <c r="B5490">
        <f>IF(ISBLANK(Table1[[#This Row],[Date]]), ,MONTH(Table1[[#This Row],[Date]]))</f>
        <v>0</v>
      </c>
      <c r="K5490" s="19">
        <f>Table1[[#This Row],[Final Meter Reading (km) ]]-Table1[[#This Row],[Initial Meter Reading (km) ]]</f>
        <v>0</v>
      </c>
      <c r="M5490" s="174">
        <f>IF(ISBLANK(Table1[[#This Row],[Fuel Used (in liters)]]),,Table1[[#This Row],[Distance Travelled (km)]]/Table1[[#This Row],[Fuel Used (in liters)]])</f>
        <v>0</v>
      </c>
    </row>
    <row r="5491" spans="2:13">
      <c r="B5491">
        <f>IF(ISBLANK(Table1[[#This Row],[Date]]), ,MONTH(Table1[[#This Row],[Date]]))</f>
        <v>0</v>
      </c>
      <c r="K5491" s="19">
        <f>Table1[[#This Row],[Final Meter Reading (km) ]]-Table1[[#This Row],[Initial Meter Reading (km) ]]</f>
        <v>0</v>
      </c>
      <c r="M5491" s="174">
        <f>IF(ISBLANK(Table1[[#This Row],[Fuel Used (in liters)]]),,Table1[[#This Row],[Distance Travelled (km)]]/Table1[[#This Row],[Fuel Used (in liters)]])</f>
        <v>0</v>
      </c>
    </row>
    <row r="5492" spans="2:13">
      <c r="B5492">
        <f>IF(ISBLANK(Table1[[#This Row],[Date]]), ,MONTH(Table1[[#This Row],[Date]]))</f>
        <v>0</v>
      </c>
      <c r="K5492" s="19">
        <f>Table1[[#This Row],[Final Meter Reading (km) ]]-Table1[[#This Row],[Initial Meter Reading (km) ]]</f>
        <v>0</v>
      </c>
      <c r="M5492" s="174">
        <f>IF(ISBLANK(Table1[[#This Row],[Fuel Used (in liters)]]),,Table1[[#This Row],[Distance Travelled (km)]]/Table1[[#This Row],[Fuel Used (in liters)]])</f>
        <v>0</v>
      </c>
    </row>
    <row r="5493" spans="2:13">
      <c r="B5493">
        <f>IF(ISBLANK(Table1[[#This Row],[Date]]), ,MONTH(Table1[[#This Row],[Date]]))</f>
        <v>0</v>
      </c>
      <c r="K5493" s="19">
        <f>Table1[[#This Row],[Final Meter Reading (km) ]]-Table1[[#This Row],[Initial Meter Reading (km) ]]</f>
        <v>0</v>
      </c>
      <c r="M5493" s="174">
        <f>IF(ISBLANK(Table1[[#This Row],[Fuel Used (in liters)]]),,Table1[[#This Row],[Distance Travelled (km)]]/Table1[[#This Row],[Fuel Used (in liters)]])</f>
        <v>0</v>
      </c>
    </row>
    <row r="5494" spans="2:13">
      <c r="B5494">
        <f>IF(ISBLANK(Table1[[#This Row],[Date]]), ,MONTH(Table1[[#This Row],[Date]]))</f>
        <v>0</v>
      </c>
      <c r="K5494" s="19">
        <f>Table1[[#This Row],[Final Meter Reading (km) ]]-Table1[[#This Row],[Initial Meter Reading (km) ]]</f>
        <v>0</v>
      </c>
      <c r="M5494" s="174">
        <f>IF(ISBLANK(Table1[[#This Row],[Fuel Used (in liters)]]),,Table1[[#This Row],[Distance Travelled (km)]]/Table1[[#This Row],[Fuel Used (in liters)]])</f>
        <v>0</v>
      </c>
    </row>
    <row r="5495" spans="2:13">
      <c r="B5495">
        <f>IF(ISBLANK(Table1[[#This Row],[Date]]), ,MONTH(Table1[[#This Row],[Date]]))</f>
        <v>0</v>
      </c>
      <c r="K5495" s="19">
        <f>Table1[[#This Row],[Final Meter Reading (km) ]]-Table1[[#This Row],[Initial Meter Reading (km) ]]</f>
        <v>0</v>
      </c>
      <c r="M5495" s="174">
        <f>IF(ISBLANK(Table1[[#This Row],[Fuel Used (in liters)]]),,Table1[[#This Row],[Distance Travelled (km)]]/Table1[[#This Row],[Fuel Used (in liters)]])</f>
        <v>0</v>
      </c>
    </row>
    <row r="5496" spans="2:13">
      <c r="B5496">
        <f>IF(ISBLANK(Table1[[#This Row],[Date]]), ,MONTH(Table1[[#This Row],[Date]]))</f>
        <v>0</v>
      </c>
      <c r="K5496" s="19">
        <f>Table1[[#This Row],[Final Meter Reading (km) ]]-Table1[[#This Row],[Initial Meter Reading (km) ]]</f>
        <v>0</v>
      </c>
      <c r="M5496" s="174">
        <f>IF(ISBLANK(Table1[[#This Row],[Fuel Used (in liters)]]),,Table1[[#This Row],[Distance Travelled (km)]]/Table1[[#This Row],[Fuel Used (in liters)]])</f>
        <v>0</v>
      </c>
    </row>
    <row r="5497" spans="2:13">
      <c r="B5497">
        <f>IF(ISBLANK(Table1[[#This Row],[Date]]), ,MONTH(Table1[[#This Row],[Date]]))</f>
        <v>0</v>
      </c>
      <c r="K5497" s="19">
        <f>Table1[[#This Row],[Final Meter Reading (km) ]]-Table1[[#This Row],[Initial Meter Reading (km) ]]</f>
        <v>0</v>
      </c>
      <c r="M5497" s="174">
        <f>IF(ISBLANK(Table1[[#This Row],[Fuel Used (in liters)]]),,Table1[[#This Row],[Distance Travelled (km)]]/Table1[[#This Row],[Fuel Used (in liters)]])</f>
        <v>0</v>
      </c>
    </row>
    <row r="5498" spans="2:13">
      <c r="B5498">
        <f>IF(ISBLANK(Table1[[#This Row],[Date]]), ,MONTH(Table1[[#This Row],[Date]]))</f>
        <v>0</v>
      </c>
      <c r="K5498" s="19">
        <f>Table1[[#This Row],[Final Meter Reading (km) ]]-Table1[[#This Row],[Initial Meter Reading (km) ]]</f>
        <v>0</v>
      </c>
      <c r="M5498" s="174">
        <f>IF(ISBLANK(Table1[[#This Row],[Fuel Used (in liters)]]),,Table1[[#This Row],[Distance Travelled (km)]]/Table1[[#This Row],[Fuel Used (in liters)]])</f>
        <v>0</v>
      </c>
    </row>
    <row r="5499" spans="2:13">
      <c r="B5499">
        <f>IF(ISBLANK(Table1[[#This Row],[Date]]), ,MONTH(Table1[[#This Row],[Date]]))</f>
        <v>0</v>
      </c>
      <c r="K5499" s="19">
        <f>Table1[[#This Row],[Final Meter Reading (km) ]]-Table1[[#This Row],[Initial Meter Reading (km) ]]</f>
        <v>0</v>
      </c>
      <c r="M5499" s="174">
        <f>IF(ISBLANK(Table1[[#This Row],[Fuel Used (in liters)]]),,Table1[[#This Row],[Distance Travelled (km)]]/Table1[[#This Row],[Fuel Used (in liters)]])</f>
        <v>0</v>
      </c>
    </row>
    <row r="5500" spans="2:13">
      <c r="B5500">
        <f>IF(ISBLANK(Table1[[#This Row],[Date]]), ,MONTH(Table1[[#This Row],[Date]]))</f>
        <v>0</v>
      </c>
      <c r="K5500" s="19">
        <f>Table1[[#This Row],[Final Meter Reading (km) ]]-Table1[[#This Row],[Initial Meter Reading (km) ]]</f>
        <v>0</v>
      </c>
      <c r="M5500" s="174">
        <f>IF(ISBLANK(Table1[[#This Row],[Fuel Used (in liters)]]),,Table1[[#This Row],[Distance Travelled (km)]]/Table1[[#This Row],[Fuel Used (in liters)]])</f>
        <v>0</v>
      </c>
    </row>
    <row r="5501" spans="2:13">
      <c r="B5501">
        <f>IF(ISBLANK(Table1[[#This Row],[Date]]), ,MONTH(Table1[[#This Row],[Date]]))</f>
        <v>0</v>
      </c>
      <c r="K5501" s="19">
        <f>Table1[[#This Row],[Final Meter Reading (km) ]]-Table1[[#This Row],[Initial Meter Reading (km) ]]</f>
        <v>0</v>
      </c>
      <c r="M5501" s="174">
        <f>IF(ISBLANK(Table1[[#This Row],[Fuel Used (in liters)]]),,Table1[[#This Row],[Distance Travelled (km)]]/Table1[[#This Row],[Fuel Used (in liters)]])</f>
        <v>0</v>
      </c>
    </row>
    <row r="5502" spans="2:13">
      <c r="B5502">
        <f>IF(ISBLANK(Table1[[#This Row],[Date]]), ,MONTH(Table1[[#This Row],[Date]]))</f>
        <v>0</v>
      </c>
      <c r="K5502" s="19">
        <f>Table1[[#This Row],[Final Meter Reading (km) ]]-Table1[[#This Row],[Initial Meter Reading (km) ]]</f>
        <v>0</v>
      </c>
      <c r="M5502" s="174">
        <f>IF(ISBLANK(Table1[[#This Row],[Fuel Used (in liters)]]),,Table1[[#This Row],[Distance Travelled (km)]]/Table1[[#This Row],[Fuel Used (in liters)]])</f>
        <v>0</v>
      </c>
    </row>
    <row r="5503" spans="2:13">
      <c r="B5503">
        <f>IF(ISBLANK(Table1[[#This Row],[Date]]), ,MONTH(Table1[[#This Row],[Date]]))</f>
        <v>0</v>
      </c>
      <c r="K5503" s="19">
        <f>Table1[[#This Row],[Final Meter Reading (km) ]]-Table1[[#This Row],[Initial Meter Reading (km) ]]</f>
        <v>0</v>
      </c>
      <c r="M5503" s="174">
        <f>IF(ISBLANK(Table1[[#This Row],[Fuel Used (in liters)]]),,Table1[[#This Row],[Distance Travelled (km)]]/Table1[[#This Row],[Fuel Used (in liters)]])</f>
        <v>0</v>
      </c>
    </row>
    <row r="5504" spans="2:13">
      <c r="B5504">
        <f>IF(ISBLANK(Table1[[#This Row],[Date]]), ,MONTH(Table1[[#This Row],[Date]]))</f>
        <v>0</v>
      </c>
      <c r="K5504" s="19">
        <f>Table1[[#This Row],[Final Meter Reading (km) ]]-Table1[[#This Row],[Initial Meter Reading (km) ]]</f>
        <v>0</v>
      </c>
      <c r="M5504" s="174">
        <f>IF(ISBLANK(Table1[[#This Row],[Fuel Used (in liters)]]),,Table1[[#This Row],[Distance Travelled (km)]]/Table1[[#This Row],[Fuel Used (in liters)]])</f>
        <v>0</v>
      </c>
    </row>
    <row r="5505" spans="2:13">
      <c r="B5505">
        <f>IF(ISBLANK(Table1[[#This Row],[Date]]), ,MONTH(Table1[[#This Row],[Date]]))</f>
        <v>0</v>
      </c>
      <c r="K5505" s="19">
        <f>Table1[[#This Row],[Final Meter Reading (km) ]]-Table1[[#This Row],[Initial Meter Reading (km) ]]</f>
        <v>0</v>
      </c>
      <c r="M5505" s="174">
        <f>IF(ISBLANK(Table1[[#This Row],[Fuel Used (in liters)]]),,Table1[[#This Row],[Distance Travelled (km)]]/Table1[[#This Row],[Fuel Used (in liters)]])</f>
        <v>0</v>
      </c>
    </row>
    <row r="5506" spans="2:13">
      <c r="B5506">
        <f>IF(ISBLANK(Table1[[#This Row],[Date]]), ,MONTH(Table1[[#This Row],[Date]]))</f>
        <v>0</v>
      </c>
      <c r="K5506" s="19">
        <f>Table1[[#This Row],[Final Meter Reading (km) ]]-Table1[[#This Row],[Initial Meter Reading (km) ]]</f>
        <v>0</v>
      </c>
      <c r="M5506" s="174">
        <f>IF(ISBLANK(Table1[[#This Row],[Fuel Used (in liters)]]),,Table1[[#This Row],[Distance Travelled (km)]]/Table1[[#This Row],[Fuel Used (in liters)]])</f>
        <v>0</v>
      </c>
    </row>
    <row r="5507" spans="2:13">
      <c r="B5507">
        <f>IF(ISBLANK(Table1[[#This Row],[Date]]), ,MONTH(Table1[[#This Row],[Date]]))</f>
        <v>0</v>
      </c>
      <c r="K5507" s="19">
        <f>Table1[[#This Row],[Final Meter Reading (km) ]]-Table1[[#This Row],[Initial Meter Reading (km) ]]</f>
        <v>0</v>
      </c>
      <c r="M5507" s="174">
        <f>IF(ISBLANK(Table1[[#This Row],[Fuel Used (in liters)]]),,Table1[[#This Row],[Distance Travelled (km)]]/Table1[[#This Row],[Fuel Used (in liters)]])</f>
        <v>0</v>
      </c>
    </row>
    <row r="5508" spans="2:13">
      <c r="B5508">
        <f>IF(ISBLANK(Table1[[#This Row],[Date]]), ,MONTH(Table1[[#This Row],[Date]]))</f>
        <v>0</v>
      </c>
      <c r="K5508" s="19">
        <f>Table1[[#This Row],[Final Meter Reading (km) ]]-Table1[[#This Row],[Initial Meter Reading (km) ]]</f>
        <v>0</v>
      </c>
      <c r="M5508" s="174">
        <f>IF(ISBLANK(Table1[[#This Row],[Fuel Used (in liters)]]),,Table1[[#This Row],[Distance Travelled (km)]]/Table1[[#This Row],[Fuel Used (in liters)]])</f>
        <v>0</v>
      </c>
    </row>
    <row r="5509" spans="2:13">
      <c r="B5509">
        <f>IF(ISBLANK(Table1[[#This Row],[Date]]), ,MONTH(Table1[[#This Row],[Date]]))</f>
        <v>0</v>
      </c>
      <c r="K5509" s="19">
        <f>Table1[[#This Row],[Final Meter Reading (km) ]]-Table1[[#This Row],[Initial Meter Reading (km) ]]</f>
        <v>0</v>
      </c>
      <c r="M5509" s="174">
        <f>IF(ISBLANK(Table1[[#This Row],[Fuel Used (in liters)]]),,Table1[[#This Row],[Distance Travelled (km)]]/Table1[[#This Row],[Fuel Used (in liters)]])</f>
        <v>0</v>
      </c>
    </row>
    <row r="5510" spans="2:13">
      <c r="B5510">
        <f>IF(ISBLANK(Table1[[#This Row],[Date]]), ,MONTH(Table1[[#This Row],[Date]]))</f>
        <v>0</v>
      </c>
      <c r="K5510" s="19">
        <f>Table1[[#This Row],[Final Meter Reading (km) ]]-Table1[[#This Row],[Initial Meter Reading (km) ]]</f>
        <v>0</v>
      </c>
      <c r="M5510" s="174">
        <f>IF(ISBLANK(Table1[[#This Row],[Fuel Used (in liters)]]),,Table1[[#This Row],[Distance Travelled (km)]]/Table1[[#This Row],[Fuel Used (in liters)]])</f>
        <v>0</v>
      </c>
    </row>
    <row r="5511" spans="2:13">
      <c r="B5511">
        <f>IF(ISBLANK(Table1[[#This Row],[Date]]), ,MONTH(Table1[[#This Row],[Date]]))</f>
        <v>0</v>
      </c>
      <c r="K5511" s="19">
        <f>Table1[[#This Row],[Final Meter Reading (km) ]]-Table1[[#This Row],[Initial Meter Reading (km) ]]</f>
        <v>0</v>
      </c>
      <c r="M5511" s="174">
        <f>IF(ISBLANK(Table1[[#This Row],[Fuel Used (in liters)]]),,Table1[[#This Row],[Distance Travelled (km)]]/Table1[[#This Row],[Fuel Used (in liters)]])</f>
        <v>0</v>
      </c>
    </row>
    <row r="5512" spans="2:13">
      <c r="B5512">
        <f>IF(ISBLANK(Table1[[#This Row],[Date]]), ,MONTH(Table1[[#This Row],[Date]]))</f>
        <v>0</v>
      </c>
      <c r="K5512" s="19">
        <f>Table1[[#This Row],[Final Meter Reading (km) ]]-Table1[[#This Row],[Initial Meter Reading (km) ]]</f>
        <v>0</v>
      </c>
      <c r="M5512" s="174">
        <f>IF(ISBLANK(Table1[[#This Row],[Fuel Used (in liters)]]),,Table1[[#This Row],[Distance Travelled (km)]]/Table1[[#This Row],[Fuel Used (in liters)]])</f>
        <v>0</v>
      </c>
    </row>
    <row r="5513" spans="2:13">
      <c r="B5513">
        <f>IF(ISBLANK(Table1[[#This Row],[Date]]), ,MONTH(Table1[[#This Row],[Date]]))</f>
        <v>0</v>
      </c>
      <c r="K5513" s="19">
        <f>Table1[[#This Row],[Final Meter Reading (km) ]]-Table1[[#This Row],[Initial Meter Reading (km) ]]</f>
        <v>0</v>
      </c>
      <c r="M5513" s="174">
        <f>IF(ISBLANK(Table1[[#This Row],[Fuel Used (in liters)]]),,Table1[[#This Row],[Distance Travelled (km)]]/Table1[[#This Row],[Fuel Used (in liters)]])</f>
        <v>0</v>
      </c>
    </row>
    <row r="5514" spans="2:13">
      <c r="B5514">
        <f>IF(ISBLANK(Table1[[#This Row],[Date]]), ,MONTH(Table1[[#This Row],[Date]]))</f>
        <v>0</v>
      </c>
      <c r="K5514" s="19">
        <f>Table1[[#This Row],[Final Meter Reading (km) ]]-Table1[[#This Row],[Initial Meter Reading (km) ]]</f>
        <v>0</v>
      </c>
      <c r="M5514" s="174">
        <f>IF(ISBLANK(Table1[[#This Row],[Fuel Used (in liters)]]),,Table1[[#This Row],[Distance Travelled (km)]]/Table1[[#This Row],[Fuel Used (in liters)]])</f>
        <v>0</v>
      </c>
    </row>
    <row r="5515" spans="2:13">
      <c r="B5515">
        <f>IF(ISBLANK(Table1[[#This Row],[Date]]), ,MONTH(Table1[[#This Row],[Date]]))</f>
        <v>0</v>
      </c>
      <c r="K5515" s="19">
        <f>Table1[[#This Row],[Final Meter Reading (km) ]]-Table1[[#This Row],[Initial Meter Reading (km) ]]</f>
        <v>0</v>
      </c>
      <c r="M5515" s="174">
        <f>IF(ISBLANK(Table1[[#This Row],[Fuel Used (in liters)]]),,Table1[[#This Row],[Distance Travelled (km)]]/Table1[[#This Row],[Fuel Used (in liters)]])</f>
        <v>0</v>
      </c>
    </row>
    <row r="5516" spans="2:13">
      <c r="B5516">
        <f>IF(ISBLANK(Table1[[#This Row],[Date]]), ,MONTH(Table1[[#This Row],[Date]]))</f>
        <v>0</v>
      </c>
      <c r="K5516" s="19">
        <f>Table1[[#This Row],[Final Meter Reading (km) ]]-Table1[[#This Row],[Initial Meter Reading (km) ]]</f>
        <v>0</v>
      </c>
      <c r="M5516" s="174">
        <f>IF(ISBLANK(Table1[[#This Row],[Fuel Used (in liters)]]),,Table1[[#This Row],[Distance Travelled (km)]]/Table1[[#This Row],[Fuel Used (in liters)]])</f>
        <v>0</v>
      </c>
    </row>
    <row r="5517" spans="2:13">
      <c r="B5517">
        <f>IF(ISBLANK(Table1[[#This Row],[Date]]), ,MONTH(Table1[[#This Row],[Date]]))</f>
        <v>0</v>
      </c>
      <c r="K5517" s="19">
        <f>Table1[[#This Row],[Final Meter Reading (km) ]]-Table1[[#This Row],[Initial Meter Reading (km) ]]</f>
        <v>0</v>
      </c>
      <c r="M5517" s="174">
        <f>IF(ISBLANK(Table1[[#This Row],[Fuel Used (in liters)]]),,Table1[[#This Row],[Distance Travelled (km)]]/Table1[[#This Row],[Fuel Used (in liters)]])</f>
        <v>0</v>
      </c>
    </row>
    <row r="5518" spans="2:13">
      <c r="B5518">
        <f>IF(ISBLANK(Table1[[#This Row],[Date]]), ,MONTH(Table1[[#This Row],[Date]]))</f>
        <v>0</v>
      </c>
      <c r="K5518" s="19">
        <f>Table1[[#This Row],[Final Meter Reading (km) ]]-Table1[[#This Row],[Initial Meter Reading (km) ]]</f>
        <v>0</v>
      </c>
      <c r="M5518" s="174">
        <f>IF(ISBLANK(Table1[[#This Row],[Fuel Used (in liters)]]),,Table1[[#This Row],[Distance Travelled (km)]]/Table1[[#This Row],[Fuel Used (in liters)]])</f>
        <v>0</v>
      </c>
    </row>
    <row r="5519" spans="2:13">
      <c r="B5519">
        <f>IF(ISBLANK(Table1[[#This Row],[Date]]), ,MONTH(Table1[[#This Row],[Date]]))</f>
        <v>0</v>
      </c>
      <c r="K5519" s="19">
        <f>Table1[[#This Row],[Final Meter Reading (km) ]]-Table1[[#This Row],[Initial Meter Reading (km) ]]</f>
        <v>0</v>
      </c>
      <c r="M5519" s="174">
        <f>IF(ISBLANK(Table1[[#This Row],[Fuel Used (in liters)]]),,Table1[[#This Row],[Distance Travelled (km)]]/Table1[[#This Row],[Fuel Used (in liters)]])</f>
        <v>0</v>
      </c>
    </row>
    <row r="5520" spans="2:13">
      <c r="B5520">
        <f>IF(ISBLANK(Table1[[#This Row],[Date]]), ,MONTH(Table1[[#This Row],[Date]]))</f>
        <v>0</v>
      </c>
      <c r="K5520" s="19">
        <f>Table1[[#This Row],[Final Meter Reading (km) ]]-Table1[[#This Row],[Initial Meter Reading (km) ]]</f>
        <v>0</v>
      </c>
      <c r="M5520" s="174">
        <f>IF(ISBLANK(Table1[[#This Row],[Fuel Used (in liters)]]),,Table1[[#This Row],[Distance Travelled (km)]]/Table1[[#This Row],[Fuel Used (in liters)]])</f>
        <v>0</v>
      </c>
    </row>
    <row r="5521" spans="2:13">
      <c r="B5521">
        <f>IF(ISBLANK(Table1[[#This Row],[Date]]), ,MONTH(Table1[[#This Row],[Date]]))</f>
        <v>0</v>
      </c>
      <c r="K5521" s="19">
        <f>Table1[[#This Row],[Final Meter Reading (km) ]]-Table1[[#This Row],[Initial Meter Reading (km) ]]</f>
        <v>0</v>
      </c>
      <c r="M5521" s="174">
        <f>IF(ISBLANK(Table1[[#This Row],[Fuel Used (in liters)]]),,Table1[[#This Row],[Distance Travelled (km)]]/Table1[[#This Row],[Fuel Used (in liters)]])</f>
        <v>0</v>
      </c>
    </row>
    <row r="5522" spans="2:13">
      <c r="B5522">
        <f>IF(ISBLANK(Table1[[#This Row],[Date]]), ,MONTH(Table1[[#This Row],[Date]]))</f>
        <v>0</v>
      </c>
      <c r="K5522" s="19">
        <f>Table1[[#This Row],[Final Meter Reading (km) ]]-Table1[[#This Row],[Initial Meter Reading (km) ]]</f>
        <v>0</v>
      </c>
      <c r="M5522" s="174">
        <f>IF(ISBLANK(Table1[[#This Row],[Fuel Used (in liters)]]),,Table1[[#This Row],[Distance Travelled (km)]]/Table1[[#This Row],[Fuel Used (in liters)]])</f>
        <v>0</v>
      </c>
    </row>
    <row r="5523" spans="2:13">
      <c r="B5523">
        <f>IF(ISBLANK(Table1[[#This Row],[Date]]), ,MONTH(Table1[[#This Row],[Date]]))</f>
        <v>0</v>
      </c>
      <c r="K5523" s="19">
        <f>Table1[[#This Row],[Final Meter Reading (km) ]]-Table1[[#This Row],[Initial Meter Reading (km) ]]</f>
        <v>0</v>
      </c>
      <c r="M5523" s="174">
        <f>IF(ISBLANK(Table1[[#This Row],[Fuel Used (in liters)]]),,Table1[[#This Row],[Distance Travelled (km)]]/Table1[[#This Row],[Fuel Used (in liters)]])</f>
        <v>0</v>
      </c>
    </row>
    <row r="5524" spans="2:13">
      <c r="B5524">
        <f>IF(ISBLANK(Table1[[#This Row],[Date]]), ,MONTH(Table1[[#This Row],[Date]]))</f>
        <v>0</v>
      </c>
      <c r="K5524" s="19">
        <f>Table1[[#This Row],[Final Meter Reading (km) ]]-Table1[[#This Row],[Initial Meter Reading (km) ]]</f>
        <v>0</v>
      </c>
      <c r="M5524" s="174">
        <f>IF(ISBLANK(Table1[[#This Row],[Fuel Used (in liters)]]),,Table1[[#This Row],[Distance Travelled (km)]]/Table1[[#This Row],[Fuel Used (in liters)]])</f>
        <v>0</v>
      </c>
    </row>
    <row r="5525" spans="2:13">
      <c r="B5525">
        <f>IF(ISBLANK(Table1[[#This Row],[Date]]), ,MONTH(Table1[[#This Row],[Date]]))</f>
        <v>0</v>
      </c>
      <c r="K5525" s="19">
        <f>Table1[[#This Row],[Final Meter Reading (km) ]]-Table1[[#This Row],[Initial Meter Reading (km) ]]</f>
        <v>0</v>
      </c>
      <c r="M5525" s="174">
        <f>IF(ISBLANK(Table1[[#This Row],[Fuel Used (in liters)]]),,Table1[[#This Row],[Distance Travelled (km)]]/Table1[[#This Row],[Fuel Used (in liters)]])</f>
        <v>0</v>
      </c>
    </row>
    <row r="5526" spans="2:13">
      <c r="B5526">
        <f>IF(ISBLANK(Table1[[#This Row],[Date]]), ,MONTH(Table1[[#This Row],[Date]]))</f>
        <v>0</v>
      </c>
      <c r="K5526" s="19">
        <f>Table1[[#This Row],[Final Meter Reading (km) ]]-Table1[[#This Row],[Initial Meter Reading (km) ]]</f>
        <v>0</v>
      </c>
      <c r="M5526" s="174">
        <f>IF(ISBLANK(Table1[[#This Row],[Fuel Used (in liters)]]),,Table1[[#This Row],[Distance Travelled (km)]]/Table1[[#This Row],[Fuel Used (in liters)]])</f>
        <v>0</v>
      </c>
    </row>
    <row r="5527" spans="2:13">
      <c r="B5527">
        <f>IF(ISBLANK(Table1[[#This Row],[Date]]), ,MONTH(Table1[[#This Row],[Date]]))</f>
        <v>0</v>
      </c>
      <c r="K5527" s="19">
        <f>Table1[[#This Row],[Final Meter Reading (km) ]]-Table1[[#This Row],[Initial Meter Reading (km) ]]</f>
        <v>0</v>
      </c>
      <c r="M5527" s="174">
        <f>IF(ISBLANK(Table1[[#This Row],[Fuel Used (in liters)]]),,Table1[[#This Row],[Distance Travelled (km)]]/Table1[[#This Row],[Fuel Used (in liters)]])</f>
        <v>0</v>
      </c>
    </row>
    <row r="5528" spans="2:13">
      <c r="B5528">
        <f>IF(ISBLANK(Table1[[#This Row],[Date]]), ,MONTH(Table1[[#This Row],[Date]]))</f>
        <v>0</v>
      </c>
      <c r="K5528" s="19">
        <f>Table1[[#This Row],[Final Meter Reading (km) ]]-Table1[[#This Row],[Initial Meter Reading (km) ]]</f>
        <v>0</v>
      </c>
      <c r="M5528" s="174">
        <f>IF(ISBLANK(Table1[[#This Row],[Fuel Used (in liters)]]),,Table1[[#This Row],[Distance Travelled (km)]]/Table1[[#This Row],[Fuel Used (in liters)]])</f>
        <v>0</v>
      </c>
    </row>
    <row r="5529" spans="2:13">
      <c r="B5529">
        <f>IF(ISBLANK(Table1[[#This Row],[Date]]), ,MONTH(Table1[[#This Row],[Date]]))</f>
        <v>0</v>
      </c>
      <c r="K5529" s="19">
        <f>Table1[[#This Row],[Final Meter Reading (km) ]]-Table1[[#This Row],[Initial Meter Reading (km) ]]</f>
        <v>0</v>
      </c>
      <c r="M5529" s="174">
        <f>IF(ISBLANK(Table1[[#This Row],[Fuel Used (in liters)]]),,Table1[[#This Row],[Distance Travelled (km)]]/Table1[[#This Row],[Fuel Used (in liters)]])</f>
        <v>0</v>
      </c>
    </row>
    <row r="5530" spans="2:13">
      <c r="B5530">
        <f>IF(ISBLANK(Table1[[#This Row],[Date]]), ,MONTH(Table1[[#This Row],[Date]]))</f>
        <v>0</v>
      </c>
      <c r="K5530" s="19">
        <f>Table1[[#This Row],[Final Meter Reading (km) ]]-Table1[[#This Row],[Initial Meter Reading (km) ]]</f>
        <v>0</v>
      </c>
      <c r="M5530" s="174">
        <f>IF(ISBLANK(Table1[[#This Row],[Fuel Used (in liters)]]),,Table1[[#This Row],[Distance Travelled (km)]]/Table1[[#This Row],[Fuel Used (in liters)]])</f>
        <v>0</v>
      </c>
    </row>
    <row r="5531" spans="2:13">
      <c r="B5531">
        <f>IF(ISBLANK(Table1[[#This Row],[Date]]), ,MONTH(Table1[[#This Row],[Date]]))</f>
        <v>0</v>
      </c>
      <c r="K5531" s="19">
        <f>Table1[[#This Row],[Final Meter Reading (km) ]]-Table1[[#This Row],[Initial Meter Reading (km) ]]</f>
        <v>0</v>
      </c>
      <c r="M5531" s="174">
        <f>IF(ISBLANK(Table1[[#This Row],[Fuel Used (in liters)]]),,Table1[[#This Row],[Distance Travelled (km)]]/Table1[[#This Row],[Fuel Used (in liters)]])</f>
        <v>0</v>
      </c>
    </row>
    <row r="5532" spans="2:13">
      <c r="B5532">
        <f>IF(ISBLANK(Table1[[#This Row],[Date]]), ,MONTH(Table1[[#This Row],[Date]]))</f>
        <v>0</v>
      </c>
      <c r="K5532" s="19">
        <f>Table1[[#This Row],[Final Meter Reading (km) ]]-Table1[[#This Row],[Initial Meter Reading (km) ]]</f>
        <v>0</v>
      </c>
      <c r="M5532" s="174">
        <f>IF(ISBLANK(Table1[[#This Row],[Fuel Used (in liters)]]),,Table1[[#This Row],[Distance Travelled (km)]]/Table1[[#This Row],[Fuel Used (in liters)]])</f>
        <v>0</v>
      </c>
    </row>
    <row r="5533" spans="2:13">
      <c r="B5533">
        <f>IF(ISBLANK(Table1[[#This Row],[Date]]), ,MONTH(Table1[[#This Row],[Date]]))</f>
        <v>0</v>
      </c>
      <c r="K5533" s="19">
        <f>Table1[[#This Row],[Final Meter Reading (km) ]]-Table1[[#This Row],[Initial Meter Reading (km) ]]</f>
        <v>0</v>
      </c>
      <c r="M5533" s="174">
        <f>IF(ISBLANK(Table1[[#This Row],[Fuel Used (in liters)]]),,Table1[[#This Row],[Distance Travelled (km)]]/Table1[[#This Row],[Fuel Used (in liters)]])</f>
        <v>0</v>
      </c>
    </row>
    <row r="5534" spans="2:13">
      <c r="B5534">
        <f>IF(ISBLANK(Table1[[#This Row],[Date]]), ,MONTH(Table1[[#This Row],[Date]]))</f>
        <v>0</v>
      </c>
      <c r="K5534" s="19">
        <f>Table1[[#This Row],[Final Meter Reading (km) ]]-Table1[[#This Row],[Initial Meter Reading (km) ]]</f>
        <v>0</v>
      </c>
      <c r="M5534" s="174">
        <f>IF(ISBLANK(Table1[[#This Row],[Fuel Used (in liters)]]),,Table1[[#This Row],[Distance Travelled (km)]]/Table1[[#This Row],[Fuel Used (in liters)]])</f>
        <v>0</v>
      </c>
    </row>
    <row r="5535" spans="2:13">
      <c r="B5535">
        <f>IF(ISBLANK(Table1[[#This Row],[Date]]), ,MONTH(Table1[[#This Row],[Date]]))</f>
        <v>0</v>
      </c>
      <c r="K5535" s="19">
        <f>Table1[[#This Row],[Final Meter Reading (km) ]]-Table1[[#This Row],[Initial Meter Reading (km) ]]</f>
        <v>0</v>
      </c>
      <c r="M5535" s="174">
        <f>IF(ISBLANK(Table1[[#This Row],[Fuel Used (in liters)]]),,Table1[[#This Row],[Distance Travelled (km)]]/Table1[[#This Row],[Fuel Used (in liters)]])</f>
        <v>0</v>
      </c>
    </row>
    <row r="5536" spans="2:13">
      <c r="B5536">
        <f>IF(ISBLANK(Table1[[#This Row],[Date]]), ,MONTH(Table1[[#This Row],[Date]]))</f>
        <v>0</v>
      </c>
      <c r="K5536" s="19">
        <f>Table1[[#This Row],[Final Meter Reading (km) ]]-Table1[[#This Row],[Initial Meter Reading (km) ]]</f>
        <v>0</v>
      </c>
      <c r="M5536" s="174">
        <f>IF(ISBLANK(Table1[[#This Row],[Fuel Used (in liters)]]),,Table1[[#This Row],[Distance Travelled (km)]]/Table1[[#This Row],[Fuel Used (in liters)]])</f>
        <v>0</v>
      </c>
    </row>
    <row r="5537" spans="2:13">
      <c r="B5537">
        <f>IF(ISBLANK(Table1[[#This Row],[Date]]), ,MONTH(Table1[[#This Row],[Date]]))</f>
        <v>0</v>
      </c>
      <c r="K5537" s="19">
        <f>Table1[[#This Row],[Final Meter Reading (km) ]]-Table1[[#This Row],[Initial Meter Reading (km) ]]</f>
        <v>0</v>
      </c>
      <c r="M5537" s="174">
        <f>IF(ISBLANK(Table1[[#This Row],[Fuel Used (in liters)]]),,Table1[[#This Row],[Distance Travelled (km)]]/Table1[[#This Row],[Fuel Used (in liters)]])</f>
        <v>0</v>
      </c>
    </row>
    <row r="5538" spans="2:13">
      <c r="B5538">
        <f>IF(ISBLANK(Table1[[#This Row],[Date]]), ,MONTH(Table1[[#This Row],[Date]]))</f>
        <v>0</v>
      </c>
      <c r="K5538" s="19">
        <f>Table1[[#This Row],[Final Meter Reading (km) ]]-Table1[[#This Row],[Initial Meter Reading (km) ]]</f>
        <v>0</v>
      </c>
      <c r="M5538" s="174">
        <f>IF(ISBLANK(Table1[[#This Row],[Fuel Used (in liters)]]),,Table1[[#This Row],[Distance Travelled (km)]]/Table1[[#This Row],[Fuel Used (in liters)]])</f>
        <v>0</v>
      </c>
    </row>
    <row r="5539" spans="2:13">
      <c r="B5539">
        <f>IF(ISBLANK(Table1[[#This Row],[Date]]), ,MONTH(Table1[[#This Row],[Date]]))</f>
        <v>0</v>
      </c>
      <c r="K5539" s="19">
        <f>Table1[[#This Row],[Final Meter Reading (km) ]]-Table1[[#This Row],[Initial Meter Reading (km) ]]</f>
        <v>0</v>
      </c>
      <c r="M5539" s="174">
        <f>IF(ISBLANK(Table1[[#This Row],[Fuel Used (in liters)]]),,Table1[[#This Row],[Distance Travelled (km)]]/Table1[[#This Row],[Fuel Used (in liters)]])</f>
        <v>0</v>
      </c>
    </row>
    <row r="5540" spans="2:13">
      <c r="B5540">
        <f>IF(ISBLANK(Table1[[#This Row],[Date]]), ,MONTH(Table1[[#This Row],[Date]]))</f>
        <v>0</v>
      </c>
      <c r="K5540" s="19">
        <f>Table1[[#This Row],[Final Meter Reading (km) ]]-Table1[[#This Row],[Initial Meter Reading (km) ]]</f>
        <v>0</v>
      </c>
      <c r="M5540" s="174">
        <f>IF(ISBLANK(Table1[[#This Row],[Fuel Used (in liters)]]),,Table1[[#This Row],[Distance Travelled (km)]]/Table1[[#This Row],[Fuel Used (in liters)]])</f>
        <v>0</v>
      </c>
    </row>
    <row r="5541" spans="2:13">
      <c r="B5541">
        <f>IF(ISBLANK(Table1[[#This Row],[Date]]), ,MONTH(Table1[[#This Row],[Date]]))</f>
        <v>0</v>
      </c>
      <c r="K5541" s="19">
        <f>Table1[[#This Row],[Final Meter Reading (km) ]]-Table1[[#This Row],[Initial Meter Reading (km) ]]</f>
        <v>0</v>
      </c>
      <c r="M5541" s="174">
        <f>IF(ISBLANK(Table1[[#This Row],[Fuel Used (in liters)]]),,Table1[[#This Row],[Distance Travelled (km)]]/Table1[[#This Row],[Fuel Used (in liters)]])</f>
        <v>0</v>
      </c>
    </row>
    <row r="5542" spans="2:13">
      <c r="B5542">
        <f>IF(ISBLANK(Table1[[#This Row],[Date]]), ,MONTH(Table1[[#This Row],[Date]]))</f>
        <v>0</v>
      </c>
      <c r="K5542" s="19">
        <f>Table1[[#This Row],[Final Meter Reading (km) ]]-Table1[[#This Row],[Initial Meter Reading (km) ]]</f>
        <v>0</v>
      </c>
      <c r="M5542" s="174">
        <f>IF(ISBLANK(Table1[[#This Row],[Fuel Used (in liters)]]),,Table1[[#This Row],[Distance Travelled (km)]]/Table1[[#This Row],[Fuel Used (in liters)]])</f>
        <v>0</v>
      </c>
    </row>
    <row r="5543" spans="2:13">
      <c r="B5543">
        <f>IF(ISBLANK(Table1[[#This Row],[Date]]), ,MONTH(Table1[[#This Row],[Date]]))</f>
        <v>0</v>
      </c>
      <c r="K5543" s="19">
        <f>Table1[[#This Row],[Final Meter Reading (km) ]]-Table1[[#This Row],[Initial Meter Reading (km) ]]</f>
        <v>0</v>
      </c>
      <c r="M5543" s="174">
        <f>IF(ISBLANK(Table1[[#This Row],[Fuel Used (in liters)]]),,Table1[[#This Row],[Distance Travelled (km)]]/Table1[[#This Row],[Fuel Used (in liters)]])</f>
        <v>0</v>
      </c>
    </row>
    <row r="5544" spans="2:13">
      <c r="B5544">
        <f>IF(ISBLANK(Table1[[#This Row],[Date]]), ,MONTH(Table1[[#This Row],[Date]]))</f>
        <v>0</v>
      </c>
      <c r="K5544" s="19">
        <f>Table1[[#This Row],[Final Meter Reading (km) ]]-Table1[[#This Row],[Initial Meter Reading (km) ]]</f>
        <v>0</v>
      </c>
      <c r="M5544" s="174">
        <f>IF(ISBLANK(Table1[[#This Row],[Fuel Used (in liters)]]),,Table1[[#This Row],[Distance Travelled (km)]]/Table1[[#This Row],[Fuel Used (in liters)]])</f>
        <v>0</v>
      </c>
    </row>
    <row r="5545" spans="2:13">
      <c r="B5545">
        <f>IF(ISBLANK(Table1[[#This Row],[Date]]), ,MONTH(Table1[[#This Row],[Date]]))</f>
        <v>0</v>
      </c>
      <c r="K5545" s="19">
        <f>Table1[[#This Row],[Final Meter Reading (km) ]]-Table1[[#This Row],[Initial Meter Reading (km) ]]</f>
        <v>0</v>
      </c>
      <c r="M5545" s="174">
        <f>IF(ISBLANK(Table1[[#This Row],[Fuel Used (in liters)]]),,Table1[[#This Row],[Distance Travelled (km)]]/Table1[[#This Row],[Fuel Used (in liters)]])</f>
        <v>0</v>
      </c>
    </row>
    <row r="5546" spans="2:13">
      <c r="B5546">
        <f>IF(ISBLANK(Table1[[#This Row],[Date]]), ,MONTH(Table1[[#This Row],[Date]]))</f>
        <v>0</v>
      </c>
      <c r="K5546" s="19">
        <f>Table1[[#This Row],[Final Meter Reading (km) ]]-Table1[[#This Row],[Initial Meter Reading (km) ]]</f>
        <v>0</v>
      </c>
      <c r="M5546" s="174">
        <f>IF(ISBLANK(Table1[[#This Row],[Fuel Used (in liters)]]),,Table1[[#This Row],[Distance Travelled (km)]]/Table1[[#This Row],[Fuel Used (in liters)]])</f>
        <v>0</v>
      </c>
    </row>
    <row r="5547" spans="2:13">
      <c r="B5547">
        <f>IF(ISBLANK(Table1[[#This Row],[Date]]), ,MONTH(Table1[[#This Row],[Date]]))</f>
        <v>0</v>
      </c>
      <c r="K5547" s="19">
        <f>Table1[[#This Row],[Final Meter Reading (km) ]]-Table1[[#This Row],[Initial Meter Reading (km) ]]</f>
        <v>0</v>
      </c>
      <c r="M5547" s="174">
        <f>IF(ISBLANK(Table1[[#This Row],[Fuel Used (in liters)]]),,Table1[[#This Row],[Distance Travelled (km)]]/Table1[[#This Row],[Fuel Used (in liters)]])</f>
        <v>0</v>
      </c>
    </row>
    <row r="5548" spans="2:13">
      <c r="B5548">
        <f>IF(ISBLANK(Table1[[#This Row],[Date]]), ,MONTH(Table1[[#This Row],[Date]]))</f>
        <v>0</v>
      </c>
      <c r="K5548" s="19">
        <f>Table1[[#This Row],[Final Meter Reading (km) ]]-Table1[[#This Row],[Initial Meter Reading (km) ]]</f>
        <v>0</v>
      </c>
      <c r="M5548" s="174">
        <f>IF(ISBLANK(Table1[[#This Row],[Fuel Used (in liters)]]),,Table1[[#This Row],[Distance Travelled (km)]]/Table1[[#This Row],[Fuel Used (in liters)]])</f>
        <v>0</v>
      </c>
    </row>
    <row r="5549" spans="2:13">
      <c r="B5549">
        <f>IF(ISBLANK(Table1[[#This Row],[Date]]), ,MONTH(Table1[[#This Row],[Date]]))</f>
        <v>0</v>
      </c>
      <c r="K5549" s="19">
        <f>Table1[[#This Row],[Final Meter Reading (km) ]]-Table1[[#This Row],[Initial Meter Reading (km) ]]</f>
        <v>0</v>
      </c>
      <c r="M5549" s="174">
        <f>IF(ISBLANK(Table1[[#This Row],[Fuel Used (in liters)]]),,Table1[[#This Row],[Distance Travelled (km)]]/Table1[[#This Row],[Fuel Used (in liters)]])</f>
        <v>0</v>
      </c>
    </row>
    <row r="5550" spans="2:13">
      <c r="B5550">
        <f>IF(ISBLANK(Table1[[#This Row],[Date]]), ,MONTH(Table1[[#This Row],[Date]]))</f>
        <v>0</v>
      </c>
      <c r="K5550" s="19">
        <f>Table1[[#This Row],[Final Meter Reading (km) ]]-Table1[[#This Row],[Initial Meter Reading (km) ]]</f>
        <v>0</v>
      </c>
      <c r="M5550" s="174">
        <f>IF(ISBLANK(Table1[[#This Row],[Fuel Used (in liters)]]),,Table1[[#This Row],[Distance Travelled (km)]]/Table1[[#This Row],[Fuel Used (in liters)]])</f>
        <v>0</v>
      </c>
    </row>
    <row r="5551" spans="2:13">
      <c r="B5551">
        <f>IF(ISBLANK(Table1[[#This Row],[Date]]), ,MONTH(Table1[[#This Row],[Date]]))</f>
        <v>0</v>
      </c>
      <c r="K5551" s="19">
        <f>Table1[[#This Row],[Final Meter Reading (km) ]]-Table1[[#This Row],[Initial Meter Reading (km) ]]</f>
        <v>0</v>
      </c>
      <c r="M5551" s="174">
        <f>IF(ISBLANK(Table1[[#This Row],[Fuel Used (in liters)]]),,Table1[[#This Row],[Distance Travelled (km)]]/Table1[[#This Row],[Fuel Used (in liters)]])</f>
        <v>0</v>
      </c>
    </row>
    <row r="5552" spans="2:13">
      <c r="B5552">
        <f>IF(ISBLANK(Table1[[#This Row],[Date]]), ,MONTH(Table1[[#This Row],[Date]]))</f>
        <v>0</v>
      </c>
      <c r="K5552" s="19">
        <f>Table1[[#This Row],[Final Meter Reading (km) ]]-Table1[[#This Row],[Initial Meter Reading (km) ]]</f>
        <v>0</v>
      </c>
      <c r="M5552" s="174">
        <f>IF(ISBLANK(Table1[[#This Row],[Fuel Used (in liters)]]),,Table1[[#This Row],[Distance Travelled (km)]]/Table1[[#This Row],[Fuel Used (in liters)]])</f>
        <v>0</v>
      </c>
    </row>
    <row r="5553" spans="2:13">
      <c r="B5553">
        <f>IF(ISBLANK(Table1[[#This Row],[Date]]), ,MONTH(Table1[[#This Row],[Date]]))</f>
        <v>0</v>
      </c>
      <c r="K5553" s="19">
        <f>Table1[[#This Row],[Final Meter Reading (km) ]]-Table1[[#This Row],[Initial Meter Reading (km) ]]</f>
        <v>0</v>
      </c>
      <c r="M5553" s="174">
        <f>IF(ISBLANK(Table1[[#This Row],[Fuel Used (in liters)]]),,Table1[[#This Row],[Distance Travelled (km)]]/Table1[[#This Row],[Fuel Used (in liters)]])</f>
        <v>0</v>
      </c>
    </row>
    <row r="5554" spans="2:13">
      <c r="B5554">
        <f>IF(ISBLANK(Table1[[#This Row],[Date]]), ,MONTH(Table1[[#This Row],[Date]]))</f>
        <v>0</v>
      </c>
      <c r="K5554" s="19">
        <f>Table1[[#This Row],[Final Meter Reading (km) ]]-Table1[[#This Row],[Initial Meter Reading (km) ]]</f>
        <v>0</v>
      </c>
      <c r="M5554" s="174">
        <f>IF(ISBLANK(Table1[[#This Row],[Fuel Used (in liters)]]),,Table1[[#This Row],[Distance Travelled (km)]]/Table1[[#This Row],[Fuel Used (in liters)]])</f>
        <v>0</v>
      </c>
    </row>
    <row r="5555" spans="2:13">
      <c r="B5555">
        <f>IF(ISBLANK(Table1[[#This Row],[Date]]), ,MONTH(Table1[[#This Row],[Date]]))</f>
        <v>0</v>
      </c>
      <c r="K5555" s="19">
        <f>Table1[[#This Row],[Final Meter Reading (km) ]]-Table1[[#This Row],[Initial Meter Reading (km) ]]</f>
        <v>0</v>
      </c>
      <c r="M5555" s="174">
        <f>IF(ISBLANK(Table1[[#This Row],[Fuel Used (in liters)]]),,Table1[[#This Row],[Distance Travelled (km)]]/Table1[[#This Row],[Fuel Used (in liters)]])</f>
        <v>0</v>
      </c>
    </row>
    <row r="5556" spans="2:13">
      <c r="B5556">
        <f>IF(ISBLANK(Table1[[#This Row],[Date]]), ,MONTH(Table1[[#This Row],[Date]]))</f>
        <v>0</v>
      </c>
      <c r="K5556" s="19">
        <f>Table1[[#This Row],[Final Meter Reading (km) ]]-Table1[[#This Row],[Initial Meter Reading (km) ]]</f>
        <v>0</v>
      </c>
      <c r="M5556" s="174">
        <f>IF(ISBLANK(Table1[[#This Row],[Fuel Used (in liters)]]),,Table1[[#This Row],[Distance Travelled (km)]]/Table1[[#This Row],[Fuel Used (in liters)]])</f>
        <v>0</v>
      </c>
    </row>
    <row r="5557" spans="2:13">
      <c r="B5557">
        <f>IF(ISBLANK(Table1[[#This Row],[Date]]), ,MONTH(Table1[[#This Row],[Date]]))</f>
        <v>0</v>
      </c>
      <c r="K5557" s="19">
        <f>Table1[[#This Row],[Final Meter Reading (km) ]]-Table1[[#This Row],[Initial Meter Reading (km) ]]</f>
        <v>0</v>
      </c>
      <c r="M5557" s="174">
        <f>IF(ISBLANK(Table1[[#This Row],[Fuel Used (in liters)]]),,Table1[[#This Row],[Distance Travelled (km)]]/Table1[[#This Row],[Fuel Used (in liters)]])</f>
        <v>0</v>
      </c>
    </row>
    <row r="5558" spans="2:13">
      <c r="B5558">
        <f>IF(ISBLANK(Table1[[#This Row],[Date]]), ,MONTH(Table1[[#This Row],[Date]]))</f>
        <v>0</v>
      </c>
      <c r="K5558" s="19">
        <f>Table1[[#This Row],[Final Meter Reading (km) ]]-Table1[[#This Row],[Initial Meter Reading (km) ]]</f>
        <v>0</v>
      </c>
      <c r="M5558" s="174">
        <f>IF(ISBLANK(Table1[[#This Row],[Fuel Used (in liters)]]),,Table1[[#This Row],[Distance Travelled (km)]]/Table1[[#This Row],[Fuel Used (in liters)]])</f>
        <v>0</v>
      </c>
    </row>
    <row r="5559" spans="2:13">
      <c r="B5559">
        <f>IF(ISBLANK(Table1[[#This Row],[Date]]), ,MONTH(Table1[[#This Row],[Date]]))</f>
        <v>0</v>
      </c>
      <c r="K5559" s="19">
        <f>Table1[[#This Row],[Final Meter Reading (km) ]]-Table1[[#This Row],[Initial Meter Reading (km) ]]</f>
        <v>0</v>
      </c>
      <c r="M5559" s="174">
        <f>IF(ISBLANK(Table1[[#This Row],[Fuel Used (in liters)]]),,Table1[[#This Row],[Distance Travelled (km)]]/Table1[[#This Row],[Fuel Used (in liters)]])</f>
        <v>0</v>
      </c>
    </row>
    <row r="5560" spans="2:13">
      <c r="B5560">
        <f>IF(ISBLANK(Table1[[#This Row],[Date]]), ,MONTH(Table1[[#This Row],[Date]]))</f>
        <v>0</v>
      </c>
      <c r="K5560" s="19">
        <f>Table1[[#This Row],[Final Meter Reading (km) ]]-Table1[[#This Row],[Initial Meter Reading (km) ]]</f>
        <v>0</v>
      </c>
      <c r="M5560" s="174">
        <f>IF(ISBLANK(Table1[[#This Row],[Fuel Used (in liters)]]),,Table1[[#This Row],[Distance Travelled (km)]]/Table1[[#This Row],[Fuel Used (in liters)]])</f>
        <v>0</v>
      </c>
    </row>
    <row r="5561" spans="2:13">
      <c r="B5561">
        <f>IF(ISBLANK(Table1[[#This Row],[Date]]), ,MONTH(Table1[[#This Row],[Date]]))</f>
        <v>0</v>
      </c>
      <c r="K5561" s="19">
        <f>Table1[[#This Row],[Final Meter Reading (km) ]]-Table1[[#This Row],[Initial Meter Reading (km) ]]</f>
        <v>0</v>
      </c>
      <c r="M5561" s="174">
        <f>IF(ISBLANK(Table1[[#This Row],[Fuel Used (in liters)]]),,Table1[[#This Row],[Distance Travelled (km)]]/Table1[[#This Row],[Fuel Used (in liters)]])</f>
        <v>0</v>
      </c>
    </row>
    <row r="5562" spans="2:13">
      <c r="B5562">
        <f>IF(ISBLANK(Table1[[#This Row],[Date]]), ,MONTH(Table1[[#This Row],[Date]]))</f>
        <v>0</v>
      </c>
      <c r="K5562" s="19">
        <f>Table1[[#This Row],[Final Meter Reading (km) ]]-Table1[[#This Row],[Initial Meter Reading (km) ]]</f>
        <v>0</v>
      </c>
      <c r="M5562" s="174">
        <f>IF(ISBLANK(Table1[[#This Row],[Fuel Used (in liters)]]),,Table1[[#This Row],[Distance Travelled (km)]]/Table1[[#This Row],[Fuel Used (in liters)]])</f>
        <v>0</v>
      </c>
    </row>
    <row r="5563" spans="2:13">
      <c r="B5563">
        <f>IF(ISBLANK(Table1[[#This Row],[Date]]), ,MONTH(Table1[[#This Row],[Date]]))</f>
        <v>0</v>
      </c>
      <c r="K5563" s="19">
        <f>Table1[[#This Row],[Final Meter Reading (km) ]]-Table1[[#This Row],[Initial Meter Reading (km) ]]</f>
        <v>0</v>
      </c>
      <c r="M5563" s="174">
        <f>IF(ISBLANK(Table1[[#This Row],[Fuel Used (in liters)]]),,Table1[[#This Row],[Distance Travelled (km)]]/Table1[[#This Row],[Fuel Used (in liters)]])</f>
        <v>0</v>
      </c>
    </row>
    <row r="5564" spans="2:13">
      <c r="B5564">
        <f>IF(ISBLANK(Table1[[#This Row],[Date]]), ,MONTH(Table1[[#This Row],[Date]]))</f>
        <v>0</v>
      </c>
      <c r="K5564" s="19">
        <f>Table1[[#This Row],[Final Meter Reading (km) ]]-Table1[[#This Row],[Initial Meter Reading (km) ]]</f>
        <v>0</v>
      </c>
      <c r="M5564" s="174">
        <f>IF(ISBLANK(Table1[[#This Row],[Fuel Used (in liters)]]),,Table1[[#This Row],[Distance Travelled (km)]]/Table1[[#This Row],[Fuel Used (in liters)]])</f>
        <v>0</v>
      </c>
    </row>
    <row r="5565" spans="2:13">
      <c r="B5565">
        <f>IF(ISBLANK(Table1[[#This Row],[Date]]), ,MONTH(Table1[[#This Row],[Date]]))</f>
        <v>0</v>
      </c>
      <c r="K5565" s="19">
        <f>Table1[[#This Row],[Final Meter Reading (km) ]]-Table1[[#This Row],[Initial Meter Reading (km) ]]</f>
        <v>0</v>
      </c>
      <c r="M5565" s="174">
        <f>IF(ISBLANK(Table1[[#This Row],[Fuel Used (in liters)]]),,Table1[[#This Row],[Distance Travelled (km)]]/Table1[[#This Row],[Fuel Used (in liters)]])</f>
        <v>0</v>
      </c>
    </row>
    <row r="5566" spans="2:13">
      <c r="B5566">
        <f>IF(ISBLANK(Table1[[#This Row],[Date]]), ,MONTH(Table1[[#This Row],[Date]]))</f>
        <v>0</v>
      </c>
      <c r="K5566" s="19">
        <f>Table1[[#This Row],[Final Meter Reading (km) ]]-Table1[[#This Row],[Initial Meter Reading (km) ]]</f>
        <v>0</v>
      </c>
      <c r="M5566" s="174">
        <f>IF(ISBLANK(Table1[[#This Row],[Fuel Used (in liters)]]),,Table1[[#This Row],[Distance Travelled (km)]]/Table1[[#This Row],[Fuel Used (in liters)]])</f>
        <v>0</v>
      </c>
    </row>
    <row r="5567" spans="2:13">
      <c r="B5567">
        <f>IF(ISBLANK(Table1[[#This Row],[Date]]), ,MONTH(Table1[[#This Row],[Date]]))</f>
        <v>0</v>
      </c>
      <c r="K5567" s="19">
        <f>Table1[[#This Row],[Final Meter Reading (km) ]]-Table1[[#This Row],[Initial Meter Reading (km) ]]</f>
        <v>0</v>
      </c>
      <c r="M5567" s="174">
        <f>IF(ISBLANK(Table1[[#This Row],[Fuel Used (in liters)]]),,Table1[[#This Row],[Distance Travelled (km)]]/Table1[[#This Row],[Fuel Used (in liters)]])</f>
        <v>0</v>
      </c>
    </row>
    <row r="5568" spans="2:13">
      <c r="B5568">
        <f>IF(ISBLANK(Table1[[#This Row],[Date]]), ,MONTH(Table1[[#This Row],[Date]]))</f>
        <v>0</v>
      </c>
      <c r="K5568" s="19">
        <f>Table1[[#This Row],[Final Meter Reading (km) ]]-Table1[[#This Row],[Initial Meter Reading (km) ]]</f>
        <v>0</v>
      </c>
      <c r="M5568" s="174">
        <f>IF(ISBLANK(Table1[[#This Row],[Fuel Used (in liters)]]),,Table1[[#This Row],[Distance Travelled (km)]]/Table1[[#This Row],[Fuel Used (in liters)]])</f>
        <v>0</v>
      </c>
    </row>
    <row r="5569" spans="2:13">
      <c r="B5569">
        <f>IF(ISBLANK(Table1[[#This Row],[Date]]), ,MONTH(Table1[[#This Row],[Date]]))</f>
        <v>0</v>
      </c>
      <c r="K5569" s="19">
        <f>Table1[[#This Row],[Final Meter Reading (km) ]]-Table1[[#This Row],[Initial Meter Reading (km) ]]</f>
        <v>0</v>
      </c>
      <c r="M5569" s="174">
        <f>IF(ISBLANK(Table1[[#This Row],[Fuel Used (in liters)]]),,Table1[[#This Row],[Distance Travelled (km)]]/Table1[[#This Row],[Fuel Used (in liters)]])</f>
        <v>0</v>
      </c>
    </row>
    <row r="5570" spans="2:13">
      <c r="B5570">
        <f>IF(ISBLANK(Table1[[#This Row],[Date]]), ,MONTH(Table1[[#This Row],[Date]]))</f>
        <v>0</v>
      </c>
      <c r="K5570" s="19">
        <f>Table1[[#This Row],[Final Meter Reading (km) ]]-Table1[[#This Row],[Initial Meter Reading (km) ]]</f>
        <v>0</v>
      </c>
      <c r="M5570" s="174">
        <f>IF(ISBLANK(Table1[[#This Row],[Fuel Used (in liters)]]),,Table1[[#This Row],[Distance Travelled (km)]]/Table1[[#This Row],[Fuel Used (in liters)]])</f>
        <v>0</v>
      </c>
    </row>
    <row r="5571" spans="2:13">
      <c r="B5571">
        <f>IF(ISBLANK(Table1[[#This Row],[Date]]), ,MONTH(Table1[[#This Row],[Date]]))</f>
        <v>0</v>
      </c>
      <c r="K5571" s="19">
        <f>Table1[[#This Row],[Final Meter Reading (km) ]]-Table1[[#This Row],[Initial Meter Reading (km) ]]</f>
        <v>0</v>
      </c>
      <c r="M5571" s="174">
        <f>IF(ISBLANK(Table1[[#This Row],[Fuel Used (in liters)]]),,Table1[[#This Row],[Distance Travelled (km)]]/Table1[[#This Row],[Fuel Used (in liters)]])</f>
        <v>0</v>
      </c>
    </row>
    <row r="5572" spans="2:13">
      <c r="B5572">
        <f>IF(ISBLANK(Table1[[#This Row],[Date]]), ,MONTH(Table1[[#This Row],[Date]]))</f>
        <v>0</v>
      </c>
      <c r="K5572" s="19">
        <f>Table1[[#This Row],[Final Meter Reading (km) ]]-Table1[[#This Row],[Initial Meter Reading (km) ]]</f>
        <v>0</v>
      </c>
      <c r="M5572" s="174">
        <f>IF(ISBLANK(Table1[[#This Row],[Fuel Used (in liters)]]),,Table1[[#This Row],[Distance Travelled (km)]]/Table1[[#This Row],[Fuel Used (in liters)]])</f>
        <v>0</v>
      </c>
    </row>
    <row r="5573" spans="2:13">
      <c r="B5573">
        <f>IF(ISBLANK(Table1[[#This Row],[Date]]), ,MONTH(Table1[[#This Row],[Date]]))</f>
        <v>0</v>
      </c>
      <c r="K5573" s="19">
        <f>Table1[[#This Row],[Final Meter Reading (km) ]]-Table1[[#This Row],[Initial Meter Reading (km) ]]</f>
        <v>0</v>
      </c>
      <c r="M5573" s="174">
        <f>IF(ISBLANK(Table1[[#This Row],[Fuel Used (in liters)]]),,Table1[[#This Row],[Distance Travelled (km)]]/Table1[[#This Row],[Fuel Used (in liters)]])</f>
        <v>0</v>
      </c>
    </row>
    <row r="5574" spans="2:13">
      <c r="B5574">
        <f>IF(ISBLANK(Table1[[#This Row],[Date]]), ,MONTH(Table1[[#This Row],[Date]]))</f>
        <v>0</v>
      </c>
      <c r="K5574" s="19">
        <f>Table1[[#This Row],[Final Meter Reading (km) ]]-Table1[[#This Row],[Initial Meter Reading (km) ]]</f>
        <v>0</v>
      </c>
      <c r="M5574" s="174">
        <f>IF(ISBLANK(Table1[[#This Row],[Fuel Used (in liters)]]),,Table1[[#This Row],[Distance Travelled (km)]]/Table1[[#This Row],[Fuel Used (in liters)]])</f>
        <v>0</v>
      </c>
    </row>
    <row r="5575" spans="2:13">
      <c r="B5575">
        <f>IF(ISBLANK(Table1[[#This Row],[Date]]), ,MONTH(Table1[[#This Row],[Date]]))</f>
        <v>0</v>
      </c>
      <c r="K5575" s="19">
        <f>Table1[[#This Row],[Final Meter Reading (km) ]]-Table1[[#This Row],[Initial Meter Reading (km) ]]</f>
        <v>0</v>
      </c>
      <c r="M5575" s="174">
        <f>IF(ISBLANK(Table1[[#This Row],[Fuel Used (in liters)]]),,Table1[[#This Row],[Distance Travelled (km)]]/Table1[[#This Row],[Fuel Used (in liters)]])</f>
        <v>0</v>
      </c>
    </row>
    <row r="5576" spans="2:13">
      <c r="B5576">
        <f>IF(ISBLANK(Table1[[#This Row],[Date]]), ,MONTH(Table1[[#This Row],[Date]]))</f>
        <v>0</v>
      </c>
      <c r="K5576" s="19">
        <f>Table1[[#This Row],[Final Meter Reading (km) ]]-Table1[[#This Row],[Initial Meter Reading (km) ]]</f>
        <v>0</v>
      </c>
      <c r="M5576" s="174">
        <f>IF(ISBLANK(Table1[[#This Row],[Fuel Used (in liters)]]),,Table1[[#This Row],[Distance Travelled (km)]]/Table1[[#This Row],[Fuel Used (in liters)]])</f>
        <v>0</v>
      </c>
    </row>
    <row r="5577" spans="2:13">
      <c r="B5577">
        <f>IF(ISBLANK(Table1[[#This Row],[Date]]), ,MONTH(Table1[[#This Row],[Date]]))</f>
        <v>0</v>
      </c>
      <c r="K5577" s="19">
        <f>Table1[[#This Row],[Final Meter Reading (km) ]]-Table1[[#This Row],[Initial Meter Reading (km) ]]</f>
        <v>0</v>
      </c>
      <c r="M5577" s="174">
        <f>IF(ISBLANK(Table1[[#This Row],[Fuel Used (in liters)]]),,Table1[[#This Row],[Distance Travelled (km)]]/Table1[[#This Row],[Fuel Used (in liters)]])</f>
        <v>0</v>
      </c>
    </row>
    <row r="5578" spans="2:13">
      <c r="B5578">
        <f>IF(ISBLANK(Table1[[#This Row],[Date]]), ,MONTH(Table1[[#This Row],[Date]]))</f>
        <v>0</v>
      </c>
      <c r="K5578" s="19">
        <f>Table1[[#This Row],[Final Meter Reading (km) ]]-Table1[[#This Row],[Initial Meter Reading (km) ]]</f>
        <v>0</v>
      </c>
      <c r="M5578" s="174">
        <f>IF(ISBLANK(Table1[[#This Row],[Fuel Used (in liters)]]),,Table1[[#This Row],[Distance Travelled (km)]]/Table1[[#This Row],[Fuel Used (in liters)]])</f>
        <v>0</v>
      </c>
    </row>
    <row r="5579" spans="2:13">
      <c r="B5579">
        <f>IF(ISBLANK(Table1[[#This Row],[Date]]), ,MONTH(Table1[[#This Row],[Date]]))</f>
        <v>0</v>
      </c>
      <c r="K5579" s="19">
        <f>Table1[[#This Row],[Final Meter Reading (km) ]]-Table1[[#This Row],[Initial Meter Reading (km) ]]</f>
        <v>0</v>
      </c>
      <c r="M5579" s="174">
        <f>IF(ISBLANK(Table1[[#This Row],[Fuel Used (in liters)]]),,Table1[[#This Row],[Distance Travelled (km)]]/Table1[[#This Row],[Fuel Used (in liters)]])</f>
        <v>0</v>
      </c>
    </row>
    <row r="5580" spans="2:13">
      <c r="B5580">
        <f>IF(ISBLANK(Table1[[#This Row],[Date]]), ,MONTH(Table1[[#This Row],[Date]]))</f>
        <v>0</v>
      </c>
      <c r="K5580" s="19">
        <f>Table1[[#This Row],[Final Meter Reading (km) ]]-Table1[[#This Row],[Initial Meter Reading (km) ]]</f>
        <v>0</v>
      </c>
      <c r="M5580" s="174">
        <f>IF(ISBLANK(Table1[[#This Row],[Fuel Used (in liters)]]),,Table1[[#This Row],[Distance Travelled (km)]]/Table1[[#This Row],[Fuel Used (in liters)]])</f>
        <v>0</v>
      </c>
    </row>
    <row r="5581" spans="2:13">
      <c r="B5581">
        <f>IF(ISBLANK(Table1[[#This Row],[Date]]), ,MONTH(Table1[[#This Row],[Date]]))</f>
        <v>0</v>
      </c>
      <c r="K5581" s="19">
        <f>Table1[[#This Row],[Final Meter Reading (km) ]]-Table1[[#This Row],[Initial Meter Reading (km) ]]</f>
        <v>0</v>
      </c>
      <c r="M5581" s="174">
        <f>IF(ISBLANK(Table1[[#This Row],[Fuel Used (in liters)]]),,Table1[[#This Row],[Distance Travelled (km)]]/Table1[[#This Row],[Fuel Used (in liters)]])</f>
        <v>0</v>
      </c>
    </row>
    <row r="5582" spans="2:13">
      <c r="B5582">
        <f>IF(ISBLANK(Table1[[#This Row],[Date]]), ,MONTH(Table1[[#This Row],[Date]]))</f>
        <v>0</v>
      </c>
      <c r="K5582" s="19">
        <f>Table1[[#This Row],[Final Meter Reading (km) ]]-Table1[[#This Row],[Initial Meter Reading (km) ]]</f>
        <v>0</v>
      </c>
      <c r="M5582" s="174">
        <f>IF(ISBLANK(Table1[[#This Row],[Fuel Used (in liters)]]),,Table1[[#This Row],[Distance Travelled (km)]]/Table1[[#This Row],[Fuel Used (in liters)]])</f>
        <v>0</v>
      </c>
    </row>
    <row r="5583" spans="2:13">
      <c r="B5583">
        <f>IF(ISBLANK(Table1[[#This Row],[Date]]), ,MONTH(Table1[[#This Row],[Date]]))</f>
        <v>0</v>
      </c>
      <c r="K5583" s="19">
        <f>Table1[[#This Row],[Final Meter Reading (km) ]]-Table1[[#This Row],[Initial Meter Reading (km) ]]</f>
        <v>0</v>
      </c>
      <c r="M5583" s="174">
        <f>IF(ISBLANK(Table1[[#This Row],[Fuel Used (in liters)]]),,Table1[[#This Row],[Distance Travelled (km)]]/Table1[[#This Row],[Fuel Used (in liters)]])</f>
        <v>0</v>
      </c>
    </row>
    <row r="5584" spans="2:13">
      <c r="B5584">
        <f>IF(ISBLANK(Table1[[#This Row],[Date]]), ,MONTH(Table1[[#This Row],[Date]]))</f>
        <v>0</v>
      </c>
      <c r="K5584" s="19">
        <f>Table1[[#This Row],[Final Meter Reading (km) ]]-Table1[[#This Row],[Initial Meter Reading (km) ]]</f>
        <v>0</v>
      </c>
      <c r="M5584" s="174">
        <f>IF(ISBLANK(Table1[[#This Row],[Fuel Used (in liters)]]),,Table1[[#This Row],[Distance Travelled (km)]]/Table1[[#This Row],[Fuel Used (in liters)]])</f>
        <v>0</v>
      </c>
    </row>
    <row r="5585" spans="2:13">
      <c r="B5585">
        <f>IF(ISBLANK(Table1[[#This Row],[Date]]), ,MONTH(Table1[[#This Row],[Date]]))</f>
        <v>0</v>
      </c>
      <c r="K5585" s="19">
        <f>Table1[[#This Row],[Final Meter Reading (km) ]]-Table1[[#This Row],[Initial Meter Reading (km) ]]</f>
        <v>0</v>
      </c>
      <c r="M5585" s="174">
        <f>IF(ISBLANK(Table1[[#This Row],[Fuel Used (in liters)]]),,Table1[[#This Row],[Distance Travelled (km)]]/Table1[[#This Row],[Fuel Used (in liters)]])</f>
        <v>0</v>
      </c>
    </row>
    <row r="5586" spans="2:13">
      <c r="B5586">
        <f>IF(ISBLANK(Table1[[#This Row],[Date]]), ,MONTH(Table1[[#This Row],[Date]]))</f>
        <v>0</v>
      </c>
      <c r="K5586" s="19">
        <f>Table1[[#This Row],[Final Meter Reading (km) ]]-Table1[[#This Row],[Initial Meter Reading (km) ]]</f>
        <v>0</v>
      </c>
      <c r="M5586" s="174">
        <f>IF(ISBLANK(Table1[[#This Row],[Fuel Used (in liters)]]),,Table1[[#This Row],[Distance Travelled (km)]]/Table1[[#This Row],[Fuel Used (in liters)]])</f>
        <v>0</v>
      </c>
    </row>
    <row r="5587" spans="2:13">
      <c r="B5587">
        <f>IF(ISBLANK(Table1[[#This Row],[Date]]), ,MONTH(Table1[[#This Row],[Date]]))</f>
        <v>0</v>
      </c>
      <c r="K5587" s="19">
        <f>Table1[[#This Row],[Final Meter Reading (km) ]]-Table1[[#This Row],[Initial Meter Reading (km) ]]</f>
        <v>0</v>
      </c>
      <c r="M5587" s="174">
        <f>IF(ISBLANK(Table1[[#This Row],[Fuel Used (in liters)]]),,Table1[[#This Row],[Distance Travelled (km)]]/Table1[[#This Row],[Fuel Used (in liters)]])</f>
        <v>0</v>
      </c>
    </row>
    <row r="5588" spans="2:13">
      <c r="B5588">
        <f>IF(ISBLANK(Table1[[#This Row],[Date]]), ,MONTH(Table1[[#This Row],[Date]]))</f>
        <v>0</v>
      </c>
      <c r="K5588" s="19">
        <f>Table1[[#This Row],[Final Meter Reading (km) ]]-Table1[[#This Row],[Initial Meter Reading (km) ]]</f>
        <v>0</v>
      </c>
      <c r="M5588" s="174">
        <f>IF(ISBLANK(Table1[[#This Row],[Fuel Used (in liters)]]),,Table1[[#This Row],[Distance Travelled (km)]]/Table1[[#This Row],[Fuel Used (in liters)]])</f>
        <v>0</v>
      </c>
    </row>
    <row r="5589" spans="2:13">
      <c r="B5589">
        <f>IF(ISBLANK(Table1[[#This Row],[Date]]), ,MONTH(Table1[[#This Row],[Date]]))</f>
        <v>0</v>
      </c>
      <c r="K5589" s="19">
        <f>Table1[[#This Row],[Final Meter Reading (km) ]]-Table1[[#This Row],[Initial Meter Reading (km) ]]</f>
        <v>0</v>
      </c>
      <c r="M5589" s="174">
        <f>IF(ISBLANK(Table1[[#This Row],[Fuel Used (in liters)]]),,Table1[[#This Row],[Distance Travelled (km)]]/Table1[[#This Row],[Fuel Used (in liters)]])</f>
        <v>0</v>
      </c>
    </row>
    <row r="5590" spans="2:13">
      <c r="B5590">
        <f>IF(ISBLANK(Table1[[#This Row],[Date]]), ,MONTH(Table1[[#This Row],[Date]]))</f>
        <v>0</v>
      </c>
      <c r="K5590" s="19">
        <f>Table1[[#This Row],[Final Meter Reading (km) ]]-Table1[[#This Row],[Initial Meter Reading (km) ]]</f>
        <v>0</v>
      </c>
      <c r="M5590" s="174">
        <f>IF(ISBLANK(Table1[[#This Row],[Fuel Used (in liters)]]),,Table1[[#This Row],[Distance Travelled (km)]]/Table1[[#This Row],[Fuel Used (in liters)]])</f>
        <v>0</v>
      </c>
    </row>
    <row r="5591" spans="2:13">
      <c r="B5591">
        <f>IF(ISBLANK(Table1[[#This Row],[Date]]), ,MONTH(Table1[[#This Row],[Date]]))</f>
        <v>0</v>
      </c>
      <c r="K5591" s="19">
        <f>Table1[[#This Row],[Final Meter Reading (km) ]]-Table1[[#This Row],[Initial Meter Reading (km) ]]</f>
        <v>0</v>
      </c>
      <c r="M5591" s="174">
        <f>IF(ISBLANK(Table1[[#This Row],[Fuel Used (in liters)]]),,Table1[[#This Row],[Distance Travelled (km)]]/Table1[[#This Row],[Fuel Used (in liters)]])</f>
        <v>0</v>
      </c>
    </row>
    <row r="5592" spans="2:13">
      <c r="B5592">
        <f>IF(ISBLANK(Table1[[#This Row],[Date]]), ,MONTH(Table1[[#This Row],[Date]]))</f>
        <v>0</v>
      </c>
      <c r="K5592" s="19">
        <f>Table1[[#This Row],[Final Meter Reading (km) ]]-Table1[[#This Row],[Initial Meter Reading (km) ]]</f>
        <v>0</v>
      </c>
      <c r="M5592" s="174">
        <f>IF(ISBLANK(Table1[[#This Row],[Fuel Used (in liters)]]),,Table1[[#This Row],[Distance Travelled (km)]]/Table1[[#This Row],[Fuel Used (in liters)]])</f>
        <v>0</v>
      </c>
    </row>
    <row r="5593" spans="2:13">
      <c r="B5593">
        <f>IF(ISBLANK(Table1[[#This Row],[Date]]), ,MONTH(Table1[[#This Row],[Date]]))</f>
        <v>0</v>
      </c>
      <c r="K5593" s="19">
        <f>Table1[[#This Row],[Final Meter Reading (km) ]]-Table1[[#This Row],[Initial Meter Reading (km) ]]</f>
        <v>0</v>
      </c>
      <c r="M5593" s="174">
        <f>IF(ISBLANK(Table1[[#This Row],[Fuel Used (in liters)]]),,Table1[[#This Row],[Distance Travelled (km)]]/Table1[[#This Row],[Fuel Used (in liters)]])</f>
        <v>0</v>
      </c>
    </row>
    <row r="5594" spans="2:13">
      <c r="B5594">
        <f>IF(ISBLANK(Table1[[#This Row],[Date]]), ,MONTH(Table1[[#This Row],[Date]]))</f>
        <v>0</v>
      </c>
      <c r="K5594" s="19">
        <f>Table1[[#This Row],[Final Meter Reading (km) ]]-Table1[[#This Row],[Initial Meter Reading (km) ]]</f>
        <v>0</v>
      </c>
      <c r="M5594" s="174">
        <f>IF(ISBLANK(Table1[[#This Row],[Fuel Used (in liters)]]),,Table1[[#This Row],[Distance Travelled (km)]]/Table1[[#This Row],[Fuel Used (in liters)]])</f>
        <v>0</v>
      </c>
    </row>
    <row r="5595" spans="2:13">
      <c r="B5595">
        <f>IF(ISBLANK(Table1[[#This Row],[Date]]), ,MONTH(Table1[[#This Row],[Date]]))</f>
        <v>0</v>
      </c>
      <c r="K5595" s="19">
        <f>Table1[[#This Row],[Final Meter Reading (km) ]]-Table1[[#This Row],[Initial Meter Reading (km) ]]</f>
        <v>0</v>
      </c>
      <c r="M5595" s="174">
        <f>IF(ISBLANK(Table1[[#This Row],[Fuel Used (in liters)]]),,Table1[[#This Row],[Distance Travelled (km)]]/Table1[[#This Row],[Fuel Used (in liters)]])</f>
        <v>0</v>
      </c>
    </row>
    <row r="5596" spans="2:13">
      <c r="B5596">
        <f>IF(ISBLANK(Table1[[#This Row],[Date]]), ,MONTH(Table1[[#This Row],[Date]]))</f>
        <v>0</v>
      </c>
      <c r="K5596" s="19">
        <f>Table1[[#This Row],[Final Meter Reading (km) ]]-Table1[[#This Row],[Initial Meter Reading (km) ]]</f>
        <v>0</v>
      </c>
      <c r="M5596" s="174">
        <f>IF(ISBLANK(Table1[[#This Row],[Fuel Used (in liters)]]),,Table1[[#This Row],[Distance Travelled (km)]]/Table1[[#This Row],[Fuel Used (in liters)]])</f>
        <v>0</v>
      </c>
    </row>
    <row r="5597" spans="2:13">
      <c r="B5597">
        <f>IF(ISBLANK(Table1[[#This Row],[Date]]), ,MONTH(Table1[[#This Row],[Date]]))</f>
        <v>0</v>
      </c>
      <c r="K5597" s="19">
        <f>Table1[[#This Row],[Final Meter Reading (km) ]]-Table1[[#This Row],[Initial Meter Reading (km) ]]</f>
        <v>0</v>
      </c>
      <c r="M5597" s="174">
        <f>IF(ISBLANK(Table1[[#This Row],[Fuel Used (in liters)]]),,Table1[[#This Row],[Distance Travelled (km)]]/Table1[[#This Row],[Fuel Used (in liters)]])</f>
        <v>0</v>
      </c>
    </row>
    <row r="5598" spans="2:13">
      <c r="B5598">
        <f>IF(ISBLANK(Table1[[#This Row],[Date]]), ,MONTH(Table1[[#This Row],[Date]]))</f>
        <v>0</v>
      </c>
      <c r="K5598" s="19">
        <f>Table1[[#This Row],[Final Meter Reading (km) ]]-Table1[[#This Row],[Initial Meter Reading (km) ]]</f>
        <v>0</v>
      </c>
      <c r="M5598" s="174">
        <f>IF(ISBLANK(Table1[[#This Row],[Fuel Used (in liters)]]),,Table1[[#This Row],[Distance Travelled (km)]]/Table1[[#This Row],[Fuel Used (in liters)]])</f>
        <v>0</v>
      </c>
    </row>
    <row r="5599" spans="2:13">
      <c r="B5599">
        <f>IF(ISBLANK(Table1[[#This Row],[Date]]), ,MONTH(Table1[[#This Row],[Date]]))</f>
        <v>0</v>
      </c>
      <c r="K5599" s="19">
        <f>Table1[[#This Row],[Final Meter Reading (km) ]]-Table1[[#This Row],[Initial Meter Reading (km) ]]</f>
        <v>0</v>
      </c>
      <c r="M5599" s="174">
        <f>IF(ISBLANK(Table1[[#This Row],[Fuel Used (in liters)]]),,Table1[[#This Row],[Distance Travelled (km)]]/Table1[[#This Row],[Fuel Used (in liters)]])</f>
        <v>0</v>
      </c>
    </row>
    <row r="5600" spans="2:13">
      <c r="B5600">
        <f>IF(ISBLANK(Table1[[#This Row],[Date]]), ,MONTH(Table1[[#This Row],[Date]]))</f>
        <v>0</v>
      </c>
      <c r="K5600" s="19">
        <f>Table1[[#This Row],[Final Meter Reading (km) ]]-Table1[[#This Row],[Initial Meter Reading (km) ]]</f>
        <v>0</v>
      </c>
      <c r="M5600" s="174">
        <f>IF(ISBLANK(Table1[[#This Row],[Fuel Used (in liters)]]),,Table1[[#This Row],[Distance Travelled (km)]]/Table1[[#This Row],[Fuel Used (in liters)]])</f>
        <v>0</v>
      </c>
    </row>
    <row r="5601" spans="2:13">
      <c r="B5601">
        <f>IF(ISBLANK(Table1[[#This Row],[Date]]), ,MONTH(Table1[[#This Row],[Date]]))</f>
        <v>0</v>
      </c>
      <c r="K5601" s="19">
        <f>Table1[[#This Row],[Final Meter Reading (km) ]]-Table1[[#This Row],[Initial Meter Reading (km) ]]</f>
        <v>0</v>
      </c>
      <c r="M5601" s="174">
        <f>IF(ISBLANK(Table1[[#This Row],[Fuel Used (in liters)]]),,Table1[[#This Row],[Distance Travelled (km)]]/Table1[[#This Row],[Fuel Used (in liters)]])</f>
        <v>0</v>
      </c>
    </row>
    <row r="5602" spans="2:13">
      <c r="B5602">
        <f>IF(ISBLANK(Table1[[#This Row],[Date]]), ,MONTH(Table1[[#This Row],[Date]]))</f>
        <v>0</v>
      </c>
      <c r="K5602" s="19">
        <f>Table1[[#This Row],[Final Meter Reading (km) ]]-Table1[[#This Row],[Initial Meter Reading (km) ]]</f>
        <v>0</v>
      </c>
      <c r="M5602" s="174">
        <f>IF(ISBLANK(Table1[[#This Row],[Fuel Used (in liters)]]),,Table1[[#This Row],[Distance Travelled (km)]]/Table1[[#This Row],[Fuel Used (in liters)]])</f>
        <v>0</v>
      </c>
    </row>
    <row r="5603" spans="2:13">
      <c r="B5603">
        <f>IF(ISBLANK(Table1[[#This Row],[Date]]), ,MONTH(Table1[[#This Row],[Date]]))</f>
        <v>0</v>
      </c>
      <c r="K5603" s="19">
        <f>Table1[[#This Row],[Final Meter Reading (km) ]]-Table1[[#This Row],[Initial Meter Reading (km) ]]</f>
        <v>0</v>
      </c>
      <c r="M5603" s="174">
        <f>IF(ISBLANK(Table1[[#This Row],[Fuel Used (in liters)]]),,Table1[[#This Row],[Distance Travelled (km)]]/Table1[[#This Row],[Fuel Used (in liters)]])</f>
        <v>0</v>
      </c>
    </row>
    <row r="5604" spans="2:13">
      <c r="B5604">
        <f>IF(ISBLANK(Table1[[#This Row],[Date]]), ,MONTH(Table1[[#This Row],[Date]]))</f>
        <v>0</v>
      </c>
      <c r="K5604" s="19">
        <f>Table1[[#This Row],[Final Meter Reading (km) ]]-Table1[[#This Row],[Initial Meter Reading (km) ]]</f>
        <v>0</v>
      </c>
      <c r="M5604" s="174">
        <f>IF(ISBLANK(Table1[[#This Row],[Fuel Used (in liters)]]),,Table1[[#This Row],[Distance Travelled (km)]]/Table1[[#This Row],[Fuel Used (in liters)]])</f>
        <v>0</v>
      </c>
    </row>
    <row r="5605" spans="2:13">
      <c r="B5605">
        <f>IF(ISBLANK(Table1[[#This Row],[Date]]), ,MONTH(Table1[[#This Row],[Date]]))</f>
        <v>0</v>
      </c>
      <c r="K5605" s="19">
        <f>Table1[[#This Row],[Final Meter Reading (km) ]]-Table1[[#This Row],[Initial Meter Reading (km) ]]</f>
        <v>0</v>
      </c>
      <c r="M5605" s="174">
        <f>IF(ISBLANK(Table1[[#This Row],[Fuel Used (in liters)]]),,Table1[[#This Row],[Distance Travelled (km)]]/Table1[[#This Row],[Fuel Used (in liters)]])</f>
        <v>0</v>
      </c>
    </row>
    <row r="5606" spans="2:13">
      <c r="B5606">
        <f>IF(ISBLANK(Table1[[#This Row],[Date]]), ,MONTH(Table1[[#This Row],[Date]]))</f>
        <v>0</v>
      </c>
      <c r="K5606" s="19">
        <f>Table1[[#This Row],[Final Meter Reading (km) ]]-Table1[[#This Row],[Initial Meter Reading (km) ]]</f>
        <v>0</v>
      </c>
      <c r="M5606" s="174">
        <f>IF(ISBLANK(Table1[[#This Row],[Fuel Used (in liters)]]),,Table1[[#This Row],[Distance Travelled (km)]]/Table1[[#This Row],[Fuel Used (in liters)]])</f>
        <v>0</v>
      </c>
    </row>
    <row r="5607" spans="2:13">
      <c r="B5607">
        <f>IF(ISBLANK(Table1[[#This Row],[Date]]), ,MONTH(Table1[[#This Row],[Date]]))</f>
        <v>0</v>
      </c>
      <c r="K5607" s="19">
        <f>Table1[[#This Row],[Final Meter Reading (km) ]]-Table1[[#This Row],[Initial Meter Reading (km) ]]</f>
        <v>0</v>
      </c>
      <c r="M5607" s="174">
        <f>IF(ISBLANK(Table1[[#This Row],[Fuel Used (in liters)]]),,Table1[[#This Row],[Distance Travelled (km)]]/Table1[[#This Row],[Fuel Used (in liters)]])</f>
        <v>0</v>
      </c>
    </row>
    <row r="5608" spans="2:13">
      <c r="B5608">
        <f>IF(ISBLANK(Table1[[#This Row],[Date]]), ,MONTH(Table1[[#This Row],[Date]]))</f>
        <v>0</v>
      </c>
      <c r="K5608" s="19">
        <f>Table1[[#This Row],[Final Meter Reading (km) ]]-Table1[[#This Row],[Initial Meter Reading (km) ]]</f>
        <v>0</v>
      </c>
      <c r="M5608" s="174">
        <f>IF(ISBLANK(Table1[[#This Row],[Fuel Used (in liters)]]),,Table1[[#This Row],[Distance Travelled (km)]]/Table1[[#This Row],[Fuel Used (in liters)]])</f>
        <v>0</v>
      </c>
    </row>
    <row r="5609" spans="2:13">
      <c r="B5609">
        <f>IF(ISBLANK(Table1[[#This Row],[Date]]), ,MONTH(Table1[[#This Row],[Date]]))</f>
        <v>0</v>
      </c>
      <c r="K5609" s="19">
        <f>Table1[[#This Row],[Final Meter Reading (km) ]]-Table1[[#This Row],[Initial Meter Reading (km) ]]</f>
        <v>0</v>
      </c>
      <c r="M5609" s="174">
        <f>IF(ISBLANK(Table1[[#This Row],[Fuel Used (in liters)]]),,Table1[[#This Row],[Distance Travelled (km)]]/Table1[[#This Row],[Fuel Used (in liters)]])</f>
        <v>0</v>
      </c>
    </row>
    <row r="5610" spans="2:13">
      <c r="B5610">
        <f>IF(ISBLANK(Table1[[#This Row],[Date]]), ,MONTH(Table1[[#This Row],[Date]]))</f>
        <v>0</v>
      </c>
      <c r="K5610" s="19">
        <f>Table1[[#This Row],[Final Meter Reading (km) ]]-Table1[[#This Row],[Initial Meter Reading (km) ]]</f>
        <v>0</v>
      </c>
      <c r="M5610" s="174">
        <f>IF(ISBLANK(Table1[[#This Row],[Fuel Used (in liters)]]),,Table1[[#This Row],[Distance Travelled (km)]]/Table1[[#This Row],[Fuel Used (in liters)]])</f>
        <v>0</v>
      </c>
    </row>
    <row r="5611" spans="2:13">
      <c r="B5611">
        <f>IF(ISBLANK(Table1[[#This Row],[Date]]), ,MONTH(Table1[[#This Row],[Date]]))</f>
        <v>0</v>
      </c>
      <c r="K5611" s="19">
        <f>Table1[[#This Row],[Final Meter Reading (km) ]]-Table1[[#This Row],[Initial Meter Reading (km) ]]</f>
        <v>0</v>
      </c>
      <c r="M5611" s="174">
        <f>IF(ISBLANK(Table1[[#This Row],[Fuel Used (in liters)]]),,Table1[[#This Row],[Distance Travelled (km)]]/Table1[[#This Row],[Fuel Used (in liters)]])</f>
        <v>0</v>
      </c>
    </row>
    <row r="5612" spans="2:13">
      <c r="B5612">
        <f>IF(ISBLANK(Table1[[#This Row],[Date]]), ,MONTH(Table1[[#This Row],[Date]]))</f>
        <v>0</v>
      </c>
      <c r="K5612" s="19">
        <f>Table1[[#This Row],[Final Meter Reading (km) ]]-Table1[[#This Row],[Initial Meter Reading (km) ]]</f>
        <v>0</v>
      </c>
      <c r="M5612" s="174">
        <f>IF(ISBLANK(Table1[[#This Row],[Fuel Used (in liters)]]),,Table1[[#This Row],[Distance Travelled (km)]]/Table1[[#This Row],[Fuel Used (in liters)]])</f>
        <v>0</v>
      </c>
    </row>
    <row r="5613" spans="2:13">
      <c r="B5613">
        <f>IF(ISBLANK(Table1[[#This Row],[Date]]), ,MONTH(Table1[[#This Row],[Date]]))</f>
        <v>0</v>
      </c>
      <c r="K5613" s="19">
        <f>Table1[[#This Row],[Final Meter Reading (km) ]]-Table1[[#This Row],[Initial Meter Reading (km) ]]</f>
        <v>0</v>
      </c>
      <c r="M5613" s="174">
        <f>IF(ISBLANK(Table1[[#This Row],[Fuel Used (in liters)]]),,Table1[[#This Row],[Distance Travelled (km)]]/Table1[[#This Row],[Fuel Used (in liters)]])</f>
        <v>0</v>
      </c>
    </row>
    <row r="5614" spans="2:13">
      <c r="B5614">
        <f>IF(ISBLANK(Table1[[#This Row],[Date]]), ,MONTH(Table1[[#This Row],[Date]]))</f>
        <v>0</v>
      </c>
      <c r="K5614" s="19">
        <f>Table1[[#This Row],[Final Meter Reading (km) ]]-Table1[[#This Row],[Initial Meter Reading (km) ]]</f>
        <v>0</v>
      </c>
      <c r="M5614" s="174">
        <f>IF(ISBLANK(Table1[[#This Row],[Fuel Used (in liters)]]),,Table1[[#This Row],[Distance Travelled (km)]]/Table1[[#This Row],[Fuel Used (in liters)]])</f>
        <v>0</v>
      </c>
    </row>
    <row r="5615" spans="2:13">
      <c r="B5615">
        <f>IF(ISBLANK(Table1[[#This Row],[Date]]), ,MONTH(Table1[[#This Row],[Date]]))</f>
        <v>0</v>
      </c>
      <c r="K5615" s="19">
        <f>Table1[[#This Row],[Final Meter Reading (km) ]]-Table1[[#This Row],[Initial Meter Reading (km) ]]</f>
        <v>0</v>
      </c>
      <c r="M5615" s="174">
        <f>IF(ISBLANK(Table1[[#This Row],[Fuel Used (in liters)]]),,Table1[[#This Row],[Distance Travelled (km)]]/Table1[[#This Row],[Fuel Used (in liters)]])</f>
        <v>0</v>
      </c>
    </row>
    <row r="5616" spans="2:13">
      <c r="B5616">
        <f>IF(ISBLANK(Table1[[#This Row],[Date]]), ,MONTH(Table1[[#This Row],[Date]]))</f>
        <v>0</v>
      </c>
      <c r="K5616" s="19">
        <f>Table1[[#This Row],[Final Meter Reading (km) ]]-Table1[[#This Row],[Initial Meter Reading (km) ]]</f>
        <v>0</v>
      </c>
      <c r="M5616" s="174">
        <f>IF(ISBLANK(Table1[[#This Row],[Fuel Used (in liters)]]),,Table1[[#This Row],[Distance Travelled (km)]]/Table1[[#This Row],[Fuel Used (in liters)]])</f>
        <v>0</v>
      </c>
    </row>
    <row r="5617" spans="2:13">
      <c r="B5617">
        <f>IF(ISBLANK(Table1[[#This Row],[Date]]), ,MONTH(Table1[[#This Row],[Date]]))</f>
        <v>0</v>
      </c>
      <c r="K5617" s="19">
        <f>Table1[[#This Row],[Final Meter Reading (km) ]]-Table1[[#This Row],[Initial Meter Reading (km) ]]</f>
        <v>0</v>
      </c>
      <c r="M5617" s="174">
        <f>IF(ISBLANK(Table1[[#This Row],[Fuel Used (in liters)]]),,Table1[[#This Row],[Distance Travelled (km)]]/Table1[[#This Row],[Fuel Used (in liters)]])</f>
        <v>0</v>
      </c>
    </row>
    <row r="5618" spans="2:13">
      <c r="B5618">
        <f>IF(ISBLANK(Table1[[#This Row],[Date]]), ,MONTH(Table1[[#This Row],[Date]]))</f>
        <v>0</v>
      </c>
      <c r="K5618" s="19">
        <f>Table1[[#This Row],[Final Meter Reading (km) ]]-Table1[[#This Row],[Initial Meter Reading (km) ]]</f>
        <v>0</v>
      </c>
      <c r="M5618" s="174">
        <f>IF(ISBLANK(Table1[[#This Row],[Fuel Used (in liters)]]),,Table1[[#This Row],[Distance Travelled (km)]]/Table1[[#This Row],[Fuel Used (in liters)]])</f>
        <v>0</v>
      </c>
    </row>
    <row r="5619" spans="2:13">
      <c r="B5619">
        <f>IF(ISBLANK(Table1[[#This Row],[Date]]), ,MONTH(Table1[[#This Row],[Date]]))</f>
        <v>0</v>
      </c>
      <c r="K5619" s="19">
        <f>Table1[[#This Row],[Final Meter Reading (km) ]]-Table1[[#This Row],[Initial Meter Reading (km) ]]</f>
        <v>0</v>
      </c>
      <c r="M5619" s="174">
        <f>IF(ISBLANK(Table1[[#This Row],[Fuel Used (in liters)]]),,Table1[[#This Row],[Distance Travelled (km)]]/Table1[[#This Row],[Fuel Used (in liters)]])</f>
        <v>0</v>
      </c>
    </row>
    <row r="5620" spans="2:13">
      <c r="B5620">
        <f>IF(ISBLANK(Table1[[#This Row],[Date]]), ,MONTH(Table1[[#This Row],[Date]]))</f>
        <v>0</v>
      </c>
      <c r="K5620" s="19">
        <f>Table1[[#This Row],[Final Meter Reading (km) ]]-Table1[[#This Row],[Initial Meter Reading (km) ]]</f>
        <v>0</v>
      </c>
      <c r="M5620" s="174">
        <f>IF(ISBLANK(Table1[[#This Row],[Fuel Used (in liters)]]),,Table1[[#This Row],[Distance Travelled (km)]]/Table1[[#This Row],[Fuel Used (in liters)]])</f>
        <v>0</v>
      </c>
    </row>
    <row r="5621" spans="2:13">
      <c r="B5621">
        <f>IF(ISBLANK(Table1[[#This Row],[Date]]), ,MONTH(Table1[[#This Row],[Date]]))</f>
        <v>0</v>
      </c>
      <c r="K5621" s="19">
        <f>Table1[[#This Row],[Final Meter Reading (km) ]]-Table1[[#This Row],[Initial Meter Reading (km) ]]</f>
        <v>0</v>
      </c>
      <c r="M5621" s="174">
        <f>IF(ISBLANK(Table1[[#This Row],[Fuel Used (in liters)]]),,Table1[[#This Row],[Distance Travelled (km)]]/Table1[[#This Row],[Fuel Used (in liters)]])</f>
        <v>0</v>
      </c>
    </row>
    <row r="5622" spans="2:13">
      <c r="B5622">
        <f>IF(ISBLANK(Table1[[#This Row],[Date]]), ,MONTH(Table1[[#This Row],[Date]]))</f>
        <v>0</v>
      </c>
      <c r="K5622" s="19">
        <f>Table1[[#This Row],[Final Meter Reading (km) ]]-Table1[[#This Row],[Initial Meter Reading (km) ]]</f>
        <v>0</v>
      </c>
      <c r="M5622" s="174">
        <f>IF(ISBLANK(Table1[[#This Row],[Fuel Used (in liters)]]),,Table1[[#This Row],[Distance Travelled (km)]]/Table1[[#This Row],[Fuel Used (in liters)]])</f>
        <v>0</v>
      </c>
    </row>
    <row r="5623" spans="2:13">
      <c r="B5623">
        <f>IF(ISBLANK(Table1[[#This Row],[Date]]), ,MONTH(Table1[[#This Row],[Date]]))</f>
        <v>0</v>
      </c>
      <c r="K5623" s="19">
        <f>Table1[[#This Row],[Final Meter Reading (km) ]]-Table1[[#This Row],[Initial Meter Reading (km) ]]</f>
        <v>0</v>
      </c>
      <c r="M5623" s="174">
        <f>IF(ISBLANK(Table1[[#This Row],[Fuel Used (in liters)]]),,Table1[[#This Row],[Distance Travelled (km)]]/Table1[[#This Row],[Fuel Used (in liters)]])</f>
        <v>0</v>
      </c>
    </row>
    <row r="5624" spans="2:13">
      <c r="B5624">
        <f>IF(ISBLANK(Table1[[#This Row],[Date]]), ,MONTH(Table1[[#This Row],[Date]]))</f>
        <v>0</v>
      </c>
      <c r="K5624" s="19">
        <f>Table1[[#This Row],[Final Meter Reading (km) ]]-Table1[[#This Row],[Initial Meter Reading (km) ]]</f>
        <v>0</v>
      </c>
      <c r="M5624" s="174">
        <f>IF(ISBLANK(Table1[[#This Row],[Fuel Used (in liters)]]),,Table1[[#This Row],[Distance Travelled (km)]]/Table1[[#This Row],[Fuel Used (in liters)]])</f>
        <v>0</v>
      </c>
    </row>
    <row r="5625" spans="2:13">
      <c r="B5625">
        <f>IF(ISBLANK(Table1[[#This Row],[Date]]), ,MONTH(Table1[[#This Row],[Date]]))</f>
        <v>0</v>
      </c>
      <c r="K5625" s="19">
        <f>Table1[[#This Row],[Final Meter Reading (km) ]]-Table1[[#This Row],[Initial Meter Reading (km) ]]</f>
        <v>0</v>
      </c>
      <c r="M5625" s="174">
        <f>IF(ISBLANK(Table1[[#This Row],[Fuel Used (in liters)]]),,Table1[[#This Row],[Distance Travelled (km)]]/Table1[[#This Row],[Fuel Used (in liters)]])</f>
        <v>0</v>
      </c>
    </row>
    <row r="5626" spans="2:13">
      <c r="B5626">
        <f>IF(ISBLANK(Table1[[#This Row],[Date]]), ,MONTH(Table1[[#This Row],[Date]]))</f>
        <v>0</v>
      </c>
      <c r="K5626" s="19">
        <f>Table1[[#This Row],[Final Meter Reading (km) ]]-Table1[[#This Row],[Initial Meter Reading (km) ]]</f>
        <v>0</v>
      </c>
      <c r="M5626" s="174">
        <f>IF(ISBLANK(Table1[[#This Row],[Fuel Used (in liters)]]),,Table1[[#This Row],[Distance Travelled (km)]]/Table1[[#This Row],[Fuel Used (in liters)]])</f>
        <v>0</v>
      </c>
    </row>
    <row r="5627" spans="2:13">
      <c r="B5627">
        <f>IF(ISBLANK(Table1[[#This Row],[Date]]), ,MONTH(Table1[[#This Row],[Date]]))</f>
        <v>0</v>
      </c>
      <c r="K5627" s="19">
        <f>Table1[[#This Row],[Final Meter Reading (km) ]]-Table1[[#This Row],[Initial Meter Reading (km) ]]</f>
        <v>0</v>
      </c>
      <c r="M5627" s="174">
        <f>IF(ISBLANK(Table1[[#This Row],[Fuel Used (in liters)]]),,Table1[[#This Row],[Distance Travelled (km)]]/Table1[[#This Row],[Fuel Used (in liters)]])</f>
        <v>0</v>
      </c>
    </row>
    <row r="5628" spans="2:13">
      <c r="B5628">
        <f>IF(ISBLANK(Table1[[#This Row],[Date]]), ,MONTH(Table1[[#This Row],[Date]]))</f>
        <v>0</v>
      </c>
      <c r="K5628" s="19">
        <f>Table1[[#This Row],[Final Meter Reading (km) ]]-Table1[[#This Row],[Initial Meter Reading (km) ]]</f>
        <v>0</v>
      </c>
      <c r="M5628" s="174">
        <f>IF(ISBLANK(Table1[[#This Row],[Fuel Used (in liters)]]),,Table1[[#This Row],[Distance Travelled (km)]]/Table1[[#This Row],[Fuel Used (in liters)]])</f>
        <v>0</v>
      </c>
    </row>
    <row r="5629" spans="2:13">
      <c r="B5629">
        <f>IF(ISBLANK(Table1[[#This Row],[Date]]), ,MONTH(Table1[[#This Row],[Date]]))</f>
        <v>0</v>
      </c>
      <c r="K5629" s="19">
        <f>Table1[[#This Row],[Final Meter Reading (km) ]]-Table1[[#This Row],[Initial Meter Reading (km) ]]</f>
        <v>0</v>
      </c>
      <c r="M5629" s="174">
        <f>IF(ISBLANK(Table1[[#This Row],[Fuel Used (in liters)]]),,Table1[[#This Row],[Distance Travelled (km)]]/Table1[[#This Row],[Fuel Used (in liters)]])</f>
        <v>0</v>
      </c>
    </row>
    <row r="5630" spans="2:13">
      <c r="B5630">
        <f>IF(ISBLANK(Table1[[#This Row],[Date]]), ,MONTH(Table1[[#This Row],[Date]]))</f>
        <v>0</v>
      </c>
      <c r="K5630" s="19">
        <f>Table1[[#This Row],[Final Meter Reading (km) ]]-Table1[[#This Row],[Initial Meter Reading (km) ]]</f>
        <v>0</v>
      </c>
      <c r="M5630" s="174">
        <f>IF(ISBLANK(Table1[[#This Row],[Fuel Used (in liters)]]),,Table1[[#This Row],[Distance Travelled (km)]]/Table1[[#This Row],[Fuel Used (in liters)]])</f>
        <v>0</v>
      </c>
    </row>
    <row r="5631" spans="2:13">
      <c r="B5631">
        <f>IF(ISBLANK(Table1[[#This Row],[Date]]), ,MONTH(Table1[[#This Row],[Date]]))</f>
        <v>0</v>
      </c>
      <c r="K5631" s="19">
        <f>Table1[[#This Row],[Final Meter Reading (km) ]]-Table1[[#This Row],[Initial Meter Reading (km) ]]</f>
        <v>0</v>
      </c>
      <c r="M5631" s="174">
        <f>IF(ISBLANK(Table1[[#This Row],[Fuel Used (in liters)]]),,Table1[[#This Row],[Distance Travelled (km)]]/Table1[[#This Row],[Fuel Used (in liters)]])</f>
        <v>0</v>
      </c>
    </row>
    <row r="5632" spans="2:13">
      <c r="B5632">
        <f>IF(ISBLANK(Table1[[#This Row],[Date]]), ,MONTH(Table1[[#This Row],[Date]]))</f>
        <v>0</v>
      </c>
      <c r="K5632" s="19">
        <f>Table1[[#This Row],[Final Meter Reading (km) ]]-Table1[[#This Row],[Initial Meter Reading (km) ]]</f>
        <v>0</v>
      </c>
      <c r="M5632" s="174">
        <f>IF(ISBLANK(Table1[[#This Row],[Fuel Used (in liters)]]),,Table1[[#This Row],[Distance Travelled (km)]]/Table1[[#This Row],[Fuel Used (in liters)]])</f>
        <v>0</v>
      </c>
    </row>
    <row r="5633" spans="2:13">
      <c r="B5633">
        <f>IF(ISBLANK(Table1[[#This Row],[Date]]), ,MONTH(Table1[[#This Row],[Date]]))</f>
        <v>0</v>
      </c>
      <c r="K5633" s="19">
        <f>Table1[[#This Row],[Final Meter Reading (km) ]]-Table1[[#This Row],[Initial Meter Reading (km) ]]</f>
        <v>0</v>
      </c>
      <c r="M5633" s="174">
        <f>IF(ISBLANK(Table1[[#This Row],[Fuel Used (in liters)]]),,Table1[[#This Row],[Distance Travelled (km)]]/Table1[[#This Row],[Fuel Used (in liters)]])</f>
        <v>0</v>
      </c>
    </row>
    <row r="5634" spans="2:13">
      <c r="B5634">
        <f>IF(ISBLANK(Table1[[#This Row],[Date]]), ,MONTH(Table1[[#This Row],[Date]]))</f>
        <v>0</v>
      </c>
      <c r="K5634" s="19">
        <f>Table1[[#This Row],[Final Meter Reading (km) ]]-Table1[[#This Row],[Initial Meter Reading (km) ]]</f>
        <v>0</v>
      </c>
      <c r="M5634" s="174">
        <f>IF(ISBLANK(Table1[[#This Row],[Fuel Used (in liters)]]),,Table1[[#This Row],[Distance Travelled (km)]]/Table1[[#This Row],[Fuel Used (in liters)]])</f>
        <v>0</v>
      </c>
    </row>
    <row r="5635" spans="2:13">
      <c r="B5635">
        <f>IF(ISBLANK(Table1[[#This Row],[Date]]), ,MONTH(Table1[[#This Row],[Date]]))</f>
        <v>0</v>
      </c>
      <c r="K5635" s="19">
        <f>Table1[[#This Row],[Final Meter Reading (km) ]]-Table1[[#This Row],[Initial Meter Reading (km) ]]</f>
        <v>0</v>
      </c>
      <c r="M5635" s="174">
        <f>IF(ISBLANK(Table1[[#This Row],[Fuel Used (in liters)]]),,Table1[[#This Row],[Distance Travelled (km)]]/Table1[[#This Row],[Fuel Used (in liters)]])</f>
        <v>0</v>
      </c>
    </row>
    <row r="5636" spans="2:13">
      <c r="B5636">
        <f>IF(ISBLANK(Table1[[#This Row],[Date]]), ,MONTH(Table1[[#This Row],[Date]]))</f>
        <v>0</v>
      </c>
      <c r="K5636" s="19">
        <f>Table1[[#This Row],[Final Meter Reading (km) ]]-Table1[[#This Row],[Initial Meter Reading (km) ]]</f>
        <v>0</v>
      </c>
      <c r="M5636" s="174">
        <f>IF(ISBLANK(Table1[[#This Row],[Fuel Used (in liters)]]),,Table1[[#This Row],[Distance Travelled (km)]]/Table1[[#This Row],[Fuel Used (in liters)]])</f>
        <v>0</v>
      </c>
    </row>
    <row r="5637" spans="2:13">
      <c r="B5637">
        <f>IF(ISBLANK(Table1[[#This Row],[Date]]), ,MONTH(Table1[[#This Row],[Date]]))</f>
        <v>0</v>
      </c>
      <c r="K5637" s="19">
        <f>Table1[[#This Row],[Final Meter Reading (km) ]]-Table1[[#This Row],[Initial Meter Reading (km) ]]</f>
        <v>0</v>
      </c>
      <c r="M5637" s="174">
        <f>IF(ISBLANK(Table1[[#This Row],[Fuel Used (in liters)]]),,Table1[[#This Row],[Distance Travelled (km)]]/Table1[[#This Row],[Fuel Used (in liters)]])</f>
        <v>0</v>
      </c>
    </row>
    <row r="5638" spans="2:13">
      <c r="B5638">
        <f>IF(ISBLANK(Table1[[#This Row],[Date]]), ,MONTH(Table1[[#This Row],[Date]]))</f>
        <v>0</v>
      </c>
      <c r="K5638" s="19">
        <f>Table1[[#This Row],[Final Meter Reading (km) ]]-Table1[[#This Row],[Initial Meter Reading (km) ]]</f>
        <v>0</v>
      </c>
      <c r="M5638" s="174">
        <f>IF(ISBLANK(Table1[[#This Row],[Fuel Used (in liters)]]),,Table1[[#This Row],[Distance Travelled (km)]]/Table1[[#This Row],[Fuel Used (in liters)]])</f>
        <v>0</v>
      </c>
    </row>
    <row r="5639" spans="2:13">
      <c r="B5639">
        <f>IF(ISBLANK(Table1[[#This Row],[Date]]), ,MONTH(Table1[[#This Row],[Date]]))</f>
        <v>0</v>
      </c>
      <c r="K5639" s="19">
        <f>Table1[[#This Row],[Final Meter Reading (km) ]]-Table1[[#This Row],[Initial Meter Reading (km) ]]</f>
        <v>0</v>
      </c>
      <c r="M5639" s="174">
        <f>IF(ISBLANK(Table1[[#This Row],[Fuel Used (in liters)]]),,Table1[[#This Row],[Distance Travelled (km)]]/Table1[[#This Row],[Fuel Used (in liters)]])</f>
        <v>0</v>
      </c>
    </row>
    <row r="5640" spans="2:13">
      <c r="B5640">
        <f>IF(ISBLANK(Table1[[#This Row],[Date]]), ,MONTH(Table1[[#This Row],[Date]]))</f>
        <v>0</v>
      </c>
      <c r="K5640" s="19">
        <f>Table1[[#This Row],[Final Meter Reading (km) ]]-Table1[[#This Row],[Initial Meter Reading (km) ]]</f>
        <v>0</v>
      </c>
      <c r="M5640" s="174">
        <f>IF(ISBLANK(Table1[[#This Row],[Fuel Used (in liters)]]),,Table1[[#This Row],[Distance Travelled (km)]]/Table1[[#This Row],[Fuel Used (in liters)]])</f>
        <v>0</v>
      </c>
    </row>
    <row r="5641" spans="2:13">
      <c r="B5641">
        <f>IF(ISBLANK(Table1[[#This Row],[Date]]), ,MONTH(Table1[[#This Row],[Date]]))</f>
        <v>0</v>
      </c>
      <c r="K5641" s="19">
        <f>Table1[[#This Row],[Final Meter Reading (km) ]]-Table1[[#This Row],[Initial Meter Reading (km) ]]</f>
        <v>0</v>
      </c>
      <c r="M5641" s="174">
        <f>IF(ISBLANK(Table1[[#This Row],[Fuel Used (in liters)]]),,Table1[[#This Row],[Distance Travelled (km)]]/Table1[[#This Row],[Fuel Used (in liters)]])</f>
        <v>0</v>
      </c>
    </row>
    <row r="5642" spans="2:13">
      <c r="B5642">
        <f>IF(ISBLANK(Table1[[#This Row],[Date]]), ,MONTH(Table1[[#This Row],[Date]]))</f>
        <v>0</v>
      </c>
      <c r="K5642" s="19">
        <f>Table1[[#This Row],[Final Meter Reading (km) ]]-Table1[[#This Row],[Initial Meter Reading (km) ]]</f>
        <v>0</v>
      </c>
      <c r="M5642" s="174">
        <f>IF(ISBLANK(Table1[[#This Row],[Fuel Used (in liters)]]),,Table1[[#This Row],[Distance Travelled (km)]]/Table1[[#This Row],[Fuel Used (in liters)]])</f>
        <v>0</v>
      </c>
    </row>
    <row r="5643" spans="2:13">
      <c r="B5643">
        <f>IF(ISBLANK(Table1[[#This Row],[Date]]), ,MONTH(Table1[[#This Row],[Date]]))</f>
        <v>0</v>
      </c>
      <c r="K5643" s="19">
        <f>Table1[[#This Row],[Final Meter Reading (km) ]]-Table1[[#This Row],[Initial Meter Reading (km) ]]</f>
        <v>0</v>
      </c>
      <c r="M5643" s="174">
        <f>IF(ISBLANK(Table1[[#This Row],[Fuel Used (in liters)]]),,Table1[[#This Row],[Distance Travelled (km)]]/Table1[[#This Row],[Fuel Used (in liters)]])</f>
        <v>0</v>
      </c>
    </row>
    <row r="5644" spans="2:13">
      <c r="B5644">
        <f>IF(ISBLANK(Table1[[#This Row],[Date]]), ,MONTH(Table1[[#This Row],[Date]]))</f>
        <v>0</v>
      </c>
      <c r="K5644" s="19">
        <f>Table1[[#This Row],[Final Meter Reading (km) ]]-Table1[[#This Row],[Initial Meter Reading (km) ]]</f>
        <v>0</v>
      </c>
      <c r="M5644" s="174">
        <f>IF(ISBLANK(Table1[[#This Row],[Fuel Used (in liters)]]),,Table1[[#This Row],[Distance Travelled (km)]]/Table1[[#This Row],[Fuel Used (in liters)]])</f>
        <v>0</v>
      </c>
    </row>
    <row r="5645" spans="2:13">
      <c r="B5645">
        <f>IF(ISBLANK(Table1[[#This Row],[Date]]), ,MONTH(Table1[[#This Row],[Date]]))</f>
        <v>0</v>
      </c>
      <c r="K5645" s="19">
        <f>Table1[[#This Row],[Final Meter Reading (km) ]]-Table1[[#This Row],[Initial Meter Reading (km) ]]</f>
        <v>0</v>
      </c>
      <c r="M5645" s="174">
        <f>IF(ISBLANK(Table1[[#This Row],[Fuel Used (in liters)]]),,Table1[[#This Row],[Distance Travelled (km)]]/Table1[[#This Row],[Fuel Used (in liters)]])</f>
        <v>0</v>
      </c>
    </row>
    <row r="5646" spans="2:13">
      <c r="B5646">
        <f>IF(ISBLANK(Table1[[#This Row],[Date]]), ,MONTH(Table1[[#This Row],[Date]]))</f>
        <v>0</v>
      </c>
      <c r="K5646" s="19">
        <f>Table1[[#This Row],[Final Meter Reading (km) ]]-Table1[[#This Row],[Initial Meter Reading (km) ]]</f>
        <v>0</v>
      </c>
      <c r="M5646" s="174">
        <f>IF(ISBLANK(Table1[[#This Row],[Fuel Used (in liters)]]),,Table1[[#This Row],[Distance Travelled (km)]]/Table1[[#This Row],[Fuel Used (in liters)]])</f>
        <v>0</v>
      </c>
    </row>
    <row r="5647" spans="2:13">
      <c r="B5647">
        <f>IF(ISBLANK(Table1[[#This Row],[Date]]), ,MONTH(Table1[[#This Row],[Date]]))</f>
        <v>0</v>
      </c>
      <c r="K5647" s="19">
        <f>Table1[[#This Row],[Final Meter Reading (km) ]]-Table1[[#This Row],[Initial Meter Reading (km) ]]</f>
        <v>0</v>
      </c>
      <c r="M5647" s="174">
        <f>IF(ISBLANK(Table1[[#This Row],[Fuel Used (in liters)]]),,Table1[[#This Row],[Distance Travelled (km)]]/Table1[[#This Row],[Fuel Used (in liters)]])</f>
        <v>0</v>
      </c>
    </row>
    <row r="5648" spans="2:13">
      <c r="B5648">
        <f>IF(ISBLANK(Table1[[#This Row],[Date]]), ,MONTH(Table1[[#This Row],[Date]]))</f>
        <v>0</v>
      </c>
      <c r="K5648" s="19">
        <f>Table1[[#This Row],[Final Meter Reading (km) ]]-Table1[[#This Row],[Initial Meter Reading (km) ]]</f>
        <v>0</v>
      </c>
      <c r="M5648" s="174">
        <f>IF(ISBLANK(Table1[[#This Row],[Fuel Used (in liters)]]),,Table1[[#This Row],[Distance Travelled (km)]]/Table1[[#This Row],[Fuel Used (in liters)]])</f>
        <v>0</v>
      </c>
    </row>
    <row r="5649" spans="2:13">
      <c r="B5649">
        <f>IF(ISBLANK(Table1[[#This Row],[Date]]), ,MONTH(Table1[[#This Row],[Date]]))</f>
        <v>0</v>
      </c>
      <c r="K5649" s="19">
        <f>Table1[[#This Row],[Final Meter Reading (km) ]]-Table1[[#This Row],[Initial Meter Reading (km) ]]</f>
        <v>0</v>
      </c>
      <c r="M5649" s="174">
        <f>IF(ISBLANK(Table1[[#This Row],[Fuel Used (in liters)]]),,Table1[[#This Row],[Distance Travelled (km)]]/Table1[[#This Row],[Fuel Used (in liters)]])</f>
        <v>0</v>
      </c>
    </row>
    <row r="5650" spans="2:13">
      <c r="B5650">
        <f>IF(ISBLANK(Table1[[#This Row],[Date]]), ,MONTH(Table1[[#This Row],[Date]]))</f>
        <v>0</v>
      </c>
      <c r="K5650" s="19">
        <f>Table1[[#This Row],[Final Meter Reading (km) ]]-Table1[[#This Row],[Initial Meter Reading (km) ]]</f>
        <v>0</v>
      </c>
      <c r="M5650" s="174">
        <f>IF(ISBLANK(Table1[[#This Row],[Fuel Used (in liters)]]),,Table1[[#This Row],[Distance Travelled (km)]]/Table1[[#This Row],[Fuel Used (in liters)]])</f>
        <v>0</v>
      </c>
    </row>
    <row r="5651" spans="2:13">
      <c r="B5651">
        <f>IF(ISBLANK(Table1[[#This Row],[Date]]), ,MONTH(Table1[[#This Row],[Date]]))</f>
        <v>0</v>
      </c>
      <c r="K5651" s="19">
        <f>Table1[[#This Row],[Final Meter Reading (km) ]]-Table1[[#This Row],[Initial Meter Reading (km) ]]</f>
        <v>0</v>
      </c>
      <c r="M5651" s="174">
        <f>IF(ISBLANK(Table1[[#This Row],[Fuel Used (in liters)]]),,Table1[[#This Row],[Distance Travelled (km)]]/Table1[[#This Row],[Fuel Used (in liters)]])</f>
        <v>0</v>
      </c>
    </row>
    <row r="5652" spans="2:13">
      <c r="B5652">
        <f>IF(ISBLANK(Table1[[#This Row],[Date]]), ,MONTH(Table1[[#This Row],[Date]]))</f>
        <v>0</v>
      </c>
      <c r="K5652" s="19">
        <f>Table1[[#This Row],[Final Meter Reading (km) ]]-Table1[[#This Row],[Initial Meter Reading (km) ]]</f>
        <v>0</v>
      </c>
      <c r="M5652" s="174">
        <f>IF(ISBLANK(Table1[[#This Row],[Fuel Used (in liters)]]),,Table1[[#This Row],[Distance Travelled (km)]]/Table1[[#This Row],[Fuel Used (in liters)]])</f>
        <v>0</v>
      </c>
    </row>
    <row r="5653" spans="2:13">
      <c r="B5653">
        <f>IF(ISBLANK(Table1[[#This Row],[Date]]), ,MONTH(Table1[[#This Row],[Date]]))</f>
        <v>0</v>
      </c>
      <c r="K5653" s="19">
        <f>Table1[[#This Row],[Final Meter Reading (km) ]]-Table1[[#This Row],[Initial Meter Reading (km) ]]</f>
        <v>0</v>
      </c>
      <c r="M5653" s="174">
        <f>IF(ISBLANK(Table1[[#This Row],[Fuel Used (in liters)]]),,Table1[[#This Row],[Distance Travelled (km)]]/Table1[[#This Row],[Fuel Used (in liters)]])</f>
        <v>0</v>
      </c>
    </row>
    <row r="5654" spans="2:13">
      <c r="B5654">
        <f>IF(ISBLANK(Table1[[#This Row],[Date]]), ,MONTH(Table1[[#This Row],[Date]]))</f>
        <v>0</v>
      </c>
      <c r="K5654" s="19">
        <f>Table1[[#This Row],[Final Meter Reading (km) ]]-Table1[[#This Row],[Initial Meter Reading (km) ]]</f>
        <v>0</v>
      </c>
      <c r="M5654" s="174">
        <f>IF(ISBLANK(Table1[[#This Row],[Fuel Used (in liters)]]),,Table1[[#This Row],[Distance Travelled (km)]]/Table1[[#This Row],[Fuel Used (in liters)]])</f>
        <v>0</v>
      </c>
    </row>
    <row r="5655" spans="2:13">
      <c r="B5655">
        <f>IF(ISBLANK(Table1[[#This Row],[Date]]), ,MONTH(Table1[[#This Row],[Date]]))</f>
        <v>0</v>
      </c>
      <c r="K5655" s="19">
        <f>Table1[[#This Row],[Final Meter Reading (km) ]]-Table1[[#This Row],[Initial Meter Reading (km) ]]</f>
        <v>0</v>
      </c>
      <c r="M5655" s="174">
        <f>IF(ISBLANK(Table1[[#This Row],[Fuel Used (in liters)]]),,Table1[[#This Row],[Distance Travelled (km)]]/Table1[[#This Row],[Fuel Used (in liters)]])</f>
        <v>0</v>
      </c>
    </row>
    <row r="5656" spans="2:13">
      <c r="B5656">
        <f>IF(ISBLANK(Table1[[#This Row],[Date]]), ,MONTH(Table1[[#This Row],[Date]]))</f>
        <v>0</v>
      </c>
      <c r="K5656" s="19">
        <f>Table1[[#This Row],[Final Meter Reading (km) ]]-Table1[[#This Row],[Initial Meter Reading (km) ]]</f>
        <v>0</v>
      </c>
      <c r="M5656" s="174">
        <f>IF(ISBLANK(Table1[[#This Row],[Fuel Used (in liters)]]),,Table1[[#This Row],[Distance Travelled (km)]]/Table1[[#This Row],[Fuel Used (in liters)]])</f>
        <v>0</v>
      </c>
    </row>
    <row r="5657" spans="2:13">
      <c r="B5657">
        <f>IF(ISBLANK(Table1[[#This Row],[Date]]), ,MONTH(Table1[[#This Row],[Date]]))</f>
        <v>0</v>
      </c>
      <c r="K5657" s="19">
        <f>Table1[[#This Row],[Final Meter Reading (km) ]]-Table1[[#This Row],[Initial Meter Reading (km) ]]</f>
        <v>0</v>
      </c>
      <c r="M5657" s="174">
        <f>IF(ISBLANK(Table1[[#This Row],[Fuel Used (in liters)]]),,Table1[[#This Row],[Distance Travelled (km)]]/Table1[[#This Row],[Fuel Used (in liters)]])</f>
        <v>0</v>
      </c>
    </row>
    <row r="5658" spans="2:13">
      <c r="B5658">
        <f>IF(ISBLANK(Table1[[#This Row],[Date]]), ,MONTH(Table1[[#This Row],[Date]]))</f>
        <v>0</v>
      </c>
      <c r="K5658" s="19">
        <f>Table1[[#This Row],[Final Meter Reading (km) ]]-Table1[[#This Row],[Initial Meter Reading (km) ]]</f>
        <v>0</v>
      </c>
      <c r="M5658" s="174">
        <f>IF(ISBLANK(Table1[[#This Row],[Fuel Used (in liters)]]),,Table1[[#This Row],[Distance Travelled (km)]]/Table1[[#This Row],[Fuel Used (in liters)]])</f>
        <v>0</v>
      </c>
    </row>
    <row r="5659" spans="2:13">
      <c r="B5659">
        <f>IF(ISBLANK(Table1[[#This Row],[Date]]), ,MONTH(Table1[[#This Row],[Date]]))</f>
        <v>0</v>
      </c>
      <c r="K5659" s="19">
        <f>Table1[[#This Row],[Final Meter Reading (km) ]]-Table1[[#This Row],[Initial Meter Reading (km) ]]</f>
        <v>0</v>
      </c>
      <c r="M5659" s="174">
        <f>IF(ISBLANK(Table1[[#This Row],[Fuel Used (in liters)]]),,Table1[[#This Row],[Distance Travelled (km)]]/Table1[[#This Row],[Fuel Used (in liters)]])</f>
        <v>0</v>
      </c>
    </row>
    <row r="5660" spans="2:13">
      <c r="B5660">
        <f>IF(ISBLANK(Table1[[#This Row],[Date]]), ,MONTH(Table1[[#This Row],[Date]]))</f>
        <v>0</v>
      </c>
      <c r="K5660" s="19">
        <f>Table1[[#This Row],[Final Meter Reading (km) ]]-Table1[[#This Row],[Initial Meter Reading (km) ]]</f>
        <v>0</v>
      </c>
      <c r="M5660" s="174">
        <f>IF(ISBLANK(Table1[[#This Row],[Fuel Used (in liters)]]),,Table1[[#This Row],[Distance Travelled (km)]]/Table1[[#This Row],[Fuel Used (in liters)]])</f>
        <v>0</v>
      </c>
    </row>
    <row r="5661" spans="2:13">
      <c r="B5661">
        <f>IF(ISBLANK(Table1[[#This Row],[Date]]), ,MONTH(Table1[[#This Row],[Date]]))</f>
        <v>0</v>
      </c>
      <c r="K5661" s="19">
        <f>Table1[[#This Row],[Final Meter Reading (km) ]]-Table1[[#This Row],[Initial Meter Reading (km) ]]</f>
        <v>0</v>
      </c>
      <c r="M5661" s="174">
        <f>IF(ISBLANK(Table1[[#This Row],[Fuel Used (in liters)]]),,Table1[[#This Row],[Distance Travelled (km)]]/Table1[[#This Row],[Fuel Used (in liters)]])</f>
        <v>0</v>
      </c>
    </row>
    <row r="5662" spans="2:13">
      <c r="B5662">
        <f>IF(ISBLANK(Table1[[#This Row],[Date]]), ,MONTH(Table1[[#This Row],[Date]]))</f>
        <v>0</v>
      </c>
      <c r="K5662" s="19">
        <f>Table1[[#This Row],[Final Meter Reading (km) ]]-Table1[[#This Row],[Initial Meter Reading (km) ]]</f>
        <v>0</v>
      </c>
      <c r="M5662" s="174">
        <f>IF(ISBLANK(Table1[[#This Row],[Fuel Used (in liters)]]),,Table1[[#This Row],[Distance Travelled (km)]]/Table1[[#This Row],[Fuel Used (in liters)]])</f>
        <v>0</v>
      </c>
    </row>
    <row r="5663" spans="2:13">
      <c r="B5663">
        <f>IF(ISBLANK(Table1[[#This Row],[Date]]), ,MONTH(Table1[[#This Row],[Date]]))</f>
        <v>0</v>
      </c>
      <c r="K5663" s="19">
        <f>Table1[[#This Row],[Final Meter Reading (km) ]]-Table1[[#This Row],[Initial Meter Reading (km) ]]</f>
        <v>0</v>
      </c>
      <c r="M5663" s="174">
        <f>IF(ISBLANK(Table1[[#This Row],[Fuel Used (in liters)]]),,Table1[[#This Row],[Distance Travelled (km)]]/Table1[[#This Row],[Fuel Used (in liters)]])</f>
        <v>0</v>
      </c>
    </row>
    <row r="5664" spans="2:13">
      <c r="B5664">
        <f>IF(ISBLANK(Table1[[#This Row],[Date]]), ,MONTH(Table1[[#This Row],[Date]]))</f>
        <v>0</v>
      </c>
      <c r="K5664" s="19">
        <f>Table1[[#This Row],[Final Meter Reading (km) ]]-Table1[[#This Row],[Initial Meter Reading (km) ]]</f>
        <v>0</v>
      </c>
      <c r="M5664" s="174">
        <f>IF(ISBLANK(Table1[[#This Row],[Fuel Used (in liters)]]),,Table1[[#This Row],[Distance Travelled (km)]]/Table1[[#This Row],[Fuel Used (in liters)]])</f>
        <v>0</v>
      </c>
    </row>
    <row r="5665" spans="2:13">
      <c r="B5665">
        <f>IF(ISBLANK(Table1[[#This Row],[Date]]), ,MONTH(Table1[[#This Row],[Date]]))</f>
        <v>0</v>
      </c>
      <c r="K5665" s="19">
        <f>Table1[[#This Row],[Final Meter Reading (km) ]]-Table1[[#This Row],[Initial Meter Reading (km) ]]</f>
        <v>0</v>
      </c>
      <c r="M5665" s="174">
        <f>IF(ISBLANK(Table1[[#This Row],[Fuel Used (in liters)]]),,Table1[[#This Row],[Distance Travelled (km)]]/Table1[[#This Row],[Fuel Used (in liters)]])</f>
        <v>0</v>
      </c>
    </row>
    <row r="5666" spans="2:13">
      <c r="B5666">
        <f>IF(ISBLANK(Table1[[#This Row],[Date]]), ,MONTH(Table1[[#This Row],[Date]]))</f>
        <v>0</v>
      </c>
      <c r="K5666" s="19">
        <f>Table1[[#This Row],[Final Meter Reading (km) ]]-Table1[[#This Row],[Initial Meter Reading (km) ]]</f>
        <v>0</v>
      </c>
      <c r="M5666" s="174">
        <f>IF(ISBLANK(Table1[[#This Row],[Fuel Used (in liters)]]),,Table1[[#This Row],[Distance Travelled (km)]]/Table1[[#This Row],[Fuel Used (in liters)]])</f>
        <v>0</v>
      </c>
    </row>
    <row r="5667" spans="2:13">
      <c r="B5667">
        <f>IF(ISBLANK(Table1[[#This Row],[Date]]), ,MONTH(Table1[[#This Row],[Date]]))</f>
        <v>0</v>
      </c>
      <c r="K5667" s="19">
        <f>Table1[[#This Row],[Final Meter Reading (km) ]]-Table1[[#This Row],[Initial Meter Reading (km) ]]</f>
        <v>0</v>
      </c>
      <c r="M5667" s="174">
        <f>IF(ISBLANK(Table1[[#This Row],[Fuel Used (in liters)]]),,Table1[[#This Row],[Distance Travelled (km)]]/Table1[[#This Row],[Fuel Used (in liters)]])</f>
        <v>0</v>
      </c>
    </row>
    <row r="5668" spans="2:13">
      <c r="B5668">
        <f>IF(ISBLANK(Table1[[#This Row],[Date]]), ,MONTH(Table1[[#This Row],[Date]]))</f>
        <v>0</v>
      </c>
      <c r="K5668" s="19">
        <f>Table1[[#This Row],[Final Meter Reading (km) ]]-Table1[[#This Row],[Initial Meter Reading (km) ]]</f>
        <v>0</v>
      </c>
      <c r="M5668" s="174">
        <f>IF(ISBLANK(Table1[[#This Row],[Fuel Used (in liters)]]),,Table1[[#This Row],[Distance Travelled (km)]]/Table1[[#This Row],[Fuel Used (in liters)]])</f>
        <v>0</v>
      </c>
    </row>
    <row r="5669" spans="2:13">
      <c r="B5669">
        <f>IF(ISBLANK(Table1[[#This Row],[Date]]), ,MONTH(Table1[[#This Row],[Date]]))</f>
        <v>0</v>
      </c>
      <c r="K5669" s="19">
        <f>Table1[[#This Row],[Final Meter Reading (km) ]]-Table1[[#This Row],[Initial Meter Reading (km) ]]</f>
        <v>0</v>
      </c>
      <c r="M5669" s="174">
        <f>IF(ISBLANK(Table1[[#This Row],[Fuel Used (in liters)]]),,Table1[[#This Row],[Distance Travelled (km)]]/Table1[[#This Row],[Fuel Used (in liters)]])</f>
        <v>0</v>
      </c>
    </row>
    <row r="5670" spans="2:13">
      <c r="B5670">
        <f>IF(ISBLANK(Table1[[#This Row],[Date]]), ,MONTH(Table1[[#This Row],[Date]]))</f>
        <v>0</v>
      </c>
      <c r="K5670" s="19">
        <f>Table1[[#This Row],[Final Meter Reading (km) ]]-Table1[[#This Row],[Initial Meter Reading (km) ]]</f>
        <v>0</v>
      </c>
      <c r="M5670" s="174">
        <f>IF(ISBLANK(Table1[[#This Row],[Fuel Used (in liters)]]),,Table1[[#This Row],[Distance Travelled (km)]]/Table1[[#This Row],[Fuel Used (in liters)]])</f>
        <v>0</v>
      </c>
    </row>
    <row r="5671" spans="2:13">
      <c r="B5671">
        <f>IF(ISBLANK(Table1[[#This Row],[Date]]), ,MONTH(Table1[[#This Row],[Date]]))</f>
        <v>0</v>
      </c>
      <c r="K5671" s="19">
        <f>Table1[[#This Row],[Final Meter Reading (km) ]]-Table1[[#This Row],[Initial Meter Reading (km) ]]</f>
        <v>0</v>
      </c>
      <c r="M5671" s="174">
        <f>IF(ISBLANK(Table1[[#This Row],[Fuel Used (in liters)]]),,Table1[[#This Row],[Distance Travelled (km)]]/Table1[[#This Row],[Fuel Used (in liters)]])</f>
        <v>0</v>
      </c>
    </row>
    <row r="5672" spans="2:13">
      <c r="B5672">
        <f>IF(ISBLANK(Table1[[#This Row],[Date]]), ,MONTH(Table1[[#This Row],[Date]]))</f>
        <v>0</v>
      </c>
      <c r="K5672" s="19">
        <f>Table1[[#This Row],[Final Meter Reading (km) ]]-Table1[[#This Row],[Initial Meter Reading (km) ]]</f>
        <v>0</v>
      </c>
      <c r="M5672" s="174">
        <f>IF(ISBLANK(Table1[[#This Row],[Fuel Used (in liters)]]),,Table1[[#This Row],[Distance Travelled (km)]]/Table1[[#This Row],[Fuel Used (in liters)]])</f>
        <v>0</v>
      </c>
    </row>
    <row r="5673" spans="2:13">
      <c r="B5673">
        <f>IF(ISBLANK(Table1[[#This Row],[Date]]), ,MONTH(Table1[[#This Row],[Date]]))</f>
        <v>0</v>
      </c>
      <c r="K5673" s="19">
        <f>Table1[[#This Row],[Final Meter Reading (km) ]]-Table1[[#This Row],[Initial Meter Reading (km) ]]</f>
        <v>0</v>
      </c>
      <c r="M5673" s="174">
        <f>IF(ISBLANK(Table1[[#This Row],[Fuel Used (in liters)]]),,Table1[[#This Row],[Distance Travelled (km)]]/Table1[[#This Row],[Fuel Used (in liters)]])</f>
        <v>0</v>
      </c>
    </row>
    <row r="5674" spans="2:13">
      <c r="B5674">
        <f>IF(ISBLANK(Table1[[#This Row],[Date]]), ,MONTH(Table1[[#This Row],[Date]]))</f>
        <v>0</v>
      </c>
      <c r="K5674" s="19">
        <f>Table1[[#This Row],[Final Meter Reading (km) ]]-Table1[[#This Row],[Initial Meter Reading (km) ]]</f>
        <v>0</v>
      </c>
      <c r="M5674" s="174">
        <f>IF(ISBLANK(Table1[[#This Row],[Fuel Used (in liters)]]),,Table1[[#This Row],[Distance Travelled (km)]]/Table1[[#This Row],[Fuel Used (in liters)]])</f>
        <v>0</v>
      </c>
    </row>
    <row r="5675" spans="2:13">
      <c r="B5675">
        <f>IF(ISBLANK(Table1[[#This Row],[Date]]), ,MONTH(Table1[[#This Row],[Date]]))</f>
        <v>0</v>
      </c>
      <c r="K5675" s="19">
        <f>Table1[[#This Row],[Final Meter Reading (km) ]]-Table1[[#This Row],[Initial Meter Reading (km) ]]</f>
        <v>0</v>
      </c>
      <c r="M5675" s="174">
        <f>IF(ISBLANK(Table1[[#This Row],[Fuel Used (in liters)]]),,Table1[[#This Row],[Distance Travelled (km)]]/Table1[[#This Row],[Fuel Used (in liters)]])</f>
        <v>0</v>
      </c>
    </row>
    <row r="5676" spans="2:13">
      <c r="B5676">
        <f>IF(ISBLANK(Table1[[#This Row],[Date]]), ,MONTH(Table1[[#This Row],[Date]]))</f>
        <v>0</v>
      </c>
      <c r="K5676" s="19">
        <f>Table1[[#This Row],[Final Meter Reading (km) ]]-Table1[[#This Row],[Initial Meter Reading (km) ]]</f>
        <v>0</v>
      </c>
      <c r="M5676" s="174">
        <f>IF(ISBLANK(Table1[[#This Row],[Fuel Used (in liters)]]),,Table1[[#This Row],[Distance Travelled (km)]]/Table1[[#This Row],[Fuel Used (in liters)]])</f>
        <v>0</v>
      </c>
    </row>
    <row r="5677" spans="2:13">
      <c r="B5677">
        <f>IF(ISBLANK(Table1[[#This Row],[Date]]), ,MONTH(Table1[[#This Row],[Date]]))</f>
        <v>0</v>
      </c>
      <c r="K5677" s="19">
        <f>Table1[[#This Row],[Final Meter Reading (km) ]]-Table1[[#This Row],[Initial Meter Reading (km) ]]</f>
        <v>0</v>
      </c>
      <c r="M5677" s="174">
        <f>IF(ISBLANK(Table1[[#This Row],[Fuel Used (in liters)]]),,Table1[[#This Row],[Distance Travelled (km)]]/Table1[[#This Row],[Fuel Used (in liters)]])</f>
        <v>0</v>
      </c>
    </row>
    <row r="5678" spans="2:13">
      <c r="B5678">
        <f>IF(ISBLANK(Table1[[#This Row],[Date]]), ,MONTH(Table1[[#This Row],[Date]]))</f>
        <v>0</v>
      </c>
      <c r="K5678" s="19">
        <f>Table1[[#This Row],[Final Meter Reading (km) ]]-Table1[[#This Row],[Initial Meter Reading (km) ]]</f>
        <v>0</v>
      </c>
      <c r="M5678" s="174">
        <f>IF(ISBLANK(Table1[[#This Row],[Fuel Used (in liters)]]),,Table1[[#This Row],[Distance Travelled (km)]]/Table1[[#This Row],[Fuel Used (in liters)]])</f>
        <v>0</v>
      </c>
    </row>
    <row r="5679" spans="2:13">
      <c r="B5679">
        <f>IF(ISBLANK(Table1[[#This Row],[Date]]), ,MONTH(Table1[[#This Row],[Date]]))</f>
        <v>0</v>
      </c>
      <c r="K5679" s="19">
        <f>Table1[[#This Row],[Final Meter Reading (km) ]]-Table1[[#This Row],[Initial Meter Reading (km) ]]</f>
        <v>0</v>
      </c>
      <c r="M5679" s="174">
        <f>IF(ISBLANK(Table1[[#This Row],[Fuel Used (in liters)]]),,Table1[[#This Row],[Distance Travelled (km)]]/Table1[[#This Row],[Fuel Used (in liters)]])</f>
        <v>0</v>
      </c>
    </row>
    <row r="5680" spans="2:13">
      <c r="B5680">
        <f>IF(ISBLANK(Table1[[#This Row],[Date]]), ,MONTH(Table1[[#This Row],[Date]]))</f>
        <v>0</v>
      </c>
      <c r="K5680" s="19">
        <f>Table1[[#This Row],[Final Meter Reading (km) ]]-Table1[[#This Row],[Initial Meter Reading (km) ]]</f>
        <v>0</v>
      </c>
      <c r="M5680" s="174">
        <f>IF(ISBLANK(Table1[[#This Row],[Fuel Used (in liters)]]),,Table1[[#This Row],[Distance Travelled (km)]]/Table1[[#This Row],[Fuel Used (in liters)]])</f>
        <v>0</v>
      </c>
    </row>
    <row r="5681" spans="2:13">
      <c r="B5681">
        <f>IF(ISBLANK(Table1[[#This Row],[Date]]), ,MONTH(Table1[[#This Row],[Date]]))</f>
        <v>0</v>
      </c>
      <c r="K5681" s="19">
        <f>Table1[[#This Row],[Final Meter Reading (km) ]]-Table1[[#This Row],[Initial Meter Reading (km) ]]</f>
        <v>0</v>
      </c>
      <c r="M5681" s="174">
        <f>IF(ISBLANK(Table1[[#This Row],[Fuel Used (in liters)]]),,Table1[[#This Row],[Distance Travelled (km)]]/Table1[[#This Row],[Fuel Used (in liters)]])</f>
        <v>0</v>
      </c>
    </row>
    <row r="5682" spans="2:13">
      <c r="B5682">
        <f>IF(ISBLANK(Table1[[#This Row],[Date]]), ,MONTH(Table1[[#This Row],[Date]]))</f>
        <v>0</v>
      </c>
      <c r="K5682" s="19">
        <f>Table1[[#This Row],[Final Meter Reading (km) ]]-Table1[[#This Row],[Initial Meter Reading (km) ]]</f>
        <v>0</v>
      </c>
      <c r="M5682" s="174">
        <f>IF(ISBLANK(Table1[[#This Row],[Fuel Used (in liters)]]),,Table1[[#This Row],[Distance Travelled (km)]]/Table1[[#This Row],[Fuel Used (in liters)]])</f>
        <v>0</v>
      </c>
    </row>
    <row r="5683" spans="2:13">
      <c r="B5683">
        <f>IF(ISBLANK(Table1[[#This Row],[Date]]), ,MONTH(Table1[[#This Row],[Date]]))</f>
        <v>0</v>
      </c>
      <c r="K5683" s="19">
        <f>Table1[[#This Row],[Final Meter Reading (km) ]]-Table1[[#This Row],[Initial Meter Reading (km) ]]</f>
        <v>0</v>
      </c>
      <c r="M5683" s="174">
        <f>IF(ISBLANK(Table1[[#This Row],[Fuel Used (in liters)]]),,Table1[[#This Row],[Distance Travelled (km)]]/Table1[[#This Row],[Fuel Used (in liters)]])</f>
        <v>0</v>
      </c>
    </row>
    <row r="5684" spans="2:13">
      <c r="B5684">
        <f>IF(ISBLANK(Table1[[#This Row],[Date]]), ,MONTH(Table1[[#This Row],[Date]]))</f>
        <v>0</v>
      </c>
      <c r="K5684" s="19">
        <f>Table1[[#This Row],[Final Meter Reading (km) ]]-Table1[[#This Row],[Initial Meter Reading (km) ]]</f>
        <v>0</v>
      </c>
      <c r="M5684" s="174">
        <f>IF(ISBLANK(Table1[[#This Row],[Fuel Used (in liters)]]),,Table1[[#This Row],[Distance Travelled (km)]]/Table1[[#This Row],[Fuel Used (in liters)]])</f>
        <v>0</v>
      </c>
    </row>
    <row r="5685" spans="2:13">
      <c r="B5685">
        <f>IF(ISBLANK(Table1[[#This Row],[Date]]), ,MONTH(Table1[[#This Row],[Date]]))</f>
        <v>0</v>
      </c>
      <c r="K5685" s="19">
        <f>Table1[[#This Row],[Final Meter Reading (km) ]]-Table1[[#This Row],[Initial Meter Reading (km) ]]</f>
        <v>0</v>
      </c>
      <c r="M5685" s="174">
        <f>IF(ISBLANK(Table1[[#This Row],[Fuel Used (in liters)]]),,Table1[[#This Row],[Distance Travelled (km)]]/Table1[[#This Row],[Fuel Used (in liters)]])</f>
        <v>0</v>
      </c>
    </row>
    <row r="5686" spans="2:13">
      <c r="B5686">
        <f>IF(ISBLANK(Table1[[#This Row],[Date]]), ,MONTH(Table1[[#This Row],[Date]]))</f>
        <v>0</v>
      </c>
      <c r="K5686" s="19">
        <f>Table1[[#This Row],[Final Meter Reading (km) ]]-Table1[[#This Row],[Initial Meter Reading (km) ]]</f>
        <v>0</v>
      </c>
      <c r="M5686" s="174">
        <f>IF(ISBLANK(Table1[[#This Row],[Fuel Used (in liters)]]),,Table1[[#This Row],[Distance Travelled (km)]]/Table1[[#This Row],[Fuel Used (in liters)]])</f>
        <v>0</v>
      </c>
    </row>
    <row r="5687" spans="2:13">
      <c r="B5687">
        <f>IF(ISBLANK(Table1[[#This Row],[Date]]), ,MONTH(Table1[[#This Row],[Date]]))</f>
        <v>0</v>
      </c>
      <c r="K5687" s="19">
        <f>Table1[[#This Row],[Final Meter Reading (km) ]]-Table1[[#This Row],[Initial Meter Reading (km) ]]</f>
        <v>0</v>
      </c>
      <c r="M5687" s="174">
        <f>IF(ISBLANK(Table1[[#This Row],[Fuel Used (in liters)]]),,Table1[[#This Row],[Distance Travelled (km)]]/Table1[[#This Row],[Fuel Used (in liters)]])</f>
        <v>0</v>
      </c>
    </row>
    <row r="5688" spans="2:13">
      <c r="B5688">
        <f>IF(ISBLANK(Table1[[#This Row],[Date]]), ,MONTH(Table1[[#This Row],[Date]]))</f>
        <v>0</v>
      </c>
      <c r="K5688" s="19">
        <f>Table1[[#This Row],[Final Meter Reading (km) ]]-Table1[[#This Row],[Initial Meter Reading (km) ]]</f>
        <v>0</v>
      </c>
      <c r="M5688" s="174">
        <f>IF(ISBLANK(Table1[[#This Row],[Fuel Used (in liters)]]),,Table1[[#This Row],[Distance Travelled (km)]]/Table1[[#This Row],[Fuel Used (in liters)]])</f>
        <v>0</v>
      </c>
    </row>
    <row r="5689" spans="2:13">
      <c r="B5689">
        <f>IF(ISBLANK(Table1[[#This Row],[Date]]), ,MONTH(Table1[[#This Row],[Date]]))</f>
        <v>0</v>
      </c>
      <c r="K5689" s="19">
        <f>Table1[[#This Row],[Final Meter Reading (km) ]]-Table1[[#This Row],[Initial Meter Reading (km) ]]</f>
        <v>0</v>
      </c>
      <c r="M5689" s="174">
        <f>IF(ISBLANK(Table1[[#This Row],[Fuel Used (in liters)]]),,Table1[[#This Row],[Distance Travelled (km)]]/Table1[[#This Row],[Fuel Used (in liters)]])</f>
        <v>0</v>
      </c>
    </row>
    <row r="5690" spans="2:13">
      <c r="B5690">
        <f>IF(ISBLANK(Table1[[#This Row],[Date]]), ,MONTH(Table1[[#This Row],[Date]]))</f>
        <v>0</v>
      </c>
      <c r="K5690" s="19">
        <f>Table1[[#This Row],[Final Meter Reading (km) ]]-Table1[[#This Row],[Initial Meter Reading (km) ]]</f>
        <v>0</v>
      </c>
      <c r="M5690" s="174">
        <f>IF(ISBLANK(Table1[[#This Row],[Fuel Used (in liters)]]),,Table1[[#This Row],[Distance Travelled (km)]]/Table1[[#This Row],[Fuel Used (in liters)]])</f>
        <v>0</v>
      </c>
    </row>
    <row r="5691" spans="2:13">
      <c r="B5691">
        <f>IF(ISBLANK(Table1[[#This Row],[Date]]), ,MONTH(Table1[[#This Row],[Date]]))</f>
        <v>0</v>
      </c>
      <c r="K5691" s="19">
        <f>Table1[[#This Row],[Final Meter Reading (km) ]]-Table1[[#This Row],[Initial Meter Reading (km) ]]</f>
        <v>0</v>
      </c>
      <c r="M5691" s="174">
        <f>IF(ISBLANK(Table1[[#This Row],[Fuel Used (in liters)]]),,Table1[[#This Row],[Distance Travelled (km)]]/Table1[[#This Row],[Fuel Used (in liters)]])</f>
        <v>0</v>
      </c>
    </row>
    <row r="5692" spans="2:13">
      <c r="B5692">
        <f>IF(ISBLANK(Table1[[#This Row],[Date]]), ,MONTH(Table1[[#This Row],[Date]]))</f>
        <v>0</v>
      </c>
      <c r="K5692" s="19">
        <f>Table1[[#This Row],[Final Meter Reading (km) ]]-Table1[[#This Row],[Initial Meter Reading (km) ]]</f>
        <v>0</v>
      </c>
      <c r="M5692" s="174">
        <f>IF(ISBLANK(Table1[[#This Row],[Fuel Used (in liters)]]),,Table1[[#This Row],[Distance Travelled (km)]]/Table1[[#This Row],[Fuel Used (in liters)]])</f>
        <v>0</v>
      </c>
    </row>
    <row r="5693" spans="2:13">
      <c r="B5693">
        <f>IF(ISBLANK(Table1[[#This Row],[Date]]), ,MONTH(Table1[[#This Row],[Date]]))</f>
        <v>0</v>
      </c>
      <c r="K5693" s="19">
        <f>Table1[[#This Row],[Final Meter Reading (km) ]]-Table1[[#This Row],[Initial Meter Reading (km) ]]</f>
        <v>0</v>
      </c>
      <c r="M5693" s="174">
        <f>IF(ISBLANK(Table1[[#This Row],[Fuel Used (in liters)]]),,Table1[[#This Row],[Distance Travelled (km)]]/Table1[[#This Row],[Fuel Used (in liters)]])</f>
        <v>0</v>
      </c>
    </row>
    <row r="5694" spans="2:13">
      <c r="B5694">
        <f>IF(ISBLANK(Table1[[#This Row],[Date]]), ,MONTH(Table1[[#This Row],[Date]]))</f>
        <v>0</v>
      </c>
      <c r="K5694" s="19">
        <f>Table1[[#This Row],[Final Meter Reading (km) ]]-Table1[[#This Row],[Initial Meter Reading (km) ]]</f>
        <v>0</v>
      </c>
      <c r="M5694" s="174">
        <f>IF(ISBLANK(Table1[[#This Row],[Fuel Used (in liters)]]),,Table1[[#This Row],[Distance Travelled (km)]]/Table1[[#This Row],[Fuel Used (in liters)]])</f>
        <v>0</v>
      </c>
    </row>
    <row r="5695" spans="2:13">
      <c r="B5695">
        <f>IF(ISBLANK(Table1[[#This Row],[Date]]), ,MONTH(Table1[[#This Row],[Date]]))</f>
        <v>0</v>
      </c>
      <c r="K5695" s="19">
        <f>Table1[[#This Row],[Final Meter Reading (km) ]]-Table1[[#This Row],[Initial Meter Reading (km) ]]</f>
        <v>0</v>
      </c>
      <c r="M5695" s="174">
        <f>IF(ISBLANK(Table1[[#This Row],[Fuel Used (in liters)]]),,Table1[[#This Row],[Distance Travelled (km)]]/Table1[[#This Row],[Fuel Used (in liters)]])</f>
        <v>0</v>
      </c>
    </row>
    <row r="5696" spans="2:13">
      <c r="B5696">
        <f>IF(ISBLANK(Table1[[#This Row],[Date]]), ,MONTH(Table1[[#This Row],[Date]]))</f>
        <v>0</v>
      </c>
      <c r="K5696" s="19">
        <f>Table1[[#This Row],[Final Meter Reading (km) ]]-Table1[[#This Row],[Initial Meter Reading (km) ]]</f>
        <v>0</v>
      </c>
      <c r="M5696" s="174">
        <f>IF(ISBLANK(Table1[[#This Row],[Fuel Used (in liters)]]),,Table1[[#This Row],[Distance Travelled (km)]]/Table1[[#This Row],[Fuel Used (in liters)]])</f>
        <v>0</v>
      </c>
    </row>
    <row r="5697" spans="2:13">
      <c r="B5697">
        <f>IF(ISBLANK(Table1[[#This Row],[Date]]), ,MONTH(Table1[[#This Row],[Date]]))</f>
        <v>0</v>
      </c>
      <c r="K5697" s="19">
        <f>Table1[[#This Row],[Final Meter Reading (km) ]]-Table1[[#This Row],[Initial Meter Reading (km) ]]</f>
        <v>0</v>
      </c>
      <c r="M5697" s="174">
        <f>IF(ISBLANK(Table1[[#This Row],[Fuel Used (in liters)]]),,Table1[[#This Row],[Distance Travelled (km)]]/Table1[[#This Row],[Fuel Used (in liters)]])</f>
        <v>0</v>
      </c>
    </row>
    <row r="5698" spans="2:13">
      <c r="B5698">
        <f>IF(ISBLANK(Table1[[#This Row],[Date]]), ,MONTH(Table1[[#This Row],[Date]]))</f>
        <v>0</v>
      </c>
      <c r="K5698" s="19">
        <f>Table1[[#This Row],[Final Meter Reading (km) ]]-Table1[[#This Row],[Initial Meter Reading (km) ]]</f>
        <v>0</v>
      </c>
      <c r="M5698" s="174">
        <f>IF(ISBLANK(Table1[[#This Row],[Fuel Used (in liters)]]),,Table1[[#This Row],[Distance Travelled (km)]]/Table1[[#This Row],[Fuel Used (in liters)]])</f>
        <v>0</v>
      </c>
    </row>
    <row r="5699" spans="2:13">
      <c r="B5699">
        <f>IF(ISBLANK(Table1[[#This Row],[Date]]), ,MONTH(Table1[[#This Row],[Date]]))</f>
        <v>0</v>
      </c>
      <c r="K5699" s="19">
        <f>Table1[[#This Row],[Final Meter Reading (km) ]]-Table1[[#This Row],[Initial Meter Reading (km) ]]</f>
        <v>0</v>
      </c>
      <c r="M5699" s="174">
        <f>IF(ISBLANK(Table1[[#This Row],[Fuel Used (in liters)]]),,Table1[[#This Row],[Distance Travelled (km)]]/Table1[[#This Row],[Fuel Used (in liters)]])</f>
        <v>0</v>
      </c>
    </row>
    <row r="5700" spans="2:13">
      <c r="B5700">
        <f>IF(ISBLANK(Table1[[#This Row],[Date]]), ,MONTH(Table1[[#This Row],[Date]]))</f>
        <v>0</v>
      </c>
      <c r="K5700" s="19">
        <f>Table1[[#This Row],[Final Meter Reading (km) ]]-Table1[[#This Row],[Initial Meter Reading (km) ]]</f>
        <v>0</v>
      </c>
      <c r="M5700" s="174">
        <f>IF(ISBLANK(Table1[[#This Row],[Fuel Used (in liters)]]),,Table1[[#This Row],[Distance Travelled (km)]]/Table1[[#This Row],[Fuel Used (in liters)]])</f>
        <v>0</v>
      </c>
    </row>
    <row r="5701" spans="2:13">
      <c r="B5701">
        <f>IF(ISBLANK(Table1[[#This Row],[Date]]), ,MONTH(Table1[[#This Row],[Date]]))</f>
        <v>0</v>
      </c>
      <c r="K5701" s="19">
        <f>Table1[[#This Row],[Final Meter Reading (km) ]]-Table1[[#This Row],[Initial Meter Reading (km) ]]</f>
        <v>0</v>
      </c>
      <c r="M5701" s="174">
        <f>IF(ISBLANK(Table1[[#This Row],[Fuel Used (in liters)]]),,Table1[[#This Row],[Distance Travelled (km)]]/Table1[[#This Row],[Fuel Used (in liters)]])</f>
        <v>0</v>
      </c>
    </row>
    <row r="5702" spans="2:13">
      <c r="B5702">
        <f>IF(ISBLANK(Table1[[#This Row],[Date]]), ,MONTH(Table1[[#This Row],[Date]]))</f>
        <v>0</v>
      </c>
      <c r="K5702" s="19">
        <f>Table1[[#This Row],[Final Meter Reading (km) ]]-Table1[[#This Row],[Initial Meter Reading (km) ]]</f>
        <v>0</v>
      </c>
      <c r="M5702" s="174">
        <f>IF(ISBLANK(Table1[[#This Row],[Fuel Used (in liters)]]),,Table1[[#This Row],[Distance Travelled (km)]]/Table1[[#This Row],[Fuel Used (in liters)]])</f>
        <v>0</v>
      </c>
    </row>
    <row r="5703" spans="2:13">
      <c r="B5703">
        <f>IF(ISBLANK(Table1[[#This Row],[Date]]), ,MONTH(Table1[[#This Row],[Date]]))</f>
        <v>0</v>
      </c>
      <c r="K5703" s="19">
        <f>Table1[[#This Row],[Final Meter Reading (km) ]]-Table1[[#This Row],[Initial Meter Reading (km) ]]</f>
        <v>0</v>
      </c>
      <c r="M5703" s="174">
        <f>IF(ISBLANK(Table1[[#This Row],[Fuel Used (in liters)]]),,Table1[[#This Row],[Distance Travelled (km)]]/Table1[[#This Row],[Fuel Used (in liters)]])</f>
        <v>0</v>
      </c>
    </row>
    <row r="5704" spans="2:13">
      <c r="B5704">
        <f>IF(ISBLANK(Table1[[#This Row],[Date]]), ,MONTH(Table1[[#This Row],[Date]]))</f>
        <v>0</v>
      </c>
      <c r="K5704" s="19">
        <f>Table1[[#This Row],[Final Meter Reading (km) ]]-Table1[[#This Row],[Initial Meter Reading (km) ]]</f>
        <v>0</v>
      </c>
      <c r="M5704" s="174">
        <f>IF(ISBLANK(Table1[[#This Row],[Fuel Used (in liters)]]),,Table1[[#This Row],[Distance Travelled (km)]]/Table1[[#This Row],[Fuel Used (in liters)]])</f>
        <v>0</v>
      </c>
    </row>
    <row r="5705" spans="2:13">
      <c r="B5705">
        <f>IF(ISBLANK(Table1[[#This Row],[Date]]), ,MONTH(Table1[[#This Row],[Date]]))</f>
        <v>0</v>
      </c>
      <c r="K5705" s="19">
        <f>Table1[[#This Row],[Final Meter Reading (km) ]]-Table1[[#This Row],[Initial Meter Reading (km) ]]</f>
        <v>0</v>
      </c>
      <c r="M5705" s="174">
        <f>IF(ISBLANK(Table1[[#This Row],[Fuel Used (in liters)]]),,Table1[[#This Row],[Distance Travelled (km)]]/Table1[[#This Row],[Fuel Used (in liters)]])</f>
        <v>0</v>
      </c>
    </row>
    <row r="5706" spans="2:13">
      <c r="B5706">
        <f>IF(ISBLANK(Table1[[#This Row],[Date]]), ,MONTH(Table1[[#This Row],[Date]]))</f>
        <v>0</v>
      </c>
      <c r="K5706" s="19">
        <f>Table1[[#This Row],[Final Meter Reading (km) ]]-Table1[[#This Row],[Initial Meter Reading (km) ]]</f>
        <v>0</v>
      </c>
      <c r="M5706" s="174">
        <f>IF(ISBLANK(Table1[[#This Row],[Fuel Used (in liters)]]),,Table1[[#This Row],[Distance Travelled (km)]]/Table1[[#This Row],[Fuel Used (in liters)]])</f>
        <v>0</v>
      </c>
    </row>
    <row r="5707" spans="2:13">
      <c r="B5707">
        <f>IF(ISBLANK(Table1[[#This Row],[Date]]), ,MONTH(Table1[[#This Row],[Date]]))</f>
        <v>0</v>
      </c>
      <c r="K5707" s="19">
        <f>Table1[[#This Row],[Final Meter Reading (km) ]]-Table1[[#This Row],[Initial Meter Reading (km) ]]</f>
        <v>0</v>
      </c>
      <c r="M5707" s="174">
        <f>IF(ISBLANK(Table1[[#This Row],[Fuel Used (in liters)]]),,Table1[[#This Row],[Distance Travelled (km)]]/Table1[[#This Row],[Fuel Used (in liters)]])</f>
        <v>0</v>
      </c>
    </row>
    <row r="5708" spans="2:13">
      <c r="B5708">
        <f>IF(ISBLANK(Table1[[#This Row],[Date]]), ,MONTH(Table1[[#This Row],[Date]]))</f>
        <v>0</v>
      </c>
      <c r="K5708" s="19">
        <f>Table1[[#This Row],[Final Meter Reading (km) ]]-Table1[[#This Row],[Initial Meter Reading (km) ]]</f>
        <v>0</v>
      </c>
      <c r="M5708" s="174">
        <f>IF(ISBLANK(Table1[[#This Row],[Fuel Used (in liters)]]),,Table1[[#This Row],[Distance Travelled (km)]]/Table1[[#This Row],[Fuel Used (in liters)]])</f>
        <v>0</v>
      </c>
    </row>
    <row r="5709" spans="2:13">
      <c r="B5709">
        <f>IF(ISBLANK(Table1[[#This Row],[Date]]), ,MONTH(Table1[[#This Row],[Date]]))</f>
        <v>0</v>
      </c>
      <c r="K5709" s="19">
        <f>Table1[[#This Row],[Final Meter Reading (km) ]]-Table1[[#This Row],[Initial Meter Reading (km) ]]</f>
        <v>0</v>
      </c>
      <c r="M5709" s="174">
        <f>IF(ISBLANK(Table1[[#This Row],[Fuel Used (in liters)]]),,Table1[[#This Row],[Distance Travelled (km)]]/Table1[[#This Row],[Fuel Used (in liters)]])</f>
        <v>0</v>
      </c>
    </row>
    <row r="5710" spans="2:13">
      <c r="B5710">
        <f>IF(ISBLANK(Table1[[#This Row],[Date]]), ,MONTH(Table1[[#This Row],[Date]]))</f>
        <v>0</v>
      </c>
      <c r="K5710" s="19">
        <f>Table1[[#This Row],[Final Meter Reading (km) ]]-Table1[[#This Row],[Initial Meter Reading (km) ]]</f>
        <v>0</v>
      </c>
      <c r="M5710" s="174">
        <f>IF(ISBLANK(Table1[[#This Row],[Fuel Used (in liters)]]),,Table1[[#This Row],[Distance Travelled (km)]]/Table1[[#This Row],[Fuel Used (in liters)]])</f>
        <v>0</v>
      </c>
    </row>
    <row r="5711" spans="2:13">
      <c r="B5711">
        <f>IF(ISBLANK(Table1[[#This Row],[Date]]), ,MONTH(Table1[[#This Row],[Date]]))</f>
        <v>0</v>
      </c>
      <c r="K5711" s="19">
        <f>Table1[[#This Row],[Final Meter Reading (km) ]]-Table1[[#This Row],[Initial Meter Reading (km) ]]</f>
        <v>0</v>
      </c>
      <c r="M5711" s="174">
        <f>IF(ISBLANK(Table1[[#This Row],[Fuel Used (in liters)]]),,Table1[[#This Row],[Distance Travelled (km)]]/Table1[[#This Row],[Fuel Used (in liters)]])</f>
        <v>0</v>
      </c>
    </row>
    <row r="5712" spans="2:13">
      <c r="B5712">
        <f>IF(ISBLANK(Table1[[#This Row],[Date]]), ,MONTH(Table1[[#This Row],[Date]]))</f>
        <v>0</v>
      </c>
      <c r="K5712" s="19">
        <f>Table1[[#This Row],[Final Meter Reading (km) ]]-Table1[[#This Row],[Initial Meter Reading (km) ]]</f>
        <v>0</v>
      </c>
      <c r="M5712" s="174">
        <f>IF(ISBLANK(Table1[[#This Row],[Fuel Used (in liters)]]),,Table1[[#This Row],[Distance Travelled (km)]]/Table1[[#This Row],[Fuel Used (in liters)]])</f>
        <v>0</v>
      </c>
    </row>
    <row r="5713" spans="2:13">
      <c r="B5713">
        <f>IF(ISBLANK(Table1[[#This Row],[Date]]), ,MONTH(Table1[[#This Row],[Date]]))</f>
        <v>0</v>
      </c>
      <c r="K5713" s="19">
        <f>Table1[[#This Row],[Final Meter Reading (km) ]]-Table1[[#This Row],[Initial Meter Reading (km) ]]</f>
        <v>0</v>
      </c>
      <c r="M5713" s="174">
        <f>IF(ISBLANK(Table1[[#This Row],[Fuel Used (in liters)]]),,Table1[[#This Row],[Distance Travelled (km)]]/Table1[[#This Row],[Fuel Used (in liters)]])</f>
        <v>0</v>
      </c>
    </row>
    <row r="5714" spans="2:13">
      <c r="B5714">
        <f>IF(ISBLANK(Table1[[#This Row],[Date]]), ,MONTH(Table1[[#This Row],[Date]]))</f>
        <v>0</v>
      </c>
      <c r="K5714" s="19">
        <f>Table1[[#This Row],[Final Meter Reading (km) ]]-Table1[[#This Row],[Initial Meter Reading (km) ]]</f>
        <v>0</v>
      </c>
      <c r="M5714" s="174">
        <f>IF(ISBLANK(Table1[[#This Row],[Fuel Used (in liters)]]),,Table1[[#This Row],[Distance Travelled (km)]]/Table1[[#This Row],[Fuel Used (in liters)]])</f>
        <v>0</v>
      </c>
    </row>
    <row r="5715" spans="2:13">
      <c r="B5715">
        <f>IF(ISBLANK(Table1[[#This Row],[Date]]), ,MONTH(Table1[[#This Row],[Date]]))</f>
        <v>0</v>
      </c>
      <c r="K5715" s="19">
        <f>Table1[[#This Row],[Final Meter Reading (km) ]]-Table1[[#This Row],[Initial Meter Reading (km) ]]</f>
        <v>0</v>
      </c>
      <c r="M5715" s="174">
        <f>IF(ISBLANK(Table1[[#This Row],[Fuel Used (in liters)]]),,Table1[[#This Row],[Distance Travelled (km)]]/Table1[[#This Row],[Fuel Used (in liters)]])</f>
        <v>0</v>
      </c>
    </row>
    <row r="5716" spans="2:13">
      <c r="B5716">
        <f>IF(ISBLANK(Table1[[#This Row],[Date]]), ,MONTH(Table1[[#This Row],[Date]]))</f>
        <v>0</v>
      </c>
      <c r="K5716" s="19">
        <f>Table1[[#This Row],[Final Meter Reading (km) ]]-Table1[[#This Row],[Initial Meter Reading (km) ]]</f>
        <v>0</v>
      </c>
      <c r="M5716" s="174">
        <f>IF(ISBLANK(Table1[[#This Row],[Fuel Used (in liters)]]),,Table1[[#This Row],[Distance Travelled (km)]]/Table1[[#This Row],[Fuel Used (in liters)]])</f>
        <v>0</v>
      </c>
    </row>
    <row r="5717" spans="2:13">
      <c r="B5717">
        <f>IF(ISBLANK(Table1[[#This Row],[Date]]), ,MONTH(Table1[[#This Row],[Date]]))</f>
        <v>0</v>
      </c>
      <c r="K5717" s="19">
        <f>Table1[[#This Row],[Final Meter Reading (km) ]]-Table1[[#This Row],[Initial Meter Reading (km) ]]</f>
        <v>0</v>
      </c>
      <c r="M5717" s="174">
        <f>IF(ISBLANK(Table1[[#This Row],[Fuel Used (in liters)]]),,Table1[[#This Row],[Distance Travelled (km)]]/Table1[[#This Row],[Fuel Used (in liters)]])</f>
        <v>0</v>
      </c>
    </row>
    <row r="5718" spans="2:13">
      <c r="B5718">
        <f>IF(ISBLANK(Table1[[#This Row],[Date]]), ,MONTH(Table1[[#This Row],[Date]]))</f>
        <v>0</v>
      </c>
      <c r="K5718" s="19">
        <f>Table1[[#This Row],[Final Meter Reading (km) ]]-Table1[[#This Row],[Initial Meter Reading (km) ]]</f>
        <v>0</v>
      </c>
      <c r="M5718" s="174">
        <f>IF(ISBLANK(Table1[[#This Row],[Fuel Used (in liters)]]),,Table1[[#This Row],[Distance Travelled (km)]]/Table1[[#This Row],[Fuel Used (in liters)]])</f>
        <v>0</v>
      </c>
    </row>
    <row r="5719" spans="2:13">
      <c r="B5719">
        <f>IF(ISBLANK(Table1[[#This Row],[Date]]), ,MONTH(Table1[[#This Row],[Date]]))</f>
        <v>0</v>
      </c>
      <c r="K5719" s="19">
        <f>Table1[[#This Row],[Final Meter Reading (km) ]]-Table1[[#This Row],[Initial Meter Reading (km) ]]</f>
        <v>0</v>
      </c>
      <c r="M5719" s="174">
        <f>IF(ISBLANK(Table1[[#This Row],[Fuel Used (in liters)]]),,Table1[[#This Row],[Distance Travelled (km)]]/Table1[[#This Row],[Fuel Used (in liters)]])</f>
        <v>0</v>
      </c>
    </row>
    <row r="5720" spans="2:13">
      <c r="B5720">
        <f>IF(ISBLANK(Table1[[#This Row],[Date]]), ,MONTH(Table1[[#This Row],[Date]]))</f>
        <v>0</v>
      </c>
      <c r="K5720" s="19">
        <f>Table1[[#This Row],[Final Meter Reading (km) ]]-Table1[[#This Row],[Initial Meter Reading (km) ]]</f>
        <v>0</v>
      </c>
      <c r="M5720" s="174">
        <f>IF(ISBLANK(Table1[[#This Row],[Fuel Used (in liters)]]),,Table1[[#This Row],[Distance Travelled (km)]]/Table1[[#This Row],[Fuel Used (in liters)]])</f>
        <v>0</v>
      </c>
    </row>
    <row r="5721" spans="2:13">
      <c r="B5721">
        <f>IF(ISBLANK(Table1[[#This Row],[Date]]), ,MONTH(Table1[[#This Row],[Date]]))</f>
        <v>0</v>
      </c>
      <c r="K5721" s="19">
        <f>Table1[[#This Row],[Final Meter Reading (km) ]]-Table1[[#This Row],[Initial Meter Reading (km) ]]</f>
        <v>0</v>
      </c>
      <c r="M5721" s="174">
        <f>IF(ISBLANK(Table1[[#This Row],[Fuel Used (in liters)]]),,Table1[[#This Row],[Distance Travelled (km)]]/Table1[[#This Row],[Fuel Used (in liters)]])</f>
        <v>0</v>
      </c>
    </row>
    <row r="5722" spans="2:13">
      <c r="B5722">
        <f>IF(ISBLANK(Table1[[#This Row],[Date]]), ,MONTH(Table1[[#This Row],[Date]]))</f>
        <v>0</v>
      </c>
      <c r="K5722" s="19">
        <f>Table1[[#This Row],[Final Meter Reading (km) ]]-Table1[[#This Row],[Initial Meter Reading (km) ]]</f>
        <v>0</v>
      </c>
      <c r="M5722" s="174">
        <f>IF(ISBLANK(Table1[[#This Row],[Fuel Used (in liters)]]),,Table1[[#This Row],[Distance Travelled (km)]]/Table1[[#This Row],[Fuel Used (in liters)]])</f>
        <v>0</v>
      </c>
    </row>
    <row r="5723" spans="2:13">
      <c r="B5723">
        <f>IF(ISBLANK(Table1[[#This Row],[Date]]), ,MONTH(Table1[[#This Row],[Date]]))</f>
        <v>0</v>
      </c>
      <c r="K5723" s="19">
        <f>Table1[[#This Row],[Final Meter Reading (km) ]]-Table1[[#This Row],[Initial Meter Reading (km) ]]</f>
        <v>0</v>
      </c>
      <c r="M5723" s="174">
        <f>IF(ISBLANK(Table1[[#This Row],[Fuel Used (in liters)]]),,Table1[[#This Row],[Distance Travelled (km)]]/Table1[[#This Row],[Fuel Used (in liters)]])</f>
        <v>0</v>
      </c>
    </row>
    <row r="5724" spans="2:13">
      <c r="B5724">
        <f>IF(ISBLANK(Table1[[#This Row],[Date]]), ,MONTH(Table1[[#This Row],[Date]]))</f>
        <v>0</v>
      </c>
      <c r="K5724" s="19">
        <f>Table1[[#This Row],[Final Meter Reading (km) ]]-Table1[[#This Row],[Initial Meter Reading (km) ]]</f>
        <v>0</v>
      </c>
      <c r="M5724" s="174">
        <f>IF(ISBLANK(Table1[[#This Row],[Fuel Used (in liters)]]),,Table1[[#This Row],[Distance Travelled (km)]]/Table1[[#This Row],[Fuel Used (in liters)]])</f>
        <v>0</v>
      </c>
    </row>
    <row r="5725" spans="2:13">
      <c r="B5725">
        <f>IF(ISBLANK(Table1[[#This Row],[Date]]), ,MONTH(Table1[[#This Row],[Date]]))</f>
        <v>0</v>
      </c>
      <c r="K5725" s="19">
        <f>Table1[[#This Row],[Final Meter Reading (km) ]]-Table1[[#This Row],[Initial Meter Reading (km) ]]</f>
        <v>0</v>
      </c>
      <c r="M5725" s="174">
        <f>IF(ISBLANK(Table1[[#This Row],[Fuel Used (in liters)]]),,Table1[[#This Row],[Distance Travelled (km)]]/Table1[[#This Row],[Fuel Used (in liters)]])</f>
        <v>0</v>
      </c>
    </row>
    <row r="5726" spans="2:13">
      <c r="B5726">
        <f>IF(ISBLANK(Table1[[#This Row],[Date]]), ,MONTH(Table1[[#This Row],[Date]]))</f>
        <v>0</v>
      </c>
      <c r="K5726" s="19">
        <f>Table1[[#This Row],[Final Meter Reading (km) ]]-Table1[[#This Row],[Initial Meter Reading (km) ]]</f>
        <v>0</v>
      </c>
      <c r="M5726" s="174">
        <f>IF(ISBLANK(Table1[[#This Row],[Fuel Used (in liters)]]),,Table1[[#This Row],[Distance Travelled (km)]]/Table1[[#This Row],[Fuel Used (in liters)]])</f>
        <v>0</v>
      </c>
    </row>
    <row r="5727" spans="2:13">
      <c r="B5727">
        <f>IF(ISBLANK(Table1[[#This Row],[Date]]), ,MONTH(Table1[[#This Row],[Date]]))</f>
        <v>0</v>
      </c>
      <c r="K5727" s="19">
        <f>Table1[[#This Row],[Final Meter Reading (km) ]]-Table1[[#This Row],[Initial Meter Reading (km) ]]</f>
        <v>0</v>
      </c>
      <c r="M5727" s="174">
        <f>IF(ISBLANK(Table1[[#This Row],[Fuel Used (in liters)]]),,Table1[[#This Row],[Distance Travelled (km)]]/Table1[[#This Row],[Fuel Used (in liters)]])</f>
        <v>0</v>
      </c>
    </row>
    <row r="5728" spans="2:13">
      <c r="B5728">
        <f>IF(ISBLANK(Table1[[#This Row],[Date]]), ,MONTH(Table1[[#This Row],[Date]]))</f>
        <v>0</v>
      </c>
      <c r="K5728" s="19">
        <f>Table1[[#This Row],[Final Meter Reading (km) ]]-Table1[[#This Row],[Initial Meter Reading (km) ]]</f>
        <v>0</v>
      </c>
      <c r="M5728" s="174">
        <f>IF(ISBLANK(Table1[[#This Row],[Fuel Used (in liters)]]),,Table1[[#This Row],[Distance Travelled (km)]]/Table1[[#This Row],[Fuel Used (in liters)]])</f>
        <v>0</v>
      </c>
    </row>
    <row r="5729" spans="2:13">
      <c r="B5729">
        <f>IF(ISBLANK(Table1[[#This Row],[Date]]), ,MONTH(Table1[[#This Row],[Date]]))</f>
        <v>0</v>
      </c>
      <c r="K5729" s="19">
        <f>Table1[[#This Row],[Final Meter Reading (km) ]]-Table1[[#This Row],[Initial Meter Reading (km) ]]</f>
        <v>0</v>
      </c>
      <c r="M5729" s="174">
        <f>IF(ISBLANK(Table1[[#This Row],[Fuel Used (in liters)]]),,Table1[[#This Row],[Distance Travelled (km)]]/Table1[[#This Row],[Fuel Used (in liters)]])</f>
        <v>0</v>
      </c>
    </row>
    <row r="5730" spans="2:13">
      <c r="B5730">
        <f>IF(ISBLANK(Table1[[#This Row],[Date]]), ,MONTH(Table1[[#This Row],[Date]]))</f>
        <v>0</v>
      </c>
      <c r="K5730" s="19">
        <f>Table1[[#This Row],[Final Meter Reading (km) ]]-Table1[[#This Row],[Initial Meter Reading (km) ]]</f>
        <v>0</v>
      </c>
      <c r="M5730" s="174">
        <f>IF(ISBLANK(Table1[[#This Row],[Fuel Used (in liters)]]),,Table1[[#This Row],[Distance Travelled (km)]]/Table1[[#This Row],[Fuel Used (in liters)]])</f>
        <v>0</v>
      </c>
    </row>
    <row r="5731" spans="2:13">
      <c r="B5731">
        <f>IF(ISBLANK(Table1[[#This Row],[Date]]), ,MONTH(Table1[[#This Row],[Date]]))</f>
        <v>0</v>
      </c>
      <c r="K5731" s="19">
        <f>Table1[[#This Row],[Final Meter Reading (km) ]]-Table1[[#This Row],[Initial Meter Reading (km) ]]</f>
        <v>0</v>
      </c>
      <c r="M5731" s="174">
        <f>IF(ISBLANK(Table1[[#This Row],[Fuel Used (in liters)]]),,Table1[[#This Row],[Distance Travelled (km)]]/Table1[[#This Row],[Fuel Used (in liters)]])</f>
        <v>0</v>
      </c>
    </row>
    <row r="5732" spans="2:13">
      <c r="B5732">
        <f>IF(ISBLANK(Table1[[#This Row],[Date]]), ,MONTH(Table1[[#This Row],[Date]]))</f>
        <v>0</v>
      </c>
      <c r="K5732" s="19">
        <f>Table1[[#This Row],[Final Meter Reading (km) ]]-Table1[[#This Row],[Initial Meter Reading (km) ]]</f>
        <v>0</v>
      </c>
      <c r="M5732" s="174">
        <f>IF(ISBLANK(Table1[[#This Row],[Fuel Used (in liters)]]),,Table1[[#This Row],[Distance Travelled (km)]]/Table1[[#This Row],[Fuel Used (in liters)]])</f>
        <v>0</v>
      </c>
    </row>
    <row r="5733" spans="2:13">
      <c r="B5733">
        <f>IF(ISBLANK(Table1[[#This Row],[Date]]), ,MONTH(Table1[[#This Row],[Date]]))</f>
        <v>0</v>
      </c>
      <c r="K5733" s="19">
        <f>Table1[[#This Row],[Final Meter Reading (km) ]]-Table1[[#This Row],[Initial Meter Reading (km) ]]</f>
        <v>0</v>
      </c>
      <c r="M5733" s="174">
        <f>IF(ISBLANK(Table1[[#This Row],[Fuel Used (in liters)]]),,Table1[[#This Row],[Distance Travelled (km)]]/Table1[[#This Row],[Fuel Used (in liters)]])</f>
        <v>0</v>
      </c>
    </row>
    <row r="5734" spans="2:13">
      <c r="B5734">
        <f>IF(ISBLANK(Table1[[#This Row],[Date]]), ,MONTH(Table1[[#This Row],[Date]]))</f>
        <v>0</v>
      </c>
      <c r="K5734" s="19">
        <f>Table1[[#This Row],[Final Meter Reading (km) ]]-Table1[[#This Row],[Initial Meter Reading (km) ]]</f>
        <v>0</v>
      </c>
      <c r="M5734" s="174">
        <f>IF(ISBLANK(Table1[[#This Row],[Fuel Used (in liters)]]),,Table1[[#This Row],[Distance Travelled (km)]]/Table1[[#This Row],[Fuel Used (in liters)]])</f>
        <v>0</v>
      </c>
    </row>
    <row r="5735" spans="2:13">
      <c r="B5735">
        <f>IF(ISBLANK(Table1[[#This Row],[Date]]), ,MONTH(Table1[[#This Row],[Date]]))</f>
        <v>0</v>
      </c>
      <c r="K5735" s="19">
        <f>Table1[[#This Row],[Final Meter Reading (km) ]]-Table1[[#This Row],[Initial Meter Reading (km) ]]</f>
        <v>0</v>
      </c>
      <c r="M5735" s="174">
        <f>IF(ISBLANK(Table1[[#This Row],[Fuel Used (in liters)]]),,Table1[[#This Row],[Distance Travelled (km)]]/Table1[[#This Row],[Fuel Used (in liters)]])</f>
        <v>0</v>
      </c>
    </row>
    <row r="5736" spans="2:13">
      <c r="B5736">
        <f>IF(ISBLANK(Table1[[#This Row],[Date]]), ,MONTH(Table1[[#This Row],[Date]]))</f>
        <v>0</v>
      </c>
      <c r="K5736" s="19">
        <f>Table1[[#This Row],[Final Meter Reading (km) ]]-Table1[[#This Row],[Initial Meter Reading (km) ]]</f>
        <v>0</v>
      </c>
      <c r="M5736" s="174">
        <f>IF(ISBLANK(Table1[[#This Row],[Fuel Used (in liters)]]),,Table1[[#This Row],[Distance Travelled (km)]]/Table1[[#This Row],[Fuel Used (in liters)]])</f>
        <v>0</v>
      </c>
    </row>
    <row r="5737" spans="2:13">
      <c r="B5737">
        <f>IF(ISBLANK(Table1[[#This Row],[Date]]), ,MONTH(Table1[[#This Row],[Date]]))</f>
        <v>0</v>
      </c>
      <c r="K5737" s="19">
        <f>Table1[[#This Row],[Final Meter Reading (km) ]]-Table1[[#This Row],[Initial Meter Reading (km) ]]</f>
        <v>0</v>
      </c>
      <c r="M5737" s="174">
        <f>IF(ISBLANK(Table1[[#This Row],[Fuel Used (in liters)]]),,Table1[[#This Row],[Distance Travelled (km)]]/Table1[[#This Row],[Fuel Used (in liters)]])</f>
        <v>0</v>
      </c>
    </row>
    <row r="5738" spans="2:13">
      <c r="B5738">
        <f>IF(ISBLANK(Table1[[#This Row],[Date]]), ,MONTH(Table1[[#This Row],[Date]]))</f>
        <v>0</v>
      </c>
      <c r="K5738" s="19">
        <f>Table1[[#This Row],[Final Meter Reading (km) ]]-Table1[[#This Row],[Initial Meter Reading (km) ]]</f>
        <v>0</v>
      </c>
      <c r="M5738" s="174">
        <f>IF(ISBLANK(Table1[[#This Row],[Fuel Used (in liters)]]),,Table1[[#This Row],[Distance Travelled (km)]]/Table1[[#This Row],[Fuel Used (in liters)]])</f>
        <v>0</v>
      </c>
    </row>
    <row r="5739" spans="2:13">
      <c r="B5739">
        <f>IF(ISBLANK(Table1[[#This Row],[Date]]), ,MONTH(Table1[[#This Row],[Date]]))</f>
        <v>0</v>
      </c>
      <c r="K5739" s="19">
        <f>Table1[[#This Row],[Final Meter Reading (km) ]]-Table1[[#This Row],[Initial Meter Reading (km) ]]</f>
        <v>0</v>
      </c>
      <c r="M5739" s="174">
        <f>IF(ISBLANK(Table1[[#This Row],[Fuel Used (in liters)]]),,Table1[[#This Row],[Distance Travelled (km)]]/Table1[[#This Row],[Fuel Used (in liters)]])</f>
        <v>0</v>
      </c>
    </row>
    <row r="5740" spans="2:13">
      <c r="B5740">
        <f>IF(ISBLANK(Table1[[#This Row],[Date]]), ,MONTH(Table1[[#This Row],[Date]]))</f>
        <v>0</v>
      </c>
      <c r="K5740" s="19">
        <f>Table1[[#This Row],[Final Meter Reading (km) ]]-Table1[[#This Row],[Initial Meter Reading (km) ]]</f>
        <v>0</v>
      </c>
      <c r="M5740" s="174">
        <f>IF(ISBLANK(Table1[[#This Row],[Fuel Used (in liters)]]),,Table1[[#This Row],[Distance Travelled (km)]]/Table1[[#This Row],[Fuel Used (in liters)]])</f>
        <v>0</v>
      </c>
    </row>
    <row r="5741" spans="2:13">
      <c r="B5741">
        <f>IF(ISBLANK(Table1[[#This Row],[Date]]), ,MONTH(Table1[[#This Row],[Date]]))</f>
        <v>0</v>
      </c>
      <c r="K5741" s="19">
        <f>Table1[[#This Row],[Final Meter Reading (km) ]]-Table1[[#This Row],[Initial Meter Reading (km) ]]</f>
        <v>0</v>
      </c>
      <c r="M5741" s="174">
        <f>IF(ISBLANK(Table1[[#This Row],[Fuel Used (in liters)]]),,Table1[[#This Row],[Distance Travelled (km)]]/Table1[[#This Row],[Fuel Used (in liters)]])</f>
        <v>0</v>
      </c>
    </row>
    <row r="5742" spans="2:13">
      <c r="B5742">
        <f>IF(ISBLANK(Table1[[#This Row],[Date]]), ,MONTH(Table1[[#This Row],[Date]]))</f>
        <v>0</v>
      </c>
      <c r="K5742" s="19">
        <f>Table1[[#This Row],[Final Meter Reading (km) ]]-Table1[[#This Row],[Initial Meter Reading (km) ]]</f>
        <v>0</v>
      </c>
      <c r="M5742" s="174">
        <f>IF(ISBLANK(Table1[[#This Row],[Fuel Used (in liters)]]),,Table1[[#This Row],[Distance Travelled (km)]]/Table1[[#This Row],[Fuel Used (in liters)]])</f>
        <v>0</v>
      </c>
    </row>
    <row r="5743" spans="2:13">
      <c r="B5743">
        <f>IF(ISBLANK(Table1[[#This Row],[Date]]), ,MONTH(Table1[[#This Row],[Date]]))</f>
        <v>0</v>
      </c>
      <c r="K5743" s="19">
        <f>Table1[[#This Row],[Final Meter Reading (km) ]]-Table1[[#This Row],[Initial Meter Reading (km) ]]</f>
        <v>0</v>
      </c>
      <c r="M5743" s="174">
        <f>IF(ISBLANK(Table1[[#This Row],[Fuel Used (in liters)]]),,Table1[[#This Row],[Distance Travelled (km)]]/Table1[[#This Row],[Fuel Used (in liters)]])</f>
        <v>0</v>
      </c>
    </row>
    <row r="5744" spans="2:13">
      <c r="B5744">
        <f>IF(ISBLANK(Table1[[#This Row],[Date]]), ,MONTH(Table1[[#This Row],[Date]]))</f>
        <v>0</v>
      </c>
      <c r="K5744" s="19">
        <f>Table1[[#This Row],[Final Meter Reading (km) ]]-Table1[[#This Row],[Initial Meter Reading (km) ]]</f>
        <v>0</v>
      </c>
      <c r="M5744" s="174">
        <f>IF(ISBLANK(Table1[[#This Row],[Fuel Used (in liters)]]),,Table1[[#This Row],[Distance Travelled (km)]]/Table1[[#This Row],[Fuel Used (in liters)]])</f>
        <v>0</v>
      </c>
    </row>
    <row r="5745" spans="2:13">
      <c r="B5745">
        <f>IF(ISBLANK(Table1[[#This Row],[Date]]), ,MONTH(Table1[[#This Row],[Date]]))</f>
        <v>0</v>
      </c>
      <c r="K5745" s="19">
        <f>Table1[[#This Row],[Final Meter Reading (km) ]]-Table1[[#This Row],[Initial Meter Reading (km) ]]</f>
        <v>0</v>
      </c>
      <c r="M5745" s="174">
        <f>IF(ISBLANK(Table1[[#This Row],[Fuel Used (in liters)]]),,Table1[[#This Row],[Distance Travelled (km)]]/Table1[[#This Row],[Fuel Used (in liters)]])</f>
        <v>0</v>
      </c>
    </row>
    <row r="5746" spans="2:13">
      <c r="B5746">
        <f>IF(ISBLANK(Table1[[#This Row],[Date]]), ,MONTH(Table1[[#This Row],[Date]]))</f>
        <v>0</v>
      </c>
      <c r="K5746" s="19">
        <f>Table1[[#This Row],[Final Meter Reading (km) ]]-Table1[[#This Row],[Initial Meter Reading (km) ]]</f>
        <v>0</v>
      </c>
      <c r="M5746" s="174">
        <f>IF(ISBLANK(Table1[[#This Row],[Fuel Used (in liters)]]),,Table1[[#This Row],[Distance Travelled (km)]]/Table1[[#This Row],[Fuel Used (in liters)]])</f>
        <v>0</v>
      </c>
    </row>
    <row r="5747" spans="2:13">
      <c r="B5747">
        <f>IF(ISBLANK(Table1[[#This Row],[Date]]), ,MONTH(Table1[[#This Row],[Date]]))</f>
        <v>0</v>
      </c>
      <c r="K5747" s="19">
        <f>Table1[[#This Row],[Final Meter Reading (km) ]]-Table1[[#This Row],[Initial Meter Reading (km) ]]</f>
        <v>0</v>
      </c>
      <c r="M5747" s="174">
        <f>IF(ISBLANK(Table1[[#This Row],[Fuel Used (in liters)]]),,Table1[[#This Row],[Distance Travelled (km)]]/Table1[[#This Row],[Fuel Used (in liters)]])</f>
        <v>0</v>
      </c>
    </row>
    <row r="5748" spans="2:13">
      <c r="B5748">
        <f>IF(ISBLANK(Table1[[#This Row],[Date]]), ,MONTH(Table1[[#This Row],[Date]]))</f>
        <v>0</v>
      </c>
      <c r="K5748" s="19">
        <f>Table1[[#This Row],[Final Meter Reading (km) ]]-Table1[[#This Row],[Initial Meter Reading (km) ]]</f>
        <v>0</v>
      </c>
      <c r="M5748" s="174">
        <f>IF(ISBLANK(Table1[[#This Row],[Fuel Used (in liters)]]),,Table1[[#This Row],[Distance Travelled (km)]]/Table1[[#This Row],[Fuel Used (in liters)]])</f>
        <v>0</v>
      </c>
    </row>
    <row r="5749" spans="2:13">
      <c r="B5749">
        <f>IF(ISBLANK(Table1[[#This Row],[Date]]), ,MONTH(Table1[[#This Row],[Date]]))</f>
        <v>0</v>
      </c>
      <c r="K5749" s="19">
        <f>Table1[[#This Row],[Final Meter Reading (km) ]]-Table1[[#This Row],[Initial Meter Reading (km) ]]</f>
        <v>0</v>
      </c>
      <c r="M5749" s="174">
        <f>IF(ISBLANK(Table1[[#This Row],[Fuel Used (in liters)]]),,Table1[[#This Row],[Distance Travelled (km)]]/Table1[[#This Row],[Fuel Used (in liters)]])</f>
        <v>0</v>
      </c>
    </row>
    <row r="5750" spans="2:13">
      <c r="B5750">
        <f>IF(ISBLANK(Table1[[#This Row],[Date]]), ,MONTH(Table1[[#This Row],[Date]]))</f>
        <v>0</v>
      </c>
      <c r="K5750" s="19">
        <f>Table1[[#This Row],[Final Meter Reading (km) ]]-Table1[[#This Row],[Initial Meter Reading (km) ]]</f>
        <v>0</v>
      </c>
      <c r="M5750" s="174">
        <f>IF(ISBLANK(Table1[[#This Row],[Fuel Used (in liters)]]),,Table1[[#This Row],[Distance Travelled (km)]]/Table1[[#This Row],[Fuel Used (in liters)]])</f>
        <v>0</v>
      </c>
    </row>
    <row r="5751" spans="2:13">
      <c r="B5751">
        <f>IF(ISBLANK(Table1[[#This Row],[Date]]), ,MONTH(Table1[[#This Row],[Date]]))</f>
        <v>0</v>
      </c>
      <c r="K5751" s="19">
        <f>Table1[[#This Row],[Final Meter Reading (km) ]]-Table1[[#This Row],[Initial Meter Reading (km) ]]</f>
        <v>0</v>
      </c>
      <c r="M5751" s="174">
        <f>IF(ISBLANK(Table1[[#This Row],[Fuel Used (in liters)]]),,Table1[[#This Row],[Distance Travelled (km)]]/Table1[[#This Row],[Fuel Used (in liters)]])</f>
        <v>0</v>
      </c>
    </row>
    <row r="5752" spans="2:13">
      <c r="B5752">
        <f>IF(ISBLANK(Table1[[#This Row],[Date]]), ,MONTH(Table1[[#This Row],[Date]]))</f>
        <v>0</v>
      </c>
      <c r="K5752" s="19">
        <f>Table1[[#This Row],[Final Meter Reading (km) ]]-Table1[[#This Row],[Initial Meter Reading (km) ]]</f>
        <v>0</v>
      </c>
      <c r="M5752" s="174">
        <f>IF(ISBLANK(Table1[[#This Row],[Fuel Used (in liters)]]),,Table1[[#This Row],[Distance Travelled (km)]]/Table1[[#This Row],[Fuel Used (in liters)]])</f>
        <v>0</v>
      </c>
    </row>
    <row r="5753" spans="2:13">
      <c r="B5753">
        <f>IF(ISBLANK(Table1[[#This Row],[Date]]), ,MONTH(Table1[[#This Row],[Date]]))</f>
        <v>0</v>
      </c>
      <c r="K5753" s="19">
        <f>Table1[[#This Row],[Final Meter Reading (km) ]]-Table1[[#This Row],[Initial Meter Reading (km) ]]</f>
        <v>0</v>
      </c>
      <c r="M5753" s="174">
        <f>IF(ISBLANK(Table1[[#This Row],[Fuel Used (in liters)]]),,Table1[[#This Row],[Distance Travelled (km)]]/Table1[[#This Row],[Fuel Used (in liters)]])</f>
        <v>0</v>
      </c>
    </row>
    <row r="5754" spans="2:13">
      <c r="B5754">
        <f>IF(ISBLANK(Table1[[#This Row],[Date]]), ,MONTH(Table1[[#This Row],[Date]]))</f>
        <v>0</v>
      </c>
      <c r="K5754" s="19">
        <f>Table1[[#This Row],[Final Meter Reading (km) ]]-Table1[[#This Row],[Initial Meter Reading (km) ]]</f>
        <v>0</v>
      </c>
      <c r="M5754" s="174">
        <f>IF(ISBLANK(Table1[[#This Row],[Fuel Used (in liters)]]),,Table1[[#This Row],[Distance Travelled (km)]]/Table1[[#This Row],[Fuel Used (in liters)]])</f>
        <v>0</v>
      </c>
    </row>
    <row r="5755" spans="2:13">
      <c r="B5755">
        <f>IF(ISBLANK(Table1[[#This Row],[Date]]), ,MONTH(Table1[[#This Row],[Date]]))</f>
        <v>0</v>
      </c>
      <c r="K5755" s="19">
        <f>Table1[[#This Row],[Final Meter Reading (km) ]]-Table1[[#This Row],[Initial Meter Reading (km) ]]</f>
        <v>0</v>
      </c>
      <c r="M5755" s="174">
        <f>IF(ISBLANK(Table1[[#This Row],[Fuel Used (in liters)]]),,Table1[[#This Row],[Distance Travelled (km)]]/Table1[[#This Row],[Fuel Used (in liters)]])</f>
        <v>0</v>
      </c>
    </row>
    <row r="5756" spans="2:13">
      <c r="B5756">
        <f>IF(ISBLANK(Table1[[#This Row],[Date]]), ,MONTH(Table1[[#This Row],[Date]]))</f>
        <v>0</v>
      </c>
      <c r="K5756" s="19">
        <f>Table1[[#This Row],[Final Meter Reading (km) ]]-Table1[[#This Row],[Initial Meter Reading (km) ]]</f>
        <v>0</v>
      </c>
      <c r="M5756" s="174">
        <f>IF(ISBLANK(Table1[[#This Row],[Fuel Used (in liters)]]),,Table1[[#This Row],[Distance Travelled (km)]]/Table1[[#This Row],[Fuel Used (in liters)]])</f>
        <v>0</v>
      </c>
    </row>
    <row r="5757" spans="2:13">
      <c r="B5757">
        <f>IF(ISBLANK(Table1[[#This Row],[Date]]), ,MONTH(Table1[[#This Row],[Date]]))</f>
        <v>0</v>
      </c>
      <c r="K5757" s="19">
        <f>Table1[[#This Row],[Final Meter Reading (km) ]]-Table1[[#This Row],[Initial Meter Reading (km) ]]</f>
        <v>0</v>
      </c>
      <c r="M5757" s="174">
        <f>IF(ISBLANK(Table1[[#This Row],[Fuel Used (in liters)]]),,Table1[[#This Row],[Distance Travelled (km)]]/Table1[[#This Row],[Fuel Used (in liters)]])</f>
        <v>0</v>
      </c>
    </row>
    <row r="5758" spans="2:13">
      <c r="B5758">
        <f>IF(ISBLANK(Table1[[#This Row],[Date]]), ,MONTH(Table1[[#This Row],[Date]]))</f>
        <v>0</v>
      </c>
      <c r="K5758" s="19">
        <f>Table1[[#This Row],[Final Meter Reading (km) ]]-Table1[[#This Row],[Initial Meter Reading (km) ]]</f>
        <v>0</v>
      </c>
      <c r="M5758" s="174">
        <f>IF(ISBLANK(Table1[[#This Row],[Fuel Used (in liters)]]),,Table1[[#This Row],[Distance Travelled (km)]]/Table1[[#This Row],[Fuel Used (in liters)]])</f>
        <v>0</v>
      </c>
    </row>
    <row r="5759" spans="2:13">
      <c r="B5759">
        <f>IF(ISBLANK(Table1[[#This Row],[Date]]), ,MONTH(Table1[[#This Row],[Date]]))</f>
        <v>0</v>
      </c>
      <c r="K5759" s="19">
        <f>Table1[[#This Row],[Final Meter Reading (km) ]]-Table1[[#This Row],[Initial Meter Reading (km) ]]</f>
        <v>0</v>
      </c>
      <c r="M5759" s="174">
        <f>IF(ISBLANK(Table1[[#This Row],[Fuel Used (in liters)]]),,Table1[[#This Row],[Distance Travelled (km)]]/Table1[[#This Row],[Fuel Used (in liters)]])</f>
        <v>0</v>
      </c>
    </row>
    <row r="5760" spans="2:13">
      <c r="B5760">
        <f>IF(ISBLANK(Table1[[#This Row],[Date]]), ,MONTH(Table1[[#This Row],[Date]]))</f>
        <v>0</v>
      </c>
      <c r="K5760" s="19">
        <f>Table1[[#This Row],[Final Meter Reading (km) ]]-Table1[[#This Row],[Initial Meter Reading (km) ]]</f>
        <v>0</v>
      </c>
      <c r="M5760" s="174">
        <f>IF(ISBLANK(Table1[[#This Row],[Fuel Used (in liters)]]),,Table1[[#This Row],[Distance Travelled (km)]]/Table1[[#This Row],[Fuel Used (in liters)]])</f>
        <v>0</v>
      </c>
    </row>
    <row r="5761" spans="2:13">
      <c r="B5761">
        <f>IF(ISBLANK(Table1[[#This Row],[Date]]), ,MONTH(Table1[[#This Row],[Date]]))</f>
        <v>0</v>
      </c>
      <c r="K5761" s="19">
        <f>Table1[[#This Row],[Final Meter Reading (km) ]]-Table1[[#This Row],[Initial Meter Reading (km) ]]</f>
        <v>0</v>
      </c>
      <c r="M5761" s="174">
        <f>IF(ISBLANK(Table1[[#This Row],[Fuel Used (in liters)]]),,Table1[[#This Row],[Distance Travelled (km)]]/Table1[[#This Row],[Fuel Used (in liters)]])</f>
        <v>0</v>
      </c>
    </row>
    <row r="5762" spans="2:13">
      <c r="B5762">
        <f>IF(ISBLANK(Table1[[#This Row],[Date]]), ,MONTH(Table1[[#This Row],[Date]]))</f>
        <v>0</v>
      </c>
      <c r="K5762" s="19">
        <f>Table1[[#This Row],[Final Meter Reading (km) ]]-Table1[[#This Row],[Initial Meter Reading (km) ]]</f>
        <v>0</v>
      </c>
      <c r="M5762" s="174">
        <f>IF(ISBLANK(Table1[[#This Row],[Fuel Used (in liters)]]),,Table1[[#This Row],[Distance Travelled (km)]]/Table1[[#This Row],[Fuel Used (in liters)]])</f>
        <v>0</v>
      </c>
    </row>
    <row r="5763" spans="2:13">
      <c r="B5763">
        <f>IF(ISBLANK(Table1[[#This Row],[Date]]), ,MONTH(Table1[[#This Row],[Date]]))</f>
        <v>0</v>
      </c>
      <c r="K5763" s="19">
        <f>Table1[[#This Row],[Final Meter Reading (km) ]]-Table1[[#This Row],[Initial Meter Reading (km) ]]</f>
        <v>0</v>
      </c>
      <c r="M5763" s="174">
        <f>IF(ISBLANK(Table1[[#This Row],[Fuel Used (in liters)]]),,Table1[[#This Row],[Distance Travelled (km)]]/Table1[[#This Row],[Fuel Used (in liters)]])</f>
        <v>0</v>
      </c>
    </row>
    <row r="5764" spans="2:13">
      <c r="B5764">
        <f>IF(ISBLANK(Table1[[#This Row],[Date]]), ,MONTH(Table1[[#This Row],[Date]]))</f>
        <v>0</v>
      </c>
      <c r="K5764" s="19">
        <f>Table1[[#This Row],[Final Meter Reading (km) ]]-Table1[[#This Row],[Initial Meter Reading (km) ]]</f>
        <v>0</v>
      </c>
      <c r="M5764" s="174">
        <f>IF(ISBLANK(Table1[[#This Row],[Fuel Used (in liters)]]),,Table1[[#This Row],[Distance Travelled (km)]]/Table1[[#This Row],[Fuel Used (in liters)]])</f>
        <v>0</v>
      </c>
    </row>
    <row r="5765" spans="2:13">
      <c r="B5765">
        <f>IF(ISBLANK(Table1[[#This Row],[Date]]), ,MONTH(Table1[[#This Row],[Date]]))</f>
        <v>0</v>
      </c>
      <c r="K5765" s="19">
        <f>Table1[[#This Row],[Final Meter Reading (km) ]]-Table1[[#This Row],[Initial Meter Reading (km) ]]</f>
        <v>0</v>
      </c>
      <c r="M5765" s="174">
        <f>IF(ISBLANK(Table1[[#This Row],[Fuel Used (in liters)]]),,Table1[[#This Row],[Distance Travelled (km)]]/Table1[[#This Row],[Fuel Used (in liters)]])</f>
        <v>0</v>
      </c>
    </row>
    <row r="5766" spans="2:13">
      <c r="B5766">
        <f>IF(ISBLANK(Table1[[#This Row],[Date]]), ,MONTH(Table1[[#This Row],[Date]]))</f>
        <v>0</v>
      </c>
      <c r="K5766" s="19">
        <f>Table1[[#This Row],[Final Meter Reading (km) ]]-Table1[[#This Row],[Initial Meter Reading (km) ]]</f>
        <v>0</v>
      </c>
      <c r="M5766" s="174">
        <f>IF(ISBLANK(Table1[[#This Row],[Fuel Used (in liters)]]),,Table1[[#This Row],[Distance Travelled (km)]]/Table1[[#This Row],[Fuel Used (in liters)]])</f>
        <v>0</v>
      </c>
    </row>
    <row r="5767" spans="2:13">
      <c r="B5767">
        <f>IF(ISBLANK(Table1[[#This Row],[Date]]), ,MONTH(Table1[[#This Row],[Date]]))</f>
        <v>0</v>
      </c>
      <c r="K5767" s="19">
        <f>Table1[[#This Row],[Final Meter Reading (km) ]]-Table1[[#This Row],[Initial Meter Reading (km) ]]</f>
        <v>0</v>
      </c>
      <c r="M5767" s="174">
        <f>IF(ISBLANK(Table1[[#This Row],[Fuel Used (in liters)]]),,Table1[[#This Row],[Distance Travelled (km)]]/Table1[[#This Row],[Fuel Used (in liters)]])</f>
        <v>0</v>
      </c>
    </row>
    <row r="5768" spans="2:13">
      <c r="B5768">
        <f>IF(ISBLANK(Table1[[#This Row],[Date]]), ,MONTH(Table1[[#This Row],[Date]]))</f>
        <v>0</v>
      </c>
      <c r="K5768" s="19">
        <f>Table1[[#This Row],[Final Meter Reading (km) ]]-Table1[[#This Row],[Initial Meter Reading (km) ]]</f>
        <v>0</v>
      </c>
      <c r="M5768" s="174">
        <f>IF(ISBLANK(Table1[[#This Row],[Fuel Used (in liters)]]),,Table1[[#This Row],[Distance Travelled (km)]]/Table1[[#This Row],[Fuel Used (in liters)]])</f>
        <v>0</v>
      </c>
    </row>
    <row r="5769" spans="2:13">
      <c r="B5769">
        <f>IF(ISBLANK(Table1[[#This Row],[Date]]), ,MONTH(Table1[[#This Row],[Date]]))</f>
        <v>0</v>
      </c>
      <c r="K5769" s="19">
        <f>Table1[[#This Row],[Final Meter Reading (km) ]]-Table1[[#This Row],[Initial Meter Reading (km) ]]</f>
        <v>0</v>
      </c>
      <c r="M5769" s="174">
        <f>IF(ISBLANK(Table1[[#This Row],[Fuel Used (in liters)]]),,Table1[[#This Row],[Distance Travelled (km)]]/Table1[[#This Row],[Fuel Used (in liters)]])</f>
        <v>0</v>
      </c>
    </row>
    <row r="5770" spans="2:13">
      <c r="B5770">
        <f>IF(ISBLANK(Table1[[#This Row],[Date]]), ,MONTH(Table1[[#This Row],[Date]]))</f>
        <v>0</v>
      </c>
      <c r="K5770" s="19">
        <f>Table1[[#This Row],[Final Meter Reading (km) ]]-Table1[[#This Row],[Initial Meter Reading (km) ]]</f>
        <v>0</v>
      </c>
      <c r="M5770" s="174">
        <f>IF(ISBLANK(Table1[[#This Row],[Fuel Used (in liters)]]),,Table1[[#This Row],[Distance Travelled (km)]]/Table1[[#This Row],[Fuel Used (in liters)]])</f>
        <v>0</v>
      </c>
    </row>
    <row r="5771" spans="2:13">
      <c r="B5771">
        <f>IF(ISBLANK(Table1[[#This Row],[Date]]), ,MONTH(Table1[[#This Row],[Date]]))</f>
        <v>0</v>
      </c>
      <c r="K5771" s="19">
        <f>Table1[[#This Row],[Final Meter Reading (km) ]]-Table1[[#This Row],[Initial Meter Reading (km) ]]</f>
        <v>0</v>
      </c>
      <c r="M5771" s="174">
        <f>IF(ISBLANK(Table1[[#This Row],[Fuel Used (in liters)]]),,Table1[[#This Row],[Distance Travelled (km)]]/Table1[[#This Row],[Fuel Used (in liters)]])</f>
        <v>0</v>
      </c>
    </row>
    <row r="5772" spans="2:13">
      <c r="B5772">
        <f>IF(ISBLANK(Table1[[#This Row],[Date]]), ,MONTH(Table1[[#This Row],[Date]]))</f>
        <v>0</v>
      </c>
      <c r="K5772" s="19">
        <f>Table1[[#This Row],[Final Meter Reading (km) ]]-Table1[[#This Row],[Initial Meter Reading (km) ]]</f>
        <v>0</v>
      </c>
      <c r="M5772" s="174">
        <f>IF(ISBLANK(Table1[[#This Row],[Fuel Used (in liters)]]),,Table1[[#This Row],[Distance Travelled (km)]]/Table1[[#This Row],[Fuel Used (in liters)]])</f>
        <v>0</v>
      </c>
    </row>
    <row r="5773" spans="2:13">
      <c r="B5773">
        <f>IF(ISBLANK(Table1[[#This Row],[Date]]), ,MONTH(Table1[[#This Row],[Date]]))</f>
        <v>0</v>
      </c>
      <c r="K5773" s="19">
        <f>Table1[[#This Row],[Final Meter Reading (km) ]]-Table1[[#This Row],[Initial Meter Reading (km) ]]</f>
        <v>0</v>
      </c>
      <c r="M5773" s="174">
        <f>IF(ISBLANK(Table1[[#This Row],[Fuel Used (in liters)]]),,Table1[[#This Row],[Distance Travelled (km)]]/Table1[[#This Row],[Fuel Used (in liters)]])</f>
        <v>0</v>
      </c>
    </row>
    <row r="5774" spans="2:13">
      <c r="B5774">
        <f>IF(ISBLANK(Table1[[#This Row],[Date]]), ,MONTH(Table1[[#This Row],[Date]]))</f>
        <v>0</v>
      </c>
      <c r="K5774" s="19">
        <f>Table1[[#This Row],[Final Meter Reading (km) ]]-Table1[[#This Row],[Initial Meter Reading (km) ]]</f>
        <v>0</v>
      </c>
      <c r="M5774" s="174">
        <f>IF(ISBLANK(Table1[[#This Row],[Fuel Used (in liters)]]),,Table1[[#This Row],[Distance Travelled (km)]]/Table1[[#This Row],[Fuel Used (in liters)]])</f>
        <v>0</v>
      </c>
    </row>
    <row r="5775" spans="2:13">
      <c r="B5775">
        <f>IF(ISBLANK(Table1[[#This Row],[Date]]), ,MONTH(Table1[[#This Row],[Date]]))</f>
        <v>0</v>
      </c>
      <c r="K5775" s="19">
        <f>Table1[[#This Row],[Final Meter Reading (km) ]]-Table1[[#This Row],[Initial Meter Reading (km) ]]</f>
        <v>0</v>
      </c>
      <c r="M5775" s="174">
        <f>IF(ISBLANK(Table1[[#This Row],[Fuel Used (in liters)]]),,Table1[[#This Row],[Distance Travelled (km)]]/Table1[[#This Row],[Fuel Used (in liters)]])</f>
        <v>0</v>
      </c>
    </row>
    <row r="5776" spans="2:13">
      <c r="B5776">
        <f>IF(ISBLANK(Table1[[#This Row],[Date]]), ,MONTH(Table1[[#This Row],[Date]]))</f>
        <v>0</v>
      </c>
      <c r="K5776" s="19">
        <f>Table1[[#This Row],[Final Meter Reading (km) ]]-Table1[[#This Row],[Initial Meter Reading (km) ]]</f>
        <v>0</v>
      </c>
      <c r="M5776" s="174">
        <f>IF(ISBLANK(Table1[[#This Row],[Fuel Used (in liters)]]),,Table1[[#This Row],[Distance Travelled (km)]]/Table1[[#This Row],[Fuel Used (in liters)]])</f>
        <v>0</v>
      </c>
    </row>
    <row r="5777" spans="2:13">
      <c r="B5777">
        <f>IF(ISBLANK(Table1[[#This Row],[Date]]), ,MONTH(Table1[[#This Row],[Date]]))</f>
        <v>0</v>
      </c>
      <c r="K5777" s="19">
        <f>Table1[[#This Row],[Final Meter Reading (km) ]]-Table1[[#This Row],[Initial Meter Reading (km) ]]</f>
        <v>0</v>
      </c>
      <c r="M5777" s="174">
        <f>IF(ISBLANK(Table1[[#This Row],[Fuel Used (in liters)]]),,Table1[[#This Row],[Distance Travelled (km)]]/Table1[[#This Row],[Fuel Used (in liters)]])</f>
        <v>0</v>
      </c>
    </row>
    <row r="5778" spans="2:13">
      <c r="B5778">
        <f>IF(ISBLANK(Table1[[#This Row],[Date]]), ,MONTH(Table1[[#This Row],[Date]]))</f>
        <v>0</v>
      </c>
      <c r="K5778" s="19">
        <f>Table1[[#This Row],[Final Meter Reading (km) ]]-Table1[[#This Row],[Initial Meter Reading (km) ]]</f>
        <v>0</v>
      </c>
      <c r="M5778" s="174">
        <f>IF(ISBLANK(Table1[[#This Row],[Fuel Used (in liters)]]),,Table1[[#This Row],[Distance Travelled (km)]]/Table1[[#This Row],[Fuel Used (in liters)]])</f>
        <v>0</v>
      </c>
    </row>
    <row r="5779" spans="2:13">
      <c r="B5779">
        <f>IF(ISBLANK(Table1[[#This Row],[Date]]), ,MONTH(Table1[[#This Row],[Date]]))</f>
        <v>0</v>
      </c>
      <c r="K5779" s="19">
        <f>Table1[[#This Row],[Final Meter Reading (km) ]]-Table1[[#This Row],[Initial Meter Reading (km) ]]</f>
        <v>0</v>
      </c>
      <c r="M5779" s="174">
        <f>IF(ISBLANK(Table1[[#This Row],[Fuel Used (in liters)]]),,Table1[[#This Row],[Distance Travelled (km)]]/Table1[[#This Row],[Fuel Used (in liters)]])</f>
        <v>0</v>
      </c>
    </row>
    <row r="5780" spans="2:13">
      <c r="B5780">
        <f>IF(ISBLANK(Table1[[#This Row],[Date]]), ,MONTH(Table1[[#This Row],[Date]]))</f>
        <v>0</v>
      </c>
      <c r="K5780" s="19">
        <f>Table1[[#This Row],[Final Meter Reading (km) ]]-Table1[[#This Row],[Initial Meter Reading (km) ]]</f>
        <v>0</v>
      </c>
      <c r="M5780" s="174">
        <f>IF(ISBLANK(Table1[[#This Row],[Fuel Used (in liters)]]),,Table1[[#This Row],[Distance Travelled (km)]]/Table1[[#This Row],[Fuel Used (in liters)]])</f>
        <v>0</v>
      </c>
    </row>
    <row r="5781" spans="2:13">
      <c r="B5781">
        <f>IF(ISBLANK(Table1[[#This Row],[Date]]), ,MONTH(Table1[[#This Row],[Date]]))</f>
        <v>0</v>
      </c>
      <c r="K5781" s="19">
        <f>Table1[[#This Row],[Final Meter Reading (km) ]]-Table1[[#This Row],[Initial Meter Reading (km) ]]</f>
        <v>0</v>
      </c>
      <c r="M5781" s="174">
        <f>IF(ISBLANK(Table1[[#This Row],[Fuel Used (in liters)]]),,Table1[[#This Row],[Distance Travelled (km)]]/Table1[[#This Row],[Fuel Used (in liters)]])</f>
        <v>0</v>
      </c>
    </row>
    <row r="5782" spans="2:13">
      <c r="B5782">
        <f>IF(ISBLANK(Table1[[#This Row],[Date]]), ,MONTH(Table1[[#This Row],[Date]]))</f>
        <v>0</v>
      </c>
      <c r="K5782" s="19">
        <f>Table1[[#This Row],[Final Meter Reading (km) ]]-Table1[[#This Row],[Initial Meter Reading (km) ]]</f>
        <v>0</v>
      </c>
      <c r="M5782" s="174">
        <f>IF(ISBLANK(Table1[[#This Row],[Fuel Used (in liters)]]),,Table1[[#This Row],[Distance Travelled (km)]]/Table1[[#This Row],[Fuel Used (in liters)]])</f>
        <v>0</v>
      </c>
    </row>
    <row r="5783" spans="2:13">
      <c r="B5783">
        <f>IF(ISBLANK(Table1[[#This Row],[Date]]), ,MONTH(Table1[[#This Row],[Date]]))</f>
        <v>0</v>
      </c>
      <c r="K5783" s="19">
        <f>Table1[[#This Row],[Final Meter Reading (km) ]]-Table1[[#This Row],[Initial Meter Reading (km) ]]</f>
        <v>0</v>
      </c>
      <c r="M5783" s="174">
        <f>IF(ISBLANK(Table1[[#This Row],[Fuel Used (in liters)]]),,Table1[[#This Row],[Distance Travelled (km)]]/Table1[[#This Row],[Fuel Used (in liters)]])</f>
        <v>0</v>
      </c>
    </row>
    <row r="5784" spans="2:13">
      <c r="B5784">
        <f>IF(ISBLANK(Table1[[#This Row],[Date]]), ,MONTH(Table1[[#This Row],[Date]]))</f>
        <v>0</v>
      </c>
      <c r="K5784" s="19">
        <f>Table1[[#This Row],[Final Meter Reading (km) ]]-Table1[[#This Row],[Initial Meter Reading (km) ]]</f>
        <v>0</v>
      </c>
      <c r="M5784" s="174">
        <f>IF(ISBLANK(Table1[[#This Row],[Fuel Used (in liters)]]),,Table1[[#This Row],[Distance Travelled (km)]]/Table1[[#This Row],[Fuel Used (in liters)]])</f>
        <v>0</v>
      </c>
    </row>
    <row r="5785" spans="2:13">
      <c r="B5785">
        <f>IF(ISBLANK(Table1[[#This Row],[Date]]), ,MONTH(Table1[[#This Row],[Date]]))</f>
        <v>0</v>
      </c>
      <c r="K5785" s="19">
        <f>Table1[[#This Row],[Final Meter Reading (km) ]]-Table1[[#This Row],[Initial Meter Reading (km) ]]</f>
        <v>0</v>
      </c>
      <c r="M5785" s="174">
        <f>IF(ISBLANK(Table1[[#This Row],[Fuel Used (in liters)]]),,Table1[[#This Row],[Distance Travelled (km)]]/Table1[[#This Row],[Fuel Used (in liters)]])</f>
        <v>0</v>
      </c>
    </row>
    <row r="5786" spans="2:13">
      <c r="B5786">
        <f>IF(ISBLANK(Table1[[#This Row],[Date]]), ,MONTH(Table1[[#This Row],[Date]]))</f>
        <v>0</v>
      </c>
      <c r="K5786" s="19">
        <f>Table1[[#This Row],[Final Meter Reading (km) ]]-Table1[[#This Row],[Initial Meter Reading (km) ]]</f>
        <v>0</v>
      </c>
      <c r="M5786" s="174">
        <f>IF(ISBLANK(Table1[[#This Row],[Fuel Used (in liters)]]),,Table1[[#This Row],[Distance Travelled (km)]]/Table1[[#This Row],[Fuel Used (in liters)]])</f>
        <v>0</v>
      </c>
    </row>
    <row r="5787" spans="2:13">
      <c r="B5787">
        <f>IF(ISBLANK(Table1[[#This Row],[Date]]), ,MONTH(Table1[[#This Row],[Date]]))</f>
        <v>0</v>
      </c>
      <c r="K5787" s="19">
        <f>Table1[[#This Row],[Final Meter Reading (km) ]]-Table1[[#This Row],[Initial Meter Reading (km) ]]</f>
        <v>0</v>
      </c>
      <c r="M5787" s="174">
        <f>IF(ISBLANK(Table1[[#This Row],[Fuel Used (in liters)]]),,Table1[[#This Row],[Distance Travelled (km)]]/Table1[[#This Row],[Fuel Used (in liters)]])</f>
        <v>0</v>
      </c>
    </row>
    <row r="5788" spans="2:13">
      <c r="B5788">
        <f>IF(ISBLANK(Table1[[#This Row],[Date]]), ,MONTH(Table1[[#This Row],[Date]]))</f>
        <v>0</v>
      </c>
      <c r="K5788" s="19">
        <f>Table1[[#This Row],[Final Meter Reading (km) ]]-Table1[[#This Row],[Initial Meter Reading (km) ]]</f>
        <v>0</v>
      </c>
      <c r="M5788" s="174">
        <f>IF(ISBLANK(Table1[[#This Row],[Fuel Used (in liters)]]),,Table1[[#This Row],[Distance Travelled (km)]]/Table1[[#This Row],[Fuel Used (in liters)]])</f>
        <v>0</v>
      </c>
    </row>
    <row r="5789" spans="2:13">
      <c r="B5789">
        <f>IF(ISBLANK(Table1[[#This Row],[Date]]), ,MONTH(Table1[[#This Row],[Date]]))</f>
        <v>0</v>
      </c>
      <c r="K5789" s="19">
        <f>Table1[[#This Row],[Final Meter Reading (km) ]]-Table1[[#This Row],[Initial Meter Reading (km) ]]</f>
        <v>0</v>
      </c>
      <c r="M5789" s="174">
        <f>IF(ISBLANK(Table1[[#This Row],[Fuel Used (in liters)]]),,Table1[[#This Row],[Distance Travelled (km)]]/Table1[[#This Row],[Fuel Used (in liters)]])</f>
        <v>0</v>
      </c>
    </row>
    <row r="5790" spans="2:13">
      <c r="B5790">
        <f>IF(ISBLANK(Table1[[#This Row],[Date]]), ,MONTH(Table1[[#This Row],[Date]]))</f>
        <v>0</v>
      </c>
      <c r="K5790" s="19">
        <f>Table1[[#This Row],[Final Meter Reading (km) ]]-Table1[[#This Row],[Initial Meter Reading (km) ]]</f>
        <v>0</v>
      </c>
      <c r="M5790" s="174">
        <f>IF(ISBLANK(Table1[[#This Row],[Fuel Used (in liters)]]),,Table1[[#This Row],[Distance Travelled (km)]]/Table1[[#This Row],[Fuel Used (in liters)]])</f>
        <v>0</v>
      </c>
    </row>
    <row r="5791" spans="2:13">
      <c r="B5791">
        <f>IF(ISBLANK(Table1[[#This Row],[Date]]), ,MONTH(Table1[[#This Row],[Date]]))</f>
        <v>0</v>
      </c>
      <c r="K5791" s="19">
        <f>Table1[[#This Row],[Final Meter Reading (km) ]]-Table1[[#This Row],[Initial Meter Reading (km) ]]</f>
        <v>0</v>
      </c>
      <c r="M5791" s="174">
        <f>IF(ISBLANK(Table1[[#This Row],[Fuel Used (in liters)]]),,Table1[[#This Row],[Distance Travelled (km)]]/Table1[[#This Row],[Fuel Used (in liters)]])</f>
        <v>0</v>
      </c>
    </row>
    <row r="5792" spans="2:13">
      <c r="B5792">
        <f>IF(ISBLANK(Table1[[#This Row],[Date]]), ,MONTH(Table1[[#This Row],[Date]]))</f>
        <v>0</v>
      </c>
      <c r="K5792" s="19">
        <f>Table1[[#This Row],[Final Meter Reading (km) ]]-Table1[[#This Row],[Initial Meter Reading (km) ]]</f>
        <v>0</v>
      </c>
      <c r="M5792" s="174">
        <f>IF(ISBLANK(Table1[[#This Row],[Fuel Used (in liters)]]),,Table1[[#This Row],[Distance Travelled (km)]]/Table1[[#This Row],[Fuel Used (in liters)]])</f>
        <v>0</v>
      </c>
    </row>
    <row r="5793" spans="2:13">
      <c r="B5793">
        <f>IF(ISBLANK(Table1[[#This Row],[Date]]), ,MONTH(Table1[[#This Row],[Date]]))</f>
        <v>0</v>
      </c>
      <c r="K5793" s="19">
        <f>Table1[[#This Row],[Final Meter Reading (km) ]]-Table1[[#This Row],[Initial Meter Reading (km) ]]</f>
        <v>0</v>
      </c>
      <c r="M5793" s="174">
        <f>IF(ISBLANK(Table1[[#This Row],[Fuel Used (in liters)]]),,Table1[[#This Row],[Distance Travelled (km)]]/Table1[[#This Row],[Fuel Used (in liters)]])</f>
        <v>0</v>
      </c>
    </row>
    <row r="5794" spans="2:13">
      <c r="B5794">
        <f>IF(ISBLANK(Table1[[#This Row],[Date]]), ,MONTH(Table1[[#This Row],[Date]]))</f>
        <v>0</v>
      </c>
      <c r="K5794" s="19">
        <f>Table1[[#This Row],[Final Meter Reading (km) ]]-Table1[[#This Row],[Initial Meter Reading (km) ]]</f>
        <v>0</v>
      </c>
      <c r="M5794" s="174">
        <f>IF(ISBLANK(Table1[[#This Row],[Fuel Used (in liters)]]),,Table1[[#This Row],[Distance Travelled (km)]]/Table1[[#This Row],[Fuel Used (in liters)]])</f>
        <v>0</v>
      </c>
    </row>
    <row r="5795" spans="2:13">
      <c r="B5795">
        <f>IF(ISBLANK(Table1[[#This Row],[Date]]), ,MONTH(Table1[[#This Row],[Date]]))</f>
        <v>0</v>
      </c>
      <c r="K5795" s="19">
        <f>Table1[[#This Row],[Final Meter Reading (km) ]]-Table1[[#This Row],[Initial Meter Reading (km) ]]</f>
        <v>0</v>
      </c>
      <c r="M5795" s="174">
        <f>IF(ISBLANK(Table1[[#This Row],[Fuel Used (in liters)]]),,Table1[[#This Row],[Distance Travelled (km)]]/Table1[[#This Row],[Fuel Used (in liters)]])</f>
        <v>0</v>
      </c>
    </row>
    <row r="5796" spans="2:13">
      <c r="B5796">
        <f>IF(ISBLANK(Table1[[#This Row],[Date]]), ,MONTH(Table1[[#This Row],[Date]]))</f>
        <v>0</v>
      </c>
      <c r="K5796" s="19">
        <f>Table1[[#This Row],[Final Meter Reading (km) ]]-Table1[[#This Row],[Initial Meter Reading (km) ]]</f>
        <v>0</v>
      </c>
      <c r="M5796" s="174">
        <f>IF(ISBLANK(Table1[[#This Row],[Fuel Used (in liters)]]),,Table1[[#This Row],[Distance Travelled (km)]]/Table1[[#This Row],[Fuel Used (in liters)]])</f>
        <v>0</v>
      </c>
    </row>
    <row r="5797" spans="2:13">
      <c r="B5797">
        <f>IF(ISBLANK(Table1[[#This Row],[Date]]), ,MONTH(Table1[[#This Row],[Date]]))</f>
        <v>0</v>
      </c>
      <c r="K5797" s="19">
        <f>Table1[[#This Row],[Final Meter Reading (km) ]]-Table1[[#This Row],[Initial Meter Reading (km) ]]</f>
        <v>0</v>
      </c>
      <c r="M5797" s="174">
        <f>IF(ISBLANK(Table1[[#This Row],[Fuel Used (in liters)]]),,Table1[[#This Row],[Distance Travelled (km)]]/Table1[[#This Row],[Fuel Used (in liters)]])</f>
        <v>0</v>
      </c>
    </row>
    <row r="5798" spans="2:13">
      <c r="B5798">
        <f>IF(ISBLANK(Table1[[#This Row],[Date]]), ,MONTH(Table1[[#This Row],[Date]]))</f>
        <v>0</v>
      </c>
      <c r="K5798" s="19">
        <f>Table1[[#This Row],[Final Meter Reading (km) ]]-Table1[[#This Row],[Initial Meter Reading (km) ]]</f>
        <v>0</v>
      </c>
      <c r="M5798" s="174">
        <f>IF(ISBLANK(Table1[[#This Row],[Fuel Used (in liters)]]),,Table1[[#This Row],[Distance Travelled (km)]]/Table1[[#This Row],[Fuel Used (in liters)]])</f>
        <v>0</v>
      </c>
    </row>
    <row r="5799" spans="2:13">
      <c r="B5799">
        <f>IF(ISBLANK(Table1[[#This Row],[Date]]), ,MONTH(Table1[[#This Row],[Date]]))</f>
        <v>0</v>
      </c>
      <c r="K5799" s="19">
        <f>Table1[[#This Row],[Final Meter Reading (km) ]]-Table1[[#This Row],[Initial Meter Reading (km) ]]</f>
        <v>0</v>
      </c>
      <c r="M5799" s="174">
        <f>IF(ISBLANK(Table1[[#This Row],[Fuel Used (in liters)]]),,Table1[[#This Row],[Distance Travelled (km)]]/Table1[[#This Row],[Fuel Used (in liters)]])</f>
        <v>0</v>
      </c>
    </row>
    <row r="5800" spans="2:13">
      <c r="B5800">
        <f>IF(ISBLANK(Table1[[#This Row],[Date]]), ,MONTH(Table1[[#This Row],[Date]]))</f>
        <v>0</v>
      </c>
      <c r="K5800" s="19">
        <f>Table1[[#This Row],[Final Meter Reading (km) ]]-Table1[[#This Row],[Initial Meter Reading (km) ]]</f>
        <v>0</v>
      </c>
      <c r="M5800" s="174">
        <f>IF(ISBLANK(Table1[[#This Row],[Fuel Used (in liters)]]),,Table1[[#This Row],[Distance Travelled (km)]]/Table1[[#This Row],[Fuel Used (in liters)]])</f>
        <v>0</v>
      </c>
    </row>
    <row r="5801" spans="2:13">
      <c r="B5801">
        <f>IF(ISBLANK(Table1[[#This Row],[Date]]), ,MONTH(Table1[[#This Row],[Date]]))</f>
        <v>0</v>
      </c>
      <c r="K5801" s="19">
        <f>Table1[[#This Row],[Final Meter Reading (km) ]]-Table1[[#This Row],[Initial Meter Reading (km) ]]</f>
        <v>0</v>
      </c>
      <c r="M5801" s="174">
        <f>IF(ISBLANK(Table1[[#This Row],[Fuel Used (in liters)]]),,Table1[[#This Row],[Distance Travelled (km)]]/Table1[[#This Row],[Fuel Used (in liters)]])</f>
        <v>0</v>
      </c>
    </row>
    <row r="5802" spans="2:13">
      <c r="B5802">
        <f>IF(ISBLANK(Table1[[#This Row],[Date]]), ,MONTH(Table1[[#This Row],[Date]]))</f>
        <v>0</v>
      </c>
      <c r="K5802" s="19">
        <f>Table1[[#This Row],[Final Meter Reading (km) ]]-Table1[[#This Row],[Initial Meter Reading (km) ]]</f>
        <v>0</v>
      </c>
      <c r="M5802" s="174">
        <f>IF(ISBLANK(Table1[[#This Row],[Fuel Used (in liters)]]),,Table1[[#This Row],[Distance Travelled (km)]]/Table1[[#This Row],[Fuel Used (in liters)]])</f>
        <v>0</v>
      </c>
    </row>
    <row r="5803" spans="2:13">
      <c r="B5803">
        <f>IF(ISBLANK(Table1[[#This Row],[Date]]), ,MONTH(Table1[[#This Row],[Date]]))</f>
        <v>0</v>
      </c>
      <c r="K5803" s="19">
        <f>Table1[[#This Row],[Final Meter Reading (km) ]]-Table1[[#This Row],[Initial Meter Reading (km) ]]</f>
        <v>0</v>
      </c>
      <c r="M5803" s="174">
        <f>IF(ISBLANK(Table1[[#This Row],[Fuel Used (in liters)]]),,Table1[[#This Row],[Distance Travelled (km)]]/Table1[[#This Row],[Fuel Used (in liters)]])</f>
        <v>0</v>
      </c>
    </row>
    <row r="5804" spans="2:13">
      <c r="B5804">
        <f>IF(ISBLANK(Table1[[#This Row],[Date]]), ,MONTH(Table1[[#This Row],[Date]]))</f>
        <v>0</v>
      </c>
      <c r="K5804" s="19">
        <f>Table1[[#This Row],[Final Meter Reading (km) ]]-Table1[[#This Row],[Initial Meter Reading (km) ]]</f>
        <v>0</v>
      </c>
      <c r="M5804" s="174">
        <f>IF(ISBLANK(Table1[[#This Row],[Fuel Used (in liters)]]),,Table1[[#This Row],[Distance Travelled (km)]]/Table1[[#This Row],[Fuel Used (in liters)]])</f>
        <v>0</v>
      </c>
    </row>
    <row r="5805" spans="2:13">
      <c r="B5805">
        <f>IF(ISBLANK(Table1[[#This Row],[Date]]), ,MONTH(Table1[[#This Row],[Date]]))</f>
        <v>0</v>
      </c>
      <c r="K5805" s="19">
        <f>Table1[[#This Row],[Final Meter Reading (km) ]]-Table1[[#This Row],[Initial Meter Reading (km) ]]</f>
        <v>0</v>
      </c>
      <c r="M5805" s="174">
        <f>IF(ISBLANK(Table1[[#This Row],[Fuel Used (in liters)]]),,Table1[[#This Row],[Distance Travelled (km)]]/Table1[[#This Row],[Fuel Used (in liters)]])</f>
        <v>0</v>
      </c>
    </row>
    <row r="5806" spans="2:13">
      <c r="B5806">
        <f>IF(ISBLANK(Table1[[#This Row],[Date]]), ,MONTH(Table1[[#This Row],[Date]]))</f>
        <v>0</v>
      </c>
      <c r="K5806" s="19">
        <f>Table1[[#This Row],[Final Meter Reading (km) ]]-Table1[[#This Row],[Initial Meter Reading (km) ]]</f>
        <v>0</v>
      </c>
      <c r="M5806" s="174">
        <f>IF(ISBLANK(Table1[[#This Row],[Fuel Used (in liters)]]),,Table1[[#This Row],[Distance Travelled (km)]]/Table1[[#This Row],[Fuel Used (in liters)]])</f>
        <v>0</v>
      </c>
    </row>
    <row r="5807" spans="2:13">
      <c r="B5807">
        <f>IF(ISBLANK(Table1[[#This Row],[Date]]), ,MONTH(Table1[[#This Row],[Date]]))</f>
        <v>0</v>
      </c>
      <c r="K5807" s="19">
        <f>Table1[[#This Row],[Final Meter Reading (km) ]]-Table1[[#This Row],[Initial Meter Reading (km) ]]</f>
        <v>0</v>
      </c>
      <c r="M5807" s="174">
        <f>IF(ISBLANK(Table1[[#This Row],[Fuel Used (in liters)]]),,Table1[[#This Row],[Distance Travelled (km)]]/Table1[[#This Row],[Fuel Used (in liters)]])</f>
        <v>0</v>
      </c>
    </row>
    <row r="5808" spans="2:13">
      <c r="B5808">
        <f>IF(ISBLANK(Table1[[#This Row],[Date]]), ,MONTH(Table1[[#This Row],[Date]]))</f>
        <v>0</v>
      </c>
      <c r="K5808" s="19">
        <f>Table1[[#This Row],[Final Meter Reading (km) ]]-Table1[[#This Row],[Initial Meter Reading (km) ]]</f>
        <v>0</v>
      </c>
      <c r="M5808" s="174">
        <f>IF(ISBLANK(Table1[[#This Row],[Fuel Used (in liters)]]),,Table1[[#This Row],[Distance Travelled (km)]]/Table1[[#This Row],[Fuel Used (in liters)]])</f>
        <v>0</v>
      </c>
    </row>
    <row r="5809" spans="2:13">
      <c r="B5809">
        <f>IF(ISBLANK(Table1[[#This Row],[Date]]), ,MONTH(Table1[[#This Row],[Date]]))</f>
        <v>0</v>
      </c>
      <c r="K5809" s="19">
        <f>Table1[[#This Row],[Final Meter Reading (km) ]]-Table1[[#This Row],[Initial Meter Reading (km) ]]</f>
        <v>0</v>
      </c>
      <c r="M5809" s="174">
        <f>IF(ISBLANK(Table1[[#This Row],[Fuel Used (in liters)]]),,Table1[[#This Row],[Distance Travelled (km)]]/Table1[[#This Row],[Fuel Used (in liters)]])</f>
        <v>0</v>
      </c>
    </row>
    <row r="5810" spans="2:13">
      <c r="B5810">
        <f>IF(ISBLANK(Table1[[#This Row],[Date]]), ,MONTH(Table1[[#This Row],[Date]]))</f>
        <v>0</v>
      </c>
      <c r="K5810" s="19">
        <f>Table1[[#This Row],[Final Meter Reading (km) ]]-Table1[[#This Row],[Initial Meter Reading (km) ]]</f>
        <v>0</v>
      </c>
      <c r="M5810" s="174">
        <f>IF(ISBLANK(Table1[[#This Row],[Fuel Used (in liters)]]),,Table1[[#This Row],[Distance Travelled (km)]]/Table1[[#This Row],[Fuel Used (in liters)]])</f>
        <v>0</v>
      </c>
    </row>
    <row r="5811" spans="2:13">
      <c r="B5811">
        <f>IF(ISBLANK(Table1[[#This Row],[Date]]), ,MONTH(Table1[[#This Row],[Date]]))</f>
        <v>0</v>
      </c>
      <c r="K5811" s="19">
        <f>Table1[[#This Row],[Final Meter Reading (km) ]]-Table1[[#This Row],[Initial Meter Reading (km) ]]</f>
        <v>0</v>
      </c>
      <c r="M5811" s="174">
        <f>IF(ISBLANK(Table1[[#This Row],[Fuel Used (in liters)]]),,Table1[[#This Row],[Distance Travelled (km)]]/Table1[[#This Row],[Fuel Used (in liters)]])</f>
        <v>0</v>
      </c>
    </row>
    <row r="5812" spans="2:13">
      <c r="B5812">
        <f>IF(ISBLANK(Table1[[#This Row],[Date]]), ,MONTH(Table1[[#This Row],[Date]]))</f>
        <v>0</v>
      </c>
      <c r="K5812" s="19">
        <f>Table1[[#This Row],[Final Meter Reading (km) ]]-Table1[[#This Row],[Initial Meter Reading (km) ]]</f>
        <v>0</v>
      </c>
      <c r="M5812" s="174">
        <f>IF(ISBLANK(Table1[[#This Row],[Fuel Used (in liters)]]),,Table1[[#This Row],[Distance Travelled (km)]]/Table1[[#This Row],[Fuel Used (in liters)]])</f>
        <v>0</v>
      </c>
    </row>
    <row r="5813" spans="2:13">
      <c r="B5813">
        <f>IF(ISBLANK(Table1[[#This Row],[Date]]), ,MONTH(Table1[[#This Row],[Date]]))</f>
        <v>0</v>
      </c>
      <c r="K5813" s="19">
        <f>Table1[[#This Row],[Final Meter Reading (km) ]]-Table1[[#This Row],[Initial Meter Reading (km) ]]</f>
        <v>0</v>
      </c>
      <c r="M5813" s="174">
        <f>IF(ISBLANK(Table1[[#This Row],[Fuel Used (in liters)]]),,Table1[[#This Row],[Distance Travelled (km)]]/Table1[[#This Row],[Fuel Used (in liters)]])</f>
        <v>0</v>
      </c>
    </row>
    <row r="5814" spans="2:13">
      <c r="B5814">
        <f>IF(ISBLANK(Table1[[#This Row],[Date]]), ,MONTH(Table1[[#This Row],[Date]]))</f>
        <v>0</v>
      </c>
      <c r="K5814" s="19">
        <f>Table1[[#This Row],[Final Meter Reading (km) ]]-Table1[[#This Row],[Initial Meter Reading (km) ]]</f>
        <v>0</v>
      </c>
      <c r="M5814" s="174">
        <f>IF(ISBLANK(Table1[[#This Row],[Fuel Used (in liters)]]),,Table1[[#This Row],[Distance Travelled (km)]]/Table1[[#This Row],[Fuel Used (in liters)]])</f>
        <v>0</v>
      </c>
    </row>
    <row r="5815" spans="2:13">
      <c r="B5815">
        <f>IF(ISBLANK(Table1[[#This Row],[Date]]), ,MONTH(Table1[[#This Row],[Date]]))</f>
        <v>0</v>
      </c>
      <c r="K5815" s="19">
        <f>Table1[[#This Row],[Final Meter Reading (km) ]]-Table1[[#This Row],[Initial Meter Reading (km) ]]</f>
        <v>0</v>
      </c>
      <c r="M5815" s="174">
        <f>IF(ISBLANK(Table1[[#This Row],[Fuel Used (in liters)]]),,Table1[[#This Row],[Distance Travelled (km)]]/Table1[[#This Row],[Fuel Used (in liters)]])</f>
        <v>0</v>
      </c>
    </row>
    <row r="5816" spans="2:13">
      <c r="B5816">
        <f>IF(ISBLANK(Table1[[#This Row],[Date]]), ,MONTH(Table1[[#This Row],[Date]]))</f>
        <v>0</v>
      </c>
      <c r="K5816" s="19">
        <f>Table1[[#This Row],[Final Meter Reading (km) ]]-Table1[[#This Row],[Initial Meter Reading (km) ]]</f>
        <v>0</v>
      </c>
      <c r="M5816" s="174">
        <f>IF(ISBLANK(Table1[[#This Row],[Fuel Used (in liters)]]),,Table1[[#This Row],[Distance Travelled (km)]]/Table1[[#This Row],[Fuel Used (in liters)]])</f>
        <v>0</v>
      </c>
    </row>
    <row r="5817" spans="2:13">
      <c r="B5817">
        <f>IF(ISBLANK(Table1[[#This Row],[Date]]), ,MONTH(Table1[[#This Row],[Date]]))</f>
        <v>0</v>
      </c>
      <c r="K5817" s="19">
        <f>Table1[[#This Row],[Final Meter Reading (km) ]]-Table1[[#This Row],[Initial Meter Reading (km) ]]</f>
        <v>0</v>
      </c>
      <c r="M5817" s="174">
        <f>IF(ISBLANK(Table1[[#This Row],[Fuel Used (in liters)]]),,Table1[[#This Row],[Distance Travelled (km)]]/Table1[[#This Row],[Fuel Used (in liters)]])</f>
        <v>0</v>
      </c>
    </row>
    <row r="5818" spans="2:13">
      <c r="B5818">
        <f>IF(ISBLANK(Table1[[#This Row],[Date]]), ,MONTH(Table1[[#This Row],[Date]]))</f>
        <v>0</v>
      </c>
      <c r="K5818" s="19">
        <f>Table1[[#This Row],[Final Meter Reading (km) ]]-Table1[[#This Row],[Initial Meter Reading (km) ]]</f>
        <v>0</v>
      </c>
      <c r="M5818" s="174">
        <f>IF(ISBLANK(Table1[[#This Row],[Fuel Used (in liters)]]),,Table1[[#This Row],[Distance Travelled (km)]]/Table1[[#This Row],[Fuel Used (in liters)]])</f>
        <v>0</v>
      </c>
    </row>
    <row r="5819" spans="2:13">
      <c r="B5819">
        <f>IF(ISBLANK(Table1[[#This Row],[Date]]), ,MONTH(Table1[[#This Row],[Date]]))</f>
        <v>0</v>
      </c>
      <c r="K5819" s="19">
        <f>Table1[[#This Row],[Final Meter Reading (km) ]]-Table1[[#This Row],[Initial Meter Reading (km) ]]</f>
        <v>0</v>
      </c>
      <c r="M5819" s="174">
        <f>IF(ISBLANK(Table1[[#This Row],[Fuel Used (in liters)]]),,Table1[[#This Row],[Distance Travelled (km)]]/Table1[[#This Row],[Fuel Used (in liters)]])</f>
        <v>0</v>
      </c>
    </row>
    <row r="5820" spans="2:13">
      <c r="B5820">
        <f>IF(ISBLANK(Table1[[#This Row],[Date]]), ,MONTH(Table1[[#This Row],[Date]]))</f>
        <v>0</v>
      </c>
      <c r="K5820" s="19">
        <f>Table1[[#This Row],[Final Meter Reading (km) ]]-Table1[[#This Row],[Initial Meter Reading (km) ]]</f>
        <v>0</v>
      </c>
      <c r="M5820" s="174">
        <f>IF(ISBLANK(Table1[[#This Row],[Fuel Used (in liters)]]),,Table1[[#This Row],[Distance Travelled (km)]]/Table1[[#This Row],[Fuel Used (in liters)]])</f>
        <v>0</v>
      </c>
    </row>
    <row r="5821" spans="2:13">
      <c r="B5821">
        <f>IF(ISBLANK(Table1[[#This Row],[Date]]), ,MONTH(Table1[[#This Row],[Date]]))</f>
        <v>0</v>
      </c>
      <c r="K5821" s="19">
        <f>Table1[[#This Row],[Final Meter Reading (km) ]]-Table1[[#This Row],[Initial Meter Reading (km) ]]</f>
        <v>0</v>
      </c>
      <c r="M5821" s="174">
        <f>IF(ISBLANK(Table1[[#This Row],[Fuel Used (in liters)]]),,Table1[[#This Row],[Distance Travelled (km)]]/Table1[[#This Row],[Fuel Used (in liters)]])</f>
        <v>0</v>
      </c>
    </row>
    <row r="5822" spans="2:13">
      <c r="B5822">
        <f>IF(ISBLANK(Table1[[#This Row],[Date]]), ,MONTH(Table1[[#This Row],[Date]]))</f>
        <v>0</v>
      </c>
      <c r="K5822" s="19">
        <f>Table1[[#This Row],[Final Meter Reading (km) ]]-Table1[[#This Row],[Initial Meter Reading (km) ]]</f>
        <v>0</v>
      </c>
      <c r="M5822" s="174">
        <f>IF(ISBLANK(Table1[[#This Row],[Fuel Used (in liters)]]),,Table1[[#This Row],[Distance Travelled (km)]]/Table1[[#This Row],[Fuel Used (in liters)]])</f>
        <v>0</v>
      </c>
    </row>
    <row r="5823" spans="2:13">
      <c r="B5823">
        <f>IF(ISBLANK(Table1[[#This Row],[Date]]), ,MONTH(Table1[[#This Row],[Date]]))</f>
        <v>0</v>
      </c>
      <c r="K5823" s="19">
        <f>Table1[[#This Row],[Final Meter Reading (km) ]]-Table1[[#This Row],[Initial Meter Reading (km) ]]</f>
        <v>0</v>
      </c>
      <c r="M5823" s="174">
        <f>IF(ISBLANK(Table1[[#This Row],[Fuel Used (in liters)]]),,Table1[[#This Row],[Distance Travelled (km)]]/Table1[[#This Row],[Fuel Used (in liters)]])</f>
        <v>0</v>
      </c>
    </row>
    <row r="5824" spans="2:13">
      <c r="B5824">
        <f>IF(ISBLANK(Table1[[#This Row],[Date]]), ,MONTH(Table1[[#This Row],[Date]]))</f>
        <v>0</v>
      </c>
      <c r="K5824" s="19">
        <f>Table1[[#This Row],[Final Meter Reading (km) ]]-Table1[[#This Row],[Initial Meter Reading (km) ]]</f>
        <v>0</v>
      </c>
      <c r="M5824" s="174">
        <f>IF(ISBLANK(Table1[[#This Row],[Fuel Used (in liters)]]),,Table1[[#This Row],[Distance Travelled (km)]]/Table1[[#This Row],[Fuel Used (in liters)]])</f>
        <v>0</v>
      </c>
    </row>
    <row r="5825" spans="2:13">
      <c r="B5825">
        <f>IF(ISBLANK(Table1[[#This Row],[Date]]), ,MONTH(Table1[[#This Row],[Date]]))</f>
        <v>0</v>
      </c>
      <c r="K5825" s="19">
        <f>Table1[[#This Row],[Final Meter Reading (km) ]]-Table1[[#This Row],[Initial Meter Reading (km) ]]</f>
        <v>0</v>
      </c>
      <c r="M5825" s="174">
        <f>IF(ISBLANK(Table1[[#This Row],[Fuel Used (in liters)]]),,Table1[[#This Row],[Distance Travelled (km)]]/Table1[[#This Row],[Fuel Used (in liters)]])</f>
        <v>0</v>
      </c>
    </row>
    <row r="5826" spans="2:13">
      <c r="B5826">
        <f>IF(ISBLANK(Table1[[#This Row],[Date]]), ,MONTH(Table1[[#This Row],[Date]]))</f>
        <v>0</v>
      </c>
      <c r="K5826" s="19">
        <f>Table1[[#This Row],[Final Meter Reading (km) ]]-Table1[[#This Row],[Initial Meter Reading (km) ]]</f>
        <v>0</v>
      </c>
      <c r="M5826" s="174">
        <f>IF(ISBLANK(Table1[[#This Row],[Fuel Used (in liters)]]),,Table1[[#This Row],[Distance Travelled (km)]]/Table1[[#This Row],[Fuel Used (in liters)]])</f>
        <v>0</v>
      </c>
    </row>
    <row r="5827" spans="2:13">
      <c r="B5827">
        <f>IF(ISBLANK(Table1[[#This Row],[Date]]), ,MONTH(Table1[[#This Row],[Date]]))</f>
        <v>0</v>
      </c>
      <c r="K5827" s="19">
        <f>Table1[[#This Row],[Final Meter Reading (km) ]]-Table1[[#This Row],[Initial Meter Reading (km) ]]</f>
        <v>0</v>
      </c>
      <c r="M5827" s="174">
        <f>IF(ISBLANK(Table1[[#This Row],[Fuel Used (in liters)]]),,Table1[[#This Row],[Distance Travelled (km)]]/Table1[[#This Row],[Fuel Used (in liters)]])</f>
        <v>0</v>
      </c>
    </row>
    <row r="5828" spans="2:13">
      <c r="B5828">
        <f>IF(ISBLANK(Table1[[#This Row],[Date]]), ,MONTH(Table1[[#This Row],[Date]]))</f>
        <v>0</v>
      </c>
      <c r="K5828" s="19">
        <f>Table1[[#This Row],[Final Meter Reading (km) ]]-Table1[[#This Row],[Initial Meter Reading (km) ]]</f>
        <v>0</v>
      </c>
      <c r="M5828" s="174">
        <f>IF(ISBLANK(Table1[[#This Row],[Fuel Used (in liters)]]),,Table1[[#This Row],[Distance Travelled (km)]]/Table1[[#This Row],[Fuel Used (in liters)]])</f>
        <v>0</v>
      </c>
    </row>
    <row r="5829" spans="2:13">
      <c r="B5829">
        <f>IF(ISBLANK(Table1[[#This Row],[Date]]), ,MONTH(Table1[[#This Row],[Date]]))</f>
        <v>0</v>
      </c>
      <c r="K5829" s="19">
        <f>Table1[[#This Row],[Final Meter Reading (km) ]]-Table1[[#This Row],[Initial Meter Reading (km) ]]</f>
        <v>0</v>
      </c>
      <c r="M5829" s="174">
        <f>IF(ISBLANK(Table1[[#This Row],[Fuel Used (in liters)]]),,Table1[[#This Row],[Distance Travelled (km)]]/Table1[[#This Row],[Fuel Used (in liters)]])</f>
        <v>0</v>
      </c>
    </row>
    <row r="5830" spans="2:13">
      <c r="B5830">
        <f>IF(ISBLANK(Table1[[#This Row],[Date]]), ,MONTH(Table1[[#This Row],[Date]]))</f>
        <v>0</v>
      </c>
      <c r="K5830" s="19">
        <f>Table1[[#This Row],[Final Meter Reading (km) ]]-Table1[[#This Row],[Initial Meter Reading (km) ]]</f>
        <v>0</v>
      </c>
      <c r="M5830" s="174">
        <f>IF(ISBLANK(Table1[[#This Row],[Fuel Used (in liters)]]),,Table1[[#This Row],[Distance Travelled (km)]]/Table1[[#This Row],[Fuel Used (in liters)]])</f>
        <v>0</v>
      </c>
    </row>
    <row r="5831" spans="2:13">
      <c r="B5831">
        <f>IF(ISBLANK(Table1[[#This Row],[Date]]), ,MONTH(Table1[[#This Row],[Date]]))</f>
        <v>0</v>
      </c>
      <c r="K5831" s="19">
        <f>Table1[[#This Row],[Final Meter Reading (km) ]]-Table1[[#This Row],[Initial Meter Reading (km) ]]</f>
        <v>0</v>
      </c>
      <c r="M5831" s="174">
        <f>IF(ISBLANK(Table1[[#This Row],[Fuel Used (in liters)]]),,Table1[[#This Row],[Distance Travelled (km)]]/Table1[[#This Row],[Fuel Used (in liters)]])</f>
        <v>0</v>
      </c>
    </row>
    <row r="5832" spans="2:13">
      <c r="B5832">
        <f>IF(ISBLANK(Table1[[#This Row],[Date]]), ,MONTH(Table1[[#This Row],[Date]]))</f>
        <v>0</v>
      </c>
      <c r="K5832" s="19">
        <f>Table1[[#This Row],[Final Meter Reading (km) ]]-Table1[[#This Row],[Initial Meter Reading (km) ]]</f>
        <v>0</v>
      </c>
      <c r="M5832" s="174">
        <f>IF(ISBLANK(Table1[[#This Row],[Fuel Used (in liters)]]),,Table1[[#This Row],[Distance Travelled (km)]]/Table1[[#This Row],[Fuel Used (in liters)]])</f>
        <v>0</v>
      </c>
    </row>
    <row r="5833" spans="2:13">
      <c r="B5833">
        <f>IF(ISBLANK(Table1[[#This Row],[Date]]), ,MONTH(Table1[[#This Row],[Date]]))</f>
        <v>0</v>
      </c>
      <c r="K5833" s="19">
        <f>Table1[[#This Row],[Final Meter Reading (km) ]]-Table1[[#This Row],[Initial Meter Reading (km) ]]</f>
        <v>0</v>
      </c>
      <c r="M5833" s="174">
        <f>IF(ISBLANK(Table1[[#This Row],[Fuel Used (in liters)]]),,Table1[[#This Row],[Distance Travelled (km)]]/Table1[[#This Row],[Fuel Used (in liters)]])</f>
        <v>0</v>
      </c>
    </row>
    <row r="5834" spans="2:13">
      <c r="B5834">
        <f>IF(ISBLANK(Table1[[#This Row],[Date]]), ,MONTH(Table1[[#This Row],[Date]]))</f>
        <v>0</v>
      </c>
      <c r="K5834" s="19">
        <f>Table1[[#This Row],[Final Meter Reading (km) ]]-Table1[[#This Row],[Initial Meter Reading (km) ]]</f>
        <v>0</v>
      </c>
      <c r="M5834" s="174">
        <f>IF(ISBLANK(Table1[[#This Row],[Fuel Used (in liters)]]),,Table1[[#This Row],[Distance Travelled (km)]]/Table1[[#This Row],[Fuel Used (in liters)]])</f>
        <v>0</v>
      </c>
    </row>
    <row r="5835" spans="2:13">
      <c r="B5835">
        <f>IF(ISBLANK(Table1[[#This Row],[Date]]), ,MONTH(Table1[[#This Row],[Date]]))</f>
        <v>0</v>
      </c>
      <c r="K5835" s="19">
        <f>Table1[[#This Row],[Final Meter Reading (km) ]]-Table1[[#This Row],[Initial Meter Reading (km) ]]</f>
        <v>0</v>
      </c>
      <c r="M5835" s="174">
        <f>IF(ISBLANK(Table1[[#This Row],[Fuel Used (in liters)]]),,Table1[[#This Row],[Distance Travelled (km)]]/Table1[[#This Row],[Fuel Used (in liters)]])</f>
        <v>0</v>
      </c>
    </row>
    <row r="5836" spans="2:13">
      <c r="B5836">
        <f>IF(ISBLANK(Table1[[#This Row],[Date]]), ,MONTH(Table1[[#This Row],[Date]]))</f>
        <v>0</v>
      </c>
      <c r="K5836" s="19">
        <f>Table1[[#This Row],[Final Meter Reading (km) ]]-Table1[[#This Row],[Initial Meter Reading (km) ]]</f>
        <v>0</v>
      </c>
      <c r="M5836" s="174">
        <f>IF(ISBLANK(Table1[[#This Row],[Fuel Used (in liters)]]),,Table1[[#This Row],[Distance Travelled (km)]]/Table1[[#This Row],[Fuel Used (in liters)]])</f>
        <v>0</v>
      </c>
    </row>
    <row r="5837" spans="2:13">
      <c r="B5837">
        <f>IF(ISBLANK(Table1[[#This Row],[Date]]), ,MONTH(Table1[[#This Row],[Date]]))</f>
        <v>0</v>
      </c>
      <c r="K5837" s="19">
        <f>Table1[[#This Row],[Final Meter Reading (km) ]]-Table1[[#This Row],[Initial Meter Reading (km) ]]</f>
        <v>0</v>
      </c>
      <c r="M5837" s="174">
        <f>IF(ISBLANK(Table1[[#This Row],[Fuel Used (in liters)]]),,Table1[[#This Row],[Distance Travelled (km)]]/Table1[[#This Row],[Fuel Used (in liters)]])</f>
        <v>0</v>
      </c>
    </row>
    <row r="5838" spans="2:13">
      <c r="B5838">
        <f>IF(ISBLANK(Table1[[#This Row],[Date]]), ,MONTH(Table1[[#This Row],[Date]]))</f>
        <v>0</v>
      </c>
      <c r="K5838" s="19">
        <f>Table1[[#This Row],[Final Meter Reading (km) ]]-Table1[[#This Row],[Initial Meter Reading (km) ]]</f>
        <v>0</v>
      </c>
      <c r="M5838" s="174">
        <f>IF(ISBLANK(Table1[[#This Row],[Fuel Used (in liters)]]),,Table1[[#This Row],[Distance Travelled (km)]]/Table1[[#This Row],[Fuel Used (in liters)]])</f>
        <v>0</v>
      </c>
    </row>
    <row r="5839" spans="2:13">
      <c r="B5839">
        <f>IF(ISBLANK(Table1[[#This Row],[Date]]), ,MONTH(Table1[[#This Row],[Date]]))</f>
        <v>0</v>
      </c>
      <c r="K5839" s="19">
        <f>Table1[[#This Row],[Final Meter Reading (km) ]]-Table1[[#This Row],[Initial Meter Reading (km) ]]</f>
        <v>0</v>
      </c>
      <c r="M5839" s="174">
        <f>IF(ISBLANK(Table1[[#This Row],[Fuel Used (in liters)]]),,Table1[[#This Row],[Distance Travelled (km)]]/Table1[[#This Row],[Fuel Used (in liters)]])</f>
        <v>0</v>
      </c>
    </row>
    <row r="5840" spans="2:13">
      <c r="B5840">
        <f>IF(ISBLANK(Table1[[#This Row],[Date]]), ,MONTH(Table1[[#This Row],[Date]]))</f>
        <v>0</v>
      </c>
      <c r="K5840" s="19">
        <f>Table1[[#This Row],[Final Meter Reading (km) ]]-Table1[[#This Row],[Initial Meter Reading (km) ]]</f>
        <v>0</v>
      </c>
      <c r="M5840" s="174">
        <f>IF(ISBLANK(Table1[[#This Row],[Fuel Used (in liters)]]),,Table1[[#This Row],[Distance Travelled (km)]]/Table1[[#This Row],[Fuel Used (in liters)]])</f>
        <v>0</v>
      </c>
    </row>
    <row r="5841" spans="2:13">
      <c r="B5841">
        <f>IF(ISBLANK(Table1[[#This Row],[Date]]), ,MONTH(Table1[[#This Row],[Date]]))</f>
        <v>0</v>
      </c>
      <c r="K5841" s="19">
        <f>Table1[[#This Row],[Final Meter Reading (km) ]]-Table1[[#This Row],[Initial Meter Reading (km) ]]</f>
        <v>0</v>
      </c>
      <c r="M5841" s="174">
        <f>IF(ISBLANK(Table1[[#This Row],[Fuel Used (in liters)]]),,Table1[[#This Row],[Distance Travelled (km)]]/Table1[[#This Row],[Fuel Used (in liters)]])</f>
        <v>0</v>
      </c>
    </row>
    <row r="5842" spans="2:13">
      <c r="B5842">
        <f>IF(ISBLANK(Table1[[#This Row],[Date]]), ,MONTH(Table1[[#This Row],[Date]]))</f>
        <v>0</v>
      </c>
      <c r="K5842" s="19">
        <f>Table1[[#This Row],[Final Meter Reading (km) ]]-Table1[[#This Row],[Initial Meter Reading (km) ]]</f>
        <v>0</v>
      </c>
      <c r="M5842" s="174">
        <f>IF(ISBLANK(Table1[[#This Row],[Fuel Used (in liters)]]),,Table1[[#This Row],[Distance Travelled (km)]]/Table1[[#This Row],[Fuel Used (in liters)]])</f>
        <v>0</v>
      </c>
    </row>
    <row r="5843" spans="2:13">
      <c r="B5843">
        <f>IF(ISBLANK(Table1[[#This Row],[Date]]), ,MONTH(Table1[[#This Row],[Date]]))</f>
        <v>0</v>
      </c>
      <c r="K5843" s="19">
        <f>Table1[[#This Row],[Final Meter Reading (km) ]]-Table1[[#This Row],[Initial Meter Reading (km) ]]</f>
        <v>0</v>
      </c>
      <c r="M5843" s="174">
        <f>IF(ISBLANK(Table1[[#This Row],[Fuel Used (in liters)]]),,Table1[[#This Row],[Distance Travelled (km)]]/Table1[[#This Row],[Fuel Used (in liters)]])</f>
        <v>0</v>
      </c>
    </row>
    <row r="5844" spans="2:13">
      <c r="B5844">
        <f>IF(ISBLANK(Table1[[#This Row],[Date]]), ,MONTH(Table1[[#This Row],[Date]]))</f>
        <v>0</v>
      </c>
      <c r="K5844" s="19">
        <f>Table1[[#This Row],[Final Meter Reading (km) ]]-Table1[[#This Row],[Initial Meter Reading (km) ]]</f>
        <v>0</v>
      </c>
      <c r="M5844" s="174">
        <f>IF(ISBLANK(Table1[[#This Row],[Fuel Used (in liters)]]),,Table1[[#This Row],[Distance Travelled (km)]]/Table1[[#This Row],[Fuel Used (in liters)]])</f>
        <v>0</v>
      </c>
    </row>
    <row r="5845" spans="2:13">
      <c r="B5845">
        <f>IF(ISBLANK(Table1[[#This Row],[Date]]), ,MONTH(Table1[[#This Row],[Date]]))</f>
        <v>0</v>
      </c>
      <c r="K5845" s="19">
        <f>Table1[[#This Row],[Final Meter Reading (km) ]]-Table1[[#This Row],[Initial Meter Reading (km) ]]</f>
        <v>0</v>
      </c>
      <c r="M5845" s="174">
        <f>IF(ISBLANK(Table1[[#This Row],[Fuel Used (in liters)]]),,Table1[[#This Row],[Distance Travelled (km)]]/Table1[[#This Row],[Fuel Used (in liters)]])</f>
        <v>0</v>
      </c>
    </row>
    <row r="5846" spans="2:13">
      <c r="B5846">
        <f>IF(ISBLANK(Table1[[#This Row],[Date]]), ,MONTH(Table1[[#This Row],[Date]]))</f>
        <v>0</v>
      </c>
      <c r="K5846" s="19">
        <f>Table1[[#This Row],[Final Meter Reading (km) ]]-Table1[[#This Row],[Initial Meter Reading (km) ]]</f>
        <v>0</v>
      </c>
      <c r="M5846" s="174">
        <f>IF(ISBLANK(Table1[[#This Row],[Fuel Used (in liters)]]),,Table1[[#This Row],[Distance Travelled (km)]]/Table1[[#This Row],[Fuel Used (in liters)]])</f>
        <v>0</v>
      </c>
    </row>
    <row r="5847" spans="2:13">
      <c r="B5847">
        <f>IF(ISBLANK(Table1[[#This Row],[Date]]), ,MONTH(Table1[[#This Row],[Date]]))</f>
        <v>0</v>
      </c>
      <c r="K5847" s="19">
        <f>Table1[[#This Row],[Final Meter Reading (km) ]]-Table1[[#This Row],[Initial Meter Reading (km) ]]</f>
        <v>0</v>
      </c>
      <c r="M5847" s="174">
        <f>IF(ISBLANK(Table1[[#This Row],[Fuel Used (in liters)]]),,Table1[[#This Row],[Distance Travelled (km)]]/Table1[[#This Row],[Fuel Used (in liters)]])</f>
        <v>0</v>
      </c>
    </row>
    <row r="5848" spans="2:13">
      <c r="B5848">
        <f>IF(ISBLANK(Table1[[#This Row],[Date]]), ,MONTH(Table1[[#This Row],[Date]]))</f>
        <v>0</v>
      </c>
      <c r="K5848" s="19">
        <f>Table1[[#This Row],[Final Meter Reading (km) ]]-Table1[[#This Row],[Initial Meter Reading (km) ]]</f>
        <v>0</v>
      </c>
      <c r="M5848" s="174">
        <f>IF(ISBLANK(Table1[[#This Row],[Fuel Used (in liters)]]),,Table1[[#This Row],[Distance Travelled (km)]]/Table1[[#This Row],[Fuel Used (in liters)]])</f>
        <v>0</v>
      </c>
    </row>
    <row r="5849" spans="2:13">
      <c r="B5849">
        <f>IF(ISBLANK(Table1[[#This Row],[Date]]), ,MONTH(Table1[[#This Row],[Date]]))</f>
        <v>0</v>
      </c>
      <c r="K5849" s="19">
        <f>Table1[[#This Row],[Final Meter Reading (km) ]]-Table1[[#This Row],[Initial Meter Reading (km) ]]</f>
        <v>0</v>
      </c>
      <c r="M5849" s="174">
        <f>IF(ISBLANK(Table1[[#This Row],[Fuel Used (in liters)]]),,Table1[[#This Row],[Distance Travelled (km)]]/Table1[[#This Row],[Fuel Used (in liters)]])</f>
        <v>0</v>
      </c>
    </row>
    <row r="5850" spans="2:13">
      <c r="B5850">
        <f>IF(ISBLANK(Table1[[#This Row],[Date]]), ,MONTH(Table1[[#This Row],[Date]]))</f>
        <v>0</v>
      </c>
      <c r="K5850" s="19">
        <f>Table1[[#This Row],[Final Meter Reading (km) ]]-Table1[[#This Row],[Initial Meter Reading (km) ]]</f>
        <v>0</v>
      </c>
      <c r="M5850" s="174">
        <f>IF(ISBLANK(Table1[[#This Row],[Fuel Used (in liters)]]),,Table1[[#This Row],[Distance Travelled (km)]]/Table1[[#This Row],[Fuel Used (in liters)]])</f>
        <v>0</v>
      </c>
    </row>
    <row r="5851" spans="2:13">
      <c r="B5851">
        <f>IF(ISBLANK(Table1[[#This Row],[Date]]), ,MONTH(Table1[[#This Row],[Date]]))</f>
        <v>0</v>
      </c>
      <c r="K5851" s="19">
        <f>Table1[[#This Row],[Final Meter Reading (km) ]]-Table1[[#This Row],[Initial Meter Reading (km) ]]</f>
        <v>0</v>
      </c>
      <c r="M5851" s="174">
        <f>IF(ISBLANK(Table1[[#This Row],[Fuel Used (in liters)]]),,Table1[[#This Row],[Distance Travelled (km)]]/Table1[[#This Row],[Fuel Used (in liters)]])</f>
        <v>0</v>
      </c>
    </row>
    <row r="5852" spans="2:13">
      <c r="B5852">
        <f>IF(ISBLANK(Table1[[#This Row],[Date]]), ,MONTH(Table1[[#This Row],[Date]]))</f>
        <v>0</v>
      </c>
      <c r="K5852" s="19">
        <f>Table1[[#This Row],[Final Meter Reading (km) ]]-Table1[[#This Row],[Initial Meter Reading (km) ]]</f>
        <v>0</v>
      </c>
      <c r="M5852" s="174">
        <f>IF(ISBLANK(Table1[[#This Row],[Fuel Used (in liters)]]),,Table1[[#This Row],[Distance Travelled (km)]]/Table1[[#This Row],[Fuel Used (in liters)]])</f>
        <v>0</v>
      </c>
    </row>
    <row r="5853" spans="2:13">
      <c r="B5853">
        <f>IF(ISBLANK(Table1[[#This Row],[Date]]), ,MONTH(Table1[[#This Row],[Date]]))</f>
        <v>0</v>
      </c>
      <c r="K5853" s="19">
        <f>Table1[[#This Row],[Final Meter Reading (km) ]]-Table1[[#This Row],[Initial Meter Reading (km) ]]</f>
        <v>0</v>
      </c>
      <c r="M5853" s="174">
        <f>IF(ISBLANK(Table1[[#This Row],[Fuel Used (in liters)]]),,Table1[[#This Row],[Distance Travelled (km)]]/Table1[[#This Row],[Fuel Used (in liters)]])</f>
        <v>0</v>
      </c>
    </row>
    <row r="5854" spans="2:13">
      <c r="B5854">
        <f>IF(ISBLANK(Table1[[#This Row],[Date]]), ,MONTH(Table1[[#This Row],[Date]]))</f>
        <v>0</v>
      </c>
      <c r="K5854" s="19">
        <f>Table1[[#This Row],[Final Meter Reading (km) ]]-Table1[[#This Row],[Initial Meter Reading (km) ]]</f>
        <v>0</v>
      </c>
      <c r="M5854" s="174">
        <f>IF(ISBLANK(Table1[[#This Row],[Fuel Used (in liters)]]),,Table1[[#This Row],[Distance Travelled (km)]]/Table1[[#This Row],[Fuel Used (in liters)]])</f>
        <v>0</v>
      </c>
    </row>
    <row r="5855" spans="2:13">
      <c r="B5855">
        <f>IF(ISBLANK(Table1[[#This Row],[Date]]), ,MONTH(Table1[[#This Row],[Date]]))</f>
        <v>0</v>
      </c>
      <c r="K5855" s="19">
        <f>Table1[[#This Row],[Final Meter Reading (km) ]]-Table1[[#This Row],[Initial Meter Reading (km) ]]</f>
        <v>0</v>
      </c>
      <c r="M5855" s="174">
        <f>IF(ISBLANK(Table1[[#This Row],[Fuel Used (in liters)]]),,Table1[[#This Row],[Distance Travelled (km)]]/Table1[[#This Row],[Fuel Used (in liters)]])</f>
        <v>0</v>
      </c>
    </row>
    <row r="5856" spans="2:13">
      <c r="B5856">
        <f>IF(ISBLANK(Table1[[#This Row],[Date]]), ,MONTH(Table1[[#This Row],[Date]]))</f>
        <v>0</v>
      </c>
      <c r="K5856" s="19">
        <f>Table1[[#This Row],[Final Meter Reading (km) ]]-Table1[[#This Row],[Initial Meter Reading (km) ]]</f>
        <v>0</v>
      </c>
      <c r="M5856" s="174">
        <f>IF(ISBLANK(Table1[[#This Row],[Fuel Used (in liters)]]),,Table1[[#This Row],[Distance Travelled (km)]]/Table1[[#This Row],[Fuel Used (in liters)]])</f>
        <v>0</v>
      </c>
    </row>
    <row r="5857" spans="2:13">
      <c r="B5857">
        <f>IF(ISBLANK(Table1[[#This Row],[Date]]), ,MONTH(Table1[[#This Row],[Date]]))</f>
        <v>0</v>
      </c>
      <c r="K5857" s="19">
        <f>Table1[[#This Row],[Final Meter Reading (km) ]]-Table1[[#This Row],[Initial Meter Reading (km) ]]</f>
        <v>0</v>
      </c>
      <c r="M5857" s="174">
        <f>IF(ISBLANK(Table1[[#This Row],[Fuel Used (in liters)]]),,Table1[[#This Row],[Distance Travelled (km)]]/Table1[[#This Row],[Fuel Used (in liters)]])</f>
        <v>0</v>
      </c>
    </row>
    <row r="5858" spans="2:13">
      <c r="B5858">
        <f>IF(ISBLANK(Table1[[#This Row],[Date]]), ,MONTH(Table1[[#This Row],[Date]]))</f>
        <v>0</v>
      </c>
      <c r="K5858" s="19">
        <f>Table1[[#This Row],[Final Meter Reading (km) ]]-Table1[[#This Row],[Initial Meter Reading (km) ]]</f>
        <v>0</v>
      </c>
      <c r="M5858" s="174">
        <f>IF(ISBLANK(Table1[[#This Row],[Fuel Used (in liters)]]),,Table1[[#This Row],[Distance Travelled (km)]]/Table1[[#This Row],[Fuel Used (in liters)]])</f>
        <v>0</v>
      </c>
    </row>
    <row r="5859" spans="2:13">
      <c r="B5859">
        <f>IF(ISBLANK(Table1[[#This Row],[Date]]), ,MONTH(Table1[[#This Row],[Date]]))</f>
        <v>0</v>
      </c>
      <c r="K5859" s="19">
        <f>Table1[[#This Row],[Final Meter Reading (km) ]]-Table1[[#This Row],[Initial Meter Reading (km) ]]</f>
        <v>0</v>
      </c>
      <c r="M5859" s="174">
        <f>IF(ISBLANK(Table1[[#This Row],[Fuel Used (in liters)]]),,Table1[[#This Row],[Distance Travelled (km)]]/Table1[[#This Row],[Fuel Used (in liters)]])</f>
        <v>0</v>
      </c>
    </row>
    <row r="5860" spans="2:13">
      <c r="B5860">
        <f>IF(ISBLANK(Table1[[#This Row],[Date]]), ,MONTH(Table1[[#This Row],[Date]]))</f>
        <v>0</v>
      </c>
      <c r="K5860" s="19">
        <f>Table1[[#This Row],[Final Meter Reading (km) ]]-Table1[[#This Row],[Initial Meter Reading (km) ]]</f>
        <v>0</v>
      </c>
      <c r="M5860" s="174">
        <f>IF(ISBLANK(Table1[[#This Row],[Fuel Used (in liters)]]),,Table1[[#This Row],[Distance Travelled (km)]]/Table1[[#This Row],[Fuel Used (in liters)]])</f>
        <v>0</v>
      </c>
    </row>
    <row r="5861" spans="2:13">
      <c r="B5861">
        <f>IF(ISBLANK(Table1[[#This Row],[Date]]), ,MONTH(Table1[[#This Row],[Date]]))</f>
        <v>0</v>
      </c>
      <c r="K5861" s="19">
        <f>Table1[[#This Row],[Final Meter Reading (km) ]]-Table1[[#This Row],[Initial Meter Reading (km) ]]</f>
        <v>0</v>
      </c>
      <c r="M5861" s="174">
        <f>IF(ISBLANK(Table1[[#This Row],[Fuel Used (in liters)]]),,Table1[[#This Row],[Distance Travelled (km)]]/Table1[[#This Row],[Fuel Used (in liters)]])</f>
        <v>0</v>
      </c>
    </row>
    <row r="5862" spans="2:13">
      <c r="B5862">
        <f>IF(ISBLANK(Table1[[#This Row],[Date]]), ,MONTH(Table1[[#This Row],[Date]]))</f>
        <v>0</v>
      </c>
      <c r="K5862" s="19">
        <f>Table1[[#This Row],[Final Meter Reading (km) ]]-Table1[[#This Row],[Initial Meter Reading (km) ]]</f>
        <v>0</v>
      </c>
      <c r="M5862" s="174">
        <f>IF(ISBLANK(Table1[[#This Row],[Fuel Used (in liters)]]),,Table1[[#This Row],[Distance Travelled (km)]]/Table1[[#This Row],[Fuel Used (in liters)]])</f>
        <v>0</v>
      </c>
    </row>
    <row r="5863" spans="2:13">
      <c r="B5863">
        <f>IF(ISBLANK(Table1[[#This Row],[Date]]), ,MONTH(Table1[[#This Row],[Date]]))</f>
        <v>0</v>
      </c>
      <c r="K5863" s="19">
        <f>Table1[[#This Row],[Final Meter Reading (km) ]]-Table1[[#This Row],[Initial Meter Reading (km) ]]</f>
        <v>0</v>
      </c>
      <c r="M5863" s="174">
        <f>IF(ISBLANK(Table1[[#This Row],[Fuel Used (in liters)]]),,Table1[[#This Row],[Distance Travelled (km)]]/Table1[[#This Row],[Fuel Used (in liters)]])</f>
        <v>0</v>
      </c>
    </row>
    <row r="5864" spans="2:13">
      <c r="B5864">
        <f>IF(ISBLANK(Table1[[#This Row],[Date]]), ,MONTH(Table1[[#This Row],[Date]]))</f>
        <v>0</v>
      </c>
      <c r="K5864" s="19">
        <f>Table1[[#This Row],[Final Meter Reading (km) ]]-Table1[[#This Row],[Initial Meter Reading (km) ]]</f>
        <v>0</v>
      </c>
      <c r="M5864" s="174">
        <f>IF(ISBLANK(Table1[[#This Row],[Fuel Used (in liters)]]),,Table1[[#This Row],[Distance Travelled (km)]]/Table1[[#This Row],[Fuel Used (in liters)]])</f>
        <v>0</v>
      </c>
    </row>
    <row r="5865" spans="2:13">
      <c r="B5865">
        <f>IF(ISBLANK(Table1[[#This Row],[Date]]), ,MONTH(Table1[[#This Row],[Date]]))</f>
        <v>0</v>
      </c>
      <c r="K5865" s="19">
        <f>Table1[[#This Row],[Final Meter Reading (km) ]]-Table1[[#This Row],[Initial Meter Reading (km) ]]</f>
        <v>0</v>
      </c>
      <c r="M5865" s="174">
        <f>IF(ISBLANK(Table1[[#This Row],[Fuel Used (in liters)]]),,Table1[[#This Row],[Distance Travelled (km)]]/Table1[[#This Row],[Fuel Used (in liters)]])</f>
        <v>0</v>
      </c>
    </row>
    <row r="5866" spans="2:13">
      <c r="B5866">
        <f>IF(ISBLANK(Table1[[#This Row],[Date]]), ,MONTH(Table1[[#This Row],[Date]]))</f>
        <v>0</v>
      </c>
      <c r="K5866" s="19">
        <f>Table1[[#This Row],[Final Meter Reading (km) ]]-Table1[[#This Row],[Initial Meter Reading (km) ]]</f>
        <v>0</v>
      </c>
      <c r="M5866" s="174">
        <f>IF(ISBLANK(Table1[[#This Row],[Fuel Used (in liters)]]),,Table1[[#This Row],[Distance Travelled (km)]]/Table1[[#This Row],[Fuel Used (in liters)]])</f>
        <v>0</v>
      </c>
    </row>
    <row r="5867" spans="2:13">
      <c r="B5867">
        <f>IF(ISBLANK(Table1[[#This Row],[Date]]), ,MONTH(Table1[[#This Row],[Date]]))</f>
        <v>0</v>
      </c>
      <c r="K5867" s="19">
        <f>Table1[[#This Row],[Final Meter Reading (km) ]]-Table1[[#This Row],[Initial Meter Reading (km) ]]</f>
        <v>0</v>
      </c>
      <c r="M5867" s="174">
        <f>IF(ISBLANK(Table1[[#This Row],[Fuel Used (in liters)]]),,Table1[[#This Row],[Distance Travelled (km)]]/Table1[[#This Row],[Fuel Used (in liters)]])</f>
        <v>0</v>
      </c>
    </row>
    <row r="5868" spans="2:13">
      <c r="B5868">
        <f>IF(ISBLANK(Table1[[#This Row],[Date]]), ,MONTH(Table1[[#This Row],[Date]]))</f>
        <v>0</v>
      </c>
      <c r="K5868" s="19">
        <f>Table1[[#This Row],[Final Meter Reading (km) ]]-Table1[[#This Row],[Initial Meter Reading (km) ]]</f>
        <v>0</v>
      </c>
      <c r="M5868" s="174">
        <f>IF(ISBLANK(Table1[[#This Row],[Fuel Used (in liters)]]),,Table1[[#This Row],[Distance Travelled (km)]]/Table1[[#This Row],[Fuel Used (in liters)]])</f>
        <v>0</v>
      </c>
    </row>
    <row r="5869" spans="2:13">
      <c r="B5869">
        <f>IF(ISBLANK(Table1[[#This Row],[Date]]), ,MONTH(Table1[[#This Row],[Date]]))</f>
        <v>0</v>
      </c>
      <c r="K5869" s="19">
        <f>Table1[[#This Row],[Final Meter Reading (km) ]]-Table1[[#This Row],[Initial Meter Reading (km) ]]</f>
        <v>0</v>
      </c>
      <c r="M5869" s="174">
        <f>IF(ISBLANK(Table1[[#This Row],[Fuel Used (in liters)]]),,Table1[[#This Row],[Distance Travelled (km)]]/Table1[[#This Row],[Fuel Used (in liters)]])</f>
        <v>0</v>
      </c>
    </row>
    <row r="5870" spans="2:13">
      <c r="B5870">
        <f>IF(ISBLANK(Table1[[#This Row],[Date]]), ,MONTH(Table1[[#This Row],[Date]]))</f>
        <v>0</v>
      </c>
      <c r="K5870" s="19">
        <f>Table1[[#This Row],[Final Meter Reading (km) ]]-Table1[[#This Row],[Initial Meter Reading (km) ]]</f>
        <v>0</v>
      </c>
      <c r="M5870" s="174">
        <f>IF(ISBLANK(Table1[[#This Row],[Fuel Used (in liters)]]),,Table1[[#This Row],[Distance Travelled (km)]]/Table1[[#This Row],[Fuel Used (in liters)]])</f>
        <v>0</v>
      </c>
    </row>
    <row r="5871" spans="2:13">
      <c r="B5871">
        <f>IF(ISBLANK(Table1[[#This Row],[Date]]), ,MONTH(Table1[[#This Row],[Date]]))</f>
        <v>0</v>
      </c>
      <c r="K5871" s="19">
        <f>Table1[[#This Row],[Final Meter Reading (km) ]]-Table1[[#This Row],[Initial Meter Reading (km) ]]</f>
        <v>0</v>
      </c>
      <c r="M5871" s="174">
        <f>IF(ISBLANK(Table1[[#This Row],[Fuel Used (in liters)]]),,Table1[[#This Row],[Distance Travelled (km)]]/Table1[[#This Row],[Fuel Used (in liters)]])</f>
        <v>0</v>
      </c>
    </row>
    <row r="5872" spans="2:13">
      <c r="B5872">
        <f>IF(ISBLANK(Table1[[#This Row],[Date]]), ,MONTH(Table1[[#This Row],[Date]]))</f>
        <v>0</v>
      </c>
      <c r="K5872" s="19">
        <f>Table1[[#This Row],[Final Meter Reading (km) ]]-Table1[[#This Row],[Initial Meter Reading (km) ]]</f>
        <v>0</v>
      </c>
      <c r="M5872" s="174">
        <f>IF(ISBLANK(Table1[[#This Row],[Fuel Used (in liters)]]),,Table1[[#This Row],[Distance Travelled (km)]]/Table1[[#This Row],[Fuel Used (in liters)]])</f>
        <v>0</v>
      </c>
    </row>
    <row r="5873" spans="2:13">
      <c r="B5873">
        <f>IF(ISBLANK(Table1[[#This Row],[Date]]), ,MONTH(Table1[[#This Row],[Date]]))</f>
        <v>0</v>
      </c>
      <c r="K5873" s="19">
        <f>Table1[[#This Row],[Final Meter Reading (km) ]]-Table1[[#This Row],[Initial Meter Reading (km) ]]</f>
        <v>0</v>
      </c>
      <c r="M5873" s="174">
        <f>IF(ISBLANK(Table1[[#This Row],[Fuel Used (in liters)]]),,Table1[[#This Row],[Distance Travelled (km)]]/Table1[[#This Row],[Fuel Used (in liters)]])</f>
        <v>0</v>
      </c>
    </row>
    <row r="5874" spans="2:13">
      <c r="B5874">
        <f>IF(ISBLANK(Table1[[#This Row],[Date]]), ,MONTH(Table1[[#This Row],[Date]]))</f>
        <v>0</v>
      </c>
      <c r="K5874" s="19">
        <f>Table1[[#This Row],[Final Meter Reading (km) ]]-Table1[[#This Row],[Initial Meter Reading (km) ]]</f>
        <v>0</v>
      </c>
      <c r="M5874" s="174">
        <f>IF(ISBLANK(Table1[[#This Row],[Fuel Used (in liters)]]),,Table1[[#This Row],[Distance Travelled (km)]]/Table1[[#This Row],[Fuel Used (in liters)]])</f>
        <v>0</v>
      </c>
    </row>
    <row r="5875" spans="2:13">
      <c r="B5875">
        <f>IF(ISBLANK(Table1[[#This Row],[Date]]), ,MONTH(Table1[[#This Row],[Date]]))</f>
        <v>0</v>
      </c>
      <c r="K5875" s="19">
        <f>Table1[[#This Row],[Final Meter Reading (km) ]]-Table1[[#This Row],[Initial Meter Reading (km) ]]</f>
        <v>0</v>
      </c>
      <c r="M5875" s="174">
        <f>IF(ISBLANK(Table1[[#This Row],[Fuel Used (in liters)]]),,Table1[[#This Row],[Distance Travelled (km)]]/Table1[[#This Row],[Fuel Used (in liters)]])</f>
        <v>0</v>
      </c>
    </row>
    <row r="5876" spans="2:13">
      <c r="B5876">
        <f>IF(ISBLANK(Table1[[#This Row],[Date]]), ,MONTH(Table1[[#This Row],[Date]]))</f>
        <v>0</v>
      </c>
      <c r="K5876" s="19">
        <f>Table1[[#This Row],[Final Meter Reading (km) ]]-Table1[[#This Row],[Initial Meter Reading (km) ]]</f>
        <v>0</v>
      </c>
      <c r="M5876" s="174">
        <f>IF(ISBLANK(Table1[[#This Row],[Fuel Used (in liters)]]),,Table1[[#This Row],[Distance Travelled (km)]]/Table1[[#This Row],[Fuel Used (in liters)]])</f>
        <v>0</v>
      </c>
    </row>
    <row r="5877" spans="2:13">
      <c r="B5877">
        <f>IF(ISBLANK(Table1[[#This Row],[Date]]), ,MONTH(Table1[[#This Row],[Date]]))</f>
        <v>0</v>
      </c>
      <c r="K5877" s="19">
        <f>Table1[[#This Row],[Final Meter Reading (km) ]]-Table1[[#This Row],[Initial Meter Reading (km) ]]</f>
        <v>0</v>
      </c>
      <c r="M5877" s="174">
        <f>IF(ISBLANK(Table1[[#This Row],[Fuel Used (in liters)]]),,Table1[[#This Row],[Distance Travelled (km)]]/Table1[[#This Row],[Fuel Used (in liters)]])</f>
        <v>0</v>
      </c>
    </row>
    <row r="5878" spans="2:13">
      <c r="B5878">
        <f>IF(ISBLANK(Table1[[#This Row],[Date]]), ,MONTH(Table1[[#This Row],[Date]]))</f>
        <v>0</v>
      </c>
      <c r="K5878" s="19">
        <f>Table1[[#This Row],[Final Meter Reading (km) ]]-Table1[[#This Row],[Initial Meter Reading (km) ]]</f>
        <v>0</v>
      </c>
      <c r="M5878" s="174">
        <f>IF(ISBLANK(Table1[[#This Row],[Fuel Used (in liters)]]),,Table1[[#This Row],[Distance Travelled (km)]]/Table1[[#This Row],[Fuel Used (in liters)]])</f>
        <v>0</v>
      </c>
    </row>
    <row r="5879" spans="2:13">
      <c r="B5879">
        <f>IF(ISBLANK(Table1[[#This Row],[Date]]), ,MONTH(Table1[[#This Row],[Date]]))</f>
        <v>0</v>
      </c>
      <c r="K5879" s="19">
        <f>Table1[[#This Row],[Final Meter Reading (km) ]]-Table1[[#This Row],[Initial Meter Reading (km) ]]</f>
        <v>0</v>
      </c>
      <c r="M5879" s="174">
        <f>IF(ISBLANK(Table1[[#This Row],[Fuel Used (in liters)]]),,Table1[[#This Row],[Distance Travelled (km)]]/Table1[[#This Row],[Fuel Used (in liters)]])</f>
        <v>0</v>
      </c>
    </row>
    <row r="5880" spans="2:13">
      <c r="B5880">
        <f>IF(ISBLANK(Table1[[#This Row],[Date]]), ,MONTH(Table1[[#This Row],[Date]]))</f>
        <v>0</v>
      </c>
      <c r="K5880" s="19">
        <f>Table1[[#This Row],[Final Meter Reading (km) ]]-Table1[[#This Row],[Initial Meter Reading (km) ]]</f>
        <v>0</v>
      </c>
      <c r="M5880" s="174">
        <f>IF(ISBLANK(Table1[[#This Row],[Fuel Used (in liters)]]),,Table1[[#This Row],[Distance Travelled (km)]]/Table1[[#This Row],[Fuel Used (in liters)]])</f>
        <v>0</v>
      </c>
    </row>
    <row r="5881" spans="2:13">
      <c r="B5881">
        <f>IF(ISBLANK(Table1[[#This Row],[Date]]), ,MONTH(Table1[[#This Row],[Date]]))</f>
        <v>0</v>
      </c>
      <c r="K5881" s="19">
        <f>Table1[[#This Row],[Final Meter Reading (km) ]]-Table1[[#This Row],[Initial Meter Reading (km) ]]</f>
        <v>0</v>
      </c>
      <c r="M5881" s="174">
        <f>IF(ISBLANK(Table1[[#This Row],[Fuel Used (in liters)]]),,Table1[[#This Row],[Distance Travelled (km)]]/Table1[[#This Row],[Fuel Used (in liters)]])</f>
        <v>0</v>
      </c>
    </row>
    <row r="5882" spans="2:13">
      <c r="B5882">
        <f>IF(ISBLANK(Table1[[#This Row],[Date]]), ,MONTH(Table1[[#This Row],[Date]]))</f>
        <v>0</v>
      </c>
      <c r="K5882" s="19">
        <f>Table1[[#This Row],[Final Meter Reading (km) ]]-Table1[[#This Row],[Initial Meter Reading (km) ]]</f>
        <v>0</v>
      </c>
      <c r="M5882" s="174">
        <f>IF(ISBLANK(Table1[[#This Row],[Fuel Used (in liters)]]),,Table1[[#This Row],[Distance Travelled (km)]]/Table1[[#This Row],[Fuel Used (in liters)]])</f>
        <v>0</v>
      </c>
    </row>
    <row r="5883" spans="2:13">
      <c r="B5883">
        <f>IF(ISBLANK(Table1[[#This Row],[Date]]), ,MONTH(Table1[[#This Row],[Date]]))</f>
        <v>0</v>
      </c>
      <c r="K5883" s="19">
        <f>Table1[[#This Row],[Final Meter Reading (km) ]]-Table1[[#This Row],[Initial Meter Reading (km) ]]</f>
        <v>0</v>
      </c>
      <c r="M5883" s="174">
        <f>IF(ISBLANK(Table1[[#This Row],[Fuel Used (in liters)]]),,Table1[[#This Row],[Distance Travelled (km)]]/Table1[[#This Row],[Fuel Used (in liters)]])</f>
        <v>0</v>
      </c>
    </row>
    <row r="5884" spans="2:13">
      <c r="B5884">
        <f>IF(ISBLANK(Table1[[#This Row],[Date]]), ,MONTH(Table1[[#This Row],[Date]]))</f>
        <v>0</v>
      </c>
      <c r="K5884" s="19">
        <f>Table1[[#This Row],[Final Meter Reading (km) ]]-Table1[[#This Row],[Initial Meter Reading (km) ]]</f>
        <v>0</v>
      </c>
      <c r="M5884" s="174">
        <f>IF(ISBLANK(Table1[[#This Row],[Fuel Used (in liters)]]),,Table1[[#This Row],[Distance Travelled (km)]]/Table1[[#This Row],[Fuel Used (in liters)]])</f>
        <v>0</v>
      </c>
    </row>
    <row r="5885" spans="2:13">
      <c r="B5885">
        <f>IF(ISBLANK(Table1[[#This Row],[Date]]), ,MONTH(Table1[[#This Row],[Date]]))</f>
        <v>0</v>
      </c>
      <c r="K5885" s="19">
        <f>Table1[[#This Row],[Final Meter Reading (km) ]]-Table1[[#This Row],[Initial Meter Reading (km) ]]</f>
        <v>0</v>
      </c>
      <c r="M5885" s="174">
        <f>IF(ISBLANK(Table1[[#This Row],[Fuel Used (in liters)]]),,Table1[[#This Row],[Distance Travelled (km)]]/Table1[[#This Row],[Fuel Used (in liters)]])</f>
        <v>0</v>
      </c>
    </row>
    <row r="5886" spans="2:13">
      <c r="B5886">
        <f>IF(ISBLANK(Table1[[#This Row],[Date]]), ,MONTH(Table1[[#This Row],[Date]]))</f>
        <v>0</v>
      </c>
      <c r="K5886" s="19">
        <f>Table1[[#This Row],[Final Meter Reading (km) ]]-Table1[[#This Row],[Initial Meter Reading (km) ]]</f>
        <v>0</v>
      </c>
      <c r="M5886" s="174">
        <f>IF(ISBLANK(Table1[[#This Row],[Fuel Used (in liters)]]),,Table1[[#This Row],[Distance Travelled (km)]]/Table1[[#This Row],[Fuel Used (in liters)]])</f>
        <v>0</v>
      </c>
    </row>
    <row r="5887" spans="2:13">
      <c r="B5887">
        <f>IF(ISBLANK(Table1[[#This Row],[Date]]), ,MONTH(Table1[[#This Row],[Date]]))</f>
        <v>0</v>
      </c>
      <c r="K5887" s="19">
        <f>Table1[[#This Row],[Final Meter Reading (km) ]]-Table1[[#This Row],[Initial Meter Reading (km) ]]</f>
        <v>0</v>
      </c>
      <c r="M5887" s="174">
        <f>IF(ISBLANK(Table1[[#This Row],[Fuel Used (in liters)]]),,Table1[[#This Row],[Distance Travelled (km)]]/Table1[[#This Row],[Fuel Used (in liters)]])</f>
        <v>0</v>
      </c>
    </row>
    <row r="5888" spans="2:13">
      <c r="B5888">
        <f>IF(ISBLANK(Table1[[#This Row],[Date]]), ,MONTH(Table1[[#This Row],[Date]]))</f>
        <v>0</v>
      </c>
      <c r="K5888" s="19">
        <f>Table1[[#This Row],[Final Meter Reading (km) ]]-Table1[[#This Row],[Initial Meter Reading (km) ]]</f>
        <v>0</v>
      </c>
      <c r="M5888" s="174">
        <f>IF(ISBLANK(Table1[[#This Row],[Fuel Used (in liters)]]),,Table1[[#This Row],[Distance Travelled (km)]]/Table1[[#This Row],[Fuel Used (in liters)]])</f>
        <v>0</v>
      </c>
    </row>
    <row r="5889" spans="2:13">
      <c r="B5889">
        <f>IF(ISBLANK(Table1[[#This Row],[Date]]), ,MONTH(Table1[[#This Row],[Date]]))</f>
        <v>0</v>
      </c>
      <c r="K5889" s="19">
        <f>Table1[[#This Row],[Final Meter Reading (km) ]]-Table1[[#This Row],[Initial Meter Reading (km) ]]</f>
        <v>0</v>
      </c>
      <c r="M5889" s="174">
        <f>IF(ISBLANK(Table1[[#This Row],[Fuel Used (in liters)]]),,Table1[[#This Row],[Distance Travelled (km)]]/Table1[[#This Row],[Fuel Used (in liters)]])</f>
        <v>0</v>
      </c>
    </row>
    <row r="5890" spans="2:13">
      <c r="B5890">
        <f>IF(ISBLANK(Table1[[#This Row],[Date]]), ,MONTH(Table1[[#This Row],[Date]]))</f>
        <v>0</v>
      </c>
      <c r="K5890" s="19">
        <f>Table1[[#This Row],[Final Meter Reading (km) ]]-Table1[[#This Row],[Initial Meter Reading (km) ]]</f>
        <v>0</v>
      </c>
      <c r="M5890" s="174">
        <f>IF(ISBLANK(Table1[[#This Row],[Fuel Used (in liters)]]),,Table1[[#This Row],[Distance Travelled (km)]]/Table1[[#This Row],[Fuel Used (in liters)]])</f>
        <v>0</v>
      </c>
    </row>
    <row r="5891" spans="2:13">
      <c r="B5891">
        <f>IF(ISBLANK(Table1[[#This Row],[Date]]), ,MONTH(Table1[[#This Row],[Date]]))</f>
        <v>0</v>
      </c>
      <c r="K5891" s="19">
        <f>Table1[[#This Row],[Final Meter Reading (km) ]]-Table1[[#This Row],[Initial Meter Reading (km) ]]</f>
        <v>0</v>
      </c>
      <c r="M5891" s="174">
        <f>IF(ISBLANK(Table1[[#This Row],[Fuel Used (in liters)]]),,Table1[[#This Row],[Distance Travelled (km)]]/Table1[[#This Row],[Fuel Used (in liters)]])</f>
        <v>0</v>
      </c>
    </row>
    <row r="5892" spans="2:13">
      <c r="B5892">
        <f>IF(ISBLANK(Table1[[#This Row],[Date]]), ,MONTH(Table1[[#This Row],[Date]]))</f>
        <v>0</v>
      </c>
      <c r="K5892" s="19">
        <f>Table1[[#This Row],[Final Meter Reading (km) ]]-Table1[[#This Row],[Initial Meter Reading (km) ]]</f>
        <v>0</v>
      </c>
      <c r="M5892" s="174">
        <f>IF(ISBLANK(Table1[[#This Row],[Fuel Used (in liters)]]),,Table1[[#This Row],[Distance Travelled (km)]]/Table1[[#This Row],[Fuel Used (in liters)]])</f>
        <v>0</v>
      </c>
    </row>
    <row r="5893" spans="2:13">
      <c r="B5893">
        <f>IF(ISBLANK(Table1[[#This Row],[Date]]), ,MONTH(Table1[[#This Row],[Date]]))</f>
        <v>0</v>
      </c>
      <c r="K5893" s="19">
        <f>Table1[[#This Row],[Final Meter Reading (km) ]]-Table1[[#This Row],[Initial Meter Reading (km) ]]</f>
        <v>0</v>
      </c>
      <c r="M5893" s="174">
        <f>IF(ISBLANK(Table1[[#This Row],[Fuel Used (in liters)]]),,Table1[[#This Row],[Distance Travelled (km)]]/Table1[[#This Row],[Fuel Used (in liters)]])</f>
        <v>0</v>
      </c>
    </row>
    <row r="5894" spans="2:13">
      <c r="B5894">
        <f>IF(ISBLANK(Table1[[#This Row],[Date]]), ,MONTH(Table1[[#This Row],[Date]]))</f>
        <v>0</v>
      </c>
      <c r="K5894" s="19">
        <f>Table1[[#This Row],[Final Meter Reading (km) ]]-Table1[[#This Row],[Initial Meter Reading (km) ]]</f>
        <v>0</v>
      </c>
      <c r="M5894" s="174">
        <f>IF(ISBLANK(Table1[[#This Row],[Fuel Used (in liters)]]),,Table1[[#This Row],[Distance Travelled (km)]]/Table1[[#This Row],[Fuel Used (in liters)]])</f>
        <v>0</v>
      </c>
    </row>
    <row r="5895" spans="2:13">
      <c r="B5895">
        <f>IF(ISBLANK(Table1[[#This Row],[Date]]), ,MONTH(Table1[[#This Row],[Date]]))</f>
        <v>0</v>
      </c>
      <c r="K5895" s="19">
        <f>Table1[[#This Row],[Final Meter Reading (km) ]]-Table1[[#This Row],[Initial Meter Reading (km) ]]</f>
        <v>0</v>
      </c>
      <c r="M5895" s="174">
        <f>IF(ISBLANK(Table1[[#This Row],[Fuel Used (in liters)]]),,Table1[[#This Row],[Distance Travelled (km)]]/Table1[[#This Row],[Fuel Used (in liters)]])</f>
        <v>0</v>
      </c>
    </row>
    <row r="5896" spans="2:13">
      <c r="B5896">
        <f>IF(ISBLANK(Table1[[#This Row],[Date]]), ,MONTH(Table1[[#This Row],[Date]]))</f>
        <v>0</v>
      </c>
      <c r="K5896" s="19">
        <f>Table1[[#This Row],[Final Meter Reading (km) ]]-Table1[[#This Row],[Initial Meter Reading (km) ]]</f>
        <v>0</v>
      </c>
      <c r="M5896" s="174">
        <f>IF(ISBLANK(Table1[[#This Row],[Fuel Used (in liters)]]),,Table1[[#This Row],[Distance Travelled (km)]]/Table1[[#This Row],[Fuel Used (in liters)]])</f>
        <v>0</v>
      </c>
    </row>
    <row r="5897" spans="2:13">
      <c r="B5897">
        <f>IF(ISBLANK(Table1[[#This Row],[Date]]), ,MONTH(Table1[[#This Row],[Date]]))</f>
        <v>0</v>
      </c>
      <c r="K5897" s="19">
        <f>Table1[[#This Row],[Final Meter Reading (km) ]]-Table1[[#This Row],[Initial Meter Reading (km) ]]</f>
        <v>0</v>
      </c>
      <c r="M5897" s="174">
        <f>IF(ISBLANK(Table1[[#This Row],[Fuel Used (in liters)]]),,Table1[[#This Row],[Distance Travelled (km)]]/Table1[[#This Row],[Fuel Used (in liters)]])</f>
        <v>0</v>
      </c>
    </row>
    <row r="5898" spans="2:13">
      <c r="B5898">
        <f>IF(ISBLANK(Table1[[#This Row],[Date]]), ,MONTH(Table1[[#This Row],[Date]]))</f>
        <v>0</v>
      </c>
      <c r="K5898" s="19">
        <f>Table1[[#This Row],[Final Meter Reading (km) ]]-Table1[[#This Row],[Initial Meter Reading (km) ]]</f>
        <v>0</v>
      </c>
      <c r="M5898" s="174">
        <f>IF(ISBLANK(Table1[[#This Row],[Fuel Used (in liters)]]),,Table1[[#This Row],[Distance Travelled (km)]]/Table1[[#This Row],[Fuel Used (in liters)]])</f>
        <v>0</v>
      </c>
    </row>
    <row r="5899" spans="2:13">
      <c r="B5899">
        <f>IF(ISBLANK(Table1[[#This Row],[Date]]), ,MONTH(Table1[[#This Row],[Date]]))</f>
        <v>0</v>
      </c>
      <c r="K5899" s="19">
        <f>Table1[[#This Row],[Final Meter Reading (km) ]]-Table1[[#This Row],[Initial Meter Reading (km) ]]</f>
        <v>0</v>
      </c>
      <c r="M5899" s="174">
        <f>IF(ISBLANK(Table1[[#This Row],[Fuel Used (in liters)]]),,Table1[[#This Row],[Distance Travelled (km)]]/Table1[[#This Row],[Fuel Used (in liters)]])</f>
        <v>0</v>
      </c>
    </row>
    <row r="5900" spans="2:13">
      <c r="B5900">
        <f>IF(ISBLANK(Table1[[#This Row],[Date]]), ,MONTH(Table1[[#This Row],[Date]]))</f>
        <v>0</v>
      </c>
      <c r="K5900" s="19">
        <f>Table1[[#This Row],[Final Meter Reading (km) ]]-Table1[[#This Row],[Initial Meter Reading (km) ]]</f>
        <v>0</v>
      </c>
      <c r="M5900" s="174">
        <f>IF(ISBLANK(Table1[[#This Row],[Fuel Used (in liters)]]),,Table1[[#This Row],[Distance Travelled (km)]]/Table1[[#This Row],[Fuel Used (in liters)]])</f>
        <v>0</v>
      </c>
    </row>
    <row r="5901" spans="2:13">
      <c r="B5901">
        <f>IF(ISBLANK(Table1[[#This Row],[Date]]), ,MONTH(Table1[[#This Row],[Date]]))</f>
        <v>0</v>
      </c>
      <c r="K5901" s="19">
        <f>Table1[[#This Row],[Final Meter Reading (km) ]]-Table1[[#This Row],[Initial Meter Reading (km) ]]</f>
        <v>0</v>
      </c>
      <c r="M5901" s="174">
        <f>IF(ISBLANK(Table1[[#This Row],[Fuel Used (in liters)]]),,Table1[[#This Row],[Distance Travelled (km)]]/Table1[[#This Row],[Fuel Used (in liters)]])</f>
        <v>0</v>
      </c>
    </row>
    <row r="5902" spans="2:13">
      <c r="B5902">
        <f>IF(ISBLANK(Table1[[#This Row],[Date]]), ,MONTH(Table1[[#This Row],[Date]]))</f>
        <v>0</v>
      </c>
      <c r="K5902" s="19">
        <f>Table1[[#This Row],[Final Meter Reading (km) ]]-Table1[[#This Row],[Initial Meter Reading (km) ]]</f>
        <v>0</v>
      </c>
      <c r="M5902" s="174">
        <f>IF(ISBLANK(Table1[[#This Row],[Fuel Used (in liters)]]),,Table1[[#This Row],[Distance Travelled (km)]]/Table1[[#This Row],[Fuel Used (in liters)]])</f>
        <v>0</v>
      </c>
    </row>
    <row r="5903" spans="2:13">
      <c r="B5903">
        <f>IF(ISBLANK(Table1[[#This Row],[Date]]), ,MONTH(Table1[[#This Row],[Date]]))</f>
        <v>0</v>
      </c>
      <c r="K5903" s="19">
        <f>Table1[[#This Row],[Final Meter Reading (km) ]]-Table1[[#This Row],[Initial Meter Reading (km) ]]</f>
        <v>0</v>
      </c>
      <c r="M5903" s="174">
        <f>IF(ISBLANK(Table1[[#This Row],[Fuel Used (in liters)]]),,Table1[[#This Row],[Distance Travelled (km)]]/Table1[[#This Row],[Fuel Used (in liters)]])</f>
        <v>0</v>
      </c>
    </row>
    <row r="5904" spans="2:13">
      <c r="B5904">
        <f>IF(ISBLANK(Table1[[#This Row],[Date]]), ,MONTH(Table1[[#This Row],[Date]]))</f>
        <v>0</v>
      </c>
      <c r="K5904" s="19">
        <f>Table1[[#This Row],[Final Meter Reading (km) ]]-Table1[[#This Row],[Initial Meter Reading (km) ]]</f>
        <v>0</v>
      </c>
      <c r="M5904" s="174">
        <f>IF(ISBLANK(Table1[[#This Row],[Fuel Used (in liters)]]),,Table1[[#This Row],[Distance Travelled (km)]]/Table1[[#This Row],[Fuel Used (in liters)]])</f>
        <v>0</v>
      </c>
    </row>
    <row r="5905" spans="2:13">
      <c r="B5905">
        <f>IF(ISBLANK(Table1[[#This Row],[Date]]), ,MONTH(Table1[[#This Row],[Date]]))</f>
        <v>0</v>
      </c>
      <c r="K5905" s="19">
        <f>Table1[[#This Row],[Final Meter Reading (km) ]]-Table1[[#This Row],[Initial Meter Reading (km) ]]</f>
        <v>0</v>
      </c>
      <c r="M5905" s="174">
        <f>IF(ISBLANK(Table1[[#This Row],[Fuel Used (in liters)]]),,Table1[[#This Row],[Distance Travelled (km)]]/Table1[[#This Row],[Fuel Used (in liters)]])</f>
        <v>0</v>
      </c>
    </row>
    <row r="5906" spans="2:13">
      <c r="B5906">
        <f>IF(ISBLANK(Table1[[#This Row],[Date]]), ,MONTH(Table1[[#This Row],[Date]]))</f>
        <v>0</v>
      </c>
      <c r="K5906" s="19">
        <f>Table1[[#This Row],[Final Meter Reading (km) ]]-Table1[[#This Row],[Initial Meter Reading (km) ]]</f>
        <v>0</v>
      </c>
      <c r="M5906" s="174">
        <f>IF(ISBLANK(Table1[[#This Row],[Fuel Used (in liters)]]),,Table1[[#This Row],[Distance Travelled (km)]]/Table1[[#This Row],[Fuel Used (in liters)]])</f>
        <v>0</v>
      </c>
    </row>
    <row r="5907" spans="2:13">
      <c r="B5907">
        <f>IF(ISBLANK(Table1[[#This Row],[Date]]), ,MONTH(Table1[[#This Row],[Date]]))</f>
        <v>0</v>
      </c>
      <c r="K5907" s="19">
        <f>Table1[[#This Row],[Final Meter Reading (km) ]]-Table1[[#This Row],[Initial Meter Reading (km) ]]</f>
        <v>0</v>
      </c>
      <c r="M5907" s="174">
        <f>IF(ISBLANK(Table1[[#This Row],[Fuel Used (in liters)]]),,Table1[[#This Row],[Distance Travelled (km)]]/Table1[[#This Row],[Fuel Used (in liters)]])</f>
        <v>0</v>
      </c>
    </row>
    <row r="5908" spans="2:13">
      <c r="B5908">
        <f>IF(ISBLANK(Table1[[#This Row],[Date]]), ,MONTH(Table1[[#This Row],[Date]]))</f>
        <v>0</v>
      </c>
      <c r="K5908" s="19">
        <f>Table1[[#This Row],[Final Meter Reading (km) ]]-Table1[[#This Row],[Initial Meter Reading (km) ]]</f>
        <v>0</v>
      </c>
      <c r="M5908" s="174">
        <f>IF(ISBLANK(Table1[[#This Row],[Fuel Used (in liters)]]),,Table1[[#This Row],[Distance Travelled (km)]]/Table1[[#This Row],[Fuel Used (in liters)]])</f>
        <v>0</v>
      </c>
    </row>
    <row r="5909" spans="2:13">
      <c r="B5909">
        <f>IF(ISBLANK(Table1[[#This Row],[Date]]), ,MONTH(Table1[[#This Row],[Date]]))</f>
        <v>0</v>
      </c>
      <c r="K5909" s="19">
        <f>Table1[[#This Row],[Final Meter Reading (km) ]]-Table1[[#This Row],[Initial Meter Reading (km) ]]</f>
        <v>0</v>
      </c>
      <c r="M5909" s="174">
        <f>IF(ISBLANK(Table1[[#This Row],[Fuel Used (in liters)]]),,Table1[[#This Row],[Distance Travelled (km)]]/Table1[[#This Row],[Fuel Used (in liters)]])</f>
        <v>0</v>
      </c>
    </row>
    <row r="5910" spans="2:13">
      <c r="B5910">
        <f>IF(ISBLANK(Table1[[#This Row],[Date]]), ,MONTH(Table1[[#This Row],[Date]]))</f>
        <v>0</v>
      </c>
      <c r="K5910" s="19">
        <f>Table1[[#This Row],[Final Meter Reading (km) ]]-Table1[[#This Row],[Initial Meter Reading (km) ]]</f>
        <v>0</v>
      </c>
      <c r="M5910" s="174">
        <f>IF(ISBLANK(Table1[[#This Row],[Fuel Used (in liters)]]),,Table1[[#This Row],[Distance Travelled (km)]]/Table1[[#This Row],[Fuel Used (in liters)]])</f>
        <v>0</v>
      </c>
    </row>
    <row r="5911" spans="2:13">
      <c r="B5911">
        <f>IF(ISBLANK(Table1[[#This Row],[Date]]), ,MONTH(Table1[[#This Row],[Date]]))</f>
        <v>0</v>
      </c>
      <c r="K5911" s="19">
        <f>Table1[[#This Row],[Final Meter Reading (km) ]]-Table1[[#This Row],[Initial Meter Reading (km) ]]</f>
        <v>0</v>
      </c>
      <c r="M5911" s="174">
        <f>IF(ISBLANK(Table1[[#This Row],[Fuel Used (in liters)]]),,Table1[[#This Row],[Distance Travelled (km)]]/Table1[[#This Row],[Fuel Used (in liters)]])</f>
        <v>0</v>
      </c>
    </row>
    <row r="5912" spans="2:13">
      <c r="B5912">
        <f>IF(ISBLANK(Table1[[#This Row],[Date]]), ,MONTH(Table1[[#This Row],[Date]]))</f>
        <v>0</v>
      </c>
      <c r="K5912" s="19">
        <f>Table1[[#This Row],[Final Meter Reading (km) ]]-Table1[[#This Row],[Initial Meter Reading (km) ]]</f>
        <v>0</v>
      </c>
      <c r="M5912" s="174">
        <f>IF(ISBLANK(Table1[[#This Row],[Fuel Used (in liters)]]),,Table1[[#This Row],[Distance Travelled (km)]]/Table1[[#This Row],[Fuel Used (in liters)]])</f>
        <v>0</v>
      </c>
    </row>
    <row r="5913" spans="2:13">
      <c r="B5913">
        <f>IF(ISBLANK(Table1[[#This Row],[Date]]), ,MONTH(Table1[[#This Row],[Date]]))</f>
        <v>0</v>
      </c>
      <c r="K5913" s="19">
        <f>Table1[[#This Row],[Final Meter Reading (km) ]]-Table1[[#This Row],[Initial Meter Reading (km) ]]</f>
        <v>0</v>
      </c>
      <c r="M5913" s="174">
        <f>IF(ISBLANK(Table1[[#This Row],[Fuel Used (in liters)]]),,Table1[[#This Row],[Distance Travelled (km)]]/Table1[[#This Row],[Fuel Used (in liters)]])</f>
        <v>0</v>
      </c>
    </row>
    <row r="5914" spans="2:13">
      <c r="B5914">
        <f>IF(ISBLANK(Table1[[#This Row],[Date]]), ,MONTH(Table1[[#This Row],[Date]]))</f>
        <v>0</v>
      </c>
      <c r="K5914" s="19">
        <f>Table1[[#This Row],[Final Meter Reading (km) ]]-Table1[[#This Row],[Initial Meter Reading (km) ]]</f>
        <v>0</v>
      </c>
      <c r="M5914" s="174">
        <f>IF(ISBLANK(Table1[[#This Row],[Fuel Used (in liters)]]),,Table1[[#This Row],[Distance Travelled (km)]]/Table1[[#This Row],[Fuel Used (in liters)]])</f>
        <v>0</v>
      </c>
    </row>
    <row r="5915" spans="2:13">
      <c r="B5915">
        <f>IF(ISBLANK(Table1[[#This Row],[Date]]), ,MONTH(Table1[[#This Row],[Date]]))</f>
        <v>0</v>
      </c>
      <c r="K5915" s="19">
        <f>Table1[[#This Row],[Final Meter Reading (km) ]]-Table1[[#This Row],[Initial Meter Reading (km) ]]</f>
        <v>0</v>
      </c>
      <c r="M5915" s="174">
        <f>IF(ISBLANK(Table1[[#This Row],[Fuel Used (in liters)]]),,Table1[[#This Row],[Distance Travelled (km)]]/Table1[[#This Row],[Fuel Used (in liters)]])</f>
        <v>0</v>
      </c>
    </row>
    <row r="5916" spans="2:13">
      <c r="B5916">
        <f>IF(ISBLANK(Table1[[#This Row],[Date]]), ,MONTH(Table1[[#This Row],[Date]]))</f>
        <v>0</v>
      </c>
      <c r="K5916" s="19">
        <f>Table1[[#This Row],[Final Meter Reading (km) ]]-Table1[[#This Row],[Initial Meter Reading (km) ]]</f>
        <v>0</v>
      </c>
      <c r="M5916" s="174">
        <f>IF(ISBLANK(Table1[[#This Row],[Fuel Used (in liters)]]),,Table1[[#This Row],[Distance Travelled (km)]]/Table1[[#This Row],[Fuel Used (in liters)]])</f>
        <v>0</v>
      </c>
    </row>
    <row r="5917" spans="2:13">
      <c r="B5917">
        <f>IF(ISBLANK(Table1[[#This Row],[Date]]), ,MONTH(Table1[[#This Row],[Date]]))</f>
        <v>0</v>
      </c>
      <c r="K5917" s="19">
        <f>Table1[[#This Row],[Final Meter Reading (km) ]]-Table1[[#This Row],[Initial Meter Reading (km) ]]</f>
        <v>0</v>
      </c>
      <c r="M5917" s="174">
        <f>IF(ISBLANK(Table1[[#This Row],[Fuel Used (in liters)]]),,Table1[[#This Row],[Distance Travelled (km)]]/Table1[[#This Row],[Fuel Used (in liters)]])</f>
        <v>0</v>
      </c>
    </row>
    <row r="5918" spans="2:13">
      <c r="B5918">
        <f>IF(ISBLANK(Table1[[#This Row],[Date]]), ,MONTH(Table1[[#This Row],[Date]]))</f>
        <v>0</v>
      </c>
      <c r="K5918" s="19">
        <f>Table1[[#This Row],[Final Meter Reading (km) ]]-Table1[[#This Row],[Initial Meter Reading (km) ]]</f>
        <v>0</v>
      </c>
      <c r="M5918" s="174">
        <f>IF(ISBLANK(Table1[[#This Row],[Fuel Used (in liters)]]),,Table1[[#This Row],[Distance Travelled (km)]]/Table1[[#This Row],[Fuel Used (in liters)]])</f>
        <v>0</v>
      </c>
    </row>
    <row r="5919" spans="2:13">
      <c r="B5919">
        <f>IF(ISBLANK(Table1[[#This Row],[Date]]), ,MONTH(Table1[[#This Row],[Date]]))</f>
        <v>0</v>
      </c>
      <c r="K5919" s="19">
        <f>Table1[[#This Row],[Final Meter Reading (km) ]]-Table1[[#This Row],[Initial Meter Reading (km) ]]</f>
        <v>0</v>
      </c>
      <c r="M5919" s="174">
        <f>IF(ISBLANK(Table1[[#This Row],[Fuel Used (in liters)]]),,Table1[[#This Row],[Distance Travelled (km)]]/Table1[[#This Row],[Fuel Used (in liters)]])</f>
        <v>0</v>
      </c>
    </row>
    <row r="5920" spans="2:13">
      <c r="B5920">
        <f>IF(ISBLANK(Table1[[#This Row],[Date]]), ,MONTH(Table1[[#This Row],[Date]]))</f>
        <v>0</v>
      </c>
      <c r="K5920" s="19">
        <f>Table1[[#This Row],[Final Meter Reading (km) ]]-Table1[[#This Row],[Initial Meter Reading (km) ]]</f>
        <v>0</v>
      </c>
      <c r="M5920" s="174">
        <f>IF(ISBLANK(Table1[[#This Row],[Fuel Used (in liters)]]),,Table1[[#This Row],[Distance Travelled (km)]]/Table1[[#This Row],[Fuel Used (in liters)]])</f>
        <v>0</v>
      </c>
    </row>
    <row r="5921" spans="2:13">
      <c r="B5921">
        <f>IF(ISBLANK(Table1[[#This Row],[Date]]), ,MONTH(Table1[[#This Row],[Date]]))</f>
        <v>0</v>
      </c>
      <c r="K5921" s="19">
        <f>Table1[[#This Row],[Final Meter Reading (km) ]]-Table1[[#This Row],[Initial Meter Reading (km) ]]</f>
        <v>0</v>
      </c>
      <c r="M5921" s="174">
        <f>IF(ISBLANK(Table1[[#This Row],[Fuel Used (in liters)]]),,Table1[[#This Row],[Distance Travelled (km)]]/Table1[[#This Row],[Fuel Used (in liters)]])</f>
        <v>0</v>
      </c>
    </row>
    <row r="5922" spans="2:13">
      <c r="B5922">
        <f>IF(ISBLANK(Table1[[#This Row],[Date]]), ,MONTH(Table1[[#This Row],[Date]]))</f>
        <v>0</v>
      </c>
      <c r="K5922" s="19">
        <f>Table1[[#This Row],[Final Meter Reading (km) ]]-Table1[[#This Row],[Initial Meter Reading (km) ]]</f>
        <v>0</v>
      </c>
      <c r="M5922" s="174">
        <f>IF(ISBLANK(Table1[[#This Row],[Fuel Used (in liters)]]),,Table1[[#This Row],[Distance Travelled (km)]]/Table1[[#This Row],[Fuel Used (in liters)]])</f>
        <v>0</v>
      </c>
    </row>
    <row r="5923" spans="2:13">
      <c r="B5923">
        <f>IF(ISBLANK(Table1[[#This Row],[Date]]), ,MONTH(Table1[[#This Row],[Date]]))</f>
        <v>0</v>
      </c>
      <c r="K5923" s="19">
        <f>Table1[[#This Row],[Final Meter Reading (km) ]]-Table1[[#This Row],[Initial Meter Reading (km) ]]</f>
        <v>0</v>
      </c>
      <c r="M5923" s="174">
        <f>IF(ISBLANK(Table1[[#This Row],[Fuel Used (in liters)]]),,Table1[[#This Row],[Distance Travelled (km)]]/Table1[[#This Row],[Fuel Used (in liters)]])</f>
        <v>0</v>
      </c>
    </row>
    <row r="5924" spans="2:13">
      <c r="B5924">
        <f>IF(ISBLANK(Table1[[#This Row],[Date]]), ,MONTH(Table1[[#This Row],[Date]]))</f>
        <v>0</v>
      </c>
      <c r="K5924" s="19">
        <f>Table1[[#This Row],[Final Meter Reading (km) ]]-Table1[[#This Row],[Initial Meter Reading (km) ]]</f>
        <v>0</v>
      </c>
      <c r="M5924" s="174">
        <f>IF(ISBLANK(Table1[[#This Row],[Fuel Used (in liters)]]),,Table1[[#This Row],[Distance Travelled (km)]]/Table1[[#This Row],[Fuel Used (in liters)]])</f>
        <v>0</v>
      </c>
    </row>
    <row r="5925" spans="2:13">
      <c r="B5925">
        <f>IF(ISBLANK(Table1[[#This Row],[Date]]), ,MONTH(Table1[[#This Row],[Date]]))</f>
        <v>0</v>
      </c>
      <c r="K5925" s="19">
        <f>Table1[[#This Row],[Final Meter Reading (km) ]]-Table1[[#This Row],[Initial Meter Reading (km) ]]</f>
        <v>0</v>
      </c>
      <c r="M5925" s="174">
        <f>IF(ISBLANK(Table1[[#This Row],[Fuel Used (in liters)]]),,Table1[[#This Row],[Distance Travelled (km)]]/Table1[[#This Row],[Fuel Used (in liters)]])</f>
        <v>0</v>
      </c>
    </row>
    <row r="5926" spans="2:13">
      <c r="B5926">
        <f>IF(ISBLANK(Table1[[#This Row],[Date]]), ,MONTH(Table1[[#This Row],[Date]]))</f>
        <v>0</v>
      </c>
      <c r="K5926" s="19">
        <f>Table1[[#This Row],[Final Meter Reading (km) ]]-Table1[[#This Row],[Initial Meter Reading (km) ]]</f>
        <v>0</v>
      </c>
      <c r="M5926" s="174">
        <f>IF(ISBLANK(Table1[[#This Row],[Fuel Used (in liters)]]),,Table1[[#This Row],[Distance Travelled (km)]]/Table1[[#This Row],[Fuel Used (in liters)]])</f>
        <v>0</v>
      </c>
    </row>
    <row r="5927" spans="2:13">
      <c r="B5927">
        <f>IF(ISBLANK(Table1[[#This Row],[Date]]), ,MONTH(Table1[[#This Row],[Date]]))</f>
        <v>0</v>
      </c>
      <c r="K5927" s="19">
        <f>Table1[[#This Row],[Final Meter Reading (km) ]]-Table1[[#This Row],[Initial Meter Reading (km) ]]</f>
        <v>0</v>
      </c>
      <c r="M5927" s="174">
        <f>IF(ISBLANK(Table1[[#This Row],[Fuel Used (in liters)]]),,Table1[[#This Row],[Distance Travelled (km)]]/Table1[[#This Row],[Fuel Used (in liters)]])</f>
        <v>0</v>
      </c>
    </row>
    <row r="5928" spans="2:13">
      <c r="B5928">
        <f>IF(ISBLANK(Table1[[#This Row],[Date]]), ,MONTH(Table1[[#This Row],[Date]]))</f>
        <v>0</v>
      </c>
      <c r="K5928" s="19">
        <f>Table1[[#This Row],[Final Meter Reading (km) ]]-Table1[[#This Row],[Initial Meter Reading (km) ]]</f>
        <v>0</v>
      </c>
      <c r="M5928" s="174">
        <f>IF(ISBLANK(Table1[[#This Row],[Fuel Used (in liters)]]),,Table1[[#This Row],[Distance Travelled (km)]]/Table1[[#This Row],[Fuel Used (in liters)]])</f>
        <v>0</v>
      </c>
    </row>
    <row r="5929" spans="2:13">
      <c r="B5929">
        <f>IF(ISBLANK(Table1[[#This Row],[Date]]), ,MONTH(Table1[[#This Row],[Date]]))</f>
        <v>0</v>
      </c>
      <c r="K5929" s="19">
        <f>Table1[[#This Row],[Final Meter Reading (km) ]]-Table1[[#This Row],[Initial Meter Reading (km) ]]</f>
        <v>0</v>
      </c>
      <c r="M5929" s="174">
        <f>IF(ISBLANK(Table1[[#This Row],[Fuel Used (in liters)]]),,Table1[[#This Row],[Distance Travelled (km)]]/Table1[[#This Row],[Fuel Used (in liters)]])</f>
        <v>0</v>
      </c>
    </row>
    <row r="5930" spans="2:13">
      <c r="B5930">
        <f>IF(ISBLANK(Table1[[#This Row],[Date]]), ,MONTH(Table1[[#This Row],[Date]]))</f>
        <v>0</v>
      </c>
      <c r="K5930" s="19">
        <f>Table1[[#This Row],[Final Meter Reading (km) ]]-Table1[[#This Row],[Initial Meter Reading (km) ]]</f>
        <v>0</v>
      </c>
      <c r="M5930" s="174">
        <f>IF(ISBLANK(Table1[[#This Row],[Fuel Used (in liters)]]),,Table1[[#This Row],[Distance Travelled (km)]]/Table1[[#This Row],[Fuel Used (in liters)]])</f>
        <v>0</v>
      </c>
    </row>
    <row r="5931" spans="2:13">
      <c r="B5931">
        <f>IF(ISBLANK(Table1[[#This Row],[Date]]), ,MONTH(Table1[[#This Row],[Date]]))</f>
        <v>0</v>
      </c>
      <c r="K5931" s="19">
        <f>Table1[[#This Row],[Final Meter Reading (km) ]]-Table1[[#This Row],[Initial Meter Reading (km) ]]</f>
        <v>0</v>
      </c>
      <c r="M5931" s="174">
        <f>IF(ISBLANK(Table1[[#This Row],[Fuel Used (in liters)]]),,Table1[[#This Row],[Distance Travelled (km)]]/Table1[[#This Row],[Fuel Used (in liters)]])</f>
        <v>0</v>
      </c>
    </row>
    <row r="5932" spans="2:13">
      <c r="B5932">
        <f>IF(ISBLANK(Table1[[#This Row],[Date]]), ,MONTH(Table1[[#This Row],[Date]]))</f>
        <v>0</v>
      </c>
      <c r="K5932" s="19">
        <f>Table1[[#This Row],[Final Meter Reading (km) ]]-Table1[[#This Row],[Initial Meter Reading (km) ]]</f>
        <v>0</v>
      </c>
      <c r="M5932" s="174">
        <f>IF(ISBLANK(Table1[[#This Row],[Fuel Used (in liters)]]),,Table1[[#This Row],[Distance Travelled (km)]]/Table1[[#This Row],[Fuel Used (in liters)]])</f>
        <v>0</v>
      </c>
    </row>
    <row r="5933" spans="2:13">
      <c r="B5933">
        <f>IF(ISBLANK(Table1[[#This Row],[Date]]), ,MONTH(Table1[[#This Row],[Date]]))</f>
        <v>0</v>
      </c>
      <c r="K5933" s="19">
        <f>Table1[[#This Row],[Final Meter Reading (km) ]]-Table1[[#This Row],[Initial Meter Reading (km) ]]</f>
        <v>0</v>
      </c>
      <c r="M5933" s="174">
        <f>IF(ISBLANK(Table1[[#This Row],[Fuel Used (in liters)]]),,Table1[[#This Row],[Distance Travelled (km)]]/Table1[[#This Row],[Fuel Used (in liters)]])</f>
        <v>0</v>
      </c>
    </row>
    <row r="5934" spans="2:13">
      <c r="B5934">
        <f>IF(ISBLANK(Table1[[#This Row],[Date]]), ,MONTH(Table1[[#This Row],[Date]]))</f>
        <v>0</v>
      </c>
      <c r="K5934" s="19">
        <f>Table1[[#This Row],[Final Meter Reading (km) ]]-Table1[[#This Row],[Initial Meter Reading (km) ]]</f>
        <v>0</v>
      </c>
      <c r="M5934" s="174">
        <f>IF(ISBLANK(Table1[[#This Row],[Fuel Used (in liters)]]),,Table1[[#This Row],[Distance Travelled (km)]]/Table1[[#This Row],[Fuel Used (in liters)]])</f>
        <v>0</v>
      </c>
    </row>
    <row r="5935" spans="2:13">
      <c r="B5935">
        <f>IF(ISBLANK(Table1[[#This Row],[Date]]), ,MONTH(Table1[[#This Row],[Date]]))</f>
        <v>0</v>
      </c>
      <c r="K5935" s="19">
        <f>Table1[[#This Row],[Final Meter Reading (km) ]]-Table1[[#This Row],[Initial Meter Reading (km) ]]</f>
        <v>0</v>
      </c>
      <c r="M5935" s="174">
        <f>IF(ISBLANK(Table1[[#This Row],[Fuel Used (in liters)]]),,Table1[[#This Row],[Distance Travelled (km)]]/Table1[[#This Row],[Fuel Used (in liters)]])</f>
        <v>0</v>
      </c>
    </row>
    <row r="5936" spans="2:13">
      <c r="B5936">
        <f>IF(ISBLANK(Table1[[#This Row],[Date]]), ,MONTH(Table1[[#This Row],[Date]]))</f>
        <v>0</v>
      </c>
      <c r="K5936" s="19">
        <f>Table1[[#This Row],[Final Meter Reading (km) ]]-Table1[[#This Row],[Initial Meter Reading (km) ]]</f>
        <v>0</v>
      </c>
      <c r="M5936" s="174">
        <f>IF(ISBLANK(Table1[[#This Row],[Fuel Used (in liters)]]),,Table1[[#This Row],[Distance Travelled (km)]]/Table1[[#This Row],[Fuel Used (in liters)]])</f>
        <v>0</v>
      </c>
    </row>
    <row r="5937" spans="2:13">
      <c r="B5937">
        <f>IF(ISBLANK(Table1[[#This Row],[Date]]), ,MONTH(Table1[[#This Row],[Date]]))</f>
        <v>0</v>
      </c>
      <c r="K5937" s="19">
        <f>Table1[[#This Row],[Final Meter Reading (km) ]]-Table1[[#This Row],[Initial Meter Reading (km) ]]</f>
        <v>0</v>
      </c>
      <c r="M5937" s="174">
        <f>IF(ISBLANK(Table1[[#This Row],[Fuel Used (in liters)]]),,Table1[[#This Row],[Distance Travelled (km)]]/Table1[[#This Row],[Fuel Used (in liters)]])</f>
        <v>0</v>
      </c>
    </row>
    <row r="5938" spans="2:13">
      <c r="B5938">
        <f>IF(ISBLANK(Table1[[#This Row],[Date]]), ,MONTH(Table1[[#This Row],[Date]]))</f>
        <v>0</v>
      </c>
      <c r="K5938" s="19">
        <f>Table1[[#This Row],[Final Meter Reading (km) ]]-Table1[[#This Row],[Initial Meter Reading (km) ]]</f>
        <v>0</v>
      </c>
      <c r="M5938" s="174">
        <f>IF(ISBLANK(Table1[[#This Row],[Fuel Used (in liters)]]),,Table1[[#This Row],[Distance Travelled (km)]]/Table1[[#This Row],[Fuel Used (in liters)]])</f>
        <v>0</v>
      </c>
    </row>
    <row r="5939" spans="2:13">
      <c r="B5939">
        <f>IF(ISBLANK(Table1[[#This Row],[Date]]), ,MONTH(Table1[[#This Row],[Date]]))</f>
        <v>0</v>
      </c>
      <c r="K5939" s="19">
        <f>Table1[[#This Row],[Final Meter Reading (km) ]]-Table1[[#This Row],[Initial Meter Reading (km) ]]</f>
        <v>0</v>
      </c>
      <c r="M5939" s="174">
        <f>IF(ISBLANK(Table1[[#This Row],[Fuel Used (in liters)]]),,Table1[[#This Row],[Distance Travelled (km)]]/Table1[[#This Row],[Fuel Used (in liters)]])</f>
        <v>0</v>
      </c>
    </row>
    <row r="5940" spans="2:13">
      <c r="B5940">
        <f>IF(ISBLANK(Table1[[#This Row],[Date]]), ,MONTH(Table1[[#This Row],[Date]]))</f>
        <v>0</v>
      </c>
      <c r="K5940" s="19">
        <f>Table1[[#This Row],[Final Meter Reading (km) ]]-Table1[[#This Row],[Initial Meter Reading (km) ]]</f>
        <v>0</v>
      </c>
      <c r="M5940" s="174">
        <f>IF(ISBLANK(Table1[[#This Row],[Fuel Used (in liters)]]),,Table1[[#This Row],[Distance Travelled (km)]]/Table1[[#This Row],[Fuel Used (in liters)]])</f>
        <v>0</v>
      </c>
    </row>
    <row r="5941" spans="2:13">
      <c r="B5941">
        <f>IF(ISBLANK(Table1[[#This Row],[Date]]), ,MONTH(Table1[[#This Row],[Date]]))</f>
        <v>0</v>
      </c>
      <c r="K5941" s="19">
        <f>Table1[[#This Row],[Final Meter Reading (km) ]]-Table1[[#This Row],[Initial Meter Reading (km) ]]</f>
        <v>0</v>
      </c>
      <c r="M5941" s="174">
        <f>IF(ISBLANK(Table1[[#This Row],[Fuel Used (in liters)]]),,Table1[[#This Row],[Distance Travelled (km)]]/Table1[[#This Row],[Fuel Used (in liters)]])</f>
        <v>0</v>
      </c>
    </row>
    <row r="5942" spans="2:13">
      <c r="B5942">
        <f>IF(ISBLANK(Table1[[#This Row],[Date]]), ,MONTH(Table1[[#This Row],[Date]]))</f>
        <v>0</v>
      </c>
      <c r="K5942" s="19">
        <f>Table1[[#This Row],[Final Meter Reading (km) ]]-Table1[[#This Row],[Initial Meter Reading (km) ]]</f>
        <v>0</v>
      </c>
      <c r="M5942" s="174">
        <f>IF(ISBLANK(Table1[[#This Row],[Fuel Used (in liters)]]),,Table1[[#This Row],[Distance Travelled (km)]]/Table1[[#This Row],[Fuel Used (in liters)]])</f>
        <v>0</v>
      </c>
    </row>
    <row r="5943" spans="2:13">
      <c r="B5943">
        <f>IF(ISBLANK(Table1[[#This Row],[Date]]), ,MONTH(Table1[[#This Row],[Date]]))</f>
        <v>0</v>
      </c>
      <c r="K5943" s="19">
        <f>Table1[[#This Row],[Final Meter Reading (km) ]]-Table1[[#This Row],[Initial Meter Reading (km) ]]</f>
        <v>0</v>
      </c>
      <c r="M5943" s="174">
        <f>IF(ISBLANK(Table1[[#This Row],[Fuel Used (in liters)]]),,Table1[[#This Row],[Distance Travelled (km)]]/Table1[[#This Row],[Fuel Used (in liters)]])</f>
        <v>0</v>
      </c>
    </row>
    <row r="5944" spans="2:13">
      <c r="B5944">
        <f>IF(ISBLANK(Table1[[#This Row],[Date]]), ,MONTH(Table1[[#This Row],[Date]]))</f>
        <v>0</v>
      </c>
      <c r="K5944" s="19">
        <f>Table1[[#This Row],[Final Meter Reading (km) ]]-Table1[[#This Row],[Initial Meter Reading (km) ]]</f>
        <v>0</v>
      </c>
      <c r="M5944" s="174">
        <f>IF(ISBLANK(Table1[[#This Row],[Fuel Used (in liters)]]),,Table1[[#This Row],[Distance Travelled (km)]]/Table1[[#This Row],[Fuel Used (in liters)]])</f>
        <v>0</v>
      </c>
    </row>
    <row r="5945" spans="2:13">
      <c r="B5945">
        <f>IF(ISBLANK(Table1[[#This Row],[Date]]), ,MONTH(Table1[[#This Row],[Date]]))</f>
        <v>0</v>
      </c>
      <c r="K5945" s="19">
        <f>Table1[[#This Row],[Final Meter Reading (km) ]]-Table1[[#This Row],[Initial Meter Reading (km) ]]</f>
        <v>0</v>
      </c>
      <c r="M5945" s="174">
        <f>IF(ISBLANK(Table1[[#This Row],[Fuel Used (in liters)]]),,Table1[[#This Row],[Distance Travelled (km)]]/Table1[[#This Row],[Fuel Used (in liters)]])</f>
        <v>0</v>
      </c>
    </row>
    <row r="5946" spans="2:13">
      <c r="B5946">
        <f>IF(ISBLANK(Table1[[#This Row],[Date]]), ,MONTH(Table1[[#This Row],[Date]]))</f>
        <v>0</v>
      </c>
      <c r="K5946" s="19">
        <f>Table1[[#This Row],[Final Meter Reading (km) ]]-Table1[[#This Row],[Initial Meter Reading (km) ]]</f>
        <v>0</v>
      </c>
      <c r="M5946" s="174">
        <f>IF(ISBLANK(Table1[[#This Row],[Fuel Used (in liters)]]),,Table1[[#This Row],[Distance Travelled (km)]]/Table1[[#This Row],[Fuel Used (in liters)]])</f>
        <v>0</v>
      </c>
    </row>
    <row r="5947" spans="2:13">
      <c r="B5947">
        <f>IF(ISBLANK(Table1[[#This Row],[Date]]), ,MONTH(Table1[[#This Row],[Date]]))</f>
        <v>0</v>
      </c>
      <c r="K5947" s="19">
        <f>Table1[[#This Row],[Final Meter Reading (km) ]]-Table1[[#This Row],[Initial Meter Reading (km) ]]</f>
        <v>0</v>
      </c>
      <c r="M5947" s="174">
        <f>IF(ISBLANK(Table1[[#This Row],[Fuel Used (in liters)]]),,Table1[[#This Row],[Distance Travelled (km)]]/Table1[[#This Row],[Fuel Used (in liters)]])</f>
        <v>0</v>
      </c>
    </row>
    <row r="5948" spans="2:13">
      <c r="B5948">
        <f>IF(ISBLANK(Table1[[#This Row],[Date]]), ,MONTH(Table1[[#This Row],[Date]]))</f>
        <v>0</v>
      </c>
      <c r="K5948" s="19">
        <f>Table1[[#This Row],[Final Meter Reading (km) ]]-Table1[[#This Row],[Initial Meter Reading (km) ]]</f>
        <v>0</v>
      </c>
      <c r="M5948" s="174">
        <f>IF(ISBLANK(Table1[[#This Row],[Fuel Used (in liters)]]),,Table1[[#This Row],[Distance Travelled (km)]]/Table1[[#This Row],[Fuel Used (in liters)]])</f>
        <v>0</v>
      </c>
    </row>
    <row r="5949" spans="2:13">
      <c r="B5949">
        <f>IF(ISBLANK(Table1[[#This Row],[Date]]), ,MONTH(Table1[[#This Row],[Date]]))</f>
        <v>0</v>
      </c>
      <c r="K5949" s="19">
        <f>Table1[[#This Row],[Final Meter Reading (km) ]]-Table1[[#This Row],[Initial Meter Reading (km) ]]</f>
        <v>0</v>
      </c>
      <c r="M5949" s="174">
        <f>IF(ISBLANK(Table1[[#This Row],[Fuel Used (in liters)]]),,Table1[[#This Row],[Distance Travelled (km)]]/Table1[[#This Row],[Fuel Used (in liters)]])</f>
        <v>0</v>
      </c>
    </row>
    <row r="5950" spans="2:13">
      <c r="B5950">
        <f>IF(ISBLANK(Table1[[#This Row],[Date]]), ,MONTH(Table1[[#This Row],[Date]]))</f>
        <v>0</v>
      </c>
      <c r="K5950" s="19">
        <f>Table1[[#This Row],[Final Meter Reading (km) ]]-Table1[[#This Row],[Initial Meter Reading (km) ]]</f>
        <v>0</v>
      </c>
      <c r="M5950" s="174">
        <f>IF(ISBLANK(Table1[[#This Row],[Fuel Used (in liters)]]),,Table1[[#This Row],[Distance Travelled (km)]]/Table1[[#This Row],[Fuel Used (in liters)]])</f>
        <v>0</v>
      </c>
    </row>
    <row r="5951" spans="2:13">
      <c r="B5951">
        <f>IF(ISBLANK(Table1[[#This Row],[Date]]), ,MONTH(Table1[[#This Row],[Date]]))</f>
        <v>0</v>
      </c>
      <c r="K5951" s="19">
        <f>Table1[[#This Row],[Final Meter Reading (km) ]]-Table1[[#This Row],[Initial Meter Reading (km) ]]</f>
        <v>0</v>
      </c>
      <c r="M5951" s="174">
        <f>IF(ISBLANK(Table1[[#This Row],[Fuel Used (in liters)]]),,Table1[[#This Row],[Distance Travelled (km)]]/Table1[[#This Row],[Fuel Used (in liters)]])</f>
        <v>0</v>
      </c>
    </row>
    <row r="5952" spans="2:13">
      <c r="B5952">
        <f>IF(ISBLANK(Table1[[#This Row],[Date]]), ,MONTH(Table1[[#This Row],[Date]]))</f>
        <v>0</v>
      </c>
      <c r="K5952" s="19">
        <f>Table1[[#This Row],[Final Meter Reading (km) ]]-Table1[[#This Row],[Initial Meter Reading (km) ]]</f>
        <v>0</v>
      </c>
      <c r="M5952" s="174">
        <f>IF(ISBLANK(Table1[[#This Row],[Fuel Used (in liters)]]),,Table1[[#This Row],[Distance Travelled (km)]]/Table1[[#This Row],[Fuel Used (in liters)]])</f>
        <v>0</v>
      </c>
    </row>
    <row r="5953" spans="2:13">
      <c r="B5953">
        <f>IF(ISBLANK(Table1[[#This Row],[Date]]), ,MONTH(Table1[[#This Row],[Date]]))</f>
        <v>0</v>
      </c>
      <c r="K5953" s="19">
        <f>Table1[[#This Row],[Final Meter Reading (km) ]]-Table1[[#This Row],[Initial Meter Reading (km) ]]</f>
        <v>0</v>
      </c>
      <c r="M5953" s="174">
        <f>IF(ISBLANK(Table1[[#This Row],[Fuel Used (in liters)]]),,Table1[[#This Row],[Distance Travelled (km)]]/Table1[[#This Row],[Fuel Used (in liters)]])</f>
        <v>0</v>
      </c>
    </row>
    <row r="5954" spans="2:13">
      <c r="B5954">
        <f>IF(ISBLANK(Table1[[#This Row],[Date]]), ,MONTH(Table1[[#This Row],[Date]]))</f>
        <v>0</v>
      </c>
      <c r="K5954" s="19">
        <f>Table1[[#This Row],[Final Meter Reading (km) ]]-Table1[[#This Row],[Initial Meter Reading (km) ]]</f>
        <v>0</v>
      </c>
      <c r="M5954" s="174">
        <f>IF(ISBLANK(Table1[[#This Row],[Fuel Used (in liters)]]),,Table1[[#This Row],[Distance Travelled (km)]]/Table1[[#This Row],[Fuel Used (in liters)]])</f>
        <v>0</v>
      </c>
    </row>
    <row r="5955" spans="2:13">
      <c r="B5955">
        <f>IF(ISBLANK(Table1[[#This Row],[Date]]), ,MONTH(Table1[[#This Row],[Date]]))</f>
        <v>0</v>
      </c>
      <c r="K5955" s="19">
        <f>Table1[[#This Row],[Final Meter Reading (km) ]]-Table1[[#This Row],[Initial Meter Reading (km) ]]</f>
        <v>0</v>
      </c>
      <c r="M5955" s="174">
        <f>IF(ISBLANK(Table1[[#This Row],[Fuel Used (in liters)]]),,Table1[[#This Row],[Distance Travelled (km)]]/Table1[[#This Row],[Fuel Used (in liters)]])</f>
        <v>0</v>
      </c>
    </row>
    <row r="5956" spans="2:13">
      <c r="B5956">
        <f>IF(ISBLANK(Table1[[#This Row],[Date]]), ,MONTH(Table1[[#This Row],[Date]]))</f>
        <v>0</v>
      </c>
      <c r="K5956" s="19">
        <f>Table1[[#This Row],[Final Meter Reading (km) ]]-Table1[[#This Row],[Initial Meter Reading (km) ]]</f>
        <v>0</v>
      </c>
      <c r="M5956" s="174">
        <f>IF(ISBLANK(Table1[[#This Row],[Fuel Used (in liters)]]),,Table1[[#This Row],[Distance Travelled (km)]]/Table1[[#This Row],[Fuel Used (in liters)]])</f>
        <v>0</v>
      </c>
    </row>
    <row r="5957" spans="2:13">
      <c r="B5957">
        <f>IF(ISBLANK(Table1[[#This Row],[Date]]), ,MONTH(Table1[[#This Row],[Date]]))</f>
        <v>0</v>
      </c>
      <c r="K5957" s="19">
        <f>Table1[[#This Row],[Final Meter Reading (km) ]]-Table1[[#This Row],[Initial Meter Reading (km) ]]</f>
        <v>0</v>
      </c>
      <c r="M5957" s="174">
        <f>IF(ISBLANK(Table1[[#This Row],[Fuel Used (in liters)]]),,Table1[[#This Row],[Distance Travelled (km)]]/Table1[[#This Row],[Fuel Used (in liters)]])</f>
        <v>0</v>
      </c>
    </row>
    <row r="5958" spans="2:13">
      <c r="B5958">
        <f>IF(ISBLANK(Table1[[#This Row],[Date]]), ,MONTH(Table1[[#This Row],[Date]]))</f>
        <v>0</v>
      </c>
      <c r="K5958" s="19">
        <f>Table1[[#This Row],[Final Meter Reading (km) ]]-Table1[[#This Row],[Initial Meter Reading (km) ]]</f>
        <v>0</v>
      </c>
      <c r="M5958" s="174">
        <f>IF(ISBLANK(Table1[[#This Row],[Fuel Used (in liters)]]),,Table1[[#This Row],[Distance Travelled (km)]]/Table1[[#This Row],[Fuel Used (in liters)]])</f>
        <v>0</v>
      </c>
    </row>
    <row r="5959" spans="2:13">
      <c r="B5959">
        <f>IF(ISBLANK(Table1[[#This Row],[Date]]), ,MONTH(Table1[[#This Row],[Date]]))</f>
        <v>0</v>
      </c>
      <c r="K5959" s="19">
        <f>Table1[[#This Row],[Final Meter Reading (km) ]]-Table1[[#This Row],[Initial Meter Reading (km) ]]</f>
        <v>0</v>
      </c>
      <c r="M5959" s="174">
        <f>IF(ISBLANK(Table1[[#This Row],[Fuel Used (in liters)]]),,Table1[[#This Row],[Distance Travelled (km)]]/Table1[[#This Row],[Fuel Used (in liters)]])</f>
        <v>0</v>
      </c>
    </row>
    <row r="5960" spans="2:13">
      <c r="B5960">
        <f>IF(ISBLANK(Table1[[#This Row],[Date]]), ,MONTH(Table1[[#This Row],[Date]]))</f>
        <v>0</v>
      </c>
      <c r="K5960" s="19">
        <f>Table1[[#This Row],[Final Meter Reading (km) ]]-Table1[[#This Row],[Initial Meter Reading (km) ]]</f>
        <v>0</v>
      </c>
      <c r="M5960" s="174">
        <f>IF(ISBLANK(Table1[[#This Row],[Fuel Used (in liters)]]),,Table1[[#This Row],[Distance Travelled (km)]]/Table1[[#This Row],[Fuel Used (in liters)]])</f>
        <v>0</v>
      </c>
    </row>
    <row r="5961" spans="2:13">
      <c r="B5961">
        <f>IF(ISBLANK(Table1[[#This Row],[Date]]), ,MONTH(Table1[[#This Row],[Date]]))</f>
        <v>0</v>
      </c>
      <c r="K5961" s="19">
        <f>Table1[[#This Row],[Final Meter Reading (km) ]]-Table1[[#This Row],[Initial Meter Reading (km) ]]</f>
        <v>0</v>
      </c>
      <c r="M5961" s="174">
        <f>IF(ISBLANK(Table1[[#This Row],[Fuel Used (in liters)]]),,Table1[[#This Row],[Distance Travelled (km)]]/Table1[[#This Row],[Fuel Used (in liters)]])</f>
        <v>0</v>
      </c>
    </row>
    <row r="5962" spans="2:13">
      <c r="B5962">
        <f>IF(ISBLANK(Table1[[#This Row],[Date]]), ,MONTH(Table1[[#This Row],[Date]]))</f>
        <v>0</v>
      </c>
      <c r="K5962" s="19">
        <f>Table1[[#This Row],[Final Meter Reading (km) ]]-Table1[[#This Row],[Initial Meter Reading (km) ]]</f>
        <v>0</v>
      </c>
      <c r="M5962" s="174">
        <f>IF(ISBLANK(Table1[[#This Row],[Fuel Used (in liters)]]),,Table1[[#This Row],[Distance Travelled (km)]]/Table1[[#This Row],[Fuel Used (in liters)]])</f>
        <v>0</v>
      </c>
    </row>
    <row r="5963" spans="2:13">
      <c r="B5963">
        <f>IF(ISBLANK(Table1[[#This Row],[Date]]), ,MONTH(Table1[[#This Row],[Date]]))</f>
        <v>0</v>
      </c>
      <c r="K5963" s="19">
        <f>Table1[[#This Row],[Final Meter Reading (km) ]]-Table1[[#This Row],[Initial Meter Reading (km) ]]</f>
        <v>0</v>
      </c>
      <c r="M5963" s="174">
        <f>IF(ISBLANK(Table1[[#This Row],[Fuel Used (in liters)]]),,Table1[[#This Row],[Distance Travelled (km)]]/Table1[[#This Row],[Fuel Used (in liters)]])</f>
        <v>0</v>
      </c>
    </row>
    <row r="5964" spans="2:13">
      <c r="B5964">
        <f>IF(ISBLANK(Table1[[#This Row],[Date]]), ,MONTH(Table1[[#This Row],[Date]]))</f>
        <v>0</v>
      </c>
      <c r="K5964" s="19">
        <f>Table1[[#This Row],[Final Meter Reading (km) ]]-Table1[[#This Row],[Initial Meter Reading (km) ]]</f>
        <v>0</v>
      </c>
      <c r="M5964" s="174">
        <f>IF(ISBLANK(Table1[[#This Row],[Fuel Used (in liters)]]),,Table1[[#This Row],[Distance Travelled (km)]]/Table1[[#This Row],[Fuel Used (in liters)]])</f>
        <v>0</v>
      </c>
    </row>
    <row r="5965" spans="2:13">
      <c r="B5965">
        <f>IF(ISBLANK(Table1[[#This Row],[Date]]), ,MONTH(Table1[[#This Row],[Date]]))</f>
        <v>0</v>
      </c>
      <c r="K5965" s="19">
        <f>Table1[[#This Row],[Final Meter Reading (km) ]]-Table1[[#This Row],[Initial Meter Reading (km) ]]</f>
        <v>0</v>
      </c>
      <c r="M5965" s="174">
        <f>IF(ISBLANK(Table1[[#This Row],[Fuel Used (in liters)]]),,Table1[[#This Row],[Distance Travelled (km)]]/Table1[[#This Row],[Fuel Used (in liters)]])</f>
        <v>0</v>
      </c>
    </row>
    <row r="5966" spans="2:13">
      <c r="B5966">
        <f>IF(ISBLANK(Table1[[#This Row],[Date]]), ,MONTH(Table1[[#This Row],[Date]]))</f>
        <v>0</v>
      </c>
      <c r="K5966" s="19">
        <f>Table1[[#This Row],[Final Meter Reading (km) ]]-Table1[[#This Row],[Initial Meter Reading (km) ]]</f>
        <v>0</v>
      </c>
      <c r="M5966" s="174">
        <f>IF(ISBLANK(Table1[[#This Row],[Fuel Used (in liters)]]),,Table1[[#This Row],[Distance Travelled (km)]]/Table1[[#This Row],[Fuel Used (in liters)]])</f>
        <v>0</v>
      </c>
    </row>
    <row r="5967" spans="2:13">
      <c r="B5967">
        <f>IF(ISBLANK(Table1[[#This Row],[Date]]), ,MONTH(Table1[[#This Row],[Date]]))</f>
        <v>0</v>
      </c>
      <c r="K5967" s="19">
        <f>Table1[[#This Row],[Final Meter Reading (km) ]]-Table1[[#This Row],[Initial Meter Reading (km) ]]</f>
        <v>0</v>
      </c>
      <c r="M5967" s="174">
        <f>IF(ISBLANK(Table1[[#This Row],[Fuel Used (in liters)]]),,Table1[[#This Row],[Distance Travelled (km)]]/Table1[[#This Row],[Fuel Used (in liters)]])</f>
        <v>0</v>
      </c>
    </row>
    <row r="5968" spans="2:13">
      <c r="B5968">
        <f>IF(ISBLANK(Table1[[#This Row],[Date]]), ,MONTH(Table1[[#This Row],[Date]]))</f>
        <v>0</v>
      </c>
      <c r="K5968" s="19">
        <f>Table1[[#This Row],[Final Meter Reading (km) ]]-Table1[[#This Row],[Initial Meter Reading (km) ]]</f>
        <v>0</v>
      </c>
      <c r="M5968" s="174">
        <f>IF(ISBLANK(Table1[[#This Row],[Fuel Used (in liters)]]),,Table1[[#This Row],[Distance Travelled (km)]]/Table1[[#This Row],[Fuel Used (in liters)]])</f>
        <v>0</v>
      </c>
    </row>
    <row r="5969" spans="2:13">
      <c r="B5969">
        <f>IF(ISBLANK(Table1[[#This Row],[Date]]), ,MONTH(Table1[[#This Row],[Date]]))</f>
        <v>0</v>
      </c>
      <c r="K5969" s="19">
        <f>Table1[[#This Row],[Final Meter Reading (km) ]]-Table1[[#This Row],[Initial Meter Reading (km) ]]</f>
        <v>0</v>
      </c>
      <c r="M5969" s="174">
        <f>IF(ISBLANK(Table1[[#This Row],[Fuel Used (in liters)]]),,Table1[[#This Row],[Distance Travelled (km)]]/Table1[[#This Row],[Fuel Used (in liters)]])</f>
        <v>0</v>
      </c>
    </row>
    <row r="5970" spans="2:13">
      <c r="B5970">
        <f>IF(ISBLANK(Table1[[#This Row],[Date]]), ,MONTH(Table1[[#This Row],[Date]]))</f>
        <v>0</v>
      </c>
      <c r="K5970" s="19">
        <f>Table1[[#This Row],[Final Meter Reading (km) ]]-Table1[[#This Row],[Initial Meter Reading (km) ]]</f>
        <v>0</v>
      </c>
      <c r="M5970" s="174">
        <f>IF(ISBLANK(Table1[[#This Row],[Fuel Used (in liters)]]),,Table1[[#This Row],[Distance Travelled (km)]]/Table1[[#This Row],[Fuel Used (in liters)]])</f>
        <v>0</v>
      </c>
    </row>
    <row r="5971" spans="2:13">
      <c r="B5971">
        <f>IF(ISBLANK(Table1[[#This Row],[Date]]), ,MONTH(Table1[[#This Row],[Date]]))</f>
        <v>0</v>
      </c>
      <c r="K5971" s="19">
        <f>Table1[[#This Row],[Final Meter Reading (km) ]]-Table1[[#This Row],[Initial Meter Reading (km) ]]</f>
        <v>0</v>
      </c>
      <c r="M5971" s="174">
        <f>IF(ISBLANK(Table1[[#This Row],[Fuel Used (in liters)]]),,Table1[[#This Row],[Distance Travelled (km)]]/Table1[[#This Row],[Fuel Used (in liters)]])</f>
        <v>0</v>
      </c>
    </row>
    <row r="5972" spans="2:13">
      <c r="B5972">
        <f>IF(ISBLANK(Table1[[#This Row],[Date]]), ,MONTH(Table1[[#This Row],[Date]]))</f>
        <v>0</v>
      </c>
      <c r="K5972" s="19">
        <f>Table1[[#This Row],[Final Meter Reading (km) ]]-Table1[[#This Row],[Initial Meter Reading (km) ]]</f>
        <v>0</v>
      </c>
      <c r="M5972" s="174">
        <f>IF(ISBLANK(Table1[[#This Row],[Fuel Used (in liters)]]),,Table1[[#This Row],[Distance Travelled (km)]]/Table1[[#This Row],[Fuel Used (in liters)]])</f>
        <v>0</v>
      </c>
    </row>
    <row r="5973" spans="2:13">
      <c r="B5973">
        <f>IF(ISBLANK(Table1[[#This Row],[Date]]), ,MONTH(Table1[[#This Row],[Date]]))</f>
        <v>0</v>
      </c>
      <c r="K5973" s="19">
        <f>Table1[[#This Row],[Final Meter Reading (km) ]]-Table1[[#This Row],[Initial Meter Reading (km) ]]</f>
        <v>0</v>
      </c>
      <c r="M5973" s="174">
        <f>IF(ISBLANK(Table1[[#This Row],[Fuel Used (in liters)]]),,Table1[[#This Row],[Distance Travelled (km)]]/Table1[[#This Row],[Fuel Used (in liters)]])</f>
        <v>0</v>
      </c>
    </row>
    <row r="5974" spans="2:13">
      <c r="B5974">
        <f>IF(ISBLANK(Table1[[#This Row],[Date]]), ,MONTH(Table1[[#This Row],[Date]]))</f>
        <v>0</v>
      </c>
      <c r="K5974" s="19">
        <f>Table1[[#This Row],[Final Meter Reading (km) ]]-Table1[[#This Row],[Initial Meter Reading (km) ]]</f>
        <v>0</v>
      </c>
      <c r="M5974" s="174">
        <f>IF(ISBLANK(Table1[[#This Row],[Fuel Used (in liters)]]),,Table1[[#This Row],[Distance Travelled (km)]]/Table1[[#This Row],[Fuel Used (in liters)]])</f>
        <v>0</v>
      </c>
    </row>
    <row r="5975" spans="2:13">
      <c r="B5975">
        <f>IF(ISBLANK(Table1[[#This Row],[Date]]), ,MONTH(Table1[[#This Row],[Date]]))</f>
        <v>0</v>
      </c>
      <c r="K5975" s="19">
        <f>Table1[[#This Row],[Final Meter Reading (km) ]]-Table1[[#This Row],[Initial Meter Reading (km) ]]</f>
        <v>0</v>
      </c>
      <c r="M5975" s="174">
        <f>IF(ISBLANK(Table1[[#This Row],[Fuel Used (in liters)]]),,Table1[[#This Row],[Distance Travelled (km)]]/Table1[[#This Row],[Fuel Used (in liters)]])</f>
        <v>0</v>
      </c>
    </row>
    <row r="5976" spans="2:13">
      <c r="B5976">
        <f>IF(ISBLANK(Table1[[#This Row],[Date]]), ,MONTH(Table1[[#This Row],[Date]]))</f>
        <v>0</v>
      </c>
      <c r="K5976" s="19">
        <f>Table1[[#This Row],[Final Meter Reading (km) ]]-Table1[[#This Row],[Initial Meter Reading (km) ]]</f>
        <v>0</v>
      </c>
      <c r="M5976" s="174">
        <f>IF(ISBLANK(Table1[[#This Row],[Fuel Used (in liters)]]),,Table1[[#This Row],[Distance Travelled (km)]]/Table1[[#This Row],[Fuel Used (in liters)]])</f>
        <v>0</v>
      </c>
    </row>
    <row r="5977" spans="2:13">
      <c r="B5977">
        <f>IF(ISBLANK(Table1[[#This Row],[Date]]), ,MONTH(Table1[[#This Row],[Date]]))</f>
        <v>0</v>
      </c>
      <c r="K5977" s="19">
        <f>Table1[[#This Row],[Final Meter Reading (km) ]]-Table1[[#This Row],[Initial Meter Reading (km) ]]</f>
        <v>0</v>
      </c>
      <c r="M5977" s="174">
        <f>IF(ISBLANK(Table1[[#This Row],[Fuel Used (in liters)]]),,Table1[[#This Row],[Distance Travelled (km)]]/Table1[[#This Row],[Fuel Used (in liters)]])</f>
        <v>0</v>
      </c>
    </row>
    <row r="5978" spans="2:13">
      <c r="B5978">
        <f>IF(ISBLANK(Table1[[#This Row],[Date]]), ,MONTH(Table1[[#This Row],[Date]]))</f>
        <v>0</v>
      </c>
      <c r="K5978" s="19">
        <f>Table1[[#This Row],[Final Meter Reading (km) ]]-Table1[[#This Row],[Initial Meter Reading (km) ]]</f>
        <v>0</v>
      </c>
      <c r="M5978" s="174">
        <f>IF(ISBLANK(Table1[[#This Row],[Fuel Used (in liters)]]),,Table1[[#This Row],[Distance Travelled (km)]]/Table1[[#This Row],[Fuel Used (in liters)]])</f>
        <v>0</v>
      </c>
    </row>
    <row r="5979" spans="2:13">
      <c r="B5979">
        <f>IF(ISBLANK(Table1[[#This Row],[Date]]), ,MONTH(Table1[[#This Row],[Date]]))</f>
        <v>0</v>
      </c>
      <c r="K5979" s="19">
        <f>Table1[[#This Row],[Final Meter Reading (km) ]]-Table1[[#This Row],[Initial Meter Reading (km) ]]</f>
        <v>0</v>
      </c>
      <c r="M5979" s="174">
        <f>IF(ISBLANK(Table1[[#This Row],[Fuel Used (in liters)]]),,Table1[[#This Row],[Distance Travelled (km)]]/Table1[[#This Row],[Fuel Used (in liters)]])</f>
        <v>0</v>
      </c>
    </row>
    <row r="5980" spans="2:13">
      <c r="B5980">
        <f>IF(ISBLANK(Table1[[#This Row],[Date]]), ,MONTH(Table1[[#This Row],[Date]]))</f>
        <v>0</v>
      </c>
      <c r="K5980" s="19">
        <f>Table1[[#This Row],[Final Meter Reading (km) ]]-Table1[[#This Row],[Initial Meter Reading (km) ]]</f>
        <v>0</v>
      </c>
      <c r="M5980" s="174">
        <f>IF(ISBLANK(Table1[[#This Row],[Fuel Used (in liters)]]),,Table1[[#This Row],[Distance Travelled (km)]]/Table1[[#This Row],[Fuel Used (in liters)]])</f>
        <v>0</v>
      </c>
    </row>
    <row r="5981" spans="2:13">
      <c r="B5981">
        <f>IF(ISBLANK(Table1[[#This Row],[Date]]), ,MONTH(Table1[[#This Row],[Date]]))</f>
        <v>0</v>
      </c>
      <c r="K5981" s="19">
        <f>Table1[[#This Row],[Final Meter Reading (km) ]]-Table1[[#This Row],[Initial Meter Reading (km) ]]</f>
        <v>0</v>
      </c>
      <c r="M5981" s="174">
        <f>IF(ISBLANK(Table1[[#This Row],[Fuel Used (in liters)]]),,Table1[[#This Row],[Distance Travelled (km)]]/Table1[[#This Row],[Fuel Used (in liters)]])</f>
        <v>0</v>
      </c>
    </row>
    <row r="5982" spans="2:13">
      <c r="B5982">
        <f>IF(ISBLANK(Table1[[#This Row],[Date]]), ,MONTH(Table1[[#This Row],[Date]]))</f>
        <v>0</v>
      </c>
      <c r="K5982" s="19">
        <f>Table1[[#This Row],[Final Meter Reading (km) ]]-Table1[[#This Row],[Initial Meter Reading (km) ]]</f>
        <v>0</v>
      </c>
      <c r="M5982" s="174">
        <f>IF(ISBLANK(Table1[[#This Row],[Fuel Used (in liters)]]),,Table1[[#This Row],[Distance Travelled (km)]]/Table1[[#This Row],[Fuel Used (in liters)]])</f>
        <v>0</v>
      </c>
    </row>
    <row r="5983" spans="2:13">
      <c r="B5983">
        <f>IF(ISBLANK(Table1[[#This Row],[Date]]), ,MONTH(Table1[[#This Row],[Date]]))</f>
        <v>0</v>
      </c>
      <c r="K5983" s="19">
        <f>Table1[[#This Row],[Final Meter Reading (km) ]]-Table1[[#This Row],[Initial Meter Reading (km) ]]</f>
        <v>0</v>
      </c>
      <c r="M5983" s="174">
        <f>IF(ISBLANK(Table1[[#This Row],[Fuel Used (in liters)]]),,Table1[[#This Row],[Distance Travelled (km)]]/Table1[[#This Row],[Fuel Used (in liters)]])</f>
        <v>0</v>
      </c>
    </row>
    <row r="5984" spans="2:13">
      <c r="B5984">
        <f>IF(ISBLANK(Table1[[#This Row],[Date]]), ,MONTH(Table1[[#This Row],[Date]]))</f>
        <v>0</v>
      </c>
      <c r="K5984" s="19">
        <f>Table1[[#This Row],[Final Meter Reading (km) ]]-Table1[[#This Row],[Initial Meter Reading (km) ]]</f>
        <v>0</v>
      </c>
      <c r="M5984" s="174">
        <f>IF(ISBLANK(Table1[[#This Row],[Fuel Used (in liters)]]),,Table1[[#This Row],[Distance Travelled (km)]]/Table1[[#This Row],[Fuel Used (in liters)]])</f>
        <v>0</v>
      </c>
    </row>
    <row r="5985" spans="2:13">
      <c r="B5985">
        <f>IF(ISBLANK(Table1[[#This Row],[Date]]), ,MONTH(Table1[[#This Row],[Date]]))</f>
        <v>0</v>
      </c>
      <c r="K5985" s="19">
        <f>Table1[[#This Row],[Final Meter Reading (km) ]]-Table1[[#This Row],[Initial Meter Reading (km) ]]</f>
        <v>0</v>
      </c>
      <c r="M5985" s="174">
        <f>IF(ISBLANK(Table1[[#This Row],[Fuel Used (in liters)]]),,Table1[[#This Row],[Distance Travelled (km)]]/Table1[[#This Row],[Fuel Used (in liters)]])</f>
        <v>0</v>
      </c>
    </row>
    <row r="5986" spans="2:13">
      <c r="B5986">
        <f>IF(ISBLANK(Table1[[#This Row],[Date]]), ,MONTH(Table1[[#This Row],[Date]]))</f>
        <v>0</v>
      </c>
      <c r="K5986" s="19">
        <f>Table1[[#This Row],[Final Meter Reading (km) ]]-Table1[[#This Row],[Initial Meter Reading (km) ]]</f>
        <v>0</v>
      </c>
      <c r="M5986" s="174">
        <f>IF(ISBLANK(Table1[[#This Row],[Fuel Used (in liters)]]),,Table1[[#This Row],[Distance Travelled (km)]]/Table1[[#This Row],[Fuel Used (in liters)]])</f>
        <v>0</v>
      </c>
    </row>
    <row r="5987" spans="2:13">
      <c r="B5987">
        <f>IF(ISBLANK(Table1[[#This Row],[Date]]), ,MONTH(Table1[[#This Row],[Date]]))</f>
        <v>0</v>
      </c>
      <c r="K5987" s="19">
        <f>Table1[[#This Row],[Final Meter Reading (km) ]]-Table1[[#This Row],[Initial Meter Reading (km) ]]</f>
        <v>0</v>
      </c>
      <c r="M5987" s="174">
        <f>IF(ISBLANK(Table1[[#This Row],[Fuel Used (in liters)]]),,Table1[[#This Row],[Distance Travelled (km)]]/Table1[[#This Row],[Fuel Used (in liters)]])</f>
        <v>0</v>
      </c>
    </row>
    <row r="5988" spans="2:13">
      <c r="B5988">
        <f>IF(ISBLANK(Table1[[#This Row],[Date]]), ,MONTH(Table1[[#This Row],[Date]]))</f>
        <v>0</v>
      </c>
      <c r="K5988" s="19">
        <f>Table1[[#This Row],[Final Meter Reading (km) ]]-Table1[[#This Row],[Initial Meter Reading (km) ]]</f>
        <v>0</v>
      </c>
      <c r="M5988" s="174">
        <f>IF(ISBLANK(Table1[[#This Row],[Fuel Used (in liters)]]),,Table1[[#This Row],[Distance Travelled (km)]]/Table1[[#This Row],[Fuel Used (in liters)]])</f>
        <v>0</v>
      </c>
    </row>
    <row r="5989" spans="2:13">
      <c r="B5989">
        <f>IF(ISBLANK(Table1[[#This Row],[Date]]), ,MONTH(Table1[[#This Row],[Date]]))</f>
        <v>0</v>
      </c>
      <c r="K5989" s="19">
        <f>Table1[[#This Row],[Final Meter Reading (km) ]]-Table1[[#This Row],[Initial Meter Reading (km) ]]</f>
        <v>0</v>
      </c>
      <c r="M5989" s="174">
        <f>IF(ISBLANK(Table1[[#This Row],[Fuel Used (in liters)]]),,Table1[[#This Row],[Distance Travelled (km)]]/Table1[[#This Row],[Fuel Used (in liters)]])</f>
        <v>0</v>
      </c>
    </row>
    <row r="5990" spans="2:13">
      <c r="B5990">
        <f>IF(ISBLANK(Table1[[#This Row],[Date]]), ,MONTH(Table1[[#This Row],[Date]]))</f>
        <v>0</v>
      </c>
      <c r="K5990" s="19">
        <f>Table1[[#This Row],[Final Meter Reading (km) ]]-Table1[[#This Row],[Initial Meter Reading (km) ]]</f>
        <v>0</v>
      </c>
      <c r="M5990" s="174">
        <f>IF(ISBLANK(Table1[[#This Row],[Fuel Used (in liters)]]),,Table1[[#This Row],[Distance Travelled (km)]]/Table1[[#This Row],[Fuel Used (in liters)]])</f>
        <v>0</v>
      </c>
    </row>
    <row r="5991" spans="2:13">
      <c r="B5991">
        <f>IF(ISBLANK(Table1[[#This Row],[Date]]), ,MONTH(Table1[[#This Row],[Date]]))</f>
        <v>0</v>
      </c>
      <c r="K5991" s="19">
        <f>Table1[[#This Row],[Final Meter Reading (km) ]]-Table1[[#This Row],[Initial Meter Reading (km) ]]</f>
        <v>0</v>
      </c>
      <c r="M5991" s="174">
        <f>IF(ISBLANK(Table1[[#This Row],[Fuel Used (in liters)]]),,Table1[[#This Row],[Distance Travelled (km)]]/Table1[[#This Row],[Fuel Used (in liters)]])</f>
        <v>0</v>
      </c>
    </row>
    <row r="5992" spans="2:13">
      <c r="B5992">
        <f>IF(ISBLANK(Table1[[#This Row],[Date]]), ,MONTH(Table1[[#This Row],[Date]]))</f>
        <v>0</v>
      </c>
      <c r="K5992" s="19">
        <f>Table1[[#This Row],[Final Meter Reading (km) ]]-Table1[[#This Row],[Initial Meter Reading (km) ]]</f>
        <v>0</v>
      </c>
      <c r="M5992" s="174">
        <f>IF(ISBLANK(Table1[[#This Row],[Fuel Used (in liters)]]),,Table1[[#This Row],[Distance Travelled (km)]]/Table1[[#This Row],[Fuel Used (in liters)]])</f>
        <v>0</v>
      </c>
    </row>
    <row r="5993" spans="2:13">
      <c r="B5993">
        <f>IF(ISBLANK(Table1[[#This Row],[Date]]), ,MONTH(Table1[[#This Row],[Date]]))</f>
        <v>0</v>
      </c>
      <c r="K5993" s="19">
        <f>Table1[[#This Row],[Final Meter Reading (km) ]]-Table1[[#This Row],[Initial Meter Reading (km) ]]</f>
        <v>0</v>
      </c>
      <c r="M5993" s="174">
        <f>IF(ISBLANK(Table1[[#This Row],[Fuel Used (in liters)]]),,Table1[[#This Row],[Distance Travelled (km)]]/Table1[[#This Row],[Fuel Used (in liters)]])</f>
        <v>0</v>
      </c>
    </row>
    <row r="5994" spans="2:13">
      <c r="B5994">
        <f>IF(ISBLANK(Table1[[#This Row],[Date]]), ,MONTH(Table1[[#This Row],[Date]]))</f>
        <v>0</v>
      </c>
      <c r="K5994" s="19">
        <f>Table1[[#This Row],[Final Meter Reading (km) ]]-Table1[[#This Row],[Initial Meter Reading (km) ]]</f>
        <v>0</v>
      </c>
      <c r="M5994" s="174">
        <f>IF(ISBLANK(Table1[[#This Row],[Fuel Used (in liters)]]),,Table1[[#This Row],[Distance Travelled (km)]]/Table1[[#This Row],[Fuel Used (in liters)]])</f>
        <v>0</v>
      </c>
    </row>
    <row r="5995" spans="2:13">
      <c r="B5995">
        <f>IF(ISBLANK(Table1[[#This Row],[Date]]), ,MONTH(Table1[[#This Row],[Date]]))</f>
        <v>0</v>
      </c>
      <c r="K5995" s="19">
        <f>Table1[[#This Row],[Final Meter Reading (km) ]]-Table1[[#This Row],[Initial Meter Reading (km) ]]</f>
        <v>0</v>
      </c>
      <c r="M5995" s="174">
        <f>IF(ISBLANK(Table1[[#This Row],[Fuel Used (in liters)]]),,Table1[[#This Row],[Distance Travelled (km)]]/Table1[[#This Row],[Fuel Used (in liters)]])</f>
        <v>0</v>
      </c>
    </row>
    <row r="5996" spans="2:13">
      <c r="B5996">
        <f>IF(ISBLANK(Table1[[#This Row],[Date]]), ,MONTH(Table1[[#This Row],[Date]]))</f>
        <v>0</v>
      </c>
      <c r="K5996" s="19">
        <f>Table1[[#This Row],[Final Meter Reading (km) ]]-Table1[[#This Row],[Initial Meter Reading (km) ]]</f>
        <v>0</v>
      </c>
      <c r="M5996" s="174">
        <f>IF(ISBLANK(Table1[[#This Row],[Fuel Used (in liters)]]),,Table1[[#This Row],[Distance Travelled (km)]]/Table1[[#This Row],[Fuel Used (in liters)]])</f>
        <v>0</v>
      </c>
    </row>
    <row r="5997" spans="2:13">
      <c r="B5997">
        <f>IF(ISBLANK(Table1[[#This Row],[Date]]), ,MONTH(Table1[[#This Row],[Date]]))</f>
        <v>0</v>
      </c>
      <c r="K5997" s="19">
        <f>Table1[[#This Row],[Final Meter Reading (km) ]]-Table1[[#This Row],[Initial Meter Reading (km) ]]</f>
        <v>0</v>
      </c>
      <c r="M5997" s="174">
        <f>IF(ISBLANK(Table1[[#This Row],[Fuel Used (in liters)]]),,Table1[[#This Row],[Distance Travelled (km)]]/Table1[[#This Row],[Fuel Used (in liters)]])</f>
        <v>0</v>
      </c>
    </row>
    <row r="5998" spans="2:13">
      <c r="B5998">
        <f>IF(ISBLANK(Table1[[#This Row],[Date]]), ,MONTH(Table1[[#This Row],[Date]]))</f>
        <v>0</v>
      </c>
      <c r="K5998" s="19">
        <f>Table1[[#This Row],[Final Meter Reading (km) ]]-Table1[[#This Row],[Initial Meter Reading (km) ]]</f>
        <v>0</v>
      </c>
      <c r="M5998" s="174">
        <f>IF(ISBLANK(Table1[[#This Row],[Fuel Used (in liters)]]),,Table1[[#This Row],[Distance Travelled (km)]]/Table1[[#This Row],[Fuel Used (in liters)]])</f>
        <v>0</v>
      </c>
    </row>
    <row r="5999" spans="2:13">
      <c r="B5999">
        <f>IF(ISBLANK(Table1[[#This Row],[Date]]), ,MONTH(Table1[[#This Row],[Date]]))</f>
        <v>0</v>
      </c>
      <c r="K5999" s="19">
        <f>Table1[[#This Row],[Final Meter Reading (km) ]]-Table1[[#This Row],[Initial Meter Reading (km) ]]</f>
        <v>0</v>
      </c>
      <c r="M5999" s="174">
        <f>IF(ISBLANK(Table1[[#This Row],[Fuel Used (in liters)]]),,Table1[[#This Row],[Distance Travelled (km)]]/Table1[[#This Row],[Fuel Used (in liters)]])</f>
        <v>0</v>
      </c>
    </row>
    <row r="6000" spans="2:13">
      <c r="B6000">
        <f>IF(ISBLANK(Table1[[#This Row],[Date]]), ,MONTH(Table1[[#This Row],[Date]]))</f>
        <v>0</v>
      </c>
      <c r="K6000" s="19">
        <f>Table1[[#This Row],[Final Meter Reading (km) ]]-Table1[[#This Row],[Initial Meter Reading (km) ]]</f>
        <v>0</v>
      </c>
      <c r="M6000" s="174">
        <f>IF(ISBLANK(Table1[[#This Row],[Fuel Used (in liters)]]),,Table1[[#This Row],[Distance Travelled (km)]]/Table1[[#This Row],[Fuel Used (in liters)]])</f>
        <v>0</v>
      </c>
    </row>
    <row r="6001" spans="2:13">
      <c r="B6001">
        <f>IF(ISBLANK(Table1[[#This Row],[Date]]), ,MONTH(Table1[[#This Row],[Date]]))</f>
        <v>0</v>
      </c>
      <c r="K6001" s="19">
        <f>Table1[[#This Row],[Final Meter Reading (km) ]]-Table1[[#This Row],[Initial Meter Reading (km) ]]</f>
        <v>0</v>
      </c>
      <c r="M6001" s="174">
        <f>IF(ISBLANK(Table1[[#This Row],[Fuel Used (in liters)]]),,Table1[[#This Row],[Distance Travelled (km)]]/Table1[[#This Row],[Fuel Used (in liters)]])</f>
        <v>0</v>
      </c>
    </row>
    <row r="6002" spans="2:13">
      <c r="B6002">
        <f>IF(ISBLANK(Table1[[#This Row],[Date]]), ,MONTH(Table1[[#This Row],[Date]]))</f>
        <v>0</v>
      </c>
      <c r="K6002" s="19">
        <f>Table1[[#This Row],[Final Meter Reading (km) ]]-Table1[[#This Row],[Initial Meter Reading (km) ]]</f>
        <v>0</v>
      </c>
      <c r="M6002" s="174">
        <f>IF(ISBLANK(Table1[[#This Row],[Fuel Used (in liters)]]),,Table1[[#This Row],[Distance Travelled (km)]]/Table1[[#This Row],[Fuel Used (in liters)]])</f>
        <v>0</v>
      </c>
    </row>
    <row r="6003" spans="2:13">
      <c r="B6003">
        <f>IF(ISBLANK(Table1[[#This Row],[Date]]), ,MONTH(Table1[[#This Row],[Date]]))</f>
        <v>0</v>
      </c>
      <c r="K6003" s="19">
        <f>Table1[[#This Row],[Final Meter Reading (km) ]]-Table1[[#This Row],[Initial Meter Reading (km) ]]</f>
        <v>0</v>
      </c>
      <c r="M6003" s="174">
        <f>IF(ISBLANK(Table1[[#This Row],[Fuel Used (in liters)]]),,Table1[[#This Row],[Distance Travelled (km)]]/Table1[[#This Row],[Fuel Used (in liters)]])</f>
        <v>0</v>
      </c>
    </row>
    <row r="6004" spans="2:13">
      <c r="B6004">
        <f>IF(ISBLANK(Table1[[#This Row],[Date]]), ,MONTH(Table1[[#This Row],[Date]]))</f>
        <v>0</v>
      </c>
      <c r="K6004" s="19">
        <f>Table1[[#This Row],[Final Meter Reading (km) ]]-Table1[[#This Row],[Initial Meter Reading (km) ]]</f>
        <v>0</v>
      </c>
      <c r="M6004" s="174">
        <f>IF(ISBLANK(Table1[[#This Row],[Fuel Used (in liters)]]),,Table1[[#This Row],[Distance Travelled (km)]]/Table1[[#This Row],[Fuel Used (in liters)]])</f>
        <v>0</v>
      </c>
    </row>
    <row r="6005" spans="2:13">
      <c r="B6005">
        <f>IF(ISBLANK(Table1[[#This Row],[Date]]), ,MONTH(Table1[[#This Row],[Date]]))</f>
        <v>0</v>
      </c>
      <c r="K6005" s="19">
        <f>Table1[[#This Row],[Final Meter Reading (km) ]]-Table1[[#This Row],[Initial Meter Reading (km) ]]</f>
        <v>0</v>
      </c>
      <c r="M6005" s="174">
        <f>IF(ISBLANK(Table1[[#This Row],[Fuel Used (in liters)]]),,Table1[[#This Row],[Distance Travelled (km)]]/Table1[[#This Row],[Fuel Used (in liters)]])</f>
        <v>0</v>
      </c>
    </row>
    <row r="6006" spans="2:13">
      <c r="B6006">
        <f>IF(ISBLANK(Table1[[#This Row],[Date]]), ,MONTH(Table1[[#This Row],[Date]]))</f>
        <v>0</v>
      </c>
      <c r="K6006" s="19">
        <f>Table1[[#This Row],[Final Meter Reading (km) ]]-Table1[[#This Row],[Initial Meter Reading (km) ]]</f>
        <v>0</v>
      </c>
      <c r="M6006" s="174">
        <f>IF(ISBLANK(Table1[[#This Row],[Fuel Used (in liters)]]),,Table1[[#This Row],[Distance Travelled (km)]]/Table1[[#This Row],[Fuel Used (in liters)]])</f>
        <v>0</v>
      </c>
    </row>
    <row r="6007" spans="2:13">
      <c r="B6007">
        <f>IF(ISBLANK(Table1[[#This Row],[Date]]), ,MONTH(Table1[[#This Row],[Date]]))</f>
        <v>0</v>
      </c>
      <c r="K6007" s="19">
        <f>Table1[[#This Row],[Final Meter Reading (km) ]]-Table1[[#This Row],[Initial Meter Reading (km) ]]</f>
        <v>0</v>
      </c>
      <c r="M6007" s="174">
        <f>IF(ISBLANK(Table1[[#This Row],[Fuel Used (in liters)]]),,Table1[[#This Row],[Distance Travelled (km)]]/Table1[[#This Row],[Fuel Used (in liters)]])</f>
        <v>0</v>
      </c>
    </row>
    <row r="6008" spans="2:13">
      <c r="B6008">
        <f>IF(ISBLANK(Table1[[#This Row],[Date]]), ,MONTH(Table1[[#This Row],[Date]]))</f>
        <v>0</v>
      </c>
      <c r="K6008" s="19">
        <f>Table1[[#This Row],[Final Meter Reading (km) ]]-Table1[[#This Row],[Initial Meter Reading (km) ]]</f>
        <v>0</v>
      </c>
      <c r="M6008" s="174">
        <f>IF(ISBLANK(Table1[[#This Row],[Fuel Used (in liters)]]),,Table1[[#This Row],[Distance Travelled (km)]]/Table1[[#This Row],[Fuel Used (in liters)]])</f>
        <v>0</v>
      </c>
    </row>
    <row r="6009" spans="2:13">
      <c r="B6009">
        <f>IF(ISBLANK(Table1[[#This Row],[Date]]), ,MONTH(Table1[[#This Row],[Date]]))</f>
        <v>0</v>
      </c>
      <c r="K6009" s="19">
        <f>Table1[[#This Row],[Final Meter Reading (km) ]]-Table1[[#This Row],[Initial Meter Reading (km) ]]</f>
        <v>0</v>
      </c>
      <c r="M6009" s="174">
        <f>IF(ISBLANK(Table1[[#This Row],[Fuel Used (in liters)]]),,Table1[[#This Row],[Distance Travelled (km)]]/Table1[[#This Row],[Fuel Used (in liters)]])</f>
        <v>0</v>
      </c>
    </row>
    <row r="6010" spans="2:13">
      <c r="B6010">
        <f>IF(ISBLANK(Table1[[#This Row],[Date]]), ,MONTH(Table1[[#This Row],[Date]]))</f>
        <v>0</v>
      </c>
      <c r="K6010" s="19">
        <f>Table1[[#This Row],[Final Meter Reading (km) ]]-Table1[[#This Row],[Initial Meter Reading (km) ]]</f>
        <v>0</v>
      </c>
      <c r="M6010" s="174">
        <f>IF(ISBLANK(Table1[[#This Row],[Fuel Used (in liters)]]),,Table1[[#This Row],[Distance Travelled (km)]]/Table1[[#This Row],[Fuel Used (in liters)]])</f>
        <v>0</v>
      </c>
    </row>
    <row r="6011" spans="2:13">
      <c r="B6011">
        <f>IF(ISBLANK(Table1[[#This Row],[Date]]), ,MONTH(Table1[[#This Row],[Date]]))</f>
        <v>0</v>
      </c>
      <c r="K6011" s="19">
        <f>Table1[[#This Row],[Final Meter Reading (km) ]]-Table1[[#This Row],[Initial Meter Reading (km) ]]</f>
        <v>0</v>
      </c>
      <c r="M6011" s="174">
        <f>IF(ISBLANK(Table1[[#This Row],[Fuel Used (in liters)]]),,Table1[[#This Row],[Distance Travelled (km)]]/Table1[[#This Row],[Fuel Used (in liters)]])</f>
        <v>0</v>
      </c>
    </row>
    <row r="6012" spans="2:13">
      <c r="B6012">
        <f>IF(ISBLANK(Table1[[#This Row],[Date]]), ,MONTH(Table1[[#This Row],[Date]]))</f>
        <v>0</v>
      </c>
      <c r="K6012" s="19">
        <f>Table1[[#This Row],[Final Meter Reading (km) ]]-Table1[[#This Row],[Initial Meter Reading (km) ]]</f>
        <v>0</v>
      </c>
      <c r="M6012" s="174">
        <f>IF(ISBLANK(Table1[[#This Row],[Fuel Used (in liters)]]),,Table1[[#This Row],[Distance Travelled (km)]]/Table1[[#This Row],[Fuel Used (in liters)]])</f>
        <v>0</v>
      </c>
    </row>
    <row r="6013" spans="2:13">
      <c r="B6013">
        <f>IF(ISBLANK(Table1[[#This Row],[Date]]), ,MONTH(Table1[[#This Row],[Date]]))</f>
        <v>0</v>
      </c>
      <c r="K6013" s="19">
        <f>Table1[[#This Row],[Final Meter Reading (km) ]]-Table1[[#This Row],[Initial Meter Reading (km) ]]</f>
        <v>0</v>
      </c>
      <c r="M6013" s="174">
        <f>IF(ISBLANK(Table1[[#This Row],[Fuel Used (in liters)]]),,Table1[[#This Row],[Distance Travelled (km)]]/Table1[[#This Row],[Fuel Used (in liters)]])</f>
        <v>0</v>
      </c>
    </row>
    <row r="6014" spans="2:13">
      <c r="B6014">
        <f>IF(ISBLANK(Table1[[#This Row],[Date]]), ,MONTH(Table1[[#This Row],[Date]]))</f>
        <v>0</v>
      </c>
      <c r="K6014" s="19">
        <f>Table1[[#This Row],[Final Meter Reading (km) ]]-Table1[[#This Row],[Initial Meter Reading (km) ]]</f>
        <v>0</v>
      </c>
      <c r="M6014" s="174">
        <f>IF(ISBLANK(Table1[[#This Row],[Fuel Used (in liters)]]),,Table1[[#This Row],[Distance Travelled (km)]]/Table1[[#This Row],[Fuel Used (in liters)]])</f>
        <v>0</v>
      </c>
    </row>
    <row r="6015" spans="2:13">
      <c r="B6015">
        <f>IF(ISBLANK(Table1[[#This Row],[Date]]), ,MONTH(Table1[[#This Row],[Date]]))</f>
        <v>0</v>
      </c>
      <c r="K6015" s="19">
        <f>Table1[[#This Row],[Final Meter Reading (km) ]]-Table1[[#This Row],[Initial Meter Reading (km) ]]</f>
        <v>0</v>
      </c>
      <c r="M6015" s="174">
        <f>IF(ISBLANK(Table1[[#This Row],[Fuel Used (in liters)]]),,Table1[[#This Row],[Distance Travelled (km)]]/Table1[[#This Row],[Fuel Used (in liters)]])</f>
        <v>0</v>
      </c>
    </row>
    <row r="6016" spans="2:13">
      <c r="B6016">
        <f>IF(ISBLANK(Table1[[#This Row],[Date]]), ,MONTH(Table1[[#This Row],[Date]]))</f>
        <v>0</v>
      </c>
      <c r="K6016" s="19">
        <f>Table1[[#This Row],[Final Meter Reading (km) ]]-Table1[[#This Row],[Initial Meter Reading (km) ]]</f>
        <v>0</v>
      </c>
      <c r="M6016" s="174">
        <f>IF(ISBLANK(Table1[[#This Row],[Fuel Used (in liters)]]),,Table1[[#This Row],[Distance Travelled (km)]]/Table1[[#This Row],[Fuel Used (in liters)]])</f>
        <v>0</v>
      </c>
    </row>
    <row r="6017" spans="2:13">
      <c r="B6017">
        <f>IF(ISBLANK(Table1[[#This Row],[Date]]), ,MONTH(Table1[[#This Row],[Date]]))</f>
        <v>0</v>
      </c>
      <c r="K6017" s="19">
        <f>Table1[[#This Row],[Final Meter Reading (km) ]]-Table1[[#This Row],[Initial Meter Reading (km) ]]</f>
        <v>0</v>
      </c>
      <c r="M6017" s="174">
        <f>IF(ISBLANK(Table1[[#This Row],[Fuel Used (in liters)]]),,Table1[[#This Row],[Distance Travelled (km)]]/Table1[[#This Row],[Fuel Used (in liters)]])</f>
        <v>0</v>
      </c>
    </row>
    <row r="6018" spans="2:13">
      <c r="B6018">
        <f>IF(ISBLANK(Table1[[#This Row],[Date]]), ,MONTH(Table1[[#This Row],[Date]]))</f>
        <v>0</v>
      </c>
      <c r="K6018" s="19">
        <f>Table1[[#This Row],[Final Meter Reading (km) ]]-Table1[[#This Row],[Initial Meter Reading (km) ]]</f>
        <v>0</v>
      </c>
      <c r="M6018" s="174">
        <f>IF(ISBLANK(Table1[[#This Row],[Fuel Used (in liters)]]),,Table1[[#This Row],[Distance Travelled (km)]]/Table1[[#This Row],[Fuel Used (in liters)]])</f>
        <v>0</v>
      </c>
    </row>
    <row r="6019" spans="2:13">
      <c r="B6019">
        <f>IF(ISBLANK(Table1[[#This Row],[Date]]), ,MONTH(Table1[[#This Row],[Date]]))</f>
        <v>0</v>
      </c>
      <c r="K6019" s="19">
        <f>Table1[[#This Row],[Final Meter Reading (km) ]]-Table1[[#This Row],[Initial Meter Reading (km) ]]</f>
        <v>0</v>
      </c>
      <c r="M6019" s="174">
        <f>IF(ISBLANK(Table1[[#This Row],[Fuel Used (in liters)]]),,Table1[[#This Row],[Distance Travelled (km)]]/Table1[[#This Row],[Fuel Used (in liters)]])</f>
        <v>0</v>
      </c>
    </row>
    <row r="6020" spans="2:13">
      <c r="B6020">
        <f>IF(ISBLANK(Table1[[#This Row],[Date]]), ,MONTH(Table1[[#This Row],[Date]]))</f>
        <v>0</v>
      </c>
      <c r="K6020" s="19">
        <f>Table1[[#This Row],[Final Meter Reading (km) ]]-Table1[[#This Row],[Initial Meter Reading (km) ]]</f>
        <v>0</v>
      </c>
      <c r="M6020" s="174">
        <f>IF(ISBLANK(Table1[[#This Row],[Fuel Used (in liters)]]),,Table1[[#This Row],[Distance Travelled (km)]]/Table1[[#This Row],[Fuel Used (in liters)]])</f>
        <v>0</v>
      </c>
    </row>
    <row r="6021" spans="2:13">
      <c r="B6021">
        <f>IF(ISBLANK(Table1[[#This Row],[Date]]), ,MONTH(Table1[[#This Row],[Date]]))</f>
        <v>0</v>
      </c>
      <c r="K6021" s="19">
        <f>Table1[[#This Row],[Final Meter Reading (km) ]]-Table1[[#This Row],[Initial Meter Reading (km) ]]</f>
        <v>0</v>
      </c>
      <c r="M6021" s="174">
        <f>IF(ISBLANK(Table1[[#This Row],[Fuel Used (in liters)]]),,Table1[[#This Row],[Distance Travelled (km)]]/Table1[[#This Row],[Fuel Used (in liters)]])</f>
        <v>0</v>
      </c>
    </row>
    <row r="6022" spans="2:13">
      <c r="B6022">
        <f>IF(ISBLANK(Table1[[#This Row],[Date]]), ,MONTH(Table1[[#This Row],[Date]]))</f>
        <v>0</v>
      </c>
      <c r="K6022" s="19">
        <f>Table1[[#This Row],[Final Meter Reading (km) ]]-Table1[[#This Row],[Initial Meter Reading (km) ]]</f>
        <v>0</v>
      </c>
      <c r="M6022" s="174">
        <f>IF(ISBLANK(Table1[[#This Row],[Fuel Used (in liters)]]),,Table1[[#This Row],[Distance Travelled (km)]]/Table1[[#This Row],[Fuel Used (in liters)]])</f>
        <v>0</v>
      </c>
    </row>
    <row r="6023" spans="2:13">
      <c r="B6023">
        <f>IF(ISBLANK(Table1[[#This Row],[Date]]), ,MONTH(Table1[[#This Row],[Date]]))</f>
        <v>0</v>
      </c>
      <c r="K6023" s="19">
        <f>Table1[[#This Row],[Final Meter Reading (km) ]]-Table1[[#This Row],[Initial Meter Reading (km) ]]</f>
        <v>0</v>
      </c>
      <c r="M6023" s="174">
        <f>IF(ISBLANK(Table1[[#This Row],[Fuel Used (in liters)]]),,Table1[[#This Row],[Distance Travelled (km)]]/Table1[[#This Row],[Fuel Used (in liters)]])</f>
        <v>0</v>
      </c>
    </row>
    <row r="6024" spans="2:13">
      <c r="B6024">
        <f>IF(ISBLANK(Table1[[#This Row],[Date]]), ,MONTH(Table1[[#This Row],[Date]]))</f>
        <v>0</v>
      </c>
      <c r="K6024" s="19">
        <f>Table1[[#This Row],[Final Meter Reading (km) ]]-Table1[[#This Row],[Initial Meter Reading (km) ]]</f>
        <v>0</v>
      </c>
      <c r="M6024" s="174">
        <f>IF(ISBLANK(Table1[[#This Row],[Fuel Used (in liters)]]),,Table1[[#This Row],[Distance Travelled (km)]]/Table1[[#This Row],[Fuel Used (in liters)]])</f>
        <v>0</v>
      </c>
    </row>
    <row r="6025" spans="2:13">
      <c r="B6025">
        <f>IF(ISBLANK(Table1[[#This Row],[Date]]), ,MONTH(Table1[[#This Row],[Date]]))</f>
        <v>0</v>
      </c>
      <c r="K6025" s="19">
        <f>Table1[[#This Row],[Final Meter Reading (km) ]]-Table1[[#This Row],[Initial Meter Reading (km) ]]</f>
        <v>0</v>
      </c>
      <c r="M6025" s="174">
        <f>IF(ISBLANK(Table1[[#This Row],[Fuel Used (in liters)]]),,Table1[[#This Row],[Distance Travelled (km)]]/Table1[[#This Row],[Fuel Used (in liters)]])</f>
        <v>0</v>
      </c>
    </row>
    <row r="6026" spans="2:13">
      <c r="B6026">
        <f>IF(ISBLANK(Table1[[#This Row],[Date]]), ,MONTH(Table1[[#This Row],[Date]]))</f>
        <v>0</v>
      </c>
      <c r="K6026" s="19">
        <f>Table1[[#This Row],[Final Meter Reading (km) ]]-Table1[[#This Row],[Initial Meter Reading (km) ]]</f>
        <v>0</v>
      </c>
      <c r="M6026" s="174">
        <f>IF(ISBLANK(Table1[[#This Row],[Fuel Used (in liters)]]),,Table1[[#This Row],[Distance Travelled (km)]]/Table1[[#This Row],[Fuel Used (in liters)]])</f>
        <v>0</v>
      </c>
    </row>
    <row r="6027" spans="2:13">
      <c r="B6027">
        <f>IF(ISBLANK(Table1[[#This Row],[Date]]), ,MONTH(Table1[[#This Row],[Date]]))</f>
        <v>0</v>
      </c>
      <c r="K6027" s="19">
        <f>Table1[[#This Row],[Final Meter Reading (km) ]]-Table1[[#This Row],[Initial Meter Reading (km) ]]</f>
        <v>0</v>
      </c>
      <c r="M6027" s="174">
        <f>IF(ISBLANK(Table1[[#This Row],[Fuel Used (in liters)]]),,Table1[[#This Row],[Distance Travelled (km)]]/Table1[[#This Row],[Fuel Used (in liters)]])</f>
        <v>0</v>
      </c>
    </row>
    <row r="6028" spans="2:13">
      <c r="B6028">
        <f>IF(ISBLANK(Table1[[#This Row],[Date]]), ,MONTH(Table1[[#This Row],[Date]]))</f>
        <v>0</v>
      </c>
      <c r="K6028" s="19">
        <f>Table1[[#This Row],[Final Meter Reading (km) ]]-Table1[[#This Row],[Initial Meter Reading (km) ]]</f>
        <v>0</v>
      </c>
      <c r="M6028" s="174">
        <f>IF(ISBLANK(Table1[[#This Row],[Fuel Used (in liters)]]),,Table1[[#This Row],[Distance Travelled (km)]]/Table1[[#This Row],[Fuel Used (in liters)]])</f>
        <v>0</v>
      </c>
    </row>
    <row r="6029" spans="2:13">
      <c r="B6029">
        <f>IF(ISBLANK(Table1[[#This Row],[Date]]), ,MONTH(Table1[[#This Row],[Date]]))</f>
        <v>0</v>
      </c>
      <c r="K6029" s="19">
        <f>Table1[[#This Row],[Final Meter Reading (km) ]]-Table1[[#This Row],[Initial Meter Reading (km) ]]</f>
        <v>0</v>
      </c>
      <c r="M6029" s="174">
        <f>IF(ISBLANK(Table1[[#This Row],[Fuel Used (in liters)]]),,Table1[[#This Row],[Distance Travelled (km)]]/Table1[[#This Row],[Fuel Used (in liters)]])</f>
        <v>0</v>
      </c>
    </row>
    <row r="6030" spans="2:13">
      <c r="B6030">
        <f>IF(ISBLANK(Table1[[#This Row],[Date]]), ,MONTH(Table1[[#This Row],[Date]]))</f>
        <v>0</v>
      </c>
      <c r="K6030" s="19">
        <f>Table1[[#This Row],[Final Meter Reading (km) ]]-Table1[[#This Row],[Initial Meter Reading (km) ]]</f>
        <v>0</v>
      </c>
      <c r="M6030" s="174">
        <f>IF(ISBLANK(Table1[[#This Row],[Fuel Used (in liters)]]),,Table1[[#This Row],[Distance Travelled (km)]]/Table1[[#This Row],[Fuel Used (in liters)]])</f>
        <v>0</v>
      </c>
    </row>
    <row r="6031" spans="2:13">
      <c r="B6031">
        <f>IF(ISBLANK(Table1[[#This Row],[Date]]), ,MONTH(Table1[[#This Row],[Date]]))</f>
        <v>0</v>
      </c>
      <c r="K6031" s="19">
        <f>Table1[[#This Row],[Final Meter Reading (km) ]]-Table1[[#This Row],[Initial Meter Reading (km) ]]</f>
        <v>0</v>
      </c>
      <c r="M6031" s="174">
        <f>IF(ISBLANK(Table1[[#This Row],[Fuel Used (in liters)]]),,Table1[[#This Row],[Distance Travelled (km)]]/Table1[[#This Row],[Fuel Used (in liters)]])</f>
        <v>0</v>
      </c>
    </row>
    <row r="6032" spans="2:13">
      <c r="B6032">
        <f>IF(ISBLANK(Table1[[#This Row],[Date]]), ,MONTH(Table1[[#This Row],[Date]]))</f>
        <v>0</v>
      </c>
      <c r="K6032" s="19">
        <f>Table1[[#This Row],[Final Meter Reading (km) ]]-Table1[[#This Row],[Initial Meter Reading (km) ]]</f>
        <v>0</v>
      </c>
      <c r="M6032" s="174">
        <f>IF(ISBLANK(Table1[[#This Row],[Fuel Used (in liters)]]),,Table1[[#This Row],[Distance Travelled (km)]]/Table1[[#This Row],[Fuel Used (in liters)]])</f>
        <v>0</v>
      </c>
    </row>
    <row r="6033" spans="2:13">
      <c r="B6033">
        <f>IF(ISBLANK(Table1[[#This Row],[Date]]), ,MONTH(Table1[[#This Row],[Date]]))</f>
        <v>0</v>
      </c>
      <c r="K6033" s="19">
        <f>Table1[[#This Row],[Final Meter Reading (km) ]]-Table1[[#This Row],[Initial Meter Reading (km) ]]</f>
        <v>0</v>
      </c>
      <c r="M6033" s="174">
        <f>IF(ISBLANK(Table1[[#This Row],[Fuel Used (in liters)]]),,Table1[[#This Row],[Distance Travelled (km)]]/Table1[[#This Row],[Fuel Used (in liters)]])</f>
        <v>0</v>
      </c>
    </row>
    <row r="6034" spans="2:13">
      <c r="B6034">
        <f>IF(ISBLANK(Table1[[#This Row],[Date]]), ,MONTH(Table1[[#This Row],[Date]]))</f>
        <v>0</v>
      </c>
      <c r="K6034" s="19">
        <f>Table1[[#This Row],[Final Meter Reading (km) ]]-Table1[[#This Row],[Initial Meter Reading (km) ]]</f>
        <v>0</v>
      </c>
      <c r="M6034" s="174">
        <f>IF(ISBLANK(Table1[[#This Row],[Fuel Used (in liters)]]),,Table1[[#This Row],[Distance Travelled (km)]]/Table1[[#This Row],[Fuel Used (in liters)]])</f>
        <v>0</v>
      </c>
    </row>
    <row r="6035" spans="2:13">
      <c r="B6035">
        <f>IF(ISBLANK(Table1[[#This Row],[Date]]), ,MONTH(Table1[[#This Row],[Date]]))</f>
        <v>0</v>
      </c>
      <c r="K6035" s="19">
        <f>Table1[[#This Row],[Final Meter Reading (km) ]]-Table1[[#This Row],[Initial Meter Reading (km) ]]</f>
        <v>0</v>
      </c>
      <c r="M6035" s="174">
        <f>IF(ISBLANK(Table1[[#This Row],[Fuel Used (in liters)]]),,Table1[[#This Row],[Distance Travelled (km)]]/Table1[[#This Row],[Fuel Used (in liters)]])</f>
        <v>0</v>
      </c>
    </row>
    <row r="6036" spans="2:13">
      <c r="B6036">
        <f>IF(ISBLANK(Table1[[#This Row],[Date]]), ,MONTH(Table1[[#This Row],[Date]]))</f>
        <v>0</v>
      </c>
      <c r="K6036" s="19">
        <f>Table1[[#This Row],[Final Meter Reading (km) ]]-Table1[[#This Row],[Initial Meter Reading (km) ]]</f>
        <v>0</v>
      </c>
      <c r="M6036" s="174">
        <f>IF(ISBLANK(Table1[[#This Row],[Fuel Used (in liters)]]),,Table1[[#This Row],[Distance Travelled (km)]]/Table1[[#This Row],[Fuel Used (in liters)]])</f>
        <v>0</v>
      </c>
    </row>
    <row r="6037" spans="2:13">
      <c r="B6037">
        <f>IF(ISBLANK(Table1[[#This Row],[Date]]), ,MONTH(Table1[[#This Row],[Date]]))</f>
        <v>0</v>
      </c>
      <c r="K6037" s="19">
        <f>Table1[[#This Row],[Final Meter Reading (km) ]]-Table1[[#This Row],[Initial Meter Reading (km) ]]</f>
        <v>0</v>
      </c>
      <c r="M6037" s="174">
        <f>IF(ISBLANK(Table1[[#This Row],[Fuel Used (in liters)]]),,Table1[[#This Row],[Distance Travelled (km)]]/Table1[[#This Row],[Fuel Used (in liters)]])</f>
        <v>0</v>
      </c>
    </row>
    <row r="6038" spans="2:13">
      <c r="B6038">
        <f>IF(ISBLANK(Table1[[#This Row],[Date]]), ,MONTH(Table1[[#This Row],[Date]]))</f>
        <v>0</v>
      </c>
      <c r="K6038" s="19">
        <f>Table1[[#This Row],[Final Meter Reading (km) ]]-Table1[[#This Row],[Initial Meter Reading (km) ]]</f>
        <v>0</v>
      </c>
      <c r="M6038" s="174">
        <f>IF(ISBLANK(Table1[[#This Row],[Fuel Used (in liters)]]),,Table1[[#This Row],[Distance Travelled (km)]]/Table1[[#This Row],[Fuel Used (in liters)]])</f>
        <v>0</v>
      </c>
    </row>
    <row r="6039" spans="2:13">
      <c r="B6039">
        <f>IF(ISBLANK(Table1[[#This Row],[Date]]), ,MONTH(Table1[[#This Row],[Date]]))</f>
        <v>0</v>
      </c>
      <c r="K6039" s="19">
        <f>Table1[[#This Row],[Final Meter Reading (km) ]]-Table1[[#This Row],[Initial Meter Reading (km) ]]</f>
        <v>0</v>
      </c>
      <c r="M6039" s="174">
        <f>IF(ISBLANK(Table1[[#This Row],[Fuel Used (in liters)]]),,Table1[[#This Row],[Distance Travelled (km)]]/Table1[[#This Row],[Fuel Used (in liters)]])</f>
        <v>0</v>
      </c>
    </row>
    <row r="6040" spans="2:13">
      <c r="B6040">
        <f>IF(ISBLANK(Table1[[#This Row],[Date]]), ,MONTH(Table1[[#This Row],[Date]]))</f>
        <v>0</v>
      </c>
      <c r="K6040" s="19">
        <f>Table1[[#This Row],[Final Meter Reading (km) ]]-Table1[[#This Row],[Initial Meter Reading (km) ]]</f>
        <v>0</v>
      </c>
      <c r="M6040" s="174">
        <f>IF(ISBLANK(Table1[[#This Row],[Fuel Used (in liters)]]),,Table1[[#This Row],[Distance Travelled (km)]]/Table1[[#This Row],[Fuel Used (in liters)]])</f>
        <v>0</v>
      </c>
    </row>
    <row r="6041" spans="2:13">
      <c r="B6041">
        <f>IF(ISBLANK(Table1[[#This Row],[Date]]), ,MONTH(Table1[[#This Row],[Date]]))</f>
        <v>0</v>
      </c>
      <c r="K6041" s="19">
        <f>Table1[[#This Row],[Final Meter Reading (km) ]]-Table1[[#This Row],[Initial Meter Reading (km) ]]</f>
        <v>0</v>
      </c>
      <c r="M6041" s="174">
        <f>IF(ISBLANK(Table1[[#This Row],[Fuel Used (in liters)]]),,Table1[[#This Row],[Distance Travelled (km)]]/Table1[[#This Row],[Fuel Used (in liters)]])</f>
        <v>0</v>
      </c>
    </row>
    <row r="6042" spans="2:13">
      <c r="B6042">
        <f>IF(ISBLANK(Table1[[#This Row],[Date]]), ,MONTH(Table1[[#This Row],[Date]]))</f>
        <v>0</v>
      </c>
      <c r="K6042" s="19">
        <f>Table1[[#This Row],[Final Meter Reading (km) ]]-Table1[[#This Row],[Initial Meter Reading (km) ]]</f>
        <v>0</v>
      </c>
      <c r="M6042" s="174">
        <f>IF(ISBLANK(Table1[[#This Row],[Fuel Used (in liters)]]),,Table1[[#This Row],[Distance Travelled (km)]]/Table1[[#This Row],[Fuel Used (in liters)]])</f>
        <v>0</v>
      </c>
    </row>
    <row r="6043" spans="2:13">
      <c r="B6043">
        <f>IF(ISBLANK(Table1[[#This Row],[Date]]), ,MONTH(Table1[[#This Row],[Date]]))</f>
        <v>0</v>
      </c>
      <c r="K6043" s="19">
        <f>Table1[[#This Row],[Final Meter Reading (km) ]]-Table1[[#This Row],[Initial Meter Reading (km) ]]</f>
        <v>0</v>
      </c>
      <c r="M6043" s="174">
        <f>IF(ISBLANK(Table1[[#This Row],[Fuel Used (in liters)]]),,Table1[[#This Row],[Distance Travelled (km)]]/Table1[[#This Row],[Fuel Used (in liters)]])</f>
        <v>0</v>
      </c>
    </row>
    <row r="6044" spans="2:13">
      <c r="B6044">
        <f>IF(ISBLANK(Table1[[#This Row],[Date]]), ,MONTH(Table1[[#This Row],[Date]]))</f>
        <v>0</v>
      </c>
      <c r="K6044" s="19">
        <f>Table1[[#This Row],[Final Meter Reading (km) ]]-Table1[[#This Row],[Initial Meter Reading (km) ]]</f>
        <v>0</v>
      </c>
      <c r="M6044" s="174">
        <f>IF(ISBLANK(Table1[[#This Row],[Fuel Used (in liters)]]),,Table1[[#This Row],[Distance Travelled (km)]]/Table1[[#This Row],[Fuel Used (in liters)]])</f>
        <v>0</v>
      </c>
    </row>
    <row r="6045" spans="2:13">
      <c r="B6045">
        <f>IF(ISBLANK(Table1[[#This Row],[Date]]), ,MONTH(Table1[[#This Row],[Date]]))</f>
        <v>0</v>
      </c>
      <c r="K6045" s="19">
        <f>Table1[[#This Row],[Final Meter Reading (km) ]]-Table1[[#This Row],[Initial Meter Reading (km) ]]</f>
        <v>0</v>
      </c>
      <c r="M6045" s="174">
        <f>IF(ISBLANK(Table1[[#This Row],[Fuel Used (in liters)]]),,Table1[[#This Row],[Distance Travelled (km)]]/Table1[[#This Row],[Fuel Used (in liters)]])</f>
        <v>0</v>
      </c>
    </row>
    <row r="6046" spans="2:13">
      <c r="B6046">
        <f>IF(ISBLANK(Table1[[#This Row],[Date]]), ,MONTH(Table1[[#This Row],[Date]]))</f>
        <v>0</v>
      </c>
      <c r="K6046" s="19">
        <f>Table1[[#This Row],[Final Meter Reading (km) ]]-Table1[[#This Row],[Initial Meter Reading (km) ]]</f>
        <v>0</v>
      </c>
      <c r="M6046" s="174">
        <f>IF(ISBLANK(Table1[[#This Row],[Fuel Used (in liters)]]),,Table1[[#This Row],[Distance Travelled (km)]]/Table1[[#This Row],[Fuel Used (in liters)]])</f>
        <v>0</v>
      </c>
    </row>
    <row r="6047" spans="2:13">
      <c r="B6047">
        <f>IF(ISBLANK(Table1[[#This Row],[Date]]), ,MONTH(Table1[[#This Row],[Date]]))</f>
        <v>0</v>
      </c>
      <c r="K6047" s="19">
        <f>Table1[[#This Row],[Final Meter Reading (km) ]]-Table1[[#This Row],[Initial Meter Reading (km) ]]</f>
        <v>0</v>
      </c>
      <c r="M6047" s="174">
        <f>IF(ISBLANK(Table1[[#This Row],[Fuel Used (in liters)]]),,Table1[[#This Row],[Distance Travelled (km)]]/Table1[[#This Row],[Fuel Used (in liters)]])</f>
        <v>0</v>
      </c>
    </row>
    <row r="6048" spans="2:13">
      <c r="B6048">
        <f>IF(ISBLANK(Table1[[#This Row],[Date]]), ,MONTH(Table1[[#This Row],[Date]]))</f>
        <v>0</v>
      </c>
      <c r="K6048" s="19">
        <f>Table1[[#This Row],[Final Meter Reading (km) ]]-Table1[[#This Row],[Initial Meter Reading (km) ]]</f>
        <v>0</v>
      </c>
      <c r="M6048" s="174">
        <f>IF(ISBLANK(Table1[[#This Row],[Fuel Used (in liters)]]),,Table1[[#This Row],[Distance Travelled (km)]]/Table1[[#This Row],[Fuel Used (in liters)]])</f>
        <v>0</v>
      </c>
    </row>
    <row r="6049" spans="2:13">
      <c r="B6049">
        <f>IF(ISBLANK(Table1[[#This Row],[Date]]), ,MONTH(Table1[[#This Row],[Date]]))</f>
        <v>0</v>
      </c>
      <c r="K6049" s="19">
        <f>Table1[[#This Row],[Final Meter Reading (km) ]]-Table1[[#This Row],[Initial Meter Reading (km) ]]</f>
        <v>0</v>
      </c>
      <c r="M6049" s="174">
        <f>IF(ISBLANK(Table1[[#This Row],[Fuel Used (in liters)]]),,Table1[[#This Row],[Distance Travelled (km)]]/Table1[[#This Row],[Fuel Used (in liters)]])</f>
        <v>0</v>
      </c>
    </row>
    <row r="6050" spans="2:13">
      <c r="B6050">
        <f>IF(ISBLANK(Table1[[#This Row],[Date]]), ,MONTH(Table1[[#This Row],[Date]]))</f>
        <v>0</v>
      </c>
      <c r="K6050" s="19">
        <f>Table1[[#This Row],[Final Meter Reading (km) ]]-Table1[[#This Row],[Initial Meter Reading (km) ]]</f>
        <v>0</v>
      </c>
      <c r="M6050" s="174">
        <f>IF(ISBLANK(Table1[[#This Row],[Fuel Used (in liters)]]),,Table1[[#This Row],[Distance Travelled (km)]]/Table1[[#This Row],[Fuel Used (in liters)]])</f>
        <v>0</v>
      </c>
    </row>
    <row r="6051" spans="2:13">
      <c r="B6051">
        <f>IF(ISBLANK(Table1[[#This Row],[Date]]), ,MONTH(Table1[[#This Row],[Date]]))</f>
        <v>0</v>
      </c>
      <c r="K6051" s="19">
        <f>Table1[[#This Row],[Final Meter Reading (km) ]]-Table1[[#This Row],[Initial Meter Reading (km) ]]</f>
        <v>0</v>
      </c>
      <c r="M6051" s="174">
        <f>IF(ISBLANK(Table1[[#This Row],[Fuel Used (in liters)]]),,Table1[[#This Row],[Distance Travelled (km)]]/Table1[[#This Row],[Fuel Used (in liters)]])</f>
        <v>0</v>
      </c>
    </row>
    <row r="6052" spans="2:13">
      <c r="B6052">
        <f>IF(ISBLANK(Table1[[#This Row],[Date]]), ,MONTH(Table1[[#This Row],[Date]]))</f>
        <v>0</v>
      </c>
      <c r="K6052" s="19">
        <f>Table1[[#This Row],[Final Meter Reading (km) ]]-Table1[[#This Row],[Initial Meter Reading (km) ]]</f>
        <v>0</v>
      </c>
      <c r="M6052" s="174">
        <f>IF(ISBLANK(Table1[[#This Row],[Fuel Used (in liters)]]),,Table1[[#This Row],[Distance Travelled (km)]]/Table1[[#This Row],[Fuel Used (in liters)]])</f>
        <v>0</v>
      </c>
    </row>
    <row r="6053" spans="2:13">
      <c r="B6053">
        <f>IF(ISBLANK(Table1[[#This Row],[Date]]), ,MONTH(Table1[[#This Row],[Date]]))</f>
        <v>0</v>
      </c>
      <c r="K6053" s="19">
        <f>Table1[[#This Row],[Final Meter Reading (km) ]]-Table1[[#This Row],[Initial Meter Reading (km) ]]</f>
        <v>0</v>
      </c>
      <c r="M6053" s="174">
        <f>IF(ISBLANK(Table1[[#This Row],[Fuel Used (in liters)]]),,Table1[[#This Row],[Distance Travelled (km)]]/Table1[[#This Row],[Fuel Used (in liters)]])</f>
        <v>0</v>
      </c>
    </row>
    <row r="6054" spans="2:13">
      <c r="B6054">
        <f>IF(ISBLANK(Table1[[#This Row],[Date]]), ,MONTH(Table1[[#This Row],[Date]]))</f>
        <v>0</v>
      </c>
      <c r="K6054" s="19">
        <f>Table1[[#This Row],[Final Meter Reading (km) ]]-Table1[[#This Row],[Initial Meter Reading (km) ]]</f>
        <v>0</v>
      </c>
      <c r="M6054" s="174">
        <f>IF(ISBLANK(Table1[[#This Row],[Fuel Used (in liters)]]),,Table1[[#This Row],[Distance Travelled (km)]]/Table1[[#This Row],[Fuel Used (in liters)]])</f>
        <v>0</v>
      </c>
    </row>
    <row r="6055" spans="2:13">
      <c r="B6055">
        <f>IF(ISBLANK(Table1[[#This Row],[Date]]), ,MONTH(Table1[[#This Row],[Date]]))</f>
        <v>0</v>
      </c>
      <c r="K6055" s="19">
        <f>Table1[[#This Row],[Final Meter Reading (km) ]]-Table1[[#This Row],[Initial Meter Reading (km) ]]</f>
        <v>0</v>
      </c>
      <c r="M6055" s="174">
        <f>IF(ISBLANK(Table1[[#This Row],[Fuel Used (in liters)]]),,Table1[[#This Row],[Distance Travelled (km)]]/Table1[[#This Row],[Fuel Used (in liters)]])</f>
        <v>0</v>
      </c>
    </row>
    <row r="6056" spans="2:13">
      <c r="B6056">
        <f>IF(ISBLANK(Table1[[#This Row],[Date]]), ,MONTH(Table1[[#This Row],[Date]]))</f>
        <v>0</v>
      </c>
      <c r="K6056" s="19">
        <f>Table1[[#This Row],[Final Meter Reading (km) ]]-Table1[[#This Row],[Initial Meter Reading (km) ]]</f>
        <v>0</v>
      </c>
      <c r="M6056" s="174">
        <f>IF(ISBLANK(Table1[[#This Row],[Fuel Used (in liters)]]),,Table1[[#This Row],[Distance Travelled (km)]]/Table1[[#This Row],[Fuel Used (in liters)]])</f>
        <v>0</v>
      </c>
    </row>
    <row r="6057" spans="2:13">
      <c r="B6057">
        <f>IF(ISBLANK(Table1[[#This Row],[Date]]), ,MONTH(Table1[[#This Row],[Date]]))</f>
        <v>0</v>
      </c>
      <c r="K6057" s="19">
        <f>Table1[[#This Row],[Final Meter Reading (km) ]]-Table1[[#This Row],[Initial Meter Reading (km) ]]</f>
        <v>0</v>
      </c>
      <c r="M6057" s="174">
        <f>IF(ISBLANK(Table1[[#This Row],[Fuel Used (in liters)]]),,Table1[[#This Row],[Distance Travelled (km)]]/Table1[[#This Row],[Fuel Used (in liters)]])</f>
        <v>0</v>
      </c>
    </row>
    <row r="6058" spans="2:13">
      <c r="B6058">
        <f>IF(ISBLANK(Table1[[#This Row],[Date]]), ,MONTH(Table1[[#This Row],[Date]]))</f>
        <v>0</v>
      </c>
      <c r="K6058" s="19">
        <f>Table1[[#This Row],[Final Meter Reading (km) ]]-Table1[[#This Row],[Initial Meter Reading (km) ]]</f>
        <v>0</v>
      </c>
      <c r="M6058" s="174">
        <f>IF(ISBLANK(Table1[[#This Row],[Fuel Used (in liters)]]),,Table1[[#This Row],[Distance Travelled (km)]]/Table1[[#This Row],[Fuel Used (in liters)]])</f>
        <v>0</v>
      </c>
    </row>
    <row r="6059" spans="2:13">
      <c r="B6059">
        <f>IF(ISBLANK(Table1[[#This Row],[Date]]), ,MONTH(Table1[[#This Row],[Date]]))</f>
        <v>0</v>
      </c>
      <c r="K6059" s="19">
        <f>Table1[[#This Row],[Final Meter Reading (km) ]]-Table1[[#This Row],[Initial Meter Reading (km) ]]</f>
        <v>0</v>
      </c>
      <c r="M6059" s="174">
        <f>IF(ISBLANK(Table1[[#This Row],[Fuel Used (in liters)]]),,Table1[[#This Row],[Distance Travelled (km)]]/Table1[[#This Row],[Fuel Used (in liters)]])</f>
        <v>0</v>
      </c>
    </row>
    <row r="6060" spans="2:13">
      <c r="B6060">
        <f>IF(ISBLANK(Table1[[#This Row],[Date]]), ,MONTH(Table1[[#This Row],[Date]]))</f>
        <v>0</v>
      </c>
      <c r="K6060" s="19">
        <f>Table1[[#This Row],[Final Meter Reading (km) ]]-Table1[[#This Row],[Initial Meter Reading (km) ]]</f>
        <v>0</v>
      </c>
      <c r="M6060" s="174">
        <f>IF(ISBLANK(Table1[[#This Row],[Fuel Used (in liters)]]),,Table1[[#This Row],[Distance Travelled (km)]]/Table1[[#This Row],[Fuel Used (in liters)]])</f>
        <v>0</v>
      </c>
    </row>
    <row r="6061" spans="2:13">
      <c r="B6061">
        <f>IF(ISBLANK(Table1[[#This Row],[Date]]), ,MONTH(Table1[[#This Row],[Date]]))</f>
        <v>0</v>
      </c>
      <c r="K6061" s="19">
        <f>Table1[[#This Row],[Final Meter Reading (km) ]]-Table1[[#This Row],[Initial Meter Reading (km) ]]</f>
        <v>0</v>
      </c>
      <c r="M6061" s="174">
        <f>IF(ISBLANK(Table1[[#This Row],[Fuel Used (in liters)]]),,Table1[[#This Row],[Distance Travelled (km)]]/Table1[[#This Row],[Fuel Used (in liters)]])</f>
        <v>0</v>
      </c>
    </row>
    <row r="6062" spans="2:13">
      <c r="B6062">
        <f>IF(ISBLANK(Table1[[#This Row],[Date]]), ,MONTH(Table1[[#This Row],[Date]]))</f>
        <v>0</v>
      </c>
      <c r="K6062" s="19">
        <f>Table1[[#This Row],[Final Meter Reading (km) ]]-Table1[[#This Row],[Initial Meter Reading (km) ]]</f>
        <v>0</v>
      </c>
      <c r="M6062" s="174">
        <f>IF(ISBLANK(Table1[[#This Row],[Fuel Used (in liters)]]),,Table1[[#This Row],[Distance Travelled (km)]]/Table1[[#This Row],[Fuel Used (in liters)]])</f>
        <v>0</v>
      </c>
    </row>
    <row r="6063" spans="2:13">
      <c r="B6063">
        <f>IF(ISBLANK(Table1[[#This Row],[Date]]), ,MONTH(Table1[[#This Row],[Date]]))</f>
        <v>0</v>
      </c>
      <c r="K6063" s="19">
        <f>Table1[[#This Row],[Final Meter Reading (km) ]]-Table1[[#This Row],[Initial Meter Reading (km) ]]</f>
        <v>0</v>
      </c>
      <c r="M6063" s="174">
        <f>IF(ISBLANK(Table1[[#This Row],[Fuel Used (in liters)]]),,Table1[[#This Row],[Distance Travelled (km)]]/Table1[[#This Row],[Fuel Used (in liters)]])</f>
        <v>0</v>
      </c>
    </row>
    <row r="6064" spans="2:13">
      <c r="B6064">
        <f>IF(ISBLANK(Table1[[#This Row],[Date]]), ,MONTH(Table1[[#This Row],[Date]]))</f>
        <v>0</v>
      </c>
      <c r="K6064" s="19">
        <f>Table1[[#This Row],[Final Meter Reading (km) ]]-Table1[[#This Row],[Initial Meter Reading (km) ]]</f>
        <v>0</v>
      </c>
      <c r="M6064" s="174">
        <f>IF(ISBLANK(Table1[[#This Row],[Fuel Used (in liters)]]),,Table1[[#This Row],[Distance Travelled (km)]]/Table1[[#This Row],[Fuel Used (in liters)]])</f>
        <v>0</v>
      </c>
    </row>
    <row r="6065" spans="2:13">
      <c r="B6065">
        <f>IF(ISBLANK(Table1[[#This Row],[Date]]), ,MONTH(Table1[[#This Row],[Date]]))</f>
        <v>0</v>
      </c>
      <c r="K6065" s="19">
        <f>Table1[[#This Row],[Final Meter Reading (km) ]]-Table1[[#This Row],[Initial Meter Reading (km) ]]</f>
        <v>0</v>
      </c>
      <c r="M6065" s="174">
        <f>IF(ISBLANK(Table1[[#This Row],[Fuel Used (in liters)]]),,Table1[[#This Row],[Distance Travelled (km)]]/Table1[[#This Row],[Fuel Used (in liters)]])</f>
        <v>0</v>
      </c>
    </row>
    <row r="6066" spans="2:13">
      <c r="B6066">
        <f>IF(ISBLANK(Table1[[#This Row],[Date]]), ,MONTH(Table1[[#This Row],[Date]]))</f>
        <v>0</v>
      </c>
      <c r="K6066" s="19">
        <f>Table1[[#This Row],[Final Meter Reading (km) ]]-Table1[[#This Row],[Initial Meter Reading (km) ]]</f>
        <v>0</v>
      </c>
      <c r="M6066" s="174">
        <f>IF(ISBLANK(Table1[[#This Row],[Fuel Used (in liters)]]),,Table1[[#This Row],[Distance Travelled (km)]]/Table1[[#This Row],[Fuel Used (in liters)]])</f>
        <v>0</v>
      </c>
    </row>
    <row r="6067" spans="2:13">
      <c r="B6067">
        <f>IF(ISBLANK(Table1[[#This Row],[Date]]), ,MONTH(Table1[[#This Row],[Date]]))</f>
        <v>0</v>
      </c>
      <c r="K6067" s="19">
        <f>Table1[[#This Row],[Final Meter Reading (km) ]]-Table1[[#This Row],[Initial Meter Reading (km) ]]</f>
        <v>0</v>
      </c>
      <c r="M6067" s="174">
        <f>IF(ISBLANK(Table1[[#This Row],[Fuel Used (in liters)]]),,Table1[[#This Row],[Distance Travelled (km)]]/Table1[[#This Row],[Fuel Used (in liters)]])</f>
        <v>0</v>
      </c>
    </row>
    <row r="6068" spans="2:13">
      <c r="B6068">
        <f>IF(ISBLANK(Table1[[#This Row],[Date]]), ,MONTH(Table1[[#This Row],[Date]]))</f>
        <v>0</v>
      </c>
      <c r="K6068" s="19">
        <f>Table1[[#This Row],[Final Meter Reading (km) ]]-Table1[[#This Row],[Initial Meter Reading (km) ]]</f>
        <v>0</v>
      </c>
      <c r="M6068" s="174">
        <f>IF(ISBLANK(Table1[[#This Row],[Fuel Used (in liters)]]),,Table1[[#This Row],[Distance Travelled (km)]]/Table1[[#This Row],[Fuel Used (in liters)]])</f>
        <v>0</v>
      </c>
    </row>
    <row r="6069" spans="2:13">
      <c r="B6069">
        <f>IF(ISBLANK(Table1[[#This Row],[Date]]), ,MONTH(Table1[[#This Row],[Date]]))</f>
        <v>0</v>
      </c>
      <c r="K6069" s="19">
        <f>Table1[[#This Row],[Final Meter Reading (km) ]]-Table1[[#This Row],[Initial Meter Reading (km) ]]</f>
        <v>0</v>
      </c>
      <c r="M6069" s="174">
        <f>IF(ISBLANK(Table1[[#This Row],[Fuel Used (in liters)]]),,Table1[[#This Row],[Distance Travelled (km)]]/Table1[[#This Row],[Fuel Used (in liters)]])</f>
        <v>0</v>
      </c>
    </row>
    <row r="6070" spans="2:13">
      <c r="B6070">
        <f>IF(ISBLANK(Table1[[#This Row],[Date]]), ,MONTH(Table1[[#This Row],[Date]]))</f>
        <v>0</v>
      </c>
      <c r="K6070" s="19">
        <f>Table1[[#This Row],[Final Meter Reading (km) ]]-Table1[[#This Row],[Initial Meter Reading (km) ]]</f>
        <v>0</v>
      </c>
      <c r="M6070" s="174">
        <f>IF(ISBLANK(Table1[[#This Row],[Fuel Used (in liters)]]),,Table1[[#This Row],[Distance Travelled (km)]]/Table1[[#This Row],[Fuel Used (in liters)]])</f>
        <v>0</v>
      </c>
    </row>
    <row r="6071" spans="2:13">
      <c r="B6071">
        <f>IF(ISBLANK(Table1[[#This Row],[Date]]), ,MONTH(Table1[[#This Row],[Date]]))</f>
        <v>0</v>
      </c>
      <c r="K6071" s="19">
        <f>Table1[[#This Row],[Final Meter Reading (km) ]]-Table1[[#This Row],[Initial Meter Reading (km) ]]</f>
        <v>0</v>
      </c>
      <c r="M6071" s="174">
        <f>IF(ISBLANK(Table1[[#This Row],[Fuel Used (in liters)]]),,Table1[[#This Row],[Distance Travelled (km)]]/Table1[[#This Row],[Fuel Used (in liters)]])</f>
        <v>0</v>
      </c>
    </row>
    <row r="6072" spans="2:13">
      <c r="B6072">
        <f>IF(ISBLANK(Table1[[#This Row],[Date]]), ,MONTH(Table1[[#This Row],[Date]]))</f>
        <v>0</v>
      </c>
      <c r="K6072" s="19">
        <f>Table1[[#This Row],[Final Meter Reading (km) ]]-Table1[[#This Row],[Initial Meter Reading (km) ]]</f>
        <v>0</v>
      </c>
      <c r="M6072" s="174">
        <f>IF(ISBLANK(Table1[[#This Row],[Fuel Used (in liters)]]),,Table1[[#This Row],[Distance Travelled (km)]]/Table1[[#This Row],[Fuel Used (in liters)]])</f>
        <v>0</v>
      </c>
    </row>
    <row r="6073" spans="2:13">
      <c r="B6073">
        <f>IF(ISBLANK(Table1[[#This Row],[Date]]), ,MONTH(Table1[[#This Row],[Date]]))</f>
        <v>0</v>
      </c>
      <c r="K6073" s="19">
        <f>Table1[[#This Row],[Final Meter Reading (km) ]]-Table1[[#This Row],[Initial Meter Reading (km) ]]</f>
        <v>0</v>
      </c>
      <c r="M6073" s="174">
        <f>IF(ISBLANK(Table1[[#This Row],[Fuel Used (in liters)]]),,Table1[[#This Row],[Distance Travelled (km)]]/Table1[[#This Row],[Fuel Used (in liters)]])</f>
        <v>0</v>
      </c>
    </row>
    <row r="6074" spans="2:13">
      <c r="B6074">
        <f>IF(ISBLANK(Table1[[#This Row],[Date]]), ,MONTH(Table1[[#This Row],[Date]]))</f>
        <v>0</v>
      </c>
      <c r="K6074" s="19">
        <f>Table1[[#This Row],[Final Meter Reading (km) ]]-Table1[[#This Row],[Initial Meter Reading (km) ]]</f>
        <v>0</v>
      </c>
      <c r="M6074" s="174">
        <f>IF(ISBLANK(Table1[[#This Row],[Fuel Used (in liters)]]),,Table1[[#This Row],[Distance Travelled (km)]]/Table1[[#This Row],[Fuel Used (in liters)]])</f>
        <v>0</v>
      </c>
    </row>
    <row r="6075" spans="2:13">
      <c r="B6075">
        <f>IF(ISBLANK(Table1[[#This Row],[Date]]), ,MONTH(Table1[[#This Row],[Date]]))</f>
        <v>0</v>
      </c>
      <c r="K6075" s="19">
        <f>Table1[[#This Row],[Final Meter Reading (km) ]]-Table1[[#This Row],[Initial Meter Reading (km) ]]</f>
        <v>0</v>
      </c>
      <c r="M6075" s="174">
        <f>IF(ISBLANK(Table1[[#This Row],[Fuel Used (in liters)]]),,Table1[[#This Row],[Distance Travelled (km)]]/Table1[[#This Row],[Fuel Used (in liters)]])</f>
        <v>0</v>
      </c>
    </row>
    <row r="6076" spans="2:13">
      <c r="B6076">
        <f>IF(ISBLANK(Table1[[#This Row],[Date]]), ,MONTH(Table1[[#This Row],[Date]]))</f>
        <v>0</v>
      </c>
      <c r="K6076" s="19">
        <f>Table1[[#This Row],[Final Meter Reading (km) ]]-Table1[[#This Row],[Initial Meter Reading (km) ]]</f>
        <v>0</v>
      </c>
      <c r="M6076" s="174">
        <f>IF(ISBLANK(Table1[[#This Row],[Fuel Used (in liters)]]),,Table1[[#This Row],[Distance Travelled (km)]]/Table1[[#This Row],[Fuel Used (in liters)]])</f>
        <v>0</v>
      </c>
    </row>
    <row r="6077" spans="2:13">
      <c r="B6077">
        <f>IF(ISBLANK(Table1[[#This Row],[Date]]), ,MONTH(Table1[[#This Row],[Date]]))</f>
        <v>0</v>
      </c>
      <c r="K6077" s="19">
        <f>Table1[[#This Row],[Final Meter Reading (km) ]]-Table1[[#This Row],[Initial Meter Reading (km) ]]</f>
        <v>0</v>
      </c>
      <c r="M6077" s="174">
        <f>IF(ISBLANK(Table1[[#This Row],[Fuel Used (in liters)]]),,Table1[[#This Row],[Distance Travelled (km)]]/Table1[[#This Row],[Fuel Used (in liters)]])</f>
        <v>0</v>
      </c>
    </row>
    <row r="6078" spans="2:13">
      <c r="B6078">
        <f>IF(ISBLANK(Table1[[#This Row],[Date]]), ,MONTH(Table1[[#This Row],[Date]]))</f>
        <v>0</v>
      </c>
      <c r="K6078" s="19">
        <f>Table1[[#This Row],[Final Meter Reading (km) ]]-Table1[[#This Row],[Initial Meter Reading (km) ]]</f>
        <v>0</v>
      </c>
      <c r="M6078" s="174">
        <f>IF(ISBLANK(Table1[[#This Row],[Fuel Used (in liters)]]),,Table1[[#This Row],[Distance Travelled (km)]]/Table1[[#This Row],[Fuel Used (in liters)]])</f>
        <v>0</v>
      </c>
    </row>
    <row r="6079" spans="2:13">
      <c r="B6079">
        <f>IF(ISBLANK(Table1[[#This Row],[Date]]), ,MONTH(Table1[[#This Row],[Date]]))</f>
        <v>0</v>
      </c>
      <c r="K6079" s="19">
        <f>Table1[[#This Row],[Final Meter Reading (km) ]]-Table1[[#This Row],[Initial Meter Reading (km) ]]</f>
        <v>0</v>
      </c>
      <c r="M6079" s="174">
        <f>IF(ISBLANK(Table1[[#This Row],[Fuel Used (in liters)]]),,Table1[[#This Row],[Distance Travelled (km)]]/Table1[[#This Row],[Fuel Used (in liters)]])</f>
        <v>0</v>
      </c>
    </row>
    <row r="6080" spans="2:13">
      <c r="B6080">
        <f>IF(ISBLANK(Table1[[#This Row],[Date]]), ,MONTH(Table1[[#This Row],[Date]]))</f>
        <v>0</v>
      </c>
      <c r="K6080" s="19">
        <f>Table1[[#This Row],[Final Meter Reading (km) ]]-Table1[[#This Row],[Initial Meter Reading (km) ]]</f>
        <v>0</v>
      </c>
      <c r="M6080" s="174">
        <f>IF(ISBLANK(Table1[[#This Row],[Fuel Used (in liters)]]),,Table1[[#This Row],[Distance Travelled (km)]]/Table1[[#This Row],[Fuel Used (in liters)]])</f>
        <v>0</v>
      </c>
    </row>
    <row r="6081" spans="2:13">
      <c r="B6081">
        <f>IF(ISBLANK(Table1[[#This Row],[Date]]), ,MONTH(Table1[[#This Row],[Date]]))</f>
        <v>0</v>
      </c>
      <c r="K6081" s="19">
        <f>Table1[[#This Row],[Final Meter Reading (km) ]]-Table1[[#This Row],[Initial Meter Reading (km) ]]</f>
        <v>0</v>
      </c>
      <c r="M6081" s="174">
        <f>IF(ISBLANK(Table1[[#This Row],[Fuel Used (in liters)]]),,Table1[[#This Row],[Distance Travelled (km)]]/Table1[[#This Row],[Fuel Used (in liters)]])</f>
        <v>0</v>
      </c>
    </row>
    <row r="6082" spans="2:13">
      <c r="B6082">
        <f>IF(ISBLANK(Table1[[#This Row],[Date]]), ,MONTH(Table1[[#This Row],[Date]]))</f>
        <v>0</v>
      </c>
      <c r="K6082" s="19">
        <f>Table1[[#This Row],[Final Meter Reading (km) ]]-Table1[[#This Row],[Initial Meter Reading (km) ]]</f>
        <v>0</v>
      </c>
      <c r="M6082" s="174">
        <f>IF(ISBLANK(Table1[[#This Row],[Fuel Used (in liters)]]),,Table1[[#This Row],[Distance Travelled (km)]]/Table1[[#This Row],[Fuel Used (in liters)]])</f>
        <v>0</v>
      </c>
    </row>
    <row r="6083" spans="2:13">
      <c r="B6083">
        <f>IF(ISBLANK(Table1[[#This Row],[Date]]), ,MONTH(Table1[[#This Row],[Date]]))</f>
        <v>0</v>
      </c>
      <c r="K6083" s="19">
        <f>Table1[[#This Row],[Final Meter Reading (km) ]]-Table1[[#This Row],[Initial Meter Reading (km) ]]</f>
        <v>0</v>
      </c>
      <c r="M6083" s="174">
        <f>IF(ISBLANK(Table1[[#This Row],[Fuel Used (in liters)]]),,Table1[[#This Row],[Distance Travelled (km)]]/Table1[[#This Row],[Fuel Used (in liters)]])</f>
        <v>0</v>
      </c>
    </row>
    <row r="6084" spans="2:13">
      <c r="B6084">
        <f>IF(ISBLANK(Table1[[#This Row],[Date]]), ,MONTH(Table1[[#This Row],[Date]]))</f>
        <v>0</v>
      </c>
      <c r="K6084" s="19">
        <f>Table1[[#This Row],[Final Meter Reading (km) ]]-Table1[[#This Row],[Initial Meter Reading (km) ]]</f>
        <v>0</v>
      </c>
      <c r="M6084" s="174">
        <f>IF(ISBLANK(Table1[[#This Row],[Fuel Used (in liters)]]),,Table1[[#This Row],[Distance Travelled (km)]]/Table1[[#This Row],[Fuel Used (in liters)]])</f>
        <v>0</v>
      </c>
    </row>
    <row r="6085" spans="2:13">
      <c r="B6085">
        <f>IF(ISBLANK(Table1[[#This Row],[Date]]), ,MONTH(Table1[[#This Row],[Date]]))</f>
        <v>0</v>
      </c>
      <c r="K6085" s="19">
        <f>Table1[[#This Row],[Final Meter Reading (km) ]]-Table1[[#This Row],[Initial Meter Reading (km) ]]</f>
        <v>0</v>
      </c>
      <c r="M6085" s="174">
        <f>IF(ISBLANK(Table1[[#This Row],[Fuel Used (in liters)]]),,Table1[[#This Row],[Distance Travelled (km)]]/Table1[[#This Row],[Fuel Used (in liters)]])</f>
        <v>0</v>
      </c>
    </row>
    <row r="6086" spans="2:13">
      <c r="B6086">
        <f>IF(ISBLANK(Table1[[#This Row],[Date]]), ,MONTH(Table1[[#This Row],[Date]]))</f>
        <v>0</v>
      </c>
      <c r="K6086" s="19">
        <f>Table1[[#This Row],[Final Meter Reading (km) ]]-Table1[[#This Row],[Initial Meter Reading (km) ]]</f>
        <v>0</v>
      </c>
      <c r="M6086" s="174">
        <f>IF(ISBLANK(Table1[[#This Row],[Fuel Used (in liters)]]),,Table1[[#This Row],[Distance Travelled (km)]]/Table1[[#This Row],[Fuel Used (in liters)]])</f>
        <v>0</v>
      </c>
    </row>
    <row r="6087" spans="2:13">
      <c r="B6087">
        <f>IF(ISBLANK(Table1[[#This Row],[Date]]), ,MONTH(Table1[[#This Row],[Date]]))</f>
        <v>0</v>
      </c>
      <c r="K6087" s="19">
        <f>Table1[[#This Row],[Final Meter Reading (km) ]]-Table1[[#This Row],[Initial Meter Reading (km) ]]</f>
        <v>0</v>
      </c>
      <c r="M6087" s="174">
        <f>IF(ISBLANK(Table1[[#This Row],[Fuel Used (in liters)]]),,Table1[[#This Row],[Distance Travelled (km)]]/Table1[[#This Row],[Fuel Used (in liters)]])</f>
        <v>0</v>
      </c>
    </row>
    <row r="6088" spans="2:13">
      <c r="B6088">
        <f>IF(ISBLANK(Table1[[#This Row],[Date]]), ,MONTH(Table1[[#This Row],[Date]]))</f>
        <v>0</v>
      </c>
      <c r="K6088" s="19">
        <f>Table1[[#This Row],[Final Meter Reading (km) ]]-Table1[[#This Row],[Initial Meter Reading (km) ]]</f>
        <v>0</v>
      </c>
      <c r="M6088" s="174">
        <f>IF(ISBLANK(Table1[[#This Row],[Fuel Used (in liters)]]),,Table1[[#This Row],[Distance Travelled (km)]]/Table1[[#This Row],[Fuel Used (in liters)]])</f>
        <v>0</v>
      </c>
    </row>
    <row r="6089" spans="2:13">
      <c r="B6089">
        <f>IF(ISBLANK(Table1[[#This Row],[Date]]), ,MONTH(Table1[[#This Row],[Date]]))</f>
        <v>0</v>
      </c>
      <c r="K6089" s="19">
        <f>Table1[[#This Row],[Final Meter Reading (km) ]]-Table1[[#This Row],[Initial Meter Reading (km) ]]</f>
        <v>0</v>
      </c>
      <c r="M6089" s="174">
        <f>IF(ISBLANK(Table1[[#This Row],[Fuel Used (in liters)]]),,Table1[[#This Row],[Distance Travelled (km)]]/Table1[[#This Row],[Fuel Used (in liters)]])</f>
        <v>0</v>
      </c>
    </row>
    <row r="6090" spans="2:13">
      <c r="B6090">
        <f>IF(ISBLANK(Table1[[#This Row],[Date]]), ,MONTH(Table1[[#This Row],[Date]]))</f>
        <v>0</v>
      </c>
      <c r="K6090" s="19">
        <f>Table1[[#This Row],[Final Meter Reading (km) ]]-Table1[[#This Row],[Initial Meter Reading (km) ]]</f>
        <v>0</v>
      </c>
      <c r="M6090" s="174">
        <f>IF(ISBLANK(Table1[[#This Row],[Fuel Used (in liters)]]),,Table1[[#This Row],[Distance Travelled (km)]]/Table1[[#This Row],[Fuel Used (in liters)]])</f>
        <v>0</v>
      </c>
    </row>
    <row r="6091" spans="2:13">
      <c r="B6091">
        <f>IF(ISBLANK(Table1[[#This Row],[Date]]), ,MONTH(Table1[[#This Row],[Date]]))</f>
        <v>0</v>
      </c>
      <c r="K6091" s="19">
        <f>Table1[[#This Row],[Final Meter Reading (km) ]]-Table1[[#This Row],[Initial Meter Reading (km) ]]</f>
        <v>0</v>
      </c>
      <c r="M6091" s="174">
        <f>IF(ISBLANK(Table1[[#This Row],[Fuel Used (in liters)]]),,Table1[[#This Row],[Distance Travelled (km)]]/Table1[[#This Row],[Fuel Used (in liters)]])</f>
        <v>0</v>
      </c>
    </row>
    <row r="6092" spans="2:13">
      <c r="B6092">
        <f>IF(ISBLANK(Table1[[#This Row],[Date]]), ,MONTH(Table1[[#This Row],[Date]]))</f>
        <v>0</v>
      </c>
      <c r="K6092" s="19">
        <f>Table1[[#This Row],[Final Meter Reading (km) ]]-Table1[[#This Row],[Initial Meter Reading (km) ]]</f>
        <v>0</v>
      </c>
      <c r="M6092" s="174">
        <f>IF(ISBLANK(Table1[[#This Row],[Fuel Used (in liters)]]),,Table1[[#This Row],[Distance Travelled (km)]]/Table1[[#This Row],[Fuel Used (in liters)]])</f>
        <v>0</v>
      </c>
    </row>
    <row r="6093" spans="2:13">
      <c r="B6093">
        <f>IF(ISBLANK(Table1[[#This Row],[Date]]), ,MONTH(Table1[[#This Row],[Date]]))</f>
        <v>0</v>
      </c>
      <c r="K6093" s="19">
        <f>Table1[[#This Row],[Final Meter Reading (km) ]]-Table1[[#This Row],[Initial Meter Reading (km) ]]</f>
        <v>0</v>
      </c>
      <c r="M6093" s="174">
        <f>IF(ISBLANK(Table1[[#This Row],[Fuel Used (in liters)]]),,Table1[[#This Row],[Distance Travelled (km)]]/Table1[[#This Row],[Fuel Used (in liters)]])</f>
        <v>0</v>
      </c>
    </row>
    <row r="6094" spans="2:13">
      <c r="B6094">
        <f>IF(ISBLANK(Table1[[#This Row],[Date]]), ,MONTH(Table1[[#This Row],[Date]]))</f>
        <v>0</v>
      </c>
      <c r="K6094" s="19">
        <f>Table1[[#This Row],[Final Meter Reading (km) ]]-Table1[[#This Row],[Initial Meter Reading (km) ]]</f>
        <v>0</v>
      </c>
      <c r="M6094" s="174">
        <f>IF(ISBLANK(Table1[[#This Row],[Fuel Used (in liters)]]),,Table1[[#This Row],[Distance Travelled (km)]]/Table1[[#This Row],[Fuel Used (in liters)]])</f>
        <v>0</v>
      </c>
    </row>
    <row r="6095" spans="2:13">
      <c r="B6095">
        <f>IF(ISBLANK(Table1[[#This Row],[Date]]), ,MONTH(Table1[[#This Row],[Date]]))</f>
        <v>0</v>
      </c>
      <c r="K6095" s="19">
        <f>Table1[[#This Row],[Final Meter Reading (km) ]]-Table1[[#This Row],[Initial Meter Reading (km) ]]</f>
        <v>0</v>
      </c>
      <c r="M6095" s="174">
        <f>IF(ISBLANK(Table1[[#This Row],[Fuel Used (in liters)]]),,Table1[[#This Row],[Distance Travelled (km)]]/Table1[[#This Row],[Fuel Used (in liters)]])</f>
        <v>0</v>
      </c>
    </row>
    <row r="6096" spans="2:13">
      <c r="B6096">
        <f>IF(ISBLANK(Table1[[#This Row],[Date]]), ,MONTH(Table1[[#This Row],[Date]]))</f>
        <v>0</v>
      </c>
      <c r="K6096" s="19">
        <f>Table1[[#This Row],[Final Meter Reading (km) ]]-Table1[[#This Row],[Initial Meter Reading (km) ]]</f>
        <v>0</v>
      </c>
      <c r="M6096" s="174">
        <f>IF(ISBLANK(Table1[[#This Row],[Fuel Used (in liters)]]),,Table1[[#This Row],[Distance Travelled (km)]]/Table1[[#This Row],[Fuel Used (in liters)]])</f>
        <v>0</v>
      </c>
    </row>
    <row r="6097" spans="2:13">
      <c r="B6097">
        <f>IF(ISBLANK(Table1[[#This Row],[Date]]), ,MONTH(Table1[[#This Row],[Date]]))</f>
        <v>0</v>
      </c>
      <c r="K6097" s="19">
        <f>Table1[[#This Row],[Final Meter Reading (km) ]]-Table1[[#This Row],[Initial Meter Reading (km) ]]</f>
        <v>0</v>
      </c>
      <c r="M6097" s="174">
        <f>IF(ISBLANK(Table1[[#This Row],[Fuel Used (in liters)]]),,Table1[[#This Row],[Distance Travelled (km)]]/Table1[[#This Row],[Fuel Used (in liters)]])</f>
        <v>0</v>
      </c>
    </row>
    <row r="6098" spans="2:13">
      <c r="B6098">
        <f>IF(ISBLANK(Table1[[#This Row],[Date]]), ,MONTH(Table1[[#This Row],[Date]]))</f>
        <v>0</v>
      </c>
      <c r="K6098" s="19">
        <f>Table1[[#This Row],[Final Meter Reading (km) ]]-Table1[[#This Row],[Initial Meter Reading (km) ]]</f>
        <v>0</v>
      </c>
      <c r="M6098" s="174">
        <f>IF(ISBLANK(Table1[[#This Row],[Fuel Used (in liters)]]),,Table1[[#This Row],[Distance Travelled (km)]]/Table1[[#This Row],[Fuel Used (in liters)]])</f>
        <v>0</v>
      </c>
    </row>
    <row r="6099" spans="2:13">
      <c r="B6099">
        <f>IF(ISBLANK(Table1[[#This Row],[Date]]), ,MONTH(Table1[[#This Row],[Date]]))</f>
        <v>0</v>
      </c>
      <c r="K6099" s="19">
        <f>Table1[[#This Row],[Final Meter Reading (km) ]]-Table1[[#This Row],[Initial Meter Reading (km) ]]</f>
        <v>0</v>
      </c>
      <c r="M6099" s="174">
        <f>IF(ISBLANK(Table1[[#This Row],[Fuel Used (in liters)]]),,Table1[[#This Row],[Distance Travelled (km)]]/Table1[[#This Row],[Fuel Used (in liters)]])</f>
        <v>0</v>
      </c>
    </row>
    <row r="6100" spans="2:13">
      <c r="B6100">
        <f>IF(ISBLANK(Table1[[#This Row],[Date]]), ,MONTH(Table1[[#This Row],[Date]]))</f>
        <v>0</v>
      </c>
      <c r="K6100" s="19">
        <f>Table1[[#This Row],[Final Meter Reading (km) ]]-Table1[[#This Row],[Initial Meter Reading (km) ]]</f>
        <v>0</v>
      </c>
      <c r="M6100" s="174">
        <f>IF(ISBLANK(Table1[[#This Row],[Fuel Used (in liters)]]),,Table1[[#This Row],[Distance Travelled (km)]]/Table1[[#This Row],[Fuel Used (in liters)]])</f>
        <v>0</v>
      </c>
    </row>
    <row r="6101" spans="2:13">
      <c r="B6101">
        <f>IF(ISBLANK(Table1[[#This Row],[Date]]), ,MONTH(Table1[[#This Row],[Date]]))</f>
        <v>0</v>
      </c>
      <c r="K6101" s="19">
        <f>Table1[[#This Row],[Final Meter Reading (km) ]]-Table1[[#This Row],[Initial Meter Reading (km) ]]</f>
        <v>0</v>
      </c>
      <c r="M6101" s="174">
        <f>IF(ISBLANK(Table1[[#This Row],[Fuel Used (in liters)]]),,Table1[[#This Row],[Distance Travelled (km)]]/Table1[[#This Row],[Fuel Used (in liters)]])</f>
        <v>0</v>
      </c>
    </row>
    <row r="6102" spans="2:13">
      <c r="B6102">
        <f>IF(ISBLANK(Table1[[#This Row],[Date]]), ,MONTH(Table1[[#This Row],[Date]]))</f>
        <v>0</v>
      </c>
      <c r="K6102" s="19">
        <f>Table1[[#This Row],[Final Meter Reading (km) ]]-Table1[[#This Row],[Initial Meter Reading (km) ]]</f>
        <v>0</v>
      </c>
      <c r="M6102" s="174">
        <f>IF(ISBLANK(Table1[[#This Row],[Fuel Used (in liters)]]),,Table1[[#This Row],[Distance Travelled (km)]]/Table1[[#This Row],[Fuel Used (in liters)]])</f>
        <v>0</v>
      </c>
    </row>
    <row r="6103" spans="2:13">
      <c r="B6103">
        <f>IF(ISBLANK(Table1[[#This Row],[Date]]), ,MONTH(Table1[[#This Row],[Date]]))</f>
        <v>0</v>
      </c>
      <c r="K6103" s="19">
        <f>Table1[[#This Row],[Final Meter Reading (km) ]]-Table1[[#This Row],[Initial Meter Reading (km) ]]</f>
        <v>0</v>
      </c>
      <c r="M6103" s="174">
        <f>IF(ISBLANK(Table1[[#This Row],[Fuel Used (in liters)]]),,Table1[[#This Row],[Distance Travelled (km)]]/Table1[[#This Row],[Fuel Used (in liters)]])</f>
        <v>0</v>
      </c>
    </row>
    <row r="6104" spans="2:13">
      <c r="B6104">
        <f>IF(ISBLANK(Table1[[#This Row],[Date]]), ,MONTH(Table1[[#This Row],[Date]]))</f>
        <v>0</v>
      </c>
      <c r="K6104" s="19">
        <f>Table1[[#This Row],[Final Meter Reading (km) ]]-Table1[[#This Row],[Initial Meter Reading (km) ]]</f>
        <v>0</v>
      </c>
      <c r="M6104" s="174">
        <f>IF(ISBLANK(Table1[[#This Row],[Fuel Used (in liters)]]),,Table1[[#This Row],[Distance Travelled (km)]]/Table1[[#This Row],[Fuel Used (in liters)]])</f>
        <v>0</v>
      </c>
    </row>
    <row r="6105" spans="2:13">
      <c r="B6105">
        <f>IF(ISBLANK(Table1[[#This Row],[Date]]), ,MONTH(Table1[[#This Row],[Date]]))</f>
        <v>0</v>
      </c>
      <c r="K6105" s="19">
        <f>Table1[[#This Row],[Final Meter Reading (km) ]]-Table1[[#This Row],[Initial Meter Reading (km) ]]</f>
        <v>0</v>
      </c>
      <c r="M6105" s="174">
        <f>IF(ISBLANK(Table1[[#This Row],[Fuel Used (in liters)]]),,Table1[[#This Row],[Distance Travelled (km)]]/Table1[[#This Row],[Fuel Used (in liters)]])</f>
        <v>0</v>
      </c>
    </row>
    <row r="6106" spans="2:13">
      <c r="B6106">
        <f>IF(ISBLANK(Table1[[#This Row],[Date]]), ,MONTH(Table1[[#This Row],[Date]]))</f>
        <v>0</v>
      </c>
      <c r="K6106" s="19">
        <f>Table1[[#This Row],[Final Meter Reading (km) ]]-Table1[[#This Row],[Initial Meter Reading (km) ]]</f>
        <v>0</v>
      </c>
      <c r="M6106" s="174">
        <f>IF(ISBLANK(Table1[[#This Row],[Fuel Used (in liters)]]),,Table1[[#This Row],[Distance Travelled (km)]]/Table1[[#This Row],[Fuel Used (in liters)]])</f>
        <v>0</v>
      </c>
    </row>
    <row r="6107" spans="2:13">
      <c r="B6107">
        <f>IF(ISBLANK(Table1[[#This Row],[Date]]), ,MONTH(Table1[[#This Row],[Date]]))</f>
        <v>0</v>
      </c>
      <c r="K6107" s="19">
        <f>Table1[[#This Row],[Final Meter Reading (km) ]]-Table1[[#This Row],[Initial Meter Reading (km) ]]</f>
        <v>0</v>
      </c>
      <c r="M6107" s="174">
        <f>IF(ISBLANK(Table1[[#This Row],[Fuel Used (in liters)]]),,Table1[[#This Row],[Distance Travelled (km)]]/Table1[[#This Row],[Fuel Used (in liters)]])</f>
        <v>0</v>
      </c>
    </row>
    <row r="6108" spans="2:13">
      <c r="B6108">
        <f>IF(ISBLANK(Table1[[#This Row],[Date]]), ,MONTH(Table1[[#This Row],[Date]]))</f>
        <v>0</v>
      </c>
      <c r="K6108" s="19">
        <f>Table1[[#This Row],[Final Meter Reading (km) ]]-Table1[[#This Row],[Initial Meter Reading (km) ]]</f>
        <v>0</v>
      </c>
      <c r="M6108" s="174">
        <f>IF(ISBLANK(Table1[[#This Row],[Fuel Used (in liters)]]),,Table1[[#This Row],[Distance Travelled (km)]]/Table1[[#This Row],[Fuel Used (in liters)]])</f>
        <v>0</v>
      </c>
    </row>
    <row r="6109" spans="2:13">
      <c r="B6109">
        <f>IF(ISBLANK(Table1[[#This Row],[Date]]), ,MONTH(Table1[[#This Row],[Date]]))</f>
        <v>0</v>
      </c>
      <c r="K6109" s="19">
        <f>Table1[[#This Row],[Final Meter Reading (km) ]]-Table1[[#This Row],[Initial Meter Reading (km) ]]</f>
        <v>0</v>
      </c>
      <c r="M6109" s="174">
        <f>IF(ISBLANK(Table1[[#This Row],[Fuel Used (in liters)]]),,Table1[[#This Row],[Distance Travelled (km)]]/Table1[[#This Row],[Fuel Used (in liters)]])</f>
        <v>0</v>
      </c>
    </row>
    <row r="6110" spans="2:13">
      <c r="B6110">
        <f>IF(ISBLANK(Table1[[#This Row],[Date]]), ,MONTH(Table1[[#This Row],[Date]]))</f>
        <v>0</v>
      </c>
      <c r="K6110" s="19">
        <f>Table1[[#This Row],[Final Meter Reading (km) ]]-Table1[[#This Row],[Initial Meter Reading (km) ]]</f>
        <v>0</v>
      </c>
      <c r="M6110" s="174">
        <f>IF(ISBLANK(Table1[[#This Row],[Fuel Used (in liters)]]),,Table1[[#This Row],[Distance Travelled (km)]]/Table1[[#This Row],[Fuel Used (in liters)]])</f>
        <v>0</v>
      </c>
    </row>
    <row r="6111" spans="2:13">
      <c r="B6111">
        <f>IF(ISBLANK(Table1[[#This Row],[Date]]), ,MONTH(Table1[[#This Row],[Date]]))</f>
        <v>0</v>
      </c>
      <c r="K6111" s="19">
        <f>Table1[[#This Row],[Final Meter Reading (km) ]]-Table1[[#This Row],[Initial Meter Reading (km) ]]</f>
        <v>0</v>
      </c>
      <c r="M6111" s="174">
        <f>IF(ISBLANK(Table1[[#This Row],[Fuel Used (in liters)]]),,Table1[[#This Row],[Distance Travelled (km)]]/Table1[[#This Row],[Fuel Used (in liters)]])</f>
        <v>0</v>
      </c>
    </row>
    <row r="6112" spans="2:13">
      <c r="B6112">
        <f>IF(ISBLANK(Table1[[#This Row],[Date]]), ,MONTH(Table1[[#This Row],[Date]]))</f>
        <v>0</v>
      </c>
      <c r="K6112" s="19">
        <f>Table1[[#This Row],[Final Meter Reading (km) ]]-Table1[[#This Row],[Initial Meter Reading (km) ]]</f>
        <v>0</v>
      </c>
      <c r="M6112" s="174">
        <f>IF(ISBLANK(Table1[[#This Row],[Fuel Used (in liters)]]),,Table1[[#This Row],[Distance Travelled (km)]]/Table1[[#This Row],[Fuel Used (in liters)]])</f>
        <v>0</v>
      </c>
    </row>
    <row r="6113" spans="2:13">
      <c r="B6113">
        <f>IF(ISBLANK(Table1[[#This Row],[Date]]), ,MONTH(Table1[[#This Row],[Date]]))</f>
        <v>0</v>
      </c>
      <c r="K6113" s="19">
        <f>Table1[[#This Row],[Final Meter Reading (km) ]]-Table1[[#This Row],[Initial Meter Reading (km) ]]</f>
        <v>0</v>
      </c>
      <c r="M6113" s="174">
        <f>IF(ISBLANK(Table1[[#This Row],[Fuel Used (in liters)]]),,Table1[[#This Row],[Distance Travelled (km)]]/Table1[[#This Row],[Fuel Used (in liters)]])</f>
        <v>0</v>
      </c>
    </row>
    <row r="6114" spans="2:13">
      <c r="B6114">
        <f>IF(ISBLANK(Table1[[#This Row],[Date]]), ,MONTH(Table1[[#This Row],[Date]]))</f>
        <v>0</v>
      </c>
      <c r="K6114" s="19">
        <f>Table1[[#This Row],[Final Meter Reading (km) ]]-Table1[[#This Row],[Initial Meter Reading (km) ]]</f>
        <v>0</v>
      </c>
      <c r="M6114" s="174">
        <f>IF(ISBLANK(Table1[[#This Row],[Fuel Used (in liters)]]),,Table1[[#This Row],[Distance Travelled (km)]]/Table1[[#This Row],[Fuel Used (in liters)]])</f>
        <v>0</v>
      </c>
    </row>
    <row r="6115" spans="2:13">
      <c r="B6115">
        <f>IF(ISBLANK(Table1[[#This Row],[Date]]), ,MONTH(Table1[[#This Row],[Date]]))</f>
        <v>0</v>
      </c>
      <c r="K6115" s="19">
        <f>Table1[[#This Row],[Final Meter Reading (km) ]]-Table1[[#This Row],[Initial Meter Reading (km) ]]</f>
        <v>0</v>
      </c>
      <c r="M6115" s="174">
        <f>IF(ISBLANK(Table1[[#This Row],[Fuel Used (in liters)]]),,Table1[[#This Row],[Distance Travelled (km)]]/Table1[[#This Row],[Fuel Used (in liters)]])</f>
        <v>0</v>
      </c>
    </row>
    <row r="6116" spans="2:13">
      <c r="B6116">
        <f>IF(ISBLANK(Table1[[#This Row],[Date]]), ,MONTH(Table1[[#This Row],[Date]]))</f>
        <v>0</v>
      </c>
      <c r="K6116" s="19">
        <f>Table1[[#This Row],[Final Meter Reading (km) ]]-Table1[[#This Row],[Initial Meter Reading (km) ]]</f>
        <v>0</v>
      </c>
      <c r="M6116" s="174">
        <f>IF(ISBLANK(Table1[[#This Row],[Fuel Used (in liters)]]),,Table1[[#This Row],[Distance Travelled (km)]]/Table1[[#This Row],[Fuel Used (in liters)]])</f>
        <v>0</v>
      </c>
    </row>
    <row r="6117" spans="2:13">
      <c r="B6117">
        <f>IF(ISBLANK(Table1[[#This Row],[Date]]), ,MONTH(Table1[[#This Row],[Date]]))</f>
        <v>0</v>
      </c>
      <c r="K6117" s="19">
        <f>Table1[[#This Row],[Final Meter Reading (km) ]]-Table1[[#This Row],[Initial Meter Reading (km) ]]</f>
        <v>0</v>
      </c>
      <c r="M6117" s="174">
        <f>IF(ISBLANK(Table1[[#This Row],[Fuel Used (in liters)]]),,Table1[[#This Row],[Distance Travelled (km)]]/Table1[[#This Row],[Fuel Used (in liters)]])</f>
        <v>0</v>
      </c>
    </row>
    <row r="6118" spans="2:13">
      <c r="B6118">
        <f>IF(ISBLANK(Table1[[#This Row],[Date]]), ,MONTH(Table1[[#This Row],[Date]]))</f>
        <v>0</v>
      </c>
      <c r="K6118" s="19">
        <f>Table1[[#This Row],[Final Meter Reading (km) ]]-Table1[[#This Row],[Initial Meter Reading (km) ]]</f>
        <v>0</v>
      </c>
      <c r="M6118" s="174">
        <f>IF(ISBLANK(Table1[[#This Row],[Fuel Used (in liters)]]),,Table1[[#This Row],[Distance Travelled (km)]]/Table1[[#This Row],[Fuel Used (in liters)]])</f>
        <v>0</v>
      </c>
    </row>
    <row r="6119" spans="2:13">
      <c r="B6119">
        <f>IF(ISBLANK(Table1[[#This Row],[Date]]), ,MONTH(Table1[[#This Row],[Date]]))</f>
        <v>0</v>
      </c>
      <c r="K6119" s="19">
        <f>Table1[[#This Row],[Final Meter Reading (km) ]]-Table1[[#This Row],[Initial Meter Reading (km) ]]</f>
        <v>0</v>
      </c>
      <c r="M6119" s="174">
        <f>IF(ISBLANK(Table1[[#This Row],[Fuel Used (in liters)]]),,Table1[[#This Row],[Distance Travelled (km)]]/Table1[[#This Row],[Fuel Used (in liters)]])</f>
        <v>0</v>
      </c>
    </row>
    <row r="6120" spans="2:13">
      <c r="B6120">
        <f>IF(ISBLANK(Table1[[#This Row],[Date]]), ,MONTH(Table1[[#This Row],[Date]]))</f>
        <v>0</v>
      </c>
      <c r="K6120" s="19">
        <f>Table1[[#This Row],[Final Meter Reading (km) ]]-Table1[[#This Row],[Initial Meter Reading (km) ]]</f>
        <v>0</v>
      </c>
      <c r="M6120" s="174">
        <f>IF(ISBLANK(Table1[[#This Row],[Fuel Used (in liters)]]),,Table1[[#This Row],[Distance Travelled (km)]]/Table1[[#This Row],[Fuel Used (in liters)]])</f>
        <v>0</v>
      </c>
    </row>
    <row r="6121" spans="2:13">
      <c r="B6121">
        <f>IF(ISBLANK(Table1[[#This Row],[Date]]), ,MONTH(Table1[[#This Row],[Date]]))</f>
        <v>0</v>
      </c>
      <c r="K6121" s="19">
        <f>Table1[[#This Row],[Final Meter Reading (km) ]]-Table1[[#This Row],[Initial Meter Reading (km) ]]</f>
        <v>0</v>
      </c>
      <c r="M6121" s="174">
        <f>IF(ISBLANK(Table1[[#This Row],[Fuel Used (in liters)]]),,Table1[[#This Row],[Distance Travelled (km)]]/Table1[[#This Row],[Fuel Used (in liters)]])</f>
        <v>0</v>
      </c>
    </row>
    <row r="6122" spans="2:13">
      <c r="B6122">
        <f>IF(ISBLANK(Table1[[#This Row],[Date]]), ,MONTH(Table1[[#This Row],[Date]]))</f>
        <v>0</v>
      </c>
      <c r="K6122" s="19">
        <f>Table1[[#This Row],[Final Meter Reading (km) ]]-Table1[[#This Row],[Initial Meter Reading (km) ]]</f>
        <v>0</v>
      </c>
      <c r="M6122" s="174">
        <f>IF(ISBLANK(Table1[[#This Row],[Fuel Used (in liters)]]),,Table1[[#This Row],[Distance Travelled (km)]]/Table1[[#This Row],[Fuel Used (in liters)]])</f>
        <v>0</v>
      </c>
    </row>
    <row r="6123" spans="2:13">
      <c r="B6123">
        <f>IF(ISBLANK(Table1[[#This Row],[Date]]), ,MONTH(Table1[[#This Row],[Date]]))</f>
        <v>0</v>
      </c>
      <c r="K6123" s="19">
        <f>Table1[[#This Row],[Final Meter Reading (km) ]]-Table1[[#This Row],[Initial Meter Reading (km) ]]</f>
        <v>0</v>
      </c>
      <c r="M6123" s="174">
        <f>IF(ISBLANK(Table1[[#This Row],[Fuel Used (in liters)]]),,Table1[[#This Row],[Distance Travelled (km)]]/Table1[[#This Row],[Fuel Used (in liters)]])</f>
        <v>0</v>
      </c>
    </row>
    <row r="6124" spans="2:13">
      <c r="B6124">
        <f>IF(ISBLANK(Table1[[#This Row],[Date]]), ,MONTH(Table1[[#This Row],[Date]]))</f>
        <v>0</v>
      </c>
      <c r="K6124" s="19">
        <f>Table1[[#This Row],[Final Meter Reading (km) ]]-Table1[[#This Row],[Initial Meter Reading (km) ]]</f>
        <v>0</v>
      </c>
      <c r="M6124" s="174">
        <f>IF(ISBLANK(Table1[[#This Row],[Fuel Used (in liters)]]),,Table1[[#This Row],[Distance Travelled (km)]]/Table1[[#This Row],[Fuel Used (in liters)]])</f>
        <v>0</v>
      </c>
    </row>
    <row r="6125" spans="2:13">
      <c r="B6125">
        <f>IF(ISBLANK(Table1[[#This Row],[Date]]), ,MONTH(Table1[[#This Row],[Date]]))</f>
        <v>0</v>
      </c>
      <c r="K6125" s="19">
        <f>Table1[[#This Row],[Final Meter Reading (km) ]]-Table1[[#This Row],[Initial Meter Reading (km) ]]</f>
        <v>0</v>
      </c>
      <c r="M6125" s="174">
        <f>IF(ISBLANK(Table1[[#This Row],[Fuel Used (in liters)]]),,Table1[[#This Row],[Distance Travelled (km)]]/Table1[[#This Row],[Fuel Used (in liters)]])</f>
        <v>0</v>
      </c>
    </row>
    <row r="6126" spans="2:13">
      <c r="B6126">
        <f>IF(ISBLANK(Table1[[#This Row],[Date]]), ,MONTH(Table1[[#This Row],[Date]]))</f>
        <v>0</v>
      </c>
      <c r="K6126" s="19">
        <f>Table1[[#This Row],[Final Meter Reading (km) ]]-Table1[[#This Row],[Initial Meter Reading (km) ]]</f>
        <v>0</v>
      </c>
      <c r="M6126" s="174">
        <f>IF(ISBLANK(Table1[[#This Row],[Fuel Used (in liters)]]),,Table1[[#This Row],[Distance Travelled (km)]]/Table1[[#This Row],[Fuel Used (in liters)]])</f>
        <v>0</v>
      </c>
    </row>
    <row r="6127" spans="2:13">
      <c r="B6127">
        <f>IF(ISBLANK(Table1[[#This Row],[Date]]), ,MONTH(Table1[[#This Row],[Date]]))</f>
        <v>0</v>
      </c>
      <c r="K6127" s="19">
        <f>Table1[[#This Row],[Final Meter Reading (km) ]]-Table1[[#This Row],[Initial Meter Reading (km) ]]</f>
        <v>0</v>
      </c>
      <c r="M6127" s="174">
        <f>IF(ISBLANK(Table1[[#This Row],[Fuel Used (in liters)]]),,Table1[[#This Row],[Distance Travelled (km)]]/Table1[[#This Row],[Fuel Used (in liters)]])</f>
        <v>0</v>
      </c>
    </row>
    <row r="6128" spans="2:13">
      <c r="B6128">
        <f>IF(ISBLANK(Table1[[#This Row],[Date]]), ,MONTH(Table1[[#This Row],[Date]]))</f>
        <v>0</v>
      </c>
      <c r="K6128" s="19">
        <f>Table1[[#This Row],[Final Meter Reading (km) ]]-Table1[[#This Row],[Initial Meter Reading (km) ]]</f>
        <v>0</v>
      </c>
      <c r="M6128" s="174">
        <f>IF(ISBLANK(Table1[[#This Row],[Fuel Used (in liters)]]),,Table1[[#This Row],[Distance Travelled (km)]]/Table1[[#This Row],[Fuel Used (in liters)]])</f>
        <v>0</v>
      </c>
    </row>
    <row r="6129" spans="2:13">
      <c r="B6129">
        <f>IF(ISBLANK(Table1[[#This Row],[Date]]), ,MONTH(Table1[[#This Row],[Date]]))</f>
        <v>0</v>
      </c>
      <c r="K6129" s="19">
        <f>Table1[[#This Row],[Final Meter Reading (km) ]]-Table1[[#This Row],[Initial Meter Reading (km) ]]</f>
        <v>0</v>
      </c>
      <c r="M6129" s="174">
        <f>IF(ISBLANK(Table1[[#This Row],[Fuel Used (in liters)]]),,Table1[[#This Row],[Distance Travelled (km)]]/Table1[[#This Row],[Fuel Used (in liters)]])</f>
        <v>0</v>
      </c>
    </row>
    <row r="6130" spans="2:13">
      <c r="B6130">
        <f>IF(ISBLANK(Table1[[#This Row],[Date]]), ,MONTH(Table1[[#This Row],[Date]]))</f>
        <v>0</v>
      </c>
      <c r="K6130" s="19">
        <f>Table1[[#This Row],[Final Meter Reading (km) ]]-Table1[[#This Row],[Initial Meter Reading (km) ]]</f>
        <v>0</v>
      </c>
      <c r="M6130" s="174">
        <f>IF(ISBLANK(Table1[[#This Row],[Fuel Used (in liters)]]),,Table1[[#This Row],[Distance Travelled (km)]]/Table1[[#This Row],[Fuel Used (in liters)]])</f>
        <v>0</v>
      </c>
    </row>
    <row r="6131" spans="2:13">
      <c r="B6131">
        <f>IF(ISBLANK(Table1[[#This Row],[Date]]), ,MONTH(Table1[[#This Row],[Date]]))</f>
        <v>0</v>
      </c>
      <c r="K6131" s="19">
        <f>Table1[[#This Row],[Final Meter Reading (km) ]]-Table1[[#This Row],[Initial Meter Reading (km) ]]</f>
        <v>0</v>
      </c>
      <c r="M6131" s="174">
        <f>IF(ISBLANK(Table1[[#This Row],[Fuel Used (in liters)]]),,Table1[[#This Row],[Distance Travelled (km)]]/Table1[[#This Row],[Fuel Used (in liters)]])</f>
        <v>0</v>
      </c>
    </row>
    <row r="6132" spans="2:13">
      <c r="B6132">
        <f>IF(ISBLANK(Table1[[#This Row],[Date]]), ,MONTH(Table1[[#This Row],[Date]]))</f>
        <v>0</v>
      </c>
      <c r="K6132" s="19">
        <f>Table1[[#This Row],[Final Meter Reading (km) ]]-Table1[[#This Row],[Initial Meter Reading (km) ]]</f>
        <v>0</v>
      </c>
      <c r="M6132" s="174">
        <f>IF(ISBLANK(Table1[[#This Row],[Fuel Used (in liters)]]),,Table1[[#This Row],[Distance Travelled (km)]]/Table1[[#This Row],[Fuel Used (in liters)]])</f>
        <v>0</v>
      </c>
    </row>
    <row r="6133" spans="2:13">
      <c r="B6133">
        <f>IF(ISBLANK(Table1[[#This Row],[Date]]), ,MONTH(Table1[[#This Row],[Date]]))</f>
        <v>0</v>
      </c>
      <c r="K6133" s="19">
        <f>Table1[[#This Row],[Final Meter Reading (km) ]]-Table1[[#This Row],[Initial Meter Reading (km) ]]</f>
        <v>0</v>
      </c>
      <c r="M6133" s="174">
        <f>IF(ISBLANK(Table1[[#This Row],[Fuel Used (in liters)]]),,Table1[[#This Row],[Distance Travelled (km)]]/Table1[[#This Row],[Fuel Used (in liters)]])</f>
        <v>0</v>
      </c>
    </row>
    <row r="6134" spans="2:13">
      <c r="B6134">
        <f>IF(ISBLANK(Table1[[#This Row],[Date]]), ,MONTH(Table1[[#This Row],[Date]]))</f>
        <v>0</v>
      </c>
      <c r="K6134" s="19">
        <f>Table1[[#This Row],[Final Meter Reading (km) ]]-Table1[[#This Row],[Initial Meter Reading (km) ]]</f>
        <v>0</v>
      </c>
      <c r="M6134" s="174">
        <f>IF(ISBLANK(Table1[[#This Row],[Fuel Used (in liters)]]),,Table1[[#This Row],[Distance Travelled (km)]]/Table1[[#This Row],[Fuel Used (in liters)]])</f>
        <v>0</v>
      </c>
    </row>
    <row r="6135" spans="2:13">
      <c r="B6135">
        <f>IF(ISBLANK(Table1[[#This Row],[Date]]), ,MONTH(Table1[[#This Row],[Date]]))</f>
        <v>0</v>
      </c>
      <c r="K6135" s="19">
        <f>Table1[[#This Row],[Final Meter Reading (km) ]]-Table1[[#This Row],[Initial Meter Reading (km) ]]</f>
        <v>0</v>
      </c>
      <c r="M6135" s="174">
        <f>IF(ISBLANK(Table1[[#This Row],[Fuel Used (in liters)]]),,Table1[[#This Row],[Distance Travelled (km)]]/Table1[[#This Row],[Fuel Used (in liters)]])</f>
        <v>0</v>
      </c>
    </row>
    <row r="6136" spans="2:13">
      <c r="B6136">
        <f>IF(ISBLANK(Table1[[#This Row],[Date]]), ,MONTH(Table1[[#This Row],[Date]]))</f>
        <v>0</v>
      </c>
      <c r="K6136" s="19">
        <f>Table1[[#This Row],[Final Meter Reading (km) ]]-Table1[[#This Row],[Initial Meter Reading (km) ]]</f>
        <v>0</v>
      </c>
      <c r="M6136" s="174">
        <f>IF(ISBLANK(Table1[[#This Row],[Fuel Used (in liters)]]),,Table1[[#This Row],[Distance Travelled (km)]]/Table1[[#This Row],[Fuel Used (in liters)]])</f>
        <v>0</v>
      </c>
    </row>
    <row r="6137" spans="2:13">
      <c r="B6137">
        <f>IF(ISBLANK(Table1[[#This Row],[Date]]), ,MONTH(Table1[[#This Row],[Date]]))</f>
        <v>0</v>
      </c>
      <c r="K6137" s="19">
        <f>Table1[[#This Row],[Final Meter Reading (km) ]]-Table1[[#This Row],[Initial Meter Reading (km) ]]</f>
        <v>0</v>
      </c>
      <c r="M6137" s="174">
        <f>IF(ISBLANK(Table1[[#This Row],[Fuel Used (in liters)]]),,Table1[[#This Row],[Distance Travelled (km)]]/Table1[[#This Row],[Fuel Used (in liters)]])</f>
        <v>0</v>
      </c>
    </row>
    <row r="6138" spans="2:13">
      <c r="B6138">
        <f>IF(ISBLANK(Table1[[#This Row],[Date]]), ,MONTH(Table1[[#This Row],[Date]]))</f>
        <v>0</v>
      </c>
      <c r="K6138" s="19">
        <f>Table1[[#This Row],[Final Meter Reading (km) ]]-Table1[[#This Row],[Initial Meter Reading (km) ]]</f>
        <v>0</v>
      </c>
      <c r="M6138" s="174">
        <f>IF(ISBLANK(Table1[[#This Row],[Fuel Used (in liters)]]),,Table1[[#This Row],[Distance Travelled (km)]]/Table1[[#This Row],[Fuel Used (in liters)]])</f>
        <v>0</v>
      </c>
    </row>
    <row r="6139" spans="2:13">
      <c r="B6139">
        <f>IF(ISBLANK(Table1[[#This Row],[Date]]), ,MONTH(Table1[[#This Row],[Date]]))</f>
        <v>0</v>
      </c>
      <c r="K6139" s="19">
        <f>Table1[[#This Row],[Final Meter Reading (km) ]]-Table1[[#This Row],[Initial Meter Reading (km) ]]</f>
        <v>0</v>
      </c>
      <c r="M6139" s="174">
        <f>IF(ISBLANK(Table1[[#This Row],[Fuel Used (in liters)]]),,Table1[[#This Row],[Distance Travelled (km)]]/Table1[[#This Row],[Fuel Used (in liters)]])</f>
        <v>0</v>
      </c>
    </row>
    <row r="6140" spans="2:13">
      <c r="B6140">
        <f>IF(ISBLANK(Table1[[#This Row],[Date]]), ,MONTH(Table1[[#This Row],[Date]]))</f>
        <v>0</v>
      </c>
      <c r="K6140" s="19">
        <f>Table1[[#This Row],[Final Meter Reading (km) ]]-Table1[[#This Row],[Initial Meter Reading (km) ]]</f>
        <v>0</v>
      </c>
      <c r="M6140" s="174">
        <f>IF(ISBLANK(Table1[[#This Row],[Fuel Used (in liters)]]),,Table1[[#This Row],[Distance Travelled (km)]]/Table1[[#This Row],[Fuel Used (in liters)]])</f>
        <v>0</v>
      </c>
    </row>
    <row r="6141" spans="2:13">
      <c r="B6141">
        <f>IF(ISBLANK(Table1[[#This Row],[Date]]), ,MONTH(Table1[[#This Row],[Date]]))</f>
        <v>0</v>
      </c>
      <c r="K6141" s="19">
        <f>Table1[[#This Row],[Final Meter Reading (km) ]]-Table1[[#This Row],[Initial Meter Reading (km) ]]</f>
        <v>0</v>
      </c>
      <c r="M6141" s="174">
        <f>IF(ISBLANK(Table1[[#This Row],[Fuel Used (in liters)]]),,Table1[[#This Row],[Distance Travelled (km)]]/Table1[[#This Row],[Fuel Used (in liters)]])</f>
        <v>0</v>
      </c>
    </row>
    <row r="6142" spans="2:13">
      <c r="B6142">
        <f>IF(ISBLANK(Table1[[#This Row],[Date]]), ,MONTH(Table1[[#This Row],[Date]]))</f>
        <v>0</v>
      </c>
      <c r="K6142" s="19">
        <f>Table1[[#This Row],[Final Meter Reading (km) ]]-Table1[[#This Row],[Initial Meter Reading (km) ]]</f>
        <v>0</v>
      </c>
      <c r="M6142" s="174">
        <f>IF(ISBLANK(Table1[[#This Row],[Fuel Used (in liters)]]),,Table1[[#This Row],[Distance Travelled (km)]]/Table1[[#This Row],[Fuel Used (in liters)]])</f>
        <v>0</v>
      </c>
    </row>
    <row r="6143" spans="2:13">
      <c r="B6143">
        <f>IF(ISBLANK(Table1[[#This Row],[Date]]), ,MONTH(Table1[[#This Row],[Date]]))</f>
        <v>0</v>
      </c>
      <c r="K6143" s="19">
        <f>Table1[[#This Row],[Final Meter Reading (km) ]]-Table1[[#This Row],[Initial Meter Reading (km) ]]</f>
        <v>0</v>
      </c>
      <c r="M6143" s="174">
        <f>IF(ISBLANK(Table1[[#This Row],[Fuel Used (in liters)]]),,Table1[[#This Row],[Distance Travelled (km)]]/Table1[[#This Row],[Fuel Used (in liters)]])</f>
        <v>0</v>
      </c>
    </row>
    <row r="6144" spans="2:13">
      <c r="B6144">
        <f>IF(ISBLANK(Table1[[#This Row],[Date]]), ,MONTH(Table1[[#This Row],[Date]]))</f>
        <v>0</v>
      </c>
      <c r="K6144" s="19">
        <f>Table1[[#This Row],[Final Meter Reading (km) ]]-Table1[[#This Row],[Initial Meter Reading (km) ]]</f>
        <v>0</v>
      </c>
      <c r="M6144" s="174">
        <f>IF(ISBLANK(Table1[[#This Row],[Fuel Used (in liters)]]),,Table1[[#This Row],[Distance Travelled (km)]]/Table1[[#This Row],[Fuel Used (in liters)]])</f>
        <v>0</v>
      </c>
    </row>
    <row r="6145" spans="2:13">
      <c r="B6145">
        <f>IF(ISBLANK(Table1[[#This Row],[Date]]), ,MONTH(Table1[[#This Row],[Date]]))</f>
        <v>0</v>
      </c>
      <c r="K6145" s="19">
        <f>Table1[[#This Row],[Final Meter Reading (km) ]]-Table1[[#This Row],[Initial Meter Reading (km) ]]</f>
        <v>0</v>
      </c>
      <c r="M6145" s="174">
        <f>IF(ISBLANK(Table1[[#This Row],[Fuel Used (in liters)]]),,Table1[[#This Row],[Distance Travelled (km)]]/Table1[[#This Row],[Fuel Used (in liters)]])</f>
        <v>0</v>
      </c>
    </row>
    <row r="6146" spans="2:13">
      <c r="B6146">
        <f>IF(ISBLANK(Table1[[#This Row],[Date]]), ,MONTH(Table1[[#This Row],[Date]]))</f>
        <v>0</v>
      </c>
      <c r="K6146" s="19">
        <f>Table1[[#This Row],[Final Meter Reading (km) ]]-Table1[[#This Row],[Initial Meter Reading (km) ]]</f>
        <v>0</v>
      </c>
      <c r="M6146" s="174">
        <f>IF(ISBLANK(Table1[[#This Row],[Fuel Used (in liters)]]),,Table1[[#This Row],[Distance Travelled (km)]]/Table1[[#This Row],[Fuel Used (in liters)]])</f>
        <v>0</v>
      </c>
    </row>
    <row r="6147" spans="2:13">
      <c r="B6147">
        <f>IF(ISBLANK(Table1[[#This Row],[Date]]), ,MONTH(Table1[[#This Row],[Date]]))</f>
        <v>0</v>
      </c>
      <c r="K6147" s="19">
        <f>Table1[[#This Row],[Final Meter Reading (km) ]]-Table1[[#This Row],[Initial Meter Reading (km) ]]</f>
        <v>0</v>
      </c>
      <c r="M6147" s="174">
        <f>IF(ISBLANK(Table1[[#This Row],[Fuel Used (in liters)]]),,Table1[[#This Row],[Distance Travelled (km)]]/Table1[[#This Row],[Fuel Used (in liters)]])</f>
        <v>0</v>
      </c>
    </row>
    <row r="6148" spans="2:13">
      <c r="B6148">
        <f>IF(ISBLANK(Table1[[#This Row],[Date]]), ,MONTH(Table1[[#This Row],[Date]]))</f>
        <v>0</v>
      </c>
      <c r="K6148" s="19">
        <f>Table1[[#This Row],[Final Meter Reading (km) ]]-Table1[[#This Row],[Initial Meter Reading (km) ]]</f>
        <v>0</v>
      </c>
      <c r="M6148" s="174">
        <f>IF(ISBLANK(Table1[[#This Row],[Fuel Used (in liters)]]),,Table1[[#This Row],[Distance Travelled (km)]]/Table1[[#This Row],[Fuel Used (in liters)]])</f>
        <v>0</v>
      </c>
    </row>
    <row r="6149" spans="2:13">
      <c r="B6149">
        <f>IF(ISBLANK(Table1[[#This Row],[Date]]), ,MONTH(Table1[[#This Row],[Date]]))</f>
        <v>0</v>
      </c>
      <c r="K6149" s="19">
        <f>Table1[[#This Row],[Final Meter Reading (km) ]]-Table1[[#This Row],[Initial Meter Reading (km) ]]</f>
        <v>0</v>
      </c>
      <c r="M6149" s="174">
        <f>IF(ISBLANK(Table1[[#This Row],[Fuel Used (in liters)]]),,Table1[[#This Row],[Distance Travelled (km)]]/Table1[[#This Row],[Fuel Used (in liters)]])</f>
        <v>0</v>
      </c>
    </row>
    <row r="6150" spans="2:13">
      <c r="B6150">
        <f>IF(ISBLANK(Table1[[#This Row],[Date]]), ,MONTH(Table1[[#This Row],[Date]]))</f>
        <v>0</v>
      </c>
      <c r="K6150" s="19">
        <f>Table1[[#This Row],[Final Meter Reading (km) ]]-Table1[[#This Row],[Initial Meter Reading (km) ]]</f>
        <v>0</v>
      </c>
      <c r="M6150" s="174">
        <f>IF(ISBLANK(Table1[[#This Row],[Fuel Used (in liters)]]),,Table1[[#This Row],[Distance Travelled (km)]]/Table1[[#This Row],[Fuel Used (in liters)]])</f>
        <v>0</v>
      </c>
    </row>
    <row r="6151" spans="2:13">
      <c r="B6151">
        <f>IF(ISBLANK(Table1[[#This Row],[Date]]), ,MONTH(Table1[[#This Row],[Date]]))</f>
        <v>0</v>
      </c>
      <c r="K6151" s="19">
        <f>Table1[[#This Row],[Final Meter Reading (km) ]]-Table1[[#This Row],[Initial Meter Reading (km) ]]</f>
        <v>0</v>
      </c>
      <c r="M6151" s="174">
        <f>IF(ISBLANK(Table1[[#This Row],[Fuel Used (in liters)]]),,Table1[[#This Row],[Distance Travelled (km)]]/Table1[[#This Row],[Fuel Used (in liters)]])</f>
        <v>0</v>
      </c>
    </row>
    <row r="6152" spans="2:13">
      <c r="B6152">
        <f>IF(ISBLANK(Table1[[#This Row],[Date]]), ,MONTH(Table1[[#This Row],[Date]]))</f>
        <v>0</v>
      </c>
      <c r="K6152" s="19">
        <f>Table1[[#This Row],[Final Meter Reading (km) ]]-Table1[[#This Row],[Initial Meter Reading (km) ]]</f>
        <v>0</v>
      </c>
      <c r="M6152" s="174">
        <f>IF(ISBLANK(Table1[[#This Row],[Fuel Used (in liters)]]),,Table1[[#This Row],[Distance Travelled (km)]]/Table1[[#This Row],[Fuel Used (in liters)]])</f>
        <v>0</v>
      </c>
    </row>
    <row r="6153" spans="2:13">
      <c r="B6153">
        <f>IF(ISBLANK(Table1[[#This Row],[Date]]), ,MONTH(Table1[[#This Row],[Date]]))</f>
        <v>0</v>
      </c>
      <c r="K6153" s="19">
        <f>Table1[[#This Row],[Final Meter Reading (km) ]]-Table1[[#This Row],[Initial Meter Reading (km) ]]</f>
        <v>0</v>
      </c>
      <c r="M6153" s="174">
        <f>IF(ISBLANK(Table1[[#This Row],[Fuel Used (in liters)]]),,Table1[[#This Row],[Distance Travelled (km)]]/Table1[[#This Row],[Fuel Used (in liters)]])</f>
        <v>0</v>
      </c>
    </row>
    <row r="6154" spans="2:13">
      <c r="B6154">
        <f>IF(ISBLANK(Table1[[#This Row],[Date]]), ,MONTH(Table1[[#This Row],[Date]]))</f>
        <v>0</v>
      </c>
      <c r="K6154" s="19">
        <f>Table1[[#This Row],[Final Meter Reading (km) ]]-Table1[[#This Row],[Initial Meter Reading (km) ]]</f>
        <v>0</v>
      </c>
      <c r="M6154" s="174">
        <f>IF(ISBLANK(Table1[[#This Row],[Fuel Used (in liters)]]),,Table1[[#This Row],[Distance Travelled (km)]]/Table1[[#This Row],[Fuel Used (in liters)]])</f>
        <v>0</v>
      </c>
    </row>
    <row r="6155" spans="2:13">
      <c r="B6155">
        <f>IF(ISBLANK(Table1[[#This Row],[Date]]), ,MONTH(Table1[[#This Row],[Date]]))</f>
        <v>0</v>
      </c>
      <c r="K6155" s="19">
        <f>Table1[[#This Row],[Final Meter Reading (km) ]]-Table1[[#This Row],[Initial Meter Reading (km) ]]</f>
        <v>0</v>
      </c>
      <c r="M6155" s="174">
        <f>IF(ISBLANK(Table1[[#This Row],[Fuel Used (in liters)]]),,Table1[[#This Row],[Distance Travelled (km)]]/Table1[[#This Row],[Fuel Used (in liters)]])</f>
        <v>0</v>
      </c>
    </row>
    <row r="6156" spans="2:13">
      <c r="B6156">
        <f>IF(ISBLANK(Table1[[#This Row],[Date]]), ,MONTH(Table1[[#This Row],[Date]]))</f>
        <v>0</v>
      </c>
      <c r="K6156" s="19">
        <f>Table1[[#This Row],[Final Meter Reading (km) ]]-Table1[[#This Row],[Initial Meter Reading (km) ]]</f>
        <v>0</v>
      </c>
      <c r="M6156" s="174">
        <f>IF(ISBLANK(Table1[[#This Row],[Fuel Used (in liters)]]),,Table1[[#This Row],[Distance Travelled (km)]]/Table1[[#This Row],[Fuel Used (in liters)]])</f>
        <v>0</v>
      </c>
    </row>
    <row r="6157" spans="2:13">
      <c r="B6157">
        <f>IF(ISBLANK(Table1[[#This Row],[Date]]), ,MONTH(Table1[[#This Row],[Date]]))</f>
        <v>0</v>
      </c>
      <c r="K6157" s="19">
        <f>Table1[[#This Row],[Final Meter Reading (km) ]]-Table1[[#This Row],[Initial Meter Reading (km) ]]</f>
        <v>0</v>
      </c>
      <c r="M6157" s="174">
        <f>IF(ISBLANK(Table1[[#This Row],[Fuel Used (in liters)]]),,Table1[[#This Row],[Distance Travelled (km)]]/Table1[[#This Row],[Fuel Used (in liters)]])</f>
        <v>0</v>
      </c>
    </row>
    <row r="6158" spans="2:13">
      <c r="B6158">
        <f>IF(ISBLANK(Table1[[#This Row],[Date]]), ,MONTH(Table1[[#This Row],[Date]]))</f>
        <v>0</v>
      </c>
      <c r="K6158" s="19">
        <f>Table1[[#This Row],[Final Meter Reading (km) ]]-Table1[[#This Row],[Initial Meter Reading (km) ]]</f>
        <v>0</v>
      </c>
      <c r="M6158" s="174">
        <f>IF(ISBLANK(Table1[[#This Row],[Fuel Used (in liters)]]),,Table1[[#This Row],[Distance Travelled (km)]]/Table1[[#This Row],[Fuel Used (in liters)]])</f>
        <v>0</v>
      </c>
    </row>
    <row r="6159" spans="2:13">
      <c r="B6159">
        <f>IF(ISBLANK(Table1[[#This Row],[Date]]), ,MONTH(Table1[[#This Row],[Date]]))</f>
        <v>0</v>
      </c>
      <c r="K6159" s="19">
        <f>Table1[[#This Row],[Final Meter Reading (km) ]]-Table1[[#This Row],[Initial Meter Reading (km) ]]</f>
        <v>0</v>
      </c>
      <c r="M6159" s="174">
        <f>IF(ISBLANK(Table1[[#This Row],[Fuel Used (in liters)]]),,Table1[[#This Row],[Distance Travelled (km)]]/Table1[[#This Row],[Fuel Used (in liters)]])</f>
        <v>0</v>
      </c>
    </row>
    <row r="6160" spans="2:13">
      <c r="B6160">
        <f>IF(ISBLANK(Table1[[#This Row],[Date]]), ,MONTH(Table1[[#This Row],[Date]]))</f>
        <v>0</v>
      </c>
      <c r="K6160" s="19">
        <f>Table1[[#This Row],[Final Meter Reading (km) ]]-Table1[[#This Row],[Initial Meter Reading (km) ]]</f>
        <v>0</v>
      </c>
      <c r="M6160" s="174">
        <f>IF(ISBLANK(Table1[[#This Row],[Fuel Used (in liters)]]),,Table1[[#This Row],[Distance Travelled (km)]]/Table1[[#This Row],[Fuel Used (in liters)]])</f>
        <v>0</v>
      </c>
    </row>
    <row r="6161" spans="2:13">
      <c r="B6161">
        <f>IF(ISBLANK(Table1[[#This Row],[Date]]), ,MONTH(Table1[[#This Row],[Date]]))</f>
        <v>0</v>
      </c>
      <c r="K6161" s="19">
        <f>Table1[[#This Row],[Final Meter Reading (km) ]]-Table1[[#This Row],[Initial Meter Reading (km) ]]</f>
        <v>0</v>
      </c>
      <c r="M6161" s="174">
        <f>IF(ISBLANK(Table1[[#This Row],[Fuel Used (in liters)]]),,Table1[[#This Row],[Distance Travelled (km)]]/Table1[[#This Row],[Fuel Used (in liters)]])</f>
        <v>0</v>
      </c>
    </row>
    <row r="6162" spans="2:13">
      <c r="B6162">
        <f>IF(ISBLANK(Table1[[#This Row],[Date]]), ,MONTH(Table1[[#This Row],[Date]]))</f>
        <v>0</v>
      </c>
      <c r="K6162" s="19">
        <f>Table1[[#This Row],[Final Meter Reading (km) ]]-Table1[[#This Row],[Initial Meter Reading (km) ]]</f>
        <v>0</v>
      </c>
      <c r="M6162" s="174">
        <f>IF(ISBLANK(Table1[[#This Row],[Fuel Used (in liters)]]),,Table1[[#This Row],[Distance Travelled (km)]]/Table1[[#This Row],[Fuel Used (in liters)]])</f>
        <v>0</v>
      </c>
    </row>
    <row r="6163" spans="2:13">
      <c r="B6163">
        <f>IF(ISBLANK(Table1[[#This Row],[Date]]), ,MONTH(Table1[[#This Row],[Date]]))</f>
        <v>0</v>
      </c>
      <c r="K6163" s="19">
        <f>Table1[[#This Row],[Final Meter Reading (km) ]]-Table1[[#This Row],[Initial Meter Reading (km) ]]</f>
        <v>0</v>
      </c>
      <c r="M6163" s="174">
        <f>IF(ISBLANK(Table1[[#This Row],[Fuel Used (in liters)]]),,Table1[[#This Row],[Distance Travelled (km)]]/Table1[[#This Row],[Fuel Used (in liters)]])</f>
        <v>0</v>
      </c>
    </row>
    <row r="6164" spans="2:13">
      <c r="B6164">
        <f>IF(ISBLANK(Table1[[#This Row],[Date]]), ,MONTH(Table1[[#This Row],[Date]]))</f>
        <v>0</v>
      </c>
      <c r="K6164" s="19">
        <f>Table1[[#This Row],[Final Meter Reading (km) ]]-Table1[[#This Row],[Initial Meter Reading (km) ]]</f>
        <v>0</v>
      </c>
      <c r="M6164" s="174">
        <f>IF(ISBLANK(Table1[[#This Row],[Fuel Used (in liters)]]),,Table1[[#This Row],[Distance Travelled (km)]]/Table1[[#This Row],[Fuel Used (in liters)]])</f>
        <v>0</v>
      </c>
    </row>
    <row r="6165" spans="2:13">
      <c r="B6165">
        <f>IF(ISBLANK(Table1[[#This Row],[Date]]), ,MONTH(Table1[[#This Row],[Date]]))</f>
        <v>0</v>
      </c>
      <c r="K6165" s="19">
        <f>Table1[[#This Row],[Final Meter Reading (km) ]]-Table1[[#This Row],[Initial Meter Reading (km) ]]</f>
        <v>0</v>
      </c>
      <c r="M6165" s="174">
        <f>IF(ISBLANK(Table1[[#This Row],[Fuel Used (in liters)]]),,Table1[[#This Row],[Distance Travelled (km)]]/Table1[[#This Row],[Fuel Used (in liters)]])</f>
        <v>0</v>
      </c>
    </row>
    <row r="6166" spans="2:13">
      <c r="B6166">
        <f>IF(ISBLANK(Table1[[#This Row],[Date]]), ,MONTH(Table1[[#This Row],[Date]]))</f>
        <v>0</v>
      </c>
      <c r="K6166" s="19">
        <f>Table1[[#This Row],[Final Meter Reading (km) ]]-Table1[[#This Row],[Initial Meter Reading (km) ]]</f>
        <v>0</v>
      </c>
      <c r="M6166" s="174">
        <f>IF(ISBLANK(Table1[[#This Row],[Fuel Used (in liters)]]),,Table1[[#This Row],[Distance Travelled (km)]]/Table1[[#This Row],[Fuel Used (in liters)]])</f>
        <v>0</v>
      </c>
    </row>
    <row r="6167" spans="2:13">
      <c r="B6167">
        <f>IF(ISBLANK(Table1[[#This Row],[Date]]), ,MONTH(Table1[[#This Row],[Date]]))</f>
        <v>0</v>
      </c>
      <c r="K6167" s="19">
        <f>Table1[[#This Row],[Final Meter Reading (km) ]]-Table1[[#This Row],[Initial Meter Reading (km) ]]</f>
        <v>0</v>
      </c>
      <c r="M6167" s="174">
        <f>IF(ISBLANK(Table1[[#This Row],[Fuel Used (in liters)]]),,Table1[[#This Row],[Distance Travelled (km)]]/Table1[[#This Row],[Fuel Used (in liters)]])</f>
        <v>0</v>
      </c>
    </row>
    <row r="6168" spans="2:13">
      <c r="B6168">
        <f>IF(ISBLANK(Table1[[#This Row],[Date]]), ,MONTH(Table1[[#This Row],[Date]]))</f>
        <v>0</v>
      </c>
      <c r="K6168" s="19">
        <f>Table1[[#This Row],[Final Meter Reading (km) ]]-Table1[[#This Row],[Initial Meter Reading (km) ]]</f>
        <v>0</v>
      </c>
      <c r="M6168" s="174">
        <f>IF(ISBLANK(Table1[[#This Row],[Fuel Used (in liters)]]),,Table1[[#This Row],[Distance Travelled (km)]]/Table1[[#This Row],[Fuel Used (in liters)]])</f>
        <v>0</v>
      </c>
    </row>
    <row r="6169" spans="2:13">
      <c r="B6169">
        <f>IF(ISBLANK(Table1[[#This Row],[Date]]), ,MONTH(Table1[[#This Row],[Date]]))</f>
        <v>0</v>
      </c>
      <c r="K6169" s="19">
        <f>Table1[[#This Row],[Final Meter Reading (km) ]]-Table1[[#This Row],[Initial Meter Reading (km) ]]</f>
        <v>0</v>
      </c>
      <c r="M6169" s="174">
        <f>IF(ISBLANK(Table1[[#This Row],[Fuel Used (in liters)]]),,Table1[[#This Row],[Distance Travelled (km)]]/Table1[[#This Row],[Fuel Used (in liters)]])</f>
        <v>0</v>
      </c>
    </row>
    <row r="6170" spans="2:13">
      <c r="B6170">
        <f>IF(ISBLANK(Table1[[#This Row],[Date]]), ,MONTH(Table1[[#This Row],[Date]]))</f>
        <v>0</v>
      </c>
      <c r="K6170" s="19">
        <f>Table1[[#This Row],[Final Meter Reading (km) ]]-Table1[[#This Row],[Initial Meter Reading (km) ]]</f>
        <v>0</v>
      </c>
      <c r="M6170" s="174">
        <f>IF(ISBLANK(Table1[[#This Row],[Fuel Used (in liters)]]),,Table1[[#This Row],[Distance Travelled (km)]]/Table1[[#This Row],[Fuel Used (in liters)]])</f>
        <v>0</v>
      </c>
    </row>
    <row r="6171" spans="2:13">
      <c r="B6171">
        <f>IF(ISBLANK(Table1[[#This Row],[Date]]), ,MONTH(Table1[[#This Row],[Date]]))</f>
        <v>0</v>
      </c>
      <c r="K6171" s="19">
        <f>Table1[[#This Row],[Final Meter Reading (km) ]]-Table1[[#This Row],[Initial Meter Reading (km) ]]</f>
        <v>0</v>
      </c>
      <c r="M6171" s="174">
        <f>IF(ISBLANK(Table1[[#This Row],[Fuel Used (in liters)]]),,Table1[[#This Row],[Distance Travelled (km)]]/Table1[[#This Row],[Fuel Used (in liters)]])</f>
        <v>0</v>
      </c>
    </row>
    <row r="6172" spans="2:13">
      <c r="B6172">
        <f>IF(ISBLANK(Table1[[#This Row],[Date]]), ,MONTH(Table1[[#This Row],[Date]]))</f>
        <v>0</v>
      </c>
      <c r="K6172" s="19">
        <f>Table1[[#This Row],[Final Meter Reading (km) ]]-Table1[[#This Row],[Initial Meter Reading (km) ]]</f>
        <v>0</v>
      </c>
      <c r="M6172" s="174">
        <f>IF(ISBLANK(Table1[[#This Row],[Fuel Used (in liters)]]),,Table1[[#This Row],[Distance Travelled (km)]]/Table1[[#This Row],[Fuel Used (in liters)]])</f>
        <v>0</v>
      </c>
    </row>
    <row r="6173" spans="2:13">
      <c r="B6173">
        <f>IF(ISBLANK(Table1[[#This Row],[Date]]), ,MONTH(Table1[[#This Row],[Date]]))</f>
        <v>0</v>
      </c>
      <c r="K6173" s="19">
        <f>Table1[[#This Row],[Final Meter Reading (km) ]]-Table1[[#This Row],[Initial Meter Reading (km) ]]</f>
        <v>0</v>
      </c>
      <c r="M6173" s="174">
        <f>IF(ISBLANK(Table1[[#This Row],[Fuel Used (in liters)]]),,Table1[[#This Row],[Distance Travelled (km)]]/Table1[[#This Row],[Fuel Used (in liters)]])</f>
        <v>0</v>
      </c>
    </row>
    <row r="6174" spans="2:13">
      <c r="B6174">
        <f>IF(ISBLANK(Table1[[#This Row],[Date]]), ,MONTH(Table1[[#This Row],[Date]]))</f>
        <v>0</v>
      </c>
      <c r="K6174" s="19">
        <f>Table1[[#This Row],[Final Meter Reading (km) ]]-Table1[[#This Row],[Initial Meter Reading (km) ]]</f>
        <v>0</v>
      </c>
      <c r="M6174" s="174">
        <f>IF(ISBLANK(Table1[[#This Row],[Fuel Used (in liters)]]),,Table1[[#This Row],[Distance Travelled (km)]]/Table1[[#This Row],[Fuel Used (in liters)]])</f>
        <v>0</v>
      </c>
    </row>
    <row r="6175" spans="2:13">
      <c r="B6175">
        <f>IF(ISBLANK(Table1[[#This Row],[Date]]), ,MONTH(Table1[[#This Row],[Date]]))</f>
        <v>0</v>
      </c>
      <c r="K6175" s="19">
        <f>Table1[[#This Row],[Final Meter Reading (km) ]]-Table1[[#This Row],[Initial Meter Reading (km) ]]</f>
        <v>0</v>
      </c>
      <c r="M6175" s="174">
        <f>IF(ISBLANK(Table1[[#This Row],[Fuel Used (in liters)]]),,Table1[[#This Row],[Distance Travelled (km)]]/Table1[[#This Row],[Fuel Used (in liters)]])</f>
        <v>0</v>
      </c>
    </row>
    <row r="6176" spans="2:13">
      <c r="B6176">
        <f>IF(ISBLANK(Table1[[#This Row],[Date]]), ,MONTH(Table1[[#This Row],[Date]]))</f>
        <v>0</v>
      </c>
      <c r="K6176" s="19">
        <f>Table1[[#This Row],[Final Meter Reading (km) ]]-Table1[[#This Row],[Initial Meter Reading (km) ]]</f>
        <v>0</v>
      </c>
      <c r="M6176" s="174">
        <f>IF(ISBLANK(Table1[[#This Row],[Fuel Used (in liters)]]),,Table1[[#This Row],[Distance Travelled (km)]]/Table1[[#This Row],[Fuel Used (in liters)]])</f>
        <v>0</v>
      </c>
    </row>
    <row r="6177" spans="2:13">
      <c r="B6177">
        <f>IF(ISBLANK(Table1[[#This Row],[Date]]), ,MONTH(Table1[[#This Row],[Date]]))</f>
        <v>0</v>
      </c>
      <c r="K6177" s="19">
        <f>Table1[[#This Row],[Final Meter Reading (km) ]]-Table1[[#This Row],[Initial Meter Reading (km) ]]</f>
        <v>0</v>
      </c>
      <c r="M6177" s="174">
        <f>IF(ISBLANK(Table1[[#This Row],[Fuel Used (in liters)]]),,Table1[[#This Row],[Distance Travelled (km)]]/Table1[[#This Row],[Fuel Used (in liters)]])</f>
        <v>0</v>
      </c>
    </row>
    <row r="6178" spans="2:13">
      <c r="B6178">
        <f>IF(ISBLANK(Table1[[#This Row],[Date]]), ,MONTH(Table1[[#This Row],[Date]]))</f>
        <v>0</v>
      </c>
      <c r="K6178" s="19">
        <f>Table1[[#This Row],[Final Meter Reading (km) ]]-Table1[[#This Row],[Initial Meter Reading (km) ]]</f>
        <v>0</v>
      </c>
      <c r="M6178" s="174">
        <f>IF(ISBLANK(Table1[[#This Row],[Fuel Used (in liters)]]),,Table1[[#This Row],[Distance Travelled (km)]]/Table1[[#This Row],[Fuel Used (in liters)]])</f>
        <v>0</v>
      </c>
    </row>
    <row r="6179" spans="2:13">
      <c r="B6179">
        <f>IF(ISBLANK(Table1[[#This Row],[Date]]), ,MONTH(Table1[[#This Row],[Date]]))</f>
        <v>0</v>
      </c>
      <c r="K6179" s="19">
        <f>Table1[[#This Row],[Final Meter Reading (km) ]]-Table1[[#This Row],[Initial Meter Reading (km) ]]</f>
        <v>0</v>
      </c>
      <c r="M6179" s="174">
        <f>IF(ISBLANK(Table1[[#This Row],[Fuel Used (in liters)]]),,Table1[[#This Row],[Distance Travelled (km)]]/Table1[[#This Row],[Fuel Used (in liters)]])</f>
        <v>0</v>
      </c>
    </row>
    <row r="6180" spans="2:13">
      <c r="B6180">
        <f>IF(ISBLANK(Table1[[#This Row],[Date]]), ,MONTH(Table1[[#This Row],[Date]]))</f>
        <v>0</v>
      </c>
      <c r="K6180" s="19">
        <f>Table1[[#This Row],[Final Meter Reading (km) ]]-Table1[[#This Row],[Initial Meter Reading (km) ]]</f>
        <v>0</v>
      </c>
      <c r="M6180" s="174">
        <f>IF(ISBLANK(Table1[[#This Row],[Fuel Used (in liters)]]),,Table1[[#This Row],[Distance Travelled (km)]]/Table1[[#This Row],[Fuel Used (in liters)]])</f>
        <v>0</v>
      </c>
    </row>
    <row r="6181" spans="2:13">
      <c r="B6181">
        <f>IF(ISBLANK(Table1[[#This Row],[Date]]), ,MONTH(Table1[[#This Row],[Date]]))</f>
        <v>0</v>
      </c>
      <c r="K6181" s="19">
        <f>Table1[[#This Row],[Final Meter Reading (km) ]]-Table1[[#This Row],[Initial Meter Reading (km) ]]</f>
        <v>0</v>
      </c>
      <c r="M6181" s="174">
        <f>IF(ISBLANK(Table1[[#This Row],[Fuel Used (in liters)]]),,Table1[[#This Row],[Distance Travelled (km)]]/Table1[[#This Row],[Fuel Used (in liters)]])</f>
        <v>0</v>
      </c>
    </row>
    <row r="6182" spans="2:13">
      <c r="B6182">
        <f>IF(ISBLANK(Table1[[#This Row],[Date]]), ,MONTH(Table1[[#This Row],[Date]]))</f>
        <v>0</v>
      </c>
      <c r="K6182" s="19">
        <f>Table1[[#This Row],[Final Meter Reading (km) ]]-Table1[[#This Row],[Initial Meter Reading (km) ]]</f>
        <v>0</v>
      </c>
      <c r="M6182" s="174">
        <f>IF(ISBLANK(Table1[[#This Row],[Fuel Used (in liters)]]),,Table1[[#This Row],[Distance Travelled (km)]]/Table1[[#This Row],[Fuel Used (in liters)]])</f>
        <v>0</v>
      </c>
    </row>
    <row r="6183" spans="2:13">
      <c r="B6183">
        <f>IF(ISBLANK(Table1[[#This Row],[Date]]), ,MONTH(Table1[[#This Row],[Date]]))</f>
        <v>0</v>
      </c>
      <c r="K6183" s="19">
        <f>Table1[[#This Row],[Final Meter Reading (km) ]]-Table1[[#This Row],[Initial Meter Reading (km) ]]</f>
        <v>0</v>
      </c>
      <c r="M6183" s="174">
        <f>IF(ISBLANK(Table1[[#This Row],[Fuel Used (in liters)]]),,Table1[[#This Row],[Distance Travelled (km)]]/Table1[[#This Row],[Fuel Used (in liters)]])</f>
        <v>0</v>
      </c>
    </row>
    <row r="6184" spans="2:13">
      <c r="B6184">
        <f>IF(ISBLANK(Table1[[#This Row],[Date]]), ,MONTH(Table1[[#This Row],[Date]]))</f>
        <v>0</v>
      </c>
      <c r="K6184" s="19">
        <f>Table1[[#This Row],[Final Meter Reading (km) ]]-Table1[[#This Row],[Initial Meter Reading (km) ]]</f>
        <v>0</v>
      </c>
      <c r="M6184" s="174">
        <f>IF(ISBLANK(Table1[[#This Row],[Fuel Used (in liters)]]),,Table1[[#This Row],[Distance Travelled (km)]]/Table1[[#This Row],[Fuel Used (in liters)]])</f>
        <v>0</v>
      </c>
    </row>
    <row r="6185" spans="2:13">
      <c r="B6185">
        <f>IF(ISBLANK(Table1[[#This Row],[Date]]), ,MONTH(Table1[[#This Row],[Date]]))</f>
        <v>0</v>
      </c>
      <c r="K6185" s="19">
        <f>Table1[[#This Row],[Final Meter Reading (km) ]]-Table1[[#This Row],[Initial Meter Reading (km) ]]</f>
        <v>0</v>
      </c>
      <c r="M6185" s="174">
        <f>IF(ISBLANK(Table1[[#This Row],[Fuel Used (in liters)]]),,Table1[[#This Row],[Distance Travelled (km)]]/Table1[[#This Row],[Fuel Used (in liters)]])</f>
        <v>0</v>
      </c>
    </row>
    <row r="6186" spans="2:13">
      <c r="B6186">
        <f>IF(ISBLANK(Table1[[#This Row],[Date]]), ,MONTH(Table1[[#This Row],[Date]]))</f>
        <v>0</v>
      </c>
      <c r="K6186" s="19">
        <f>Table1[[#This Row],[Final Meter Reading (km) ]]-Table1[[#This Row],[Initial Meter Reading (km) ]]</f>
        <v>0</v>
      </c>
      <c r="M6186" s="174">
        <f>IF(ISBLANK(Table1[[#This Row],[Fuel Used (in liters)]]),,Table1[[#This Row],[Distance Travelled (km)]]/Table1[[#This Row],[Fuel Used (in liters)]])</f>
        <v>0</v>
      </c>
    </row>
    <row r="6187" spans="2:13">
      <c r="B6187">
        <f>IF(ISBLANK(Table1[[#This Row],[Date]]), ,MONTH(Table1[[#This Row],[Date]]))</f>
        <v>0</v>
      </c>
      <c r="K6187" s="19">
        <f>Table1[[#This Row],[Final Meter Reading (km) ]]-Table1[[#This Row],[Initial Meter Reading (km) ]]</f>
        <v>0</v>
      </c>
      <c r="M6187" s="174">
        <f>IF(ISBLANK(Table1[[#This Row],[Fuel Used (in liters)]]),,Table1[[#This Row],[Distance Travelled (km)]]/Table1[[#This Row],[Fuel Used (in liters)]])</f>
        <v>0</v>
      </c>
    </row>
    <row r="6188" spans="2:13">
      <c r="B6188">
        <f>IF(ISBLANK(Table1[[#This Row],[Date]]), ,MONTH(Table1[[#This Row],[Date]]))</f>
        <v>0</v>
      </c>
      <c r="K6188" s="19">
        <f>Table1[[#This Row],[Final Meter Reading (km) ]]-Table1[[#This Row],[Initial Meter Reading (km) ]]</f>
        <v>0</v>
      </c>
      <c r="M6188" s="174">
        <f>IF(ISBLANK(Table1[[#This Row],[Fuel Used (in liters)]]),,Table1[[#This Row],[Distance Travelled (km)]]/Table1[[#This Row],[Fuel Used (in liters)]])</f>
        <v>0</v>
      </c>
    </row>
    <row r="6189" spans="2:13">
      <c r="B6189">
        <f>IF(ISBLANK(Table1[[#This Row],[Date]]), ,MONTH(Table1[[#This Row],[Date]]))</f>
        <v>0</v>
      </c>
      <c r="K6189" s="19">
        <f>Table1[[#This Row],[Final Meter Reading (km) ]]-Table1[[#This Row],[Initial Meter Reading (km) ]]</f>
        <v>0</v>
      </c>
      <c r="M6189" s="174">
        <f>IF(ISBLANK(Table1[[#This Row],[Fuel Used (in liters)]]),,Table1[[#This Row],[Distance Travelled (km)]]/Table1[[#This Row],[Fuel Used (in liters)]])</f>
        <v>0</v>
      </c>
    </row>
    <row r="6190" spans="2:13">
      <c r="B6190">
        <f>IF(ISBLANK(Table1[[#This Row],[Date]]), ,MONTH(Table1[[#This Row],[Date]]))</f>
        <v>0</v>
      </c>
      <c r="K6190" s="19">
        <f>Table1[[#This Row],[Final Meter Reading (km) ]]-Table1[[#This Row],[Initial Meter Reading (km) ]]</f>
        <v>0</v>
      </c>
      <c r="M6190" s="174">
        <f>IF(ISBLANK(Table1[[#This Row],[Fuel Used (in liters)]]),,Table1[[#This Row],[Distance Travelled (km)]]/Table1[[#This Row],[Fuel Used (in liters)]])</f>
        <v>0</v>
      </c>
    </row>
    <row r="6191" spans="2:13">
      <c r="B6191">
        <f>IF(ISBLANK(Table1[[#This Row],[Date]]), ,MONTH(Table1[[#This Row],[Date]]))</f>
        <v>0</v>
      </c>
      <c r="K6191" s="19">
        <f>Table1[[#This Row],[Final Meter Reading (km) ]]-Table1[[#This Row],[Initial Meter Reading (km) ]]</f>
        <v>0</v>
      </c>
      <c r="M6191" s="174">
        <f>IF(ISBLANK(Table1[[#This Row],[Fuel Used (in liters)]]),,Table1[[#This Row],[Distance Travelled (km)]]/Table1[[#This Row],[Fuel Used (in liters)]])</f>
        <v>0</v>
      </c>
    </row>
    <row r="6192" spans="2:13">
      <c r="B6192">
        <f>IF(ISBLANK(Table1[[#This Row],[Date]]), ,MONTH(Table1[[#This Row],[Date]]))</f>
        <v>0</v>
      </c>
      <c r="K6192" s="19">
        <f>Table1[[#This Row],[Final Meter Reading (km) ]]-Table1[[#This Row],[Initial Meter Reading (km) ]]</f>
        <v>0</v>
      </c>
      <c r="M6192" s="174">
        <f>IF(ISBLANK(Table1[[#This Row],[Fuel Used (in liters)]]),,Table1[[#This Row],[Distance Travelled (km)]]/Table1[[#This Row],[Fuel Used (in liters)]])</f>
        <v>0</v>
      </c>
    </row>
    <row r="6193" spans="2:13">
      <c r="B6193">
        <f>IF(ISBLANK(Table1[[#This Row],[Date]]), ,MONTH(Table1[[#This Row],[Date]]))</f>
        <v>0</v>
      </c>
      <c r="K6193" s="19">
        <f>Table1[[#This Row],[Final Meter Reading (km) ]]-Table1[[#This Row],[Initial Meter Reading (km) ]]</f>
        <v>0</v>
      </c>
      <c r="M6193" s="174">
        <f>IF(ISBLANK(Table1[[#This Row],[Fuel Used (in liters)]]),,Table1[[#This Row],[Distance Travelled (km)]]/Table1[[#This Row],[Fuel Used (in liters)]])</f>
        <v>0</v>
      </c>
    </row>
    <row r="6194" spans="2:13">
      <c r="B6194">
        <f>IF(ISBLANK(Table1[[#This Row],[Date]]), ,MONTH(Table1[[#This Row],[Date]]))</f>
        <v>0</v>
      </c>
      <c r="K6194" s="19">
        <f>Table1[[#This Row],[Final Meter Reading (km) ]]-Table1[[#This Row],[Initial Meter Reading (km) ]]</f>
        <v>0</v>
      </c>
      <c r="M6194" s="174">
        <f>IF(ISBLANK(Table1[[#This Row],[Fuel Used (in liters)]]),,Table1[[#This Row],[Distance Travelled (km)]]/Table1[[#This Row],[Fuel Used (in liters)]])</f>
        <v>0</v>
      </c>
    </row>
    <row r="6195" spans="2:13">
      <c r="B6195">
        <f>IF(ISBLANK(Table1[[#This Row],[Date]]), ,MONTH(Table1[[#This Row],[Date]]))</f>
        <v>0</v>
      </c>
      <c r="K6195" s="19">
        <f>Table1[[#This Row],[Final Meter Reading (km) ]]-Table1[[#This Row],[Initial Meter Reading (km) ]]</f>
        <v>0</v>
      </c>
      <c r="M6195" s="174">
        <f>IF(ISBLANK(Table1[[#This Row],[Fuel Used (in liters)]]),,Table1[[#This Row],[Distance Travelled (km)]]/Table1[[#This Row],[Fuel Used (in liters)]])</f>
        <v>0</v>
      </c>
    </row>
    <row r="6196" spans="2:13">
      <c r="B6196">
        <f>IF(ISBLANK(Table1[[#This Row],[Date]]), ,MONTH(Table1[[#This Row],[Date]]))</f>
        <v>0</v>
      </c>
      <c r="K6196" s="19">
        <f>Table1[[#This Row],[Final Meter Reading (km) ]]-Table1[[#This Row],[Initial Meter Reading (km) ]]</f>
        <v>0</v>
      </c>
      <c r="M6196" s="174">
        <f>IF(ISBLANK(Table1[[#This Row],[Fuel Used (in liters)]]),,Table1[[#This Row],[Distance Travelled (km)]]/Table1[[#This Row],[Fuel Used (in liters)]])</f>
        <v>0</v>
      </c>
    </row>
    <row r="6197" spans="2:13">
      <c r="B6197">
        <f>IF(ISBLANK(Table1[[#This Row],[Date]]), ,MONTH(Table1[[#This Row],[Date]]))</f>
        <v>0</v>
      </c>
      <c r="K6197" s="19">
        <f>Table1[[#This Row],[Final Meter Reading (km) ]]-Table1[[#This Row],[Initial Meter Reading (km) ]]</f>
        <v>0</v>
      </c>
      <c r="M6197" s="174">
        <f>IF(ISBLANK(Table1[[#This Row],[Fuel Used (in liters)]]),,Table1[[#This Row],[Distance Travelled (km)]]/Table1[[#This Row],[Fuel Used (in liters)]])</f>
        <v>0</v>
      </c>
    </row>
    <row r="6198" spans="2:13">
      <c r="B6198">
        <f>IF(ISBLANK(Table1[[#This Row],[Date]]), ,MONTH(Table1[[#This Row],[Date]]))</f>
        <v>0</v>
      </c>
      <c r="K6198" s="19">
        <f>Table1[[#This Row],[Final Meter Reading (km) ]]-Table1[[#This Row],[Initial Meter Reading (km) ]]</f>
        <v>0</v>
      </c>
      <c r="M6198" s="174">
        <f>IF(ISBLANK(Table1[[#This Row],[Fuel Used (in liters)]]),,Table1[[#This Row],[Distance Travelled (km)]]/Table1[[#This Row],[Fuel Used (in liters)]])</f>
        <v>0</v>
      </c>
    </row>
    <row r="6199" spans="2:13">
      <c r="B6199">
        <f>IF(ISBLANK(Table1[[#This Row],[Date]]), ,MONTH(Table1[[#This Row],[Date]]))</f>
        <v>0</v>
      </c>
      <c r="K6199" s="19">
        <f>Table1[[#This Row],[Final Meter Reading (km) ]]-Table1[[#This Row],[Initial Meter Reading (km) ]]</f>
        <v>0</v>
      </c>
      <c r="M6199" s="174">
        <f>IF(ISBLANK(Table1[[#This Row],[Fuel Used (in liters)]]),,Table1[[#This Row],[Distance Travelled (km)]]/Table1[[#This Row],[Fuel Used (in liters)]])</f>
        <v>0</v>
      </c>
    </row>
    <row r="6200" spans="2:13">
      <c r="B6200">
        <f>IF(ISBLANK(Table1[[#This Row],[Date]]), ,MONTH(Table1[[#This Row],[Date]]))</f>
        <v>0</v>
      </c>
      <c r="K6200" s="19">
        <f>Table1[[#This Row],[Final Meter Reading (km) ]]-Table1[[#This Row],[Initial Meter Reading (km) ]]</f>
        <v>0</v>
      </c>
      <c r="M6200" s="174">
        <f>IF(ISBLANK(Table1[[#This Row],[Fuel Used (in liters)]]),,Table1[[#This Row],[Distance Travelled (km)]]/Table1[[#This Row],[Fuel Used (in liters)]])</f>
        <v>0</v>
      </c>
    </row>
    <row r="6201" spans="2:13">
      <c r="B6201">
        <f>IF(ISBLANK(Table1[[#This Row],[Date]]), ,MONTH(Table1[[#This Row],[Date]]))</f>
        <v>0</v>
      </c>
      <c r="K6201" s="19">
        <f>Table1[[#This Row],[Final Meter Reading (km) ]]-Table1[[#This Row],[Initial Meter Reading (km) ]]</f>
        <v>0</v>
      </c>
      <c r="M6201" s="174">
        <f>IF(ISBLANK(Table1[[#This Row],[Fuel Used (in liters)]]),,Table1[[#This Row],[Distance Travelled (km)]]/Table1[[#This Row],[Fuel Used (in liters)]])</f>
        <v>0</v>
      </c>
    </row>
    <row r="6202" spans="2:13">
      <c r="B6202">
        <f>IF(ISBLANK(Table1[[#This Row],[Date]]), ,MONTH(Table1[[#This Row],[Date]]))</f>
        <v>0</v>
      </c>
      <c r="K6202" s="19">
        <f>Table1[[#This Row],[Final Meter Reading (km) ]]-Table1[[#This Row],[Initial Meter Reading (km) ]]</f>
        <v>0</v>
      </c>
      <c r="M6202" s="174">
        <f>IF(ISBLANK(Table1[[#This Row],[Fuel Used (in liters)]]),,Table1[[#This Row],[Distance Travelled (km)]]/Table1[[#This Row],[Fuel Used (in liters)]])</f>
        <v>0</v>
      </c>
    </row>
    <row r="6203" spans="2:13">
      <c r="B6203">
        <f>IF(ISBLANK(Table1[[#This Row],[Date]]), ,MONTH(Table1[[#This Row],[Date]]))</f>
        <v>0</v>
      </c>
      <c r="K6203" s="19">
        <f>Table1[[#This Row],[Final Meter Reading (km) ]]-Table1[[#This Row],[Initial Meter Reading (km) ]]</f>
        <v>0</v>
      </c>
      <c r="M6203" s="174">
        <f>IF(ISBLANK(Table1[[#This Row],[Fuel Used (in liters)]]),,Table1[[#This Row],[Distance Travelled (km)]]/Table1[[#This Row],[Fuel Used (in liters)]])</f>
        <v>0</v>
      </c>
    </row>
    <row r="6204" spans="2:13">
      <c r="B6204">
        <f>IF(ISBLANK(Table1[[#This Row],[Date]]), ,MONTH(Table1[[#This Row],[Date]]))</f>
        <v>0</v>
      </c>
      <c r="K6204" s="19">
        <f>Table1[[#This Row],[Final Meter Reading (km) ]]-Table1[[#This Row],[Initial Meter Reading (km) ]]</f>
        <v>0</v>
      </c>
      <c r="M6204" s="174">
        <f>IF(ISBLANK(Table1[[#This Row],[Fuel Used (in liters)]]),,Table1[[#This Row],[Distance Travelled (km)]]/Table1[[#This Row],[Fuel Used (in liters)]])</f>
        <v>0</v>
      </c>
    </row>
    <row r="6205" spans="2:13">
      <c r="B6205">
        <f>IF(ISBLANK(Table1[[#This Row],[Date]]), ,MONTH(Table1[[#This Row],[Date]]))</f>
        <v>0</v>
      </c>
      <c r="K6205" s="19">
        <f>Table1[[#This Row],[Final Meter Reading (km) ]]-Table1[[#This Row],[Initial Meter Reading (km) ]]</f>
        <v>0</v>
      </c>
      <c r="M6205" s="174">
        <f>IF(ISBLANK(Table1[[#This Row],[Fuel Used (in liters)]]),,Table1[[#This Row],[Distance Travelled (km)]]/Table1[[#This Row],[Fuel Used (in liters)]])</f>
        <v>0</v>
      </c>
    </row>
    <row r="6206" spans="2:13">
      <c r="B6206">
        <f>IF(ISBLANK(Table1[[#This Row],[Date]]), ,MONTH(Table1[[#This Row],[Date]]))</f>
        <v>0</v>
      </c>
      <c r="K6206" s="19">
        <f>Table1[[#This Row],[Final Meter Reading (km) ]]-Table1[[#This Row],[Initial Meter Reading (km) ]]</f>
        <v>0</v>
      </c>
      <c r="M6206" s="174">
        <f>IF(ISBLANK(Table1[[#This Row],[Fuel Used (in liters)]]),,Table1[[#This Row],[Distance Travelled (km)]]/Table1[[#This Row],[Fuel Used (in liters)]])</f>
        <v>0</v>
      </c>
    </row>
    <row r="6207" spans="2:13">
      <c r="B6207">
        <f>IF(ISBLANK(Table1[[#This Row],[Date]]), ,MONTH(Table1[[#This Row],[Date]]))</f>
        <v>0</v>
      </c>
      <c r="K6207" s="19">
        <f>Table1[[#This Row],[Final Meter Reading (km) ]]-Table1[[#This Row],[Initial Meter Reading (km) ]]</f>
        <v>0</v>
      </c>
      <c r="M6207" s="174">
        <f>IF(ISBLANK(Table1[[#This Row],[Fuel Used (in liters)]]),,Table1[[#This Row],[Distance Travelled (km)]]/Table1[[#This Row],[Fuel Used (in liters)]])</f>
        <v>0</v>
      </c>
    </row>
    <row r="6208" spans="2:13">
      <c r="B6208">
        <f>IF(ISBLANK(Table1[[#This Row],[Date]]), ,MONTH(Table1[[#This Row],[Date]]))</f>
        <v>0</v>
      </c>
      <c r="K6208" s="19">
        <f>Table1[[#This Row],[Final Meter Reading (km) ]]-Table1[[#This Row],[Initial Meter Reading (km) ]]</f>
        <v>0</v>
      </c>
      <c r="M6208" s="174">
        <f>IF(ISBLANK(Table1[[#This Row],[Fuel Used (in liters)]]),,Table1[[#This Row],[Distance Travelled (km)]]/Table1[[#This Row],[Fuel Used (in liters)]])</f>
        <v>0</v>
      </c>
    </row>
    <row r="6209" spans="2:13">
      <c r="B6209">
        <f>IF(ISBLANK(Table1[[#This Row],[Date]]), ,MONTH(Table1[[#This Row],[Date]]))</f>
        <v>0</v>
      </c>
      <c r="K6209" s="19">
        <f>Table1[[#This Row],[Final Meter Reading (km) ]]-Table1[[#This Row],[Initial Meter Reading (km) ]]</f>
        <v>0</v>
      </c>
      <c r="M6209" s="174">
        <f>IF(ISBLANK(Table1[[#This Row],[Fuel Used (in liters)]]),,Table1[[#This Row],[Distance Travelled (km)]]/Table1[[#This Row],[Fuel Used (in liters)]])</f>
        <v>0</v>
      </c>
    </row>
    <row r="6210" spans="2:13">
      <c r="B6210">
        <f>IF(ISBLANK(Table1[[#This Row],[Date]]), ,MONTH(Table1[[#This Row],[Date]]))</f>
        <v>0</v>
      </c>
      <c r="K6210" s="19">
        <f>Table1[[#This Row],[Final Meter Reading (km) ]]-Table1[[#This Row],[Initial Meter Reading (km) ]]</f>
        <v>0</v>
      </c>
      <c r="M6210" s="174">
        <f>IF(ISBLANK(Table1[[#This Row],[Fuel Used (in liters)]]),,Table1[[#This Row],[Distance Travelled (km)]]/Table1[[#This Row],[Fuel Used (in liters)]])</f>
        <v>0</v>
      </c>
    </row>
    <row r="6211" spans="2:13">
      <c r="B6211">
        <f>IF(ISBLANK(Table1[[#This Row],[Date]]), ,MONTH(Table1[[#This Row],[Date]]))</f>
        <v>0</v>
      </c>
      <c r="K6211" s="19">
        <f>Table1[[#This Row],[Final Meter Reading (km) ]]-Table1[[#This Row],[Initial Meter Reading (km) ]]</f>
        <v>0</v>
      </c>
      <c r="M6211" s="174">
        <f>IF(ISBLANK(Table1[[#This Row],[Fuel Used (in liters)]]),,Table1[[#This Row],[Distance Travelled (km)]]/Table1[[#This Row],[Fuel Used (in liters)]])</f>
        <v>0</v>
      </c>
    </row>
    <row r="6212" spans="2:13">
      <c r="B6212">
        <f>IF(ISBLANK(Table1[[#This Row],[Date]]), ,MONTH(Table1[[#This Row],[Date]]))</f>
        <v>0</v>
      </c>
      <c r="K6212" s="19">
        <f>Table1[[#This Row],[Final Meter Reading (km) ]]-Table1[[#This Row],[Initial Meter Reading (km) ]]</f>
        <v>0</v>
      </c>
      <c r="M6212" s="174">
        <f>IF(ISBLANK(Table1[[#This Row],[Fuel Used (in liters)]]),,Table1[[#This Row],[Distance Travelled (km)]]/Table1[[#This Row],[Fuel Used (in liters)]])</f>
        <v>0</v>
      </c>
    </row>
    <row r="6213" spans="2:13">
      <c r="B6213">
        <f>IF(ISBLANK(Table1[[#This Row],[Date]]), ,MONTH(Table1[[#This Row],[Date]]))</f>
        <v>0</v>
      </c>
      <c r="K6213" s="19">
        <f>Table1[[#This Row],[Final Meter Reading (km) ]]-Table1[[#This Row],[Initial Meter Reading (km) ]]</f>
        <v>0</v>
      </c>
      <c r="M6213" s="174">
        <f>IF(ISBLANK(Table1[[#This Row],[Fuel Used (in liters)]]),,Table1[[#This Row],[Distance Travelled (km)]]/Table1[[#This Row],[Fuel Used (in liters)]])</f>
        <v>0</v>
      </c>
    </row>
    <row r="6214" spans="2:13">
      <c r="B6214">
        <f>IF(ISBLANK(Table1[[#This Row],[Date]]), ,MONTH(Table1[[#This Row],[Date]]))</f>
        <v>0</v>
      </c>
      <c r="K6214" s="19">
        <f>Table1[[#This Row],[Final Meter Reading (km) ]]-Table1[[#This Row],[Initial Meter Reading (km) ]]</f>
        <v>0</v>
      </c>
      <c r="M6214" s="174">
        <f>IF(ISBLANK(Table1[[#This Row],[Fuel Used (in liters)]]),,Table1[[#This Row],[Distance Travelled (km)]]/Table1[[#This Row],[Fuel Used (in liters)]])</f>
        <v>0</v>
      </c>
    </row>
    <row r="6215" spans="2:13">
      <c r="B6215">
        <f>IF(ISBLANK(Table1[[#This Row],[Date]]), ,MONTH(Table1[[#This Row],[Date]]))</f>
        <v>0</v>
      </c>
      <c r="K6215" s="19">
        <f>Table1[[#This Row],[Final Meter Reading (km) ]]-Table1[[#This Row],[Initial Meter Reading (km) ]]</f>
        <v>0</v>
      </c>
      <c r="M6215" s="174">
        <f>IF(ISBLANK(Table1[[#This Row],[Fuel Used (in liters)]]),,Table1[[#This Row],[Distance Travelled (km)]]/Table1[[#This Row],[Fuel Used (in liters)]])</f>
        <v>0</v>
      </c>
    </row>
    <row r="6216" spans="2:13">
      <c r="B6216">
        <f>IF(ISBLANK(Table1[[#This Row],[Date]]), ,MONTH(Table1[[#This Row],[Date]]))</f>
        <v>0</v>
      </c>
      <c r="K6216" s="19">
        <f>Table1[[#This Row],[Final Meter Reading (km) ]]-Table1[[#This Row],[Initial Meter Reading (km) ]]</f>
        <v>0</v>
      </c>
      <c r="M6216" s="174">
        <f>IF(ISBLANK(Table1[[#This Row],[Fuel Used (in liters)]]),,Table1[[#This Row],[Distance Travelled (km)]]/Table1[[#This Row],[Fuel Used (in liters)]])</f>
        <v>0</v>
      </c>
    </row>
    <row r="6217" spans="2:13">
      <c r="B6217">
        <f>IF(ISBLANK(Table1[[#This Row],[Date]]), ,MONTH(Table1[[#This Row],[Date]]))</f>
        <v>0</v>
      </c>
      <c r="K6217" s="19">
        <f>Table1[[#This Row],[Final Meter Reading (km) ]]-Table1[[#This Row],[Initial Meter Reading (km) ]]</f>
        <v>0</v>
      </c>
      <c r="M6217" s="174">
        <f>IF(ISBLANK(Table1[[#This Row],[Fuel Used (in liters)]]),,Table1[[#This Row],[Distance Travelled (km)]]/Table1[[#This Row],[Fuel Used (in liters)]])</f>
        <v>0</v>
      </c>
    </row>
    <row r="6218" spans="2:13">
      <c r="B6218">
        <f>IF(ISBLANK(Table1[[#This Row],[Date]]), ,MONTH(Table1[[#This Row],[Date]]))</f>
        <v>0</v>
      </c>
      <c r="K6218" s="19">
        <f>Table1[[#This Row],[Final Meter Reading (km) ]]-Table1[[#This Row],[Initial Meter Reading (km) ]]</f>
        <v>0</v>
      </c>
      <c r="M6218" s="174">
        <f>IF(ISBLANK(Table1[[#This Row],[Fuel Used (in liters)]]),,Table1[[#This Row],[Distance Travelled (km)]]/Table1[[#This Row],[Fuel Used (in liters)]])</f>
        <v>0</v>
      </c>
    </row>
    <row r="6219" spans="2:13">
      <c r="B6219">
        <f>IF(ISBLANK(Table1[[#This Row],[Date]]), ,MONTH(Table1[[#This Row],[Date]]))</f>
        <v>0</v>
      </c>
      <c r="K6219" s="19">
        <f>Table1[[#This Row],[Final Meter Reading (km) ]]-Table1[[#This Row],[Initial Meter Reading (km) ]]</f>
        <v>0</v>
      </c>
      <c r="M6219" s="174">
        <f>IF(ISBLANK(Table1[[#This Row],[Fuel Used (in liters)]]),,Table1[[#This Row],[Distance Travelled (km)]]/Table1[[#This Row],[Fuel Used (in liters)]])</f>
        <v>0</v>
      </c>
    </row>
    <row r="6220" spans="2:13">
      <c r="B6220">
        <f>IF(ISBLANK(Table1[[#This Row],[Date]]), ,MONTH(Table1[[#This Row],[Date]]))</f>
        <v>0</v>
      </c>
      <c r="K6220" s="19">
        <f>Table1[[#This Row],[Final Meter Reading (km) ]]-Table1[[#This Row],[Initial Meter Reading (km) ]]</f>
        <v>0</v>
      </c>
      <c r="M6220" s="174">
        <f>IF(ISBLANK(Table1[[#This Row],[Fuel Used (in liters)]]),,Table1[[#This Row],[Distance Travelled (km)]]/Table1[[#This Row],[Fuel Used (in liters)]])</f>
        <v>0</v>
      </c>
    </row>
    <row r="6221" spans="2:13">
      <c r="B6221">
        <f>IF(ISBLANK(Table1[[#This Row],[Date]]), ,MONTH(Table1[[#This Row],[Date]]))</f>
        <v>0</v>
      </c>
      <c r="K6221" s="19">
        <f>Table1[[#This Row],[Final Meter Reading (km) ]]-Table1[[#This Row],[Initial Meter Reading (km) ]]</f>
        <v>0</v>
      </c>
      <c r="M6221" s="174">
        <f>IF(ISBLANK(Table1[[#This Row],[Fuel Used (in liters)]]),,Table1[[#This Row],[Distance Travelled (km)]]/Table1[[#This Row],[Fuel Used (in liters)]])</f>
        <v>0</v>
      </c>
    </row>
    <row r="6222" spans="2:13">
      <c r="B6222">
        <f>IF(ISBLANK(Table1[[#This Row],[Date]]), ,MONTH(Table1[[#This Row],[Date]]))</f>
        <v>0</v>
      </c>
      <c r="K6222" s="19">
        <f>Table1[[#This Row],[Final Meter Reading (km) ]]-Table1[[#This Row],[Initial Meter Reading (km) ]]</f>
        <v>0</v>
      </c>
      <c r="M6222" s="174">
        <f>IF(ISBLANK(Table1[[#This Row],[Fuel Used (in liters)]]),,Table1[[#This Row],[Distance Travelled (km)]]/Table1[[#This Row],[Fuel Used (in liters)]])</f>
        <v>0</v>
      </c>
    </row>
    <row r="6223" spans="2:13">
      <c r="B6223">
        <f>IF(ISBLANK(Table1[[#This Row],[Date]]), ,MONTH(Table1[[#This Row],[Date]]))</f>
        <v>0</v>
      </c>
      <c r="K6223" s="19">
        <f>Table1[[#This Row],[Final Meter Reading (km) ]]-Table1[[#This Row],[Initial Meter Reading (km) ]]</f>
        <v>0</v>
      </c>
      <c r="M6223" s="174">
        <f>IF(ISBLANK(Table1[[#This Row],[Fuel Used (in liters)]]),,Table1[[#This Row],[Distance Travelled (km)]]/Table1[[#This Row],[Fuel Used (in liters)]])</f>
        <v>0</v>
      </c>
    </row>
    <row r="6224" spans="2:13">
      <c r="B6224">
        <f>IF(ISBLANK(Table1[[#This Row],[Date]]), ,MONTH(Table1[[#This Row],[Date]]))</f>
        <v>0</v>
      </c>
      <c r="K6224" s="19">
        <f>Table1[[#This Row],[Final Meter Reading (km) ]]-Table1[[#This Row],[Initial Meter Reading (km) ]]</f>
        <v>0</v>
      </c>
      <c r="M6224" s="174">
        <f>IF(ISBLANK(Table1[[#This Row],[Fuel Used (in liters)]]),,Table1[[#This Row],[Distance Travelled (km)]]/Table1[[#This Row],[Fuel Used (in liters)]])</f>
        <v>0</v>
      </c>
    </row>
    <row r="6225" spans="2:13">
      <c r="B6225">
        <f>IF(ISBLANK(Table1[[#This Row],[Date]]), ,MONTH(Table1[[#This Row],[Date]]))</f>
        <v>0</v>
      </c>
      <c r="K6225" s="19">
        <f>Table1[[#This Row],[Final Meter Reading (km) ]]-Table1[[#This Row],[Initial Meter Reading (km) ]]</f>
        <v>0</v>
      </c>
      <c r="M6225" s="174">
        <f>IF(ISBLANK(Table1[[#This Row],[Fuel Used (in liters)]]),,Table1[[#This Row],[Distance Travelled (km)]]/Table1[[#This Row],[Fuel Used (in liters)]])</f>
        <v>0</v>
      </c>
    </row>
    <row r="6226" spans="2:13">
      <c r="B6226">
        <f>IF(ISBLANK(Table1[[#This Row],[Date]]), ,MONTH(Table1[[#This Row],[Date]]))</f>
        <v>0</v>
      </c>
      <c r="K6226" s="19">
        <f>Table1[[#This Row],[Final Meter Reading (km) ]]-Table1[[#This Row],[Initial Meter Reading (km) ]]</f>
        <v>0</v>
      </c>
      <c r="M6226" s="174">
        <f>IF(ISBLANK(Table1[[#This Row],[Fuel Used (in liters)]]),,Table1[[#This Row],[Distance Travelled (km)]]/Table1[[#This Row],[Fuel Used (in liters)]])</f>
        <v>0</v>
      </c>
    </row>
    <row r="6227" spans="2:13">
      <c r="B6227">
        <f>IF(ISBLANK(Table1[[#This Row],[Date]]), ,MONTH(Table1[[#This Row],[Date]]))</f>
        <v>0</v>
      </c>
      <c r="K6227" s="19">
        <f>Table1[[#This Row],[Final Meter Reading (km) ]]-Table1[[#This Row],[Initial Meter Reading (km) ]]</f>
        <v>0</v>
      </c>
      <c r="M6227" s="174">
        <f>IF(ISBLANK(Table1[[#This Row],[Fuel Used (in liters)]]),,Table1[[#This Row],[Distance Travelled (km)]]/Table1[[#This Row],[Fuel Used (in liters)]])</f>
        <v>0</v>
      </c>
    </row>
    <row r="6228" spans="2:13">
      <c r="B6228">
        <f>IF(ISBLANK(Table1[[#This Row],[Date]]), ,MONTH(Table1[[#This Row],[Date]]))</f>
        <v>0</v>
      </c>
      <c r="K6228" s="19">
        <f>Table1[[#This Row],[Final Meter Reading (km) ]]-Table1[[#This Row],[Initial Meter Reading (km) ]]</f>
        <v>0</v>
      </c>
      <c r="M6228" s="174">
        <f>IF(ISBLANK(Table1[[#This Row],[Fuel Used (in liters)]]),,Table1[[#This Row],[Distance Travelled (km)]]/Table1[[#This Row],[Fuel Used (in liters)]])</f>
        <v>0</v>
      </c>
    </row>
    <row r="6229" spans="2:13">
      <c r="B6229">
        <f>IF(ISBLANK(Table1[[#This Row],[Date]]), ,MONTH(Table1[[#This Row],[Date]]))</f>
        <v>0</v>
      </c>
      <c r="K6229" s="19">
        <f>Table1[[#This Row],[Final Meter Reading (km) ]]-Table1[[#This Row],[Initial Meter Reading (km) ]]</f>
        <v>0</v>
      </c>
      <c r="M6229" s="174">
        <f>IF(ISBLANK(Table1[[#This Row],[Fuel Used (in liters)]]),,Table1[[#This Row],[Distance Travelled (km)]]/Table1[[#This Row],[Fuel Used (in liters)]])</f>
        <v>0</v>
      </c>
    </row>
    <row r="6230" spans="2:13">
      <c r="B6230">
        <f>IF(ISBLANK(Table1[[#This Row],[Date]]), ,MONTH(Table1[[#This Row],[Date]]))</f>
        <v>0</v>
      </c>
      <c r="K6230" s="19">
        <f>Table1[[#This Row],[Final Meter Reading (km) ]]-Table1[[#This Row],[Initial Meter Reading (km) ]]</f>
        <v>0</v>
      </c>
      <c r="M6230" s="174">
        <f>IF(ISBLANK(Table1[[#This Row],[Fuel Used (in liters)]]),,Table1[[#This Row],[Distance Travelled (km)]]/Table1[[#This Row],[Fuel Used (in liters)]])</f>
        <v>0</v>
      </c>
    </row>
    <row r="6231" spans="2:13">
      <c r="B6231">
        <f>IF(ISBLANK(Table1[[#This Row],[Date]]), ,MONTH(Table1[[#This Row],[Date]]))</f>
        <v>0</v>
      </c>
      <c r="K6231" s="19">
        <f>Table1[[#This Row],[Final Meter Reading (km) ]]-Table1[[#This Row],[Initial Meter Reading (km) ]]</f>
        <v>0</v>
      </c>
      <c r="M6231" s="174">
        <f>IF(ISBLANK(Table1[[#This Row],[Fuel Used (in liters)]]),,Table1[[#This Row],[Distance Travelled (km)]]/Table1[[#This Row],[Fuel Used (in liters)]])</f>
        <v>0</v>
      </c>
    </row>
    <row r="6232" spans="2:13">
      <c r="B6232">
        <f>IF(ISBLANK(Table1[[#This Row],[Date]]), ,MONTH(Table1[[#This Row],[Date]]))</f>
        <v>0</v>
      </c>
      <c r="K6232" s="19">
        <f>Table1[[#This Row],[Final Meter Reading (km) ]]-Table1[[#This Row],[Initial Meter Reading (km) ]]</f>
        <v>0</v>
      </c>
      <c r="M6232" s="174">
        <f>IF(ISBLANK(Table1[[#This Row],[Fuel Used (in liters)]]),,Table1[[#This Row],[Distance Travelled (km)]]/Table1[[#This Row],[Fuel Used (in liters)]])</f>
        <v>0</v>
      </c>
    </row>
    <row r="6233" spans="2:13">
      <c r="B6233">
        <f>IF(ISBLANK(Table1[[#This Row],[Date]]), ,MONTH(Table1[[#This Row],[Date]]))</f>
        <v>0</v>
      </c>
      <c r="K6233" s="19">
        <f>Table1[[#This Row],[Final Meter Reading (km) ]]-Table1[[#This Row],[Initial Meter Reading (km) ]]</f>
        <v>0</v>
      </c>
      <c r="M6233" s="174">
        <f>IF(ISBLANK(Table1[[#This Row],[Fuel Used (in liters)]]),,Table1[[#This Row],[Distance Travelled (km)]]/Table1[[#This Row],[Fuel Used (in liters)]])</f>
        <v>0</v>
      </c>
    </row>
    <row r="6234" spans="2:13">
      <c r="B6234">
        <f>IF(ISBLANK(Table1[[#This Row],[Date]]), ,MONTH(Table1[[#This Row],[Date]]))</f>
        <v>0</v>
      </c>
      <c r="K6234" s="19">
        <f>Table1[[#This Row],[Final Meter Reading (km) ]]-Table1[[#This Row],[Initial Meter Reading (km) ]]</f>
        <v>0</v>
      </c>
      <c r="M6234" s="174">
        <f>IF(ISBLANK(Table1[[#This Row],[Fuel Used (in liters)]]),,Table1[[#This Row],[Distance Travelled (km)]]/Table1[[#This Row],[Fuel Used (in liters)]])</f>
        <v>0</v>
      </c>
    </row>
    <row r="6235" spans="2:13">
      <c r="B6235">
        <f>IF(ISBLANK(Table1[[#This Row],[Date]]), ,MONTH(Table1[[#This Row],[Date]]))</f>
        <v>0</v>
      </c>
      <c r="K6235" s="19">
        <f>Table1[[#This Row],[Final Meter Reading (km) ]]-Table1[[#This Row],[Initial Meter Reading (km) ]]</f>
        <v>0</v>
      </c>
      <c r="M6235" s="174">
        <f>IF(ISBLANK(Table1[[#This Row],[Fuel Used (in liters)]]),,Table1[[#This Row],[Distance Travelled (km)]]/Table1[[#This Row],[Fuel Used (in liters)]])</f>
        <v>0</v>
      </c>
    </row>
    <row r="6236" spans="2:13">
      <c r="B6236">
        <f>IF(ISBLANK(Table1[[#This Row],[Date]]), ,MONTH(Table1[[#This Row],[Date]]))</f>
        <v>0</v>
      </c>
      <c r="K6236" s="19">
        <f>Table1[[#This Row],[Final Meter Reading (km) ]]-Table1[[#This Row],[Initial Meter Reading (km) ]]</f>
        <v>0</v>
      </c>
      <c r="M6236" s="174">
        <f>IF(ISBLANK(Table1[[#This Row],[Fuel Used (in liters)]]),,Table1[[#This Row],[Distance Travelled (km)]]/Table1[[#This Row],[Fuel Used (in liters)]])</f>
        <v>0</v>
      </c>
    </row>
    <row r="6237" spans="2:13">
      <c r="B6237">
        <f>IF(ISBLANK(Table1[[#This Row],[Date]]), ,MONTH(Table1[[#This Row],[Date]]))</f>
        <v>0</v>
      </c>
      <c r="K6237" s="19">
        <f>Table1[[#This Row],[Final Meter Reading (km) ]]-Table1[[#This Row],[Initial Meter Reading (km) ]]</f>
        <v>0</v>
      </c>
      <c r="M6237" s="174">
        <f>IF(ISBLANK(Table1[[#This Row],[Fuel Used (in liters)]]),,Table1[[#This Row],[Distance Travelled (km)]]/Table1[[#This Row],[Fuel Used (in liters)]])</f>
        <v>0</v>
      </c>
    </row>
    <row r="6238" spans="2:13">
      <c r="B6238">
        <f>IF(ISBLANK(Table1[[#This Row],[Date]]), ,MONTH(Table1[[#This Row],[Date]]))</f>
        <v>0</v>
      </c>
      <c r="K6238" s="19">
        <f>Table1[[#This Row],[Final Meter Reading (km) ]]-Table1[[#This Row],[Initial Meter Reading (km) ]]</f>
        <v>0</v>
      </c>
      <c r="M6238" s="174">
        <f>IF(ISBLANK(Table1[[#This Row],[Fuel Used (in liters)]]),,Table1[[#This Row],[Distance Travelled (km)]]/Table1[[#This Row],[Fuel Used (in liters)]])</f>
        <v>0</v>
      </c>
    </row>
    <row r="6239" spans="2:13">
      <c r="B6239">
        <f>IF(ISBLANK(Table1[[#This Row],[Date]]), ,MONTH(Table1[[#This Row],[Date]]))</f>
        <v>0</v>
      </c>
      <c r="K6239" s="19">
        <f>Table1[[#This Row],[Final Meter Reading (km) ]]-Table1[[#This Row],[Initial Meter Reading (km) ]]</f>
        <v>0</v>
      </c>
      <c r="M6239" s="174">
        <f>IF(ISBLANK(Table1[[#This Row],[Fuel Used (in liters)]]),,Table1[[#This Row],[Distance Travelled (km)]]/Table1[[#This Row],[Fuel Used (in liters)]])</f>
        <v>0</v>
      </c>
    </row>
    <row r="6240" spans="2:13">
      <c r="B6240">
        <f>IF(ISBLANK(Table1[[#This Row],[Date]]), ,MONTH(Table1[[#This Row],[Date]]))</f>
        <v>0</v>
      </c>
      <c r="K6240" s="19">
        <f>Table1[[#This Row],[Final Meter Reading (km) ]]-Table1[[#This Row],[Initial Meter Reading (km) ]]</f>
        <v>0</v>
      </c>
      <c r="M6240" s="174">
        <f>IF(ISBLANK(Table1[[#This Row],[Fuel Used (in liters)]]),,Table1[[#This Row],[Distance Travelled (km)]]/Table1[[#This Row],[Fuel Used (in liters)]])</f>
        <v>0</v>
      </c>
    </row>
    <row r="6241" spans="2:13">
      <c r="B6241">
        <f>IF(ISBLANK(Table1[[#This Row],[Date]]), ,MONTH(Table1[[#This Row],[Date]]))</f>
        <v>0</v>
      </c>
      <c r="K6241" s="19">
        <f>Table1[[#This Row],[Final Meter Reading (km) ]]-Table1[[#This Row],[Initial Meter Reading (km) ]]</f>
        <v>0</v>
      </c>
      <c r="M6241" s="174">
        <f>IF(ISBLANK(Table1[[#This Row],[Fuel Used (in liters)]]),,Table1[[#This Row],[Distance Travelled (km)]]/Table1[[#This Row],[Fuel Used (in liters)]])</f>
        <v>0</v>
      </c>
    </row>
    <row r="6242" spans="2:13">
      <c r="B6242">
        <f>IF(ISBLANK(Table1[[#This Row],[Date]]), ,MONTH(Table1[[#This Row],[Date]]))</f>
        <v>0</v>
      </c>
      <c r="K6242" s="19">
        <f>Table1[[#This Row],[Final Meter Reading (km) ]]-Table1[[#This Row],[Initial Meter Reading (km) ]]</f>
        <v>0</v>
      </c>
      <c r="M6242" s="174">
        <f>IF(ISBLANK(Table1[[#This Row],[Fuel Used (in liters)]]),,Table1[[#This Row],[Distance Travelled (km)]]/Table1[[#This Row],[Fuel Used (in liters)]])</f>
        <v>0</v>
      </c>
    </row>
    <row r="6243" spans="2:13">
      <c r="B6243">
        <f>IF(ISBLANK(Table1[[#This Row],[Date]]), ,MONTH(Table1[[#This Row],[Date]]))</f>
        <v>0</v>
      </c>
      <c r="K6243" s="19">
        <f>Table1[[#This Row],[Final Meter Reading (km) ]]-Table1[[#This Row],[Initial Meter Reading (km) ]]</f>
        <v>0</v>
      </c>
      <c r="M6243" s="174">
        <f>IF(ISBLANK(Table1[[#This Row],[Fuel Used (in liters)]]),,Table1[[#This Row],[Distance Travelled (km)]]/Table1[[#This Row],[Fuel Used (in liters)]])</f>
        <v>0</v>
      </c>
    </row>
    <row r="6244" spans="2:13">
      <c r="B6244">
        <f>IF(ISBLANK(Table1[[#This Row],[Date]]), ,MONTH(Table1[[#This Row],[Date]]))</f>
        <v>0</v>
      </c>
      <c r="K6244" s="19">
        <f>Table1[[#This Row],[Final Meter Reading (km) ]]-Table1[[#This Row],[Initial Meter Reading (km) ]]</f>
        <v>0</v>
      </c>
      <c r="M6244" s="174">
        <f>IF(ISBLANK(Table1[[#This Row],[Fuel Used (in liters)]]),,Table1[[#This Row],[Distance Travelled (km)]]/Table1[[#This Row],[Fuel Used (in liters)]])</f>
        <v>0</v>
      </c>
    </row>
    <row r="6245" spans="2:13">
      <c r="B6245">
        <f>IF(ISBLANK(Table1[[#This Row],[Date]]), ,MONTH(Table1[[#This Row],[Date]]))</f>
        <v>0</v>
      </c>
      <c r="K6245" s="19">
        <f>Table1[[#This Row],[Final Meter Reading (km) ]]-Table1[[#This Row],[Initial Meter Reading (km) ]]</f>
        <v>0</v>
      </c>
      <c r="M6245" s="174">
        <f>IF(ISBLANK(Table1[[#This Row],[Fuel Used (in liters)]]),,Table1[[#This Row],[Distance Travelled (km)]]/Table1[[#This Row],[Fuel Used (in liters)]])</f>
        <v>0</v>
      </c>
    </row>
    <row r="6246" spans="2:13">
      <c r="B6246">
        <f>IF(ISBLANK(Table1[[#This Row],[Date]]), ,MONTH(Table1[[#This Row],[Date]]))</f>
        <v>0</v>
      </c>
      <c r="K6246" s="19">
        <f>Table1[[#This Row],[Final Meter Reading (km) ]]-Table1[[#This Row],[Initial Meter Reading (km) ]]</f>
        <v>0</v>
      </c>
      <c r="M6246" s="174">
        <f>IF(ISBLANK(Table1[[#This Row],[Fuel Used (in liters)]]),,Table1[[#This Row],[Distance Travelled (km)]]/Table1[[#This Row],[Fuel Used (in liters)]])</f>
        <v>0</v>
      </c>
    </row>
    <row r="6247" spans="2:13">
      <c r="B6247">
        <f>IF(ISBLANK(Table1[[#This Row],[Date]]), ,MONTH(Table1[[#This Row],[Date]]))</f>
        <v>0</v>
      </c>
      <c r="K6247" s="19">
        <f>Table1[[#This Row],[Final Meter Reading (km) ]]-Table1[[#This Row],[Initial Meter Reading (km) ]]</f>
        <v>0</v>
      </c>
      <c r="M6247" s="174">
        <f>IF(ISBLANK(Table1[[#This Row],[Fuel Used (in liters)]]),,Table1[[#This Row],[Distance Travelled (km)]]/Table1[[#This Row],[Fuel Used (in liters)]])</f>
        <v>0</v>
      </c>
    </row>
    <row r="6248" spans="2:13">
      <c r="B6248">
        <f>IF(ISBLANK(Table1[[#This Row],[Date]]), ,MONTH(Table1[[#This Row],[Date]]))</f>
        <v>0</v>
      </c>
      <c r="K6248" s="19">
        <f>Table1[[#This Row],[Final Meter Reading (km) ]]-Table1[[#This Row],[Initial Meter Reading (km) ]]</f>
        <v>0</v>
      </c>
      <c r="M6248" s="174">
        <f>IF(ISBLANK(Table1[[#This Row],[Fuel Used (in liters)]]),,Table1[[#This Row],[Distance Travelled (km)]]/Table1[[#This Row],[Fuel Used (in liters)]])</f>
        <v>0</v>
      </c>
    </row>
    <row r="6249" spans="2:13">
      <c r="B6249">
        <f>IF(ISBLANK(Table1[[#This Row],[Date]]), ,MONTH(Table1[[#This Row],[Date]]))</f>
        <v>0</v>
      </c>
      <c r="K6249" s="19">
        <f>Table1[[#This Row],[Final Meter Reading (km) ]]-Table1[[#This Row],[Initial Meter Reading (km) ]]</f>
        <v>0</v>
      </c>
      <c r="M6249" s="174">
        <f>IF(ISBLANK(Table1[[#This Row],[Fuel Used (in liters)]]),,Table1[[#This Row],[Distance Travelled (km)]]/Table1[[#This Row],[Fuel Used (in liters)]])</f>
        <v>0</v>
      </c>
    </row>
    <row r="6250" spans="2:13">
      <c r="B6250">
        <f>IF(ISBLANK(Table1[[#This Row],[Date]]), ,MONTH(Table1[[#This Row],[Date]]))</f>
        <v>0</v>
      </c>
      <c r="K6250" s="19">
        <f>Table1[[#This Row],[Final Meter Reading (km) ]]-Table1[[#This Row],[Initial Meter Reading (km) ]]</f>
        <v>0</v>
      </c>
      <c r="M6250" s="174">
        <f>IF(ISBLANK(Table1[[#This Row],[Fuel Used (in liters)]]),,Table1[[#This Row],[Distance Travelled (km)]]/Table1[[#This Row],[Fuel Used (in liters)]])</f>
        <v>0</v>
      </c>
    </row>
    <row r="6251" spans="2:13">
      <c r="B6251">
        <f>IF(ISBLANK(Table1[[#This Row],[Date]]), ,MONTH(Table1[[#This Row],[Date]]))</f>
        <v>0</v>
      </c>
      <c r="K6251" s="19">
        <f>Table1[[#This Row],[Final Meter Reading (km) ]]-Table1[[#This Row],[Initial Meter Reading (km) ]]</f>
        <v>0</v>
      </c>
      <c r="M6251" s="174">
        <f>IF(ISBLANK(Table1[[#This Row],[Fuel Used (in liters)]]),,Table1[[#This Row],[Distance Travelled (km)]]/Table1[[#This Row],[Fuel Used (in liters)]])</f>
        <v>0</v>
      </c>
    </row>
    <row r="6252" spans="2:13">
      <c r="B6252">
        <f>IF(ISBLANK(Table1[[#This Row],[Date]]), ,MONTH(Table1[[#This Row],[Date]]))</f>
        <v>0</v>
      </c>
      <c r="K6252" s="19">
        <f>Table1[[#This Row],[Final Meter Reading (km) ]]-Table1[[#This Row],[Initial Meter Reading (km) ]]</f>
        <v>0</v>
      </c>
      <c r="M6252" s="174">
        <f>IF(ISBLANK(Table1[[#This Row],[Fuel Used (in liters)]]),,Table1[[#This Row],[Distance Travelled (km)]]/Table1[[#This Row],[Fuel Used (in liters)]])</f>
        <v>0</v>
      </c>
    </row>
    <row r="6253" spans="2:13">
      <c r="B6253">
        <f>IF(ISBLANK(Table1[[#This Row],[Date]]), ,MONTH(Table1[[#This Row],[Date]]))</f>
        <v>0</v>
      </c>
      <c r="K6253" s="19">
        <f>Table1[[#This Row],[Final Meter Reading (km) ]]-Table1[[#This Row],[Initial Meter Reading (km) ]]</f>
        <v>0</v>
      </c>
      <c r="M6253" s="174">
        <f>IF(ISBLANK(Table1[[#This Row],[Fuel Used (in liters)]]),,Table1[[#This Row],[Distance Travelled (km)]]/Table1[[#This Row],[Fuel Used (in liters)]])</f>
        <v>0</v>
      </c>
    </row>
    <row r="6254" spans="2:13">
      <c r="B6254">
        <f>IF(ISBLANK(Table1[[#This Row],[Date]]), ,MONTH(Table1[[#This Row],[Date]]))</f>
        <v>0</v>
      </c>
      <c r="K6254" s="19">
        <f>Table1[[#This Row],[Final Meter Reading (km) ]]-Table1[[#This Row],[Initial Meter Reading (km) ]]</f>
        <v>0</v>
      </c>
      <c r="M6254" s="174">
        <f>IF(ISBLANK(Table1[[#This Row],[Fuel Used (in liters)]]),,Table1[[#This Row],[Distance Travelled (km)]]/Table1[[#This Row],[Fuel Used (in liters)]])</f>
        <v>0</v>
      </c>
    </row>
    <row r="6255" spans="2:13">
      <c r="B6255">
        <f>IF(ISBLANK(Table1[[#This Row],[Date]]), ,MONTH(Table1[[#This Row],[Date]]))</f>
        <v>0</v>
      </c>
      <c r="K6255" s="19">
        <f>Table1[[#This Row],[Final Meter Reading (km) ]]-Table1[[#This Row],[Initial Meter Reading (km) ]]</f>
        <v>0</v>
      </c>
      <c r="M6255" s="174">
        <f>IF(ISBLANK(Table1[[#This Row],[Fuel Used (in liters)]]),,Table1[[#This Row],[Distance Travelled (km)]]/Table1[[#This Row],[Fuel Used (in liters)]])</f>
        <v>0</v>
      </c>
    </row>
    <row r="6256" spans="2:13">
      <c r="B6256">
        <f>IF(ISBLANK(Table1[[#This Row],[Date]]), ,MONTH(Table1[[#This Row],[Date]]))</f>
        <v>0</v>
      </c>
      <c r="K6256" s="19">
        <f>Table1[[#This Row],[Final Meter Reading (km) ]]-Table1[[#This Row],[Initial Meter Reading (km) ]]</f>
        <v>0</v>
      </c>
      <c r="M6256" s="174">
        <f>IF(ISBLANK(Table1[[#This Row],[Fuel Used (in liters)]]),,Table1[[#This Row],[Distance Travelled (km)]]/Table1[[#This Row],[Fuel Used (in liters)]])</f>
        <v>0</v>
      </c>
    </row>
    <row r="6257" spans="2:13">
      <c r="B6257">
        <f>IF(ISBLANK(Table1[[#This Row],[Date]]), ,MONTH(Table1[[#This Row],[Date]]))</f>
        <v>0</v>
      </c>
      <c r="K6257" s="19">
        <f>Table1[[#This Row],[Final Meter Reading (km) ]]-Table1[[#This Row],[Initial Meter Reading (km) ]]</f>
        <v>0</v>
      </c>
      <c r="M6257" s="174">
        <f>IF(ISBLANK(Table1[[#This Row],[Fuel Used (in liters)]]),,Table1[[#This Row],[Distance Travelled (km)]]/Table1[[#This Row],[Fuel Used (in liters)]])</f>
        <v>0</v>
      </c>
    </row>
    <row r="6258" spans="2:13">
      <c r="B6258">
        <f>IF(ISBLANK(Table1[[#This Row],[Date]]), ,MONTH(Table1[[#This Row],[Date]]))</f>
        <v>0</v>
      </c>
      <c r="K6258" s="19">
        <f>Table1[[#This Row],[Final Meter Reading (km) ]]-Table1[[#This Row],[Initial Meter Reading (km) ]]</f>
        <v>0</v>
      </c>
      <c r="M6258" s="174">
        <f>IF(ISBLANK(Table1[[#This Row],[Fuel Used (in liters)]]),,Table1[[#This Row],[Distance Travelled (km)]]/Table1[[#This Row],[Fuel Used (in liters)]])</f>
        <v>0</v>
      </c>
    </row>
    <row r="6259" spans="2:13">
      <c r="B6259">
        <f>IF(ISBLANK(Table1[[#This Row],[Date]]), ,MONTH(Table1[[#This Row],[Date]]))</f>
        <v>0</v>
      </c>
      <c r="K6259" s="19">
        <f>Table1[[#This Row],[Final Meter Reading (km) ]]-Table1[[#This Row],[Initial Meter Reading (km) ]]</f>
        <v>0</v>
      </c>
      <c r="M6259" s="174">
        <f>IF(ISBLANK(Table1[[#This Row],[Fuel Used (in liters)]]),,Table1[[#This Row],[Distance Travelled (km)]]/Table1[[#This Row],[Fuel Used (in liters)]])</f>
        <v>0</v>
      </c>
    </row>
    <row r="6260" spans="2:13">
      <c r="B6260">
        <f>IF(ISBLANK(Table1[[#This Row],[Date]]), ,MONTH(Table1[[#This Row],[Date]]))</f>
        <v>0</v>
      </c>
      <c r="K6260" s="19">
        <f>Table1[[#This Row],[Final Meter Reading (km) ]]-Table1[[#This Row],[Initial Meter Reading (km) ]]</f>
        <v>0</v>
      </c>
      <c r="M6260" s="174">
        <f>IF(ISBLANK(Table1[[#This Row],[Fuel Used (in liters)]]),,Table1[[#This Row],[Distance Travelled (km)]]/Table1[[#This Row],[Fuel Used (in liters)]])</f>
        <v>0</v>
      </c>
    </row>
    <row r="6261" spans="2:13">
      <c r="B6261">
        <f>IF(ISBLANK(Table1[[#This Row],[Date]]), ,MONTH(Table1[[#This Row],[Date]]))</f>
        <v>0</v>
      </c>
      <c r="K6261" s="19">
        <f>Table1[[#This Row],[Final Meter Reading (km) ]]-Table1[[#This Row],[Initial Meter Reading (km) ]]</f>
        <v>0</v>
      </c>
      <c r="M6261" s="174">
        <f>IF(ISBLANK(Table1[[#This Row],[Fuel Used (in liters)]]),,Table1[[#This Row],[Distance Travelled (km)]]/Table1[[#This Row],[Fuel Used (in liters)]])</f>
        <v>0</v>
      </c>
    </row>
    <row r="6262" spans="2:13">
      <c r="B6262">
        <f>IF(ISBLANK(Table1[[#This Row],[Date]]), ,MONTH(Table1[[#This Row],[Date]]))</f>
        <v>0</v>
      </c>
      <c r="K6262" s="19">
        <f>Table1[[#This Row],[Final Meter Reading (km) ]]-Table1[[#This Row],[Initial Meter Reading (km) ]]</f>
        <v>0</v>
      </c>
      <c r="M6262" s="174">
        <f>IF(ISBLANK(Table1[[#This Row],[Fuel Used (in liters)]]),,Table1[[#This Row],[Distance Travelled (km)]]/Table1[[#This Row],[Fuel Used (in liters)]])</f>
        <v>0</v>
      </c>
    </row>
    <row r="6263" spans="2:13">
      <c r="B6263">
        <f>IF(ISBLANK(Table1[[#This Row],[Date]]), ,MONTH(Table1[[#This Row],[Date]]))</f>
        <v>0</v>
      </c>
      <c r="K6263" s="19">
        <f>Table1[[#This Row],[Final Meter Reading (km) ]]-Table1[[#This Row],[Initial Meter Reading (km) ]]</f>
        <v>0</v>
      </c>
      <c r="M6263" s="174">
        <f>IF(ISBLANK(Table1[[#This Row],[Fuel Used (in liters)]]),,Table1[[#This Row],[Distance Travelled (km)]]/Table1[[#This Row],[Fuel Used (in liters)]])</f>
        <v>0</v>
      </c>
    </row>
    <row r="6264" spans="2:13">
      <c r="B6264">
        <f>IF(ISBLANK(Table1[[#This Row],[Date]]), ,MONTH(Table1[[#This Row],[Date]]))</f>
        <v>0</v>
      </c>
      <c r="K6264" s="19">
        <f>Table1[[#This Row],[Final Meter Reading (km) ]]-Table1[[#This Row],[Initial Meter Reading (km) ]]</f>
        <v>0</v>
      </c>
      <c r="M6264" s="174">
        <f>IF(ISBLANK(Table1[[#This Row],[Fuel Used (in liters)]]),,Table1[[#This Row],[Distance Travelled (km)]]/Table1[[#This Row],[Fuel Used (in liters)]])</f>
        <v>0</v>
      </c>
    </row>
    <row r="6265" spans="2:13">
      <c r="B6265">
        <f>IF(ISBLANK(Table1[[#This Row],[Date]]), ,MONTH(Table1[[#This Row],[Date]]))</f>
        <v>0</v>
      </c>
      <c r="K6265" s="19">
        <f>Table1[[#This Row],[Final Meter Reading (km) ]]-Table1[[#This Row],[Initial Meter Reading (km) ]]</f>
        <v>0</v>
      </c>
      <c r="M6265" s="174">
        <f>IF(ISBLANK(Table1[[#This Row],[Fuel Used (in liters)]]),,Table1[[#This Row],[Distance Travelled (km)]]/Table1[[#This Row],[Fuel Used (in liters)]])</f>
        <v>0</v>
      </c>
    </row>
    <row r="6266" spans="2:13">
      <c r="B6266">
        <f>IF(ISBLANK(Table1[[#This Row],[Date]]), ,MONTH(Table1[[#This Row],[Date]]))</f>
        <v>0</v>
      </c>
      <c r="K6266" s="19">
        <f>Table1[[#This Row],[Final Meter Reading (km) ]]-Table1[[#This Row],[Initial Meter Reading (km) ]]</f>
        <v>0</v>
      </c>
      <c r="M6266" s="174">
        <f>IF(ISBLANK(Table1[[#This Row],[Fuel Used (in liters)]]),,Table1[[#This Row],[Distance Travelled (km)]]/Table1[[#This Row],[Fuel Used (in liters)]])</f>
        <v>0</v>
      </c>
    </row>
    <row r="6267" spans="2:13">
      <c r="B6267">
        <f>IF(ISBLANK(Table1[[#This Row],[Date]]), ,MONTH(Table1[[#This Row],[Date]]))</f>
        <v>0</v>
      </c>
      <c r="K6267" s="19">
        <f>Table1[[#This Row],[Final Meter Reading (km) ]]-Table1[[#This Row],[Initial Meter Reading (km) ]]</f>
        <v>0</v>
      </c>
      <c r="M6267" s="174">
        <f>IF(ISBLANK(Table1[[#This Row],[Fuel Used (in liters)]]),,Table1[[#This Row],[Distance Travelled (km)]]/Table1[[#This Row],[Fuel Used (in liters)]])</f>
        <v>0</v>
      </c>
    </row>
    <row r="6268" spans="2:13">
      <c r="B6268">
        <f>IF(ISBLANK(Table1[[#This Row],[Date]]), ,MONTH(Table1[[#This Row],[Date]]))</f>
        <v>0</v>
      </c>
      <c r="K6268" s="19">
        <f>Table1[[#This Row],[Final Meter Reading (km) ]]-Table1[[#This Row],[Initial Meter Reading (km) ]]</f>
        <v>0</v>
      </c>
      <c r="M6268" s="174">
        <f>IF(ISBLANK(Table1[[#This Row],[Fuel Used (in liters)]]),,Table1[[#This Row],[Distance Travelled (km)]]/Table1[[#This Row],[Fuel Used (in liters)]])</f>
        <v>0</v>
      </c>
    </row>
    <row r="6269" spans="2:13">
      <c r="B6269">
        <f>IF(ISBLANK(Table1[[#This Row],[Date]]), ,MONTH(Table1[[#This Row],[Date]]))</f>
        <v>0</v>
      </c>
      <c r="K6269" s="19">
        <f>Table1[[#This Row],[Final Meter Reading (km) ]]-Table1[[#This Row],[Initial Meter Reading (km) ]]</f>
        <v>0</v>
      </c>
      <c r="M6269" s="174">
        <f>IF(ISBLANK(Table1[[#This Row],[Fuel Used (in liters)]]),,Table1[[#This Row],[Distance Travelled (km)]]/Table1[[#This Row],[Fuel Used (in liters)]])</f>
        <v>0</v>
      </c>
    </row>
    <row r="6270" spans="2:13">
      <c r="B6270">
        <f>IF(ISBLANK(Table1[[#This Row],[Date]]), ,MONTH(Table1[[#This Row],[Date]]))</f>
        <v>0</v>
      </c>
      <c r="K6270" s="19">
        <f>Table1[[#This Row],[Final Meter Reading (km) ]]-Table1[[#This Row],[Initial Meter Reading (km) ]]</f>
        <v>0</v>
      </c>
      <c r="M6270" s="174">
        <f>IF(ISBLANK(Table1[[#This Row],[Fuel Used (in liters)]]),,Table1[[#This Row],[Distance Travelled (km)]]/Table1[[#This Row],[Fuel Used (in liters)]])</f>
        <v>0</v>
      </c>
    </row>
    <row r="6271" spans="2:13">
      <c r="B6271">
        <f>IF(ISBLANK(Table1[[#This Row],[Date]]), ,MONTH(Table1[[#This Row],[Date]]))</f>
        <v>0</v>
      </c>
      <c r="K6271" s="19">
        <f>Table1[[#This Row],[Final Meter Reading (km) ]]-Table1[[#This Row],[Initial Meter Reading (km) ]]</f>
        <v>0</v>
      </c>
      <c r="M6271" s="174">
        <f>IF(ISBLANK(Table1[[#This Row],[Fuel Used (in liters)]]),,Table1[[#This Row],[Distance Travelled (km)]]/Table1[[#This Row],[Fuel Used (in liters)]])</f>
        <v>0</v>
      </c>
    </row>
    <row r="6272" spans="2:13">
      <c r="B6272">
        <f>IF(ISBLANK(Table1[[#This Row],[Date]]), ,MONTH(Table1[[#This Row],[Date]]))</f>
        <v>0</v>
      </c>
      <c r="K6272" s="19">
        <f>Table1[[#This Row],[Final Meter Reading (km) ]]-Table1[[#This Row],[Initial Meter Reading (km) ]]</f>
        <v>0</v>
      </c>
      <c r="M6272" s="174">
        <f>IF(ISBLANK(Table1[[#This Row],[Fuel Used (in liters)]]),,Table1[[#This Row],[Distance Travelled (km)]]/Table1[[#This Row],[Fuel Used (in liters)]])</f>
        <v>0</v>
      </c>
    </row>
    <row r="6273" spans="2:13">
      <c r="B6273">
        <f>IF(ISBLANK(Table1[[#This Row],[Date]]), ,MONTH(Table1[[#This Row],[Date]]))</f>
        <v>0</v>
      </c>
      <c r="K6273" s="19">
        <f>Table1[[#This Row],[Final Meter Reading (km) ]]-Table1[[#This Row],[Initial Meter Reading (km) ]]</f>
        <v>0</v>
      </c>
      <c r="M6273" s="174">
        <f>IF(ISBLANK(Table1[[#This Row],[Fuel Used (in liters)]]),,Table1[[#This Row],[Distance Travelled (km)]]/Table1[[#This Row],[Fuel Used (in liters)]])</f>
        <v>0</v>
      </c>
    </row>
    <row r="6274" spans="2:13">
      <c r="B6274">
        <f>IF(ISBLANK(Table1[[#This Row],[Date]]), ,MONTH(Table1[[#This Row],[Date]]))</f>
        <v>0</v>
      </c>
      <c r="K6274" s="19">
        <f>Table1[[#This Row],[Final Meter Reading (km) ]]-Table1[[#This Row],[Initial Meter Reading (km) ]]</f>
        <v>0</v>
      </c>
      <c r="M6274" s="174">
        <f>IF(ISBLANK(Table1[[#This Row],[Fuel Used (in liters)]]),,Table1[[#This Row],[Distance Travelled (km)]]/Table1[[#This Row],[Fuel Used (in liters)]])</f>
        <v>0</v>
      </c>
    </row>
    <row r="6275" spans="2:13">
      <c r="B6275">
        <f>IF(ISBLANK(Table1[[#This Row],[Date]]), ,MONTH(Table1[[#This Row],[Date]]))</f>
        <v>0</v>
      </c>
      <c r="K6275" s="19">
        <f>Table1[[#This Row],[Final Meter Reading (km) ]]-Table1[[#This Row],[Initial Meter Reading (km) ]]</f>
        <v>0</v>
      </c>
      <c r="M6275" s="174">
        <f>IF(ISBLANK(Table1[[#This Row],[Fuel Used (in liters)]]),,Table1[[#This Row],[Distance Travelled (km)]]/Table1[[#This Row],[Fuel Used (in liters)]])</f>
        <v>0</v>
      </c>
    </row>
    <row r="6276" spans="2:13">
      <c r="B6276">
        <f>IF(ISBLANK(Table1[[#This Row],[Date]]), ,MONTH(Table1[[#This Row],[Date]]))</f>
        <v>0</v>
      </c>
      <c r="K6276" s="19">
        <f>Table1[[#This Row],[Final Meter Reading (km) ]]-Table1[[#This Row],[Initial Meter Reading (km) ]]</f>
        <v>0</v>
      </c>
      <c r="M6276" s="174">
        <f>IF(ISBLANK(Table1[[#This Row],[Fuel Used (in liters)]]),,Table1[[#This Row],[Distance Travelled (km)]]/Table1[[#This Row],[Fuel Used (in liters)]])</f>
        <v>0</v>
      </c>
    </row>
    <row r="6277" spans="2:13">
      <c r="B6277">
        <f>IF(ISBLANK(Table1[[#This Row],[Date]]), ,MONTH(Table1[[#This Row],[Date]]))</f>
        <v>0</v>
      </c>
      <c r="K6277" s="19">
        <f>Table1[[#This Row],[Final Meter Reading (km) ]]-Table1[[#This Row],[Initial Meter Reading (km) ]]</f>
        <v>0</v>
      </c>
      <c r="M6277" s="174">
        <f>IF(ISBLANK(Table1[[#This Row],[Fuel Used (in liters)]]),,Table1[[#This Row],[Distance Travelled (km)]]/Table1[[#This Row],[Fuel Used (in liters)]])</f>
        <v>0</v>
      </c>
    </row>
    <row r="6278" spans="2:13">
      <c r="B6278">
        <f>IF(ISBLANK(Table1[[#This Row],[Date]]), ,MONTH(Table1[[#This Row],[Date]]))</f>
        <v>0</v>
      </c>
      <c r="K6278" s="19">
        <f>Table1[[#This Row],[Final Meter Reading (km) ]]-Table1[[#This Row],[Initial Meter Reading (km) ]]</f>
        <v>0</v>
      </c>
      <c r="M6278" s="174">
        <f>IF(ISBLANK(Table1[[#This Row],[Fuel Used (in liters)]]),,Table1[[#This Row],[Distance Travelled (km)]]/Table1[[#This Row],[Fuel Used (in liters)]])</f>
        <v>0</v>
      </c>
    </row>
    <row r="6279" spans="2:13">
      <c r="B6279">
        <f>IF(ISBLANK(Table1[[#This Row],[Date]]), ,MONTH(Table1[[#This Row],[Date]]))</f>
        <v>0</v>
      </c>
      <c r="K6279" s="19">
        <f>Table1[[#This Row],[Final Meter Reading (km) ]]-Table1[[#This Row],[Initial Meter Reading (km) ]]</f>
        <v>0</v>
      </c>
      <c r="M6279" s="174">
        <f>IF(ISBLANK(Table1[[#This Row],[Fuel Used (in liters)]]),,Table1[[#This Row],[Distance Travelled (km)]]/Table1[[#This Row],[Fuel Used (in liters)]])</f>
        <v>0</v>
      </c>
    </row>
    <row r="6280" spans="2:13">
      <c r="B6280">
        <f>IF(ISBLANK(Table1[[#This Row],[Date]]), ,MONTH(Table1[[#This Row],[Date]]))</f>
        <v>0</v>
      </c>
      <c r="K6280" s="19">
        <f>Table1[[#This Row],[Final Meter Reading (km) ]]-Table1[[#This Row],[Initial Meter Reading (km) ]]</f>
        <v>0</v>
      </c>
      <c r="M6280" s="174">
        <f>IF(ISBLANK(Table1[[#This Row],[Fuel Used (in liters)]]),,Table1[[#This Row],[Distance Travelled (km)]]/Table1[[#This Row],[Fuel Used (in liters)]])</f>
        <v>0</v>
      </c>
    </row>
    <row r="6281" spans="2:13">
      <c r="B6281">
        <f>IF(ISBLANK(Table1[[#This Row],[Date]]), ,MONTH(Table1[[#This Row],[Date]]))</f>
        <v>0</v>
      </c>
      <c r="K6281" s="19">
        <f>Table1[[#This Row],[Final Meter Reading (km) ]]-Table1[[#This Row],[Initial Meter Reading (km) ]]</f>
        <v>0</v>
      </c>
      <c r="M6281" s="174">
        <f>IF(ISBLANK(Table1[[#This Row],[Fuel Used (in liters)]]),,Table1[[#This Row],[Distance Travelled (km)]]/Table1[[#This Row],[Fuel Used (in liters)]])</f>
        <v>0</v>
      </c>
    </row>
    <row r="6282" spans="2:13">
      <c r="B6282">
        <f>IF(ISBLANK(Table1[[#This Row],[Date]]), ,MONTH(Table1[[#This Row],[Date]]))</f>
        <v>0</v>
      </c>
      <c r="K6282" s="19">
        <f>Table1[[#This Row],[Final Meter Reading (km) ]]-Table1[[#This Row],[Initial Meter Reading (km) ]]</f>
        <v>0</v>
      </c>
      <c r="M6282" s="174">
        <f>IF(ISBLANK(Table1[[#This Row],[Fuel Used (in liters)]]),,Table1[[#This Row],[Distance Travelled (km)]]/Table1[[#This Row],[Fuel Used (in liters)]])</f>
        <v>0</v>
      </c>
    </row>
    <row r="6283" spans="2:13">
      <c r="B6283">
        <f>IF(ISBLANK(Table1[[#This Row],[Date]]), ,MONTH(Table1[[#This Row],[Date]]))</f>
        <v>0</v>
      </c>
      <c r="K6283" s="19">
        <f>Table1[[#This Row],[Final Meter Reading (km) ]]-Table1[[#This Row],[Initial Meter Reading (km) ]]</f>
        <v>0</v>
      </c>
      <c r="M6283" s="174">
        <f>IF(ISBLANK(Table1[[#This Row],[Fuel Used (in liters)]]),,Table1[[#This Row],[Distance Travelled (km)]]/Table1[[#This Row],[Fuel Used (in liters)]])</f>
        <v>0</v>
      </c>
    </row>
    <row r="6284" spans="2:13">
      <c r="B6284">
        <f>IF(ISBLANK(Table1[[#This Row],[Date]]), ,MONTH(Table1[[#This Row],[Date]]))</f>
        <v>0</v>
      </c>
      <c r="K6284" s="19">
        <f>Table1[[#This Row],[Final Meter Reading (km) ]]-Table1[[#This Row],[Initial Meter Reading (km) ]]</f>
        <v>0</v>
      </c>
      <c r="M6284" s="174">
        <f>IF(ISBLANK(Table1[[#This Row],[Fuel Used (in liters)]]),,Table1[[#This Row],[Distance Travelled (km)]]/Table1[[#This Row],[Fuel Used (in liters)]])</f>
        <v>0</v>
      </c>
    </row>
    <row r="6285" spans="2:13">
      <c r="B6285">
        <f>IF(ISBLANK(Table1[[#This Row],[Date]]), ,MONTH(Table1[[#This Row],[Date]]))</f>
        <v>0</v>
      </c>
      <c r="K6285" s="19">
        <f>Table1[[#This Row],[Final Meter Reading (km) ]]-Table1[[#This Row],[Initial Meter Reading (km) ]]</f>
        <v>0</v>
      </c>
      <c r="M6285" s="174">
        <f>IF(ISBLANK(Table1[[#This Row],[Fuel Used (in liters)]]),,Table1[[#This Row],[Distance Travelled (km)]]/Table1[[#This Row],[Fuel Used (in liters)]])</f>
        <v>0</v>
      </c>
    </row>
    <row r="6286" spans="2:13">
      <c r="B6286">
        <f>IF(ISBLANK(Table1[[#This Row],[Date]]), ,MONTH(Table1[[#This Row],[Date]]))</f>
        <v>0</v>
      </c>
      <c r="K6286" s="19">
        <f>Table1[[#This Row],[Final Meter Reading (km) ]]-Table1[[#This Row],[Initial Meter Reading (km) ]]</f>
        <v>0</v>
      </c>
      <c r="M6286" s="174">
        <f>IF(ISBLANK(Table1[[#This Row],[Fuel Used (in liters)]]),,Table1[[#This Row],[Distance Travelled (km)]]/Table1[[#This Row],[Fuel Used (in liters)]])</f>
        <v>0</v>
      </c>
    </row>
    <row r="6287" spans="2:13">
      <c r="B6287">
        <f>IF(ISBLANK(Table1[[#This Row],[Date]]), ,MONTH(Table1[[#This Row],[Date]]))</f>
        <v>0</v>
      </c>
      <c r="K6287" s="19">
        <f>Table1[[#This Row],[Final Meter Reading (km) ]]-Table1[[#This Row],[Initial Meter Reading (km) ]]</f>
        <v>0</v>
      </c>
      <c r="M6287" s="174">
        <f>IF(ISBLANK(Table1[[#This Row],[Fuel Used (in liters)]]),,Table1[[#This Row],[Distance Travelled (km)]]/Table1[[#This Row],[Fuel Used (in liters)]])</f>
        <v>0</v>
      </c>
    </row>
    <row r="6288" spans="2:13">
      <c r="B6288">
        <f>IF(ISBLANK(Table1[[#This Row],[Date]]), ,MONTH(Table1[[#This Row],[Date]]))</f>
        <v>0</v>
      </c>
      <c r="K6288" s="19">
        <f>Table1[[#This Row],[Final Meter Reading (km) ]]-Table1[[#This Row],[Initial Meter Reading (km) ]]</f>
        <v>0</v>
      </c>
      <c r="M6288" s="174">
        <f>IF(ISBLANK(Table1[[#This Row],[Fuel Used (in liters)]]),,Table1[[#This Row],[Distance Travelled (km)]]/Table1[[#This Row],[Fuel Used (in liters)]])</f>
        <v>0</v>
      </c>
    </row>
    <row r="6289" spans="2:13">
      <c r="B6289">
        <f>IF(ISBLANK(Table1[[#This Row],[Date]]), ,MONTH(Table1[[#This Row],[Date]]))</f>
        <v>0</v>
      </c>
      <c r="K6289" s="19">
        <f>Table1[[#This Row],[Final Meter Reading (km) ]]-Table1[[#This Row],[Initial Meter Reading (km) ]]</f>
        <v>0</v>
      </c>
      <c r="M6289" s="174">
        <f>IF(ISBLANK(Table1[[#This Row],[Fuel Used (in liters)]]),,Table1[[#This Row],[Distance Travelled (km)]]/Table1[[#This Row],[Fuel Used (in liters)]])</f>
        <v>0</v>
      </c>
    </row>
    <row r="6290" spans="2:13">
      <c r="B6290">
        <f>IF(ISBLANK(Table1[[#This Row],[Date]]), ,MONTH(Table1[[#This Row],[Date]]))</f>
        <v>0</v>
      </c>
      <c r="K6290" s="19">
        <f>Table1[[#This Row],[Final Meter Reading (km) ]]-Table1[[#This Row],[Initial Meter Reading (km) ]]</f>
        <v>0</v>
      </c>
      <c r="M6290" s="174">
        <f>IF(ISBLANK(Table1[[#This Row],[Fuel Used (in liters)]]),,Table1[[#This Row],[Distance Travelled (km)]]/Table1[[#This Row],[Fuel Used (in liters)]])</f>
        <v>0</v>
      </c>
    </row>
    <row r="6291" spans="2:13">
      <c r="B6291">
        <f>IF(ISBLANK(Table1[[#This Row],[Date]]), ,MONTH(Table1[[#This Row],[Date]]))</f>
        <v>0</v>
      </c>
      <c r="K6291" s="19">
        <f>Table1[[#This Row],[Final Meter Reading (km) ]]-Table1[[#This Row],[Initial Meter Reading (km) ]]</f>
        <v>0</v>
      </c>
      <c r="M6291" s="174">
        <f>IF(ISBLANK(Table1[[#This Row],[Fuel Used (in liters)]]),,Table1[[#This Row],[Distance Travelled (km)]]/Table1[[#This Row],[Fuel Used (in liters)]])</f>
        <v>0</v>
      </c>
    </row>
    <row r="6292" spans="2:13">
      <c r="B6292">
        <f>IF(ISBLANK(Table1[[#This Row],[Date]]), ,MONTH(Table1[[#This Row],[Date]]))</f>
        <v>0</v>
      </c>
      <c r="K6292" s="19">
        <f>Table1[[#This Row],[Final Meter Reading (km) ]]-Table1[[#This Row],[Initial Meter Reading (km) ]]</f>
        <v>0</v>
      </c>
      <c r="M6292" s="174">
        <f>IF(ISBLANK(Table1[[#This Row],[Fuel Used (in liters)]]),,Table1[[#This Row],[Distance Travelled (km)]]/Table1[[#This Row],[Fuel Used (in liters)]])</f>
        <v>0</v>
      </c>
    </row>
    <row r="6293" spans="2:13">
      <c r="B6293">
        <f>IF(ISBLANK(Table1[[#This Row],[Date]]), ,MONTH(Table1[[#This Row],[Date]]))</f>
        <v>0</v>
      </c>
      <c r="K6293" s="19">
        <f>Table1[[#This Row],[Final Meter Reading (km) ]]-Table1[[#This Row],[Initial Meter Reading (km) ]]</f>
        <v>0</v>
      </c>
      <c r="M6293" s="174">
        <f>IF(ISBLANK(Table1[[#This Row],[Fuel Used (in liters)]]),,Table1[[#This Row],[Distance Travelled (km)]]/Table1[[#This Row],[Fuel Used (in liters)]])</f>
        <v>0</v>
      </c>
    </row>
    <row r="6294" spans="2:13">
      <c r="B6294">
        <f>IF(ISBLANK(Table1[[#This Row],[Date]]), ,MONTH(Table1[[#This Row],[Date]]))</f>
        <v>0</v>
      </c>
      <c r="K6294" s="19">
        <f>Table1[[#This Row],[Final Meter Reading (km) ]]-Table1[[#This Row],[Initial Meter Reading (km) ]]</f>
        <v>0</v>
      </c>
      <c r="M6294" s="174">
        <f>IF(ISBLANK(Table1[[#This Row],[Fuel Used (in liters)]]),,Table1[[#This Row],[Distance Travelled (km)]]/Table1[[#This Row],[Fuel Used (in liters)]])</f>
        <v>0</v>
      </c>
    </row>
    <row r="6295" spans="2:13">
      <c r="B6295">
        <f>IF(ISBLANK(Table1[[#This Row],[Date]]), ,MONTH(Table1[[#This Row],[Date]]))</f>
        <v>0</v>
      </c>
      <c r="K6295" s="19">
        <f>Table1[[#This Row],[Final Meter Reading (km) ]]-Table1[[#This Row],[Initial Meter Reading (km) ]]</f>
        <v>0</v>
      </c>
      <c r="M6295" s="174">
        <f>IF(ISBLANK(Table1[[#This Row],[Fuel Used (in liters)]]),,Table1[[#This Row],[Distance Travelled (km)]]/Table1[[#This Row],[Fuel Used (in liters)]])</f>
        <v>0</v>
      </c>
    </row>
    <row r="6296" spans="2:13">
      <c r="B6296">
        <f>IF(ISBLANK(Table1[[#This Row],[Date]]), ,MONTH(Table1[[#This Row],[Date]]))</f>
        <v>0</v>
      </c>
      <c r="K6296" s="19">
        <f>Table1[[#This Row],[Final Meter Reading (km) ]]-Table1[[#This Row],[Initial Meter Reading (km) ]]</f>
        <v>0</v>
      </c>
      <c r="M6296" s="174">
        <f>IF(ISBLANK(Table1[[#This Row],[Fuel Used (in liters)]]),,Table1[[#This Row],[Distance Travelled (km)]]/Table1[[#This Row],[Fuel Used (in liters)]])</f>
        <v>0</v>
      </c>
    </row>
    <row r="6297" spans="2:13">
      <c r="B6297">
        <f>IF(ISBLANK(Table1[[#This Row],[Date]]), ,MONTH(Table1[[#This Row],[Date]]))</f>
        <v>0</v>
      </c>
      <c r="K6297" s="19">
        <f>Table1[[#This Row],[Final Meter Reading (km) ]]-Table1[[#This Row],[Initial Meter Reading (km) ]]</f>
        <v>0</v>
      </c>
      <c r="M6297" s="174">
        <f>IF(ISBLANK(Table1[[#This Row],[Fuel Used (in liters)]]),,Table1[[#This Row],[Distance Travelled (km)]]/Table1[[#This Row],[Fuel Used (in liters)]])</f>
        <v>0</v>
      </c>
    </row>
    <row r="6298" spans="2:13">
      <c r="B6298">
        <f>IF(ISBLANK(Table1[[#This Row],[Date]]), ,MONTH(Table1[[#This Row],[Date]]))</f>
        <v>0</v>
      </c>
      <c r="K6298" s="19">
        <f>Table1[[#This Row],[Final Meter Reading (km) ]]-Table1[[#This Row],[Initial Meter Reading (km) ]]</f>
        <v>0</v>
      </c>
      <c r="M6298" s="174">
        <f>IF(ISBLANK(Table1[[#This Row],[Fuel Used (in liters)]]),,Table1[[#This Row],[Distance Travelled (km)]]/Table1[[#This Row],[Fuel Used (in liters)]])</f>
        <v>0</v>
      </c>
    </row>
    <row r="6299" spans="2:13">
      <c r="B6299">
        <f>IF(ISBLANK(Table1[[#This Row],[Date]]), ,MONTH(Table1[[#This Row],[Date]]))</f>
        <v>0</v>
      </c>
      <c r="K6299" s="19">
        <f>Table1[[#This Row],[Final Meter Reading (km) ]]-Table1[[#This Row],[Initial Meter Reading (km) ]]</f>
        <v>0</v>
      </c>
      <c r="M6299" s="174">
        <f>IF(ISBLANK(Table1[[#This Row],[Fuel Used (in liters)]]),,Table1[[#This Row],[Distance Travelled (km)]]/Table1[[#This Row],[Fuel Used (in liters)]])</f>
        <v>0</v>
      </c>
    </row>
    <row r="6300" spans="2:13">
      <c r="B6300">
        <f>IF(ISBLANK(Table1[[#This Row],[Date]]), ,MONTH(Table1[[#This Row],[Date]]))</f>
        <v>0</v>
      </c>
      <c r="K6300" s="19">
        <f>Table1[[#This Row],[Final Meter Reading (km) ]]-Table1[[#This Row],[Initial Meter Reading (km) ]]</f>
        <v>0</v>
      </c>
      <c r="M6300" s="174">
        <f>IF(ISBLANK(Table1[[#This Row],[Fuel Used (in liters)]]),,Table1[[#This Row],[Distance Travelled (km)]]/Table1[[#This Row],[Fuel Used (in liters)]])</f>
        <v>0</v>
      </c>
    </row>
    <row r="6301" spans="2:13">
      <c r="B6301">
        <f>IF(ISBLANK(Table1[[#This Row],[Date]]), ,MONTH(Table1[[#This Row],[Date]]))</f>
        <v>0</v>
      </c>
      <c r="K6301" s="19">
        <f>Table1[[#This Row],[Final Meter Reading (km) ]]-Table1[[#This Row],[Initial Meter Reading (km) ]]</f>
        <v>0</v>
      </c>
      <c r="M6301" s="174">
        <f>IF(ISBLANK(Table1[[#This Row],[Fuel Used (in liters)]]),,Table1[[#This Row],[Distance Travelled (km)]]/Table1[[#This Row],[Fuel Used (in liters)]])</f>
        <v>0</v>
      </c>
    </row>
    <row r="6302" spans="2:13">
      <c r="B6302">
        <f>IF(ISBLANK(Table1[[#This Row],[Date]]), ,MONTH(Table1[[#This Row],[Date]]))</f>
        <v>0</v>
      </c>
      <c r="K6302" s="19">
        <f>Table1[[#This Row],[Final Meter Reading (km) ]]-Table1[[#This Row],[Initial Meter Reading (km) ]]</f>
        <v>0</v>
      </c>
      <c r="M6302" s="174">
        <f>IF(ISBLANK(Table1[[#This Row],[Fuel Used (in liters)]]),,Table1[[#This Row],[Distance Travelled (km)]]/Table1[[#This Row],[Fuel Used (in liters)]])</f>
        <v>0</v>
      </c>
    </row>
    <row r="6303" spans="2:13">
      <c r="B6303">
        <f>IF(ISBLANK(Table1[[#This Row],[Date]]), ,MONTH(Table1[[#This Row],[Date]]))</f>
        <v>0</v>
      </c>
      <c r="K6303" s="19">
        <f>Table1[[#This Row],[Final Meter Reading (km) ]]-Table1[[#This Row],[Initial Meter Reading (km) ]]</f>
        <v>0</v>
      </c>
      <c r="M6303" s="174">
        <f>IF(ISBLANK(Table1[[#This Row],[Fuel Used (in liters)]]),,Table1[[#This Row],[Distance Travelled (km)]]/Table1[[#This Row],[Fuel Used (in liters)]])</f>
        <v>0</v>
      </c>
    </row>
    <row r="6304" spans="2:13">
      <c r="B6304">
        <f>IF(ISBLANK(Table1[[#This Row],[Date]]), ,MONTH(Table1[[#This Row],[Date]]))</f>
        <v>0</v>
      </c>
      <c r="K6304" s="19">
        <f>Table1[[#This Row],[Final Meter Reading (km) ]]-Table1[[#This Row],[Initial Meter Reading (km) ]]</f>
        <v>0</v>
      </c>
      <c r="M6304" s="174">
        <f>IF(ISBLANK(Table1[[#This Row],[Fuel Used (in liters)]]),,Table1[[#This Row],[Distance Travelled (km)]]/Table1[[#This Row],[Fuel Used (in liters)]])</f>
        <v>0</v>
      </c>
    </row>
    <row r="6305" spans="2:13">
      <c r="B6305">
        <f>IF(ISBLANK(Table1[[#This Row],[Date]]), ,MONTH(Table1[[#This Row],[Date]]))</f>
        <v>0</v>
      </c>
      <c r="K6305" s="19">
        <f>Table1[[#This Row],[Final Meter Reading (km) ]]-Table1[[#This Row],[Initial Meter Reading (km) ]]</f>
        <v>0</v>
      </c>
      <c r="M6305" s="174">
        <f>IF(ISBLANK(Table1[[#This Row],[Fuel Used (in liters)]]),,Table1[[#This Row],[Distance Travelled (km)]]/Table1[[#This Row],[Fuel Used (in liters)]])</f>
        <v>0</v>
      </c>
    </row>
    <row r="6306" spans="2:13">
      <c r="B6306">
        <f>IF(ISBLANK(Table1[[#This Row],[Date]]), ,MONTH(Table1[[#This Row],[Date]]))</f>
        <v>0</v>
      </c>
      <c r="K6306" s="19">
        <f>Table1[[#This Row],[Final Meter Reading (km) ]]-Table1[[#This Row],[Initial Meter Reading (km) ]]</f>
        <v>0</v>
      </c>
      <c r="M6306" s="174">
        <f>IF(ISBLANK(Table1[[#This Row],[Fuel Used (in liters)]]),,Table1[[#This Row],[Distance Travelled (km)]]/Table1[[#This Row],[Fuel Used (in liters)]])</f>
        <v>0</v>
      </c>
    </row>
    <row r="6307" spans="2:13">
      <c r="B6307">
        <f>IF(ISBLANK(Table1[[#This Row],[Date]]), ,MONTH(Table1[[#This Row],[Date]]))</f>
        <v>0</v>
      </c>
      <c r="K6307" s="19">
        <f>Table1[[#This Row],[Final Meter Reading (km) ]]-Table1[[#This Row],[Initial Meter Reading (km) ]]</f>
        <v>0</v>
      </c>
      <c r="M6307" s="174">
        <f>IF(ISBLANK(Table1[[#This Row],[Fuel Used (in liters)]]),,Table1[[#This Row],[Distance Travelled (km)]]/Table1[[#This Row],[Fuel Used (in liters)]])</f>
        <v>0</v>
      </c>
    </row>
    <row r="6308" spans="2:13">
      <c r="B6308">
        <f>IF(ISBLANK(Table1[[#This Row],[Date]]), ,MONTH(Table1[[#This Row],[Date]]))</f>
        <v>0</v>
      </c>
      <c r="K6308" s="19">
        <f>Table1[[#This Row],[Final Meter Reading (km) ]]-Table1[[#This Row],[Initial Meter Reading (km) ]]</f>
        <v>0</v>
      </c>
      <c r="M6308" s="174">
        <f>IF(ISBLANK(Table1[[#This Row],[Fuel Used (in liters)]]),,Table1[[#This Row],[Distance Travelled (km)]]/Table1[[#This Row],[Fuel Used (in liters)]])</f>
        <v>0</v>
      </c>
    </row>
    <row r="6309" spans="2:13">
      <c r="B6309">
        <f>IF(ISBLANK(Table1[[#This Row],[Date]]), ,MONTH(Table1[[#This Row],[Date]]))</f>
        <v>0</v>
      </c>
      <c r="K6309" s="19">
        <f>Table1[[#This Row],[Final Meter Reading (km) ]]-Table1[[#This Row],[Initial Meter Reading (km) ]]</f>
        <v>0</v>
      </c>
      <c r="M6309" s="174">
        <f>IF(ISBLANK(Table1[[#This Row],[Fuel Used (in liters)]]),,Table1[[#This Row],[Distance Travelled (km)]]/Table1[[#This Row],[Fuel Used (in liters)]])</f>
        <v>0</v>
      </c>
    </row>
    <row r="6310" spans="2:13">
      <c r="B6310">
        <f>IF(ISBLANK(Table1[[#This Row],[Date]]), ,MONTH(Table1[[#This Row],[Date]]))</f>
        <v>0</v>
      </c>
      <c r="K6310" s="19">
        <f>Table1[[#This Row],[Final Meter Reading (km) ]]-Table1[[#This Row],[Initial Meter Reading (km) ]]</f>
        <v>0</v>
      </c>
      <c r="M6310" s="174">
        <f>IF(ISBLANK(Table1[[#This Row],[Fuel Used (in liters)]]),,Table1[[#This Row],[Distance Travelled (km)]]/Table1[[#This Row],[Fuel Used (in liters)]])</f>
        <v>0</v>
      </c>
    </row>
    <row r="6311" spans="2:13">
      <c r="B6311">
        <f>IF(ISBLANK(Table1[[#This Row],[Date]]), ,MONTH(Table1[[#This Row],[Date]]))</f>
        <v>0</v>
      </c>
      <c r="K6311" s="19">
        <f>Table1[[#This Row],[Final Meter Reading (km) ]]-Table1[[#This Row],[Initial Meter Reading (km) ]]</f>
        <v>0</v>
      </c>
      <c r="M6311" s="174">
        <f>IF(ISBLANK(Table1[[#This Row],[Fuel Used (in liters)]]),,Table1[[#This Row],[Distance Travelled (km)]]/Table1[[#This Row],[Fuel Used (in liters)]])</f>
        <v>0</v>
      </c>
    </row>
    <row r="6312" spans="2:13">
      <c r="B6312">
        <f>IF(ISBLANK(Table1[[#This Row],[Date]]), ,MONTH(Table1[[#This Row],[Date]]))</f>
        <v>0</v>
      </c>
      <c r="K6312" s="19">
        <f>Table1[[#This Row],[Final Meter Reading (km) ]]-Table1[[#This Row],[Initial Meter Reading (km) ]]</f>
        <v>0</v>
      </c>
      <c r="M6312" s="174">
        <f>IF(ISBLANK(Table1[[#This Row],[Fuel Used (in liters)]]),,Table1[[#This Row],[Distance Travelled (km)]]/Table1[[#This Row],[Fuel Used (in liters)]])</f>
        <v>0</v>
      </c>
    </row>
    <row r="6313" spans="2:13">
      <c r="B6313">
        <f>IF(ISBLANK(Table1[[#This Row],[Date]]), ,MONTH(Table1[[#This Row],[Date]]))</f>
        <v>0</v>
      </c>
      <c r="K6313" s="19">
        <f>Table1[[#This Row],[Final Meter Reading (km) ]]-Table1[[#This Row],[Initial Meter Reading (km) ]]</f>
        <v>0</v>
      </c>
      <c r="M6313" s="174">
        <f>IF(ISBLANK(Table1[[#This Row],[Fuel Used (in liters)]]),,Table1[[#This Row],[Distance Travelled (km)]]/Table1[[#This Row],[Fuel Used (in liters)]])</f>
        <v>0</v>
      </c>
    </row>
    <row r="6314" spans="2:13">
      <c r="B6314">
        <f>IF(ISBLANK(Table1[[#This Row],[Date]]), ,MONTH(Table1[[#This Row],[Date]]))</f>
        <v>0</v>
      </c>
      <c r="K6314" s="19">
        <f>Table1[[#This Row],[Final Meter Reading (km) ]]-Table1[[#This Row],[Initial Meter Reading (km) ]]</f>
        <v>0</v>
      </c>
      <c r="M6314" s="174">
        <f>IF(ISBLANK(Table1[[#This Row],[Fuel Used (in liters)]]),,Table1[[#This Row],[Distance Travelled (km)]]/Table1[[#This Row],[Fuel Used (in liters)]])</f>
        <v>0</v>
      </c>
    </row>
    <row r="6315" spans="2:13">
      <c r="B6315">
        <f>IF(ISBLANK(Table1[[#This Row],[Date]]), ,MONTH(Table1[[#This Row],[Date]]))</f>
        <v>0</v>
      </c>
      <c r="K6315" s="19">
        <f>Table1[[#This Row],[Final Meter Reading (km) ]]-Table1[[#This Row],[Initial Meter Reading (km) ]]</f>
        <v>0</v>
      </c>
      <c r="M6315" s="174">
        <f>IF(ISBLANK(Table1[[#This Row],[Fuel Used (in liters)]]),,Table1[[#This Row],[Distance Travelled (km)]]/Table1[[#This Row],[Fuel Used (in liters)]])</f>
        <v>0</v>
      </c>
    </row>
    <row r="6316" spans="2:13">
      <c r="B6316">
        <f>IF(ISBLANK(Table1[[#This Row],[Date]]), ,MONTH(Table1[[#This Row],[Date]]))</f>
        <v>0</v>
      </c>
      <c r="K6316" s="19">
        <f>Table1[[#This Row],[Final Meter Reading (km) ]]-Table1[[#This Row],[Initial Meter Reading (km) ]]</f>
        <v>0</v>
      </c>
      <c r="M6316" s="174">
        <f>IF(ISBLANK(Table1[[#This Row],[Fuel Used (in liters)]]),,Table1[[#This Row],[Distance Travelled (km)]]/Table1[[#This Row],[Fuel Used (in liters)]])</f>
        <v>0</v>
      </c>
    </row>
    <row r="6317" spans="2:13">
      <c r="B6317">
        <f>IF(ISBLANK(Table1[[#This Row],[Date]]), ,MONTH(Table1[[#This Row],[Date]]))</f>
        <v>0</v>
      </c>
      <c r="K6317" s="19">
        <f>Table1[[#This Row],[Final Meter Reading (km) ]]-Table1[[#This Row],[Initial Meter Reading (km) ]]</f>
        <v>0</v>
      </c>
      <c r="M6317" s="174">
        <f>IF(ISBLANK(Table1[[#This Row],[Fuel Used (in liters)]]),,Table1[[#This Row],[Distance Travelled (km)]]/Table1[[#This Row],[Fuel Used (in liters)]])</f>
        <v>0</v>
      </c>
    </row>
    <row r="6318" spans="2:13">
      <c r="B6318">
        <f>IF(ISBLANK(Table1[[#This Row],[Date]]), ,MONTH(Table1[[#This Row],[Date]]))</f>
        <v>0</v>
      </c>
      <c r="K6318" s="19">
        <f>Table1[[#This Row],[Final Meter Reading (km) ]]-Table1[[#This Row],[Initial Meter Reading (km) ]]</f>
        <v>0</v>
      </c>
      <c r="M6318" s="174">
        <f>IF(ISBLANK(Table1[[#This Row],[Fuel Used (in liters)]]),,Table1[[#This Row],[Distance Travelled (km)]]/Table1[[#This Row],[Fuel Used (in liters)]])</f>
        <v>0</v>
      </c>
    </row>
    <row r="6319" spans="2:13">
      <c r="B6319">
        <f>IF(ISBLANK(Table1[[#This Row],[Date]]), ,MONTH(Table1[[#This Row],[Date]]))</f>
        <v>0</v>
      </c>
      <c r="K6319" s="19">
        <f>Table1[[#This Row],[Final Meter Reading (km) ]]-Table1[[#This Row],[Initial Meter Reading (km) ]]</f>
        <v>0</v>
      </c>
      <c r="M6319" s="174">
        <f>IF(ISBLANK(Table1[[#This Row],[Fuel Used (in liters)]]),,Table1[[#This Row],[Distance Travelled (km)]]/Table1[[#This Row],[Fuel Used (in liters)]])</f>
        <v>0</v>
      </c>
    </row>
    <row r="6320" spans="2:13">
      <c r="B6320">
        <f>IF(ISBLANK(Table1[[#This Row],[Date]]), ,MONTH(Table1[[#This Row],[Date]]))</f>
        <v>0</v>
      </c>
      <c r="K6320" s="19">
        <f>Table1[[#This Row],[Final Meter Reading (km) ]]-Table1[[#This Row],[Initial Meter Reading (km) ]]</f>
        <v>0</v>
      </c>
      <c r="M6320" s="174">
        <f>IF(ISBLANK(Table1[[#This Row],[Fuel Used (in liters)]]),,Table1[[#This Row],[Distance Travelled (km)]]/Table1[[#This Row],[Fuel Used (in liters)]])</f>
        <v>0</v>
      </c>
    </row>
    <row r="6321" spans="2:13">
      <c r="B6321">
        <f>IF(ISBLANK(Table1[[#This Row],[Date]]), ,MONTH(Table1[[#This Row],[Date]]))</f>
        <v>0</v>
      </c>
      <c r="K6321" s="19">
        <f>Table1[[#This Row],[Final Meter Reading (km) ]]-Table1[[#This Row],[Initial Meter Reading (km) ]]</f>
        <v>0</v>
      </c>
      <c r="M6321" s="174">
        <f>IF(ISBLANK(Table1[[#This Row],[Fuel Used (in liters)]]),,Table1[[#This Row],[Distance Travelled (km)]]/Table1[[#This Row],[Fuel Used (in liters)]])</f>
        <v>0</v>
      </c>
    </row>
    <row r="6322" spans="2:13">
      <c r="B6322">
        <f>IF(ISBLANK(Table1[[#This Row],[Date]]), ,MONTH(Table1[[#This Row],[Date]]))</f>
        <v>0</v>
      </c>
      <c r="K6322" s="19">
        <f>Table1[[#This Row],[Final Meter Reading (km) ]]-Table1[[#This Row],[Initial Meter Reading (km) ]]</f>
        <v>0</v>
      </c>
      <c r="M6322" s="174">
        <f>IF(ISBLANK(Table1[[#This Row],[Fuel Used (in liters)]]),,Table1[[#This Row],[Distance Travelled (km)]]/Table1[[#This Row],[Fuel Used (in liters)]])</f>
        <v>0</v>
      </c>
    </row>
    <row r="6323" spans="2:13">
      <c r="B6323">
        <f>IF(ISBLANK(Table1[[#This Row],[Date]]), ,MONTH(Table1[[#This Row],[Date]]))</f>
        <v>0</v>
      </c>
      <c r="K6323" s="19">
        <f>Table1[[#This Row],[Final Meter Reading (km) ]]-Table1[[#This Row],[Initial Meter Reading (km) ]]</f>
        <v>0</v>
      </c>
      <c r="M6323" s="174">
        <f>IF(ISBLANK(Table1[[#This Row],[Fuel Used (in liters)]]),,Table1[[#This Row],[Distance Travelled (km)]]/Table1[[#This Row],[Fuel Used (in liters)]])</f>
        <v>0</v>
      </c>
    </row>
    <row r="6324" spans="2:13">
      <c r="B6324">
        <f>IF(ISBLANK(Table1[[#This Row],[Date]]), ,MONTH(Table1[[#This Row],[Date]]))</f>
        <v>0</v>
      </c>
      <c r="K6324" s="19">
        <f>Table1[[#This Row],[Final Meter Reading (km) ]]-Table1[[#This Row],[Initial Meter Reading (km) ]]</f>
        <v>0</v>
      </c>
      <c r="M6324" s="174">
        <f>IF(ISBLANK(Table1[[#This Row],[Fuel Used (in liters)]]),,Table1[[#This Row],[Distance Travelled (km)]]/Table1[[#This Row],[Fuel Used (in liters)]])</f>
        <v>0</v>
      </c>
    </row>
    <row r="6325" spans="2:13">
      <c r="B6325">
        <f>IF(ISBLANK(Table1[[#This Row],[Date]]), ,MONTH(Table1[[#This Row],[Date]]))</f>
        <v>0</v>
      </c>
      <c r="K6325" s="19">
        <f>Table1[[#This Row],[Final Meter Reading (km) ]]-Table1[[#This Row],[Initial Meter Reading (km) ]]</f>
        <v>0</v>
      </c>
      <c r="M6325" s="174">
        <f>IF(ISBLANK(Table1[[#This Row],[Fuel Used (in liters)]]),,Table1[[#This Row],[Distance Travelled (km)]]/Table1[[#This Row],[Fuel Used (in liters)]])</f>
        <v>0</v>
      </c>
    </row>
    <row r="6326" spans="2:13">
      <c r="B6326">
        <f>IF(ISBLANK(Table1[[#This Row],[Date]]), ,MONTH(Table1[[#This Row],[Date]]))</f>
        <v>0</v>
      </c>
      <c r="K6326" s="19">
        <f>Table1[[#This Row],[Final Meter Reading (km) ]]-Table1[[#This Row],[Initial Meter Reading (km) ]]</f>
        <v>0</v>
      </c>
      <c r="M6326" s="174">
        <f>IF(ISBLANK(Table1[[#This Row],[Fuel Used (in liters)]]),,Table1[[#This Row],[Distance Travelled (km)]]/Table1[[#This Row],[Fuel Used (in liters)]])</f>
        <v>0</v>
      </c>
    </row>
    <row r="6327" spans="2:13">
      <c r="B6327">
        <f>IF(ISBLANK(Table1[[#This Row],[Date]]), ,MONTH(Table1[[#This Row],[Date]]))</f>
        <v>0</v>
      </c>
      <c r="K6327" s="19">
        <f>Table1[[#This Row],[Final Meter Reading (km) ]]-Table1[[#This Row],[Initial Meter Reading (km) ]]</f>
        <v>0</v>
      </c>
      <c r="M6327" s="174">
        <f>IF(ISBLANK(Table1[[#This Row],[Fuel Used (in liters)]]),,Table1[[#This Row],[Distance Travelled (km)]]/Table1[[#This Row],[Fuel Used (in liters)]])</f>
        <v>0</v>
      </c>
    </row>
    <row r="6328" spans="2:13">
      <c r="B6328">
        <f>IF(ISBLANK(Table1[[#This Row],[Date]]), ,MONTH(Table1[[#This Row],[Date]]))</f>
        <v>0</v>
      </c>
      <c r="K6328" s="19">
        <f>Table1[[#This Row],[Final Meter Reading (km) ]]-Table1[[#This Row],[Initial Meter Reading (km) ]]</f>
        <v>0</v>
      </c>
      <c r="M6328" s="174">
        <f>IF(ISBLANK(Table1[[#This Row],[Fuel Used (in liters)]]),,Table1[[#This Row],[Distance Travelled (km)]]/Table1[[#This Row],[Fuel Used (in liters)]])</f>
        <v>0</v>
      </c>
    </row>
    <row r="6329" spans="2:13">
      <c r="B6329">
        <f>IF(ISBLANK(Table1[[#This Row],[Date]]), ,MONTH(Table1[[#This Row],[Date]]))</f>
        <v>0</v>
      </c>
      <c r="K6329" s="19">
        <f>Table1[[#This Row],[Final Meter Reading (km) ]]-Table1[[#This Row],[Initial Meter Reading (km) ]]</f>
        <v>0</v>
      </c>
      <c r="M6329" s="174">
        <f>IF(ISBLANK(Table1[[#This Row],[Fuel Used (in liters)]]),,Table1[[#This Row],[Distance Travelled (km)]]/Table1[[#This Row],[Fuel Used (in liters)]])</f>
        <v>0</v>
      </c>
    </row>
    <row r="6330" spans="2:13">
      <c r="B6330">
        <f>IF(ISBLANK(Table1[[#This Row],[Date]]), ,MONTH(Table1[[#This Row],[Date]]))</f>
        <v>0</v>
      </c>
      <c r="K6330" s="19">
        <f>Table1[[#This Row],[Final Meter Reading (km) ]]-Table1[[#This Row],[Initial Meter Reading (km) ]]</f>
        <v>0</v>
      </c>
      <c r="M6330" s="174">
        <f>IF(ISBLANK(Table1[[#This Row],[Fuel Used (in liters)]]),,Table1[[#This Row],[Distance Travelled (km)]]/Table1[[#This Row],[Fuel Used (in liters)]])</f>
        <v>0</v>
      </c>
    </row>
    <row r="6331" spans="2:13">
      <c r="B6331">
        <f>IF(ISBLANK(Table1[[#This Row],[Date]]), ,MONTH(Table1[[#This Row],[Date]]))</f>
        <v>0</v>
      </c>
      <c r="K6331" s="19">
        <f>Table1[[#This Row],[Final Meter Reading (km) ]]-Table1[[#This Row],[Initial Meter Reading (km) ]]</f>
        <v>0</v>
      </c>
      <c r="M6331" s="174">
        <f>IF(ISBLANK(Table1[[#This Row],[Fuel Used (in liters)]]),,Table1[[#This Row],[Distance Travelled (km)]]/Table1[[#This Row],[Fuel Used (in liters)]])</f>
        <v>0</v>
      </c>
    </row>
    <row r="6332" spans="2:13">
      <c r="B6332">
        <f>IF(ISBLANK(Table1[[#This Row],[Date]]), ,MONTH(Table1[[#This Row],[Date]]))</f>
        <v>0</v>
      </c>
      <c r="K6332" s="19">
        <f>Table1[[#This Row],[Final Meter Reading (km) ]]-Table1[[#This Row],[Initial Meter Reading (km) ]]</f>
        <v>0</v>
      </c>
      <c r="M6332" s="174">
        <f>IF(ISBLANK(Table1[[#This Row],[Fuel Used (in liters)]]),,Table1[[#This Row],[Distance Travelled (km)]]/Table1[[#This Row],[Fuel Used (in liters)]])</f>
        <v>0</v>
      </c>
    </row>
    <row r="6333" spans="2:13">
      <c r="B6333">
        <f>IF(ISBLANK(Table1[[#This Row],[Date]]), ,MONTH(Table1[[#This Row],[Date]]))</f>
        <v>0</v>
      </c>
      <c r="K6333" s="19">
        <f>Table1[[#This Row],[Final Meter Reading (km) ]]-Table1[[#This Row],[Initial Meter Reading (km) ]]</f>
        <v>0</v>
      </c>
      <c r="M6333" s="174">
        <f>IF(ISBLANK(Table1[[#This Row],[Fuel Used (in liters)]]),,Table1[[#This Row],[Distance Travelled (km)]]/Table1[[#This Row],[Fuel Used (in liters)]])</f>
        <v>0</v>
      </c>
    </row>
    <row r="6334" spans="2:13">
      <c r="B6334">
        <f>IF(ISBLANK(Table1[[#This Row],[Date]]), ,MONTH(Table1[[#This Row],[Date]]))</f>
        <v>0</v>
      </c>
      <c r="K6334" s="19">
        <f>Table1[[#This Row],[Final Meter Reading (km) ]]-Table1[[#This Row],[Initial Meter Reading (km) ]]</f>
        <v>0</v>
      </c>
      <c r="M6334" s="174">
        <f>IF(ISBLANK(Table1[[#This Row],[Fuel Used (in liters)]]),,Table1[[#This Row],[Distance Travelled (km)]]/Table1[[#This Row],[Fuel Used (in liters)]])</f>
        <v>0</v>
      </c>
    </row>
    <row r="6335" spans="2:13">
      <c r="B6335">
        <f>IF(ISBLANK(Table1[[#This Row],[Date]]), ,MONTH(Table1[[#This Row],[Date]]))</f>
        <v>0</v>
      </c>
      <c r="K6335" s="19">
        <f>Table1[[#This Row],[Final Meter Reading (km) ]]-Table1[[#This Row],[Initial Meter Reading (km) ]]</f>
        <v>0</v>
      </c>
      <c r="M6335" s="174">
        <f>IF(ISBLANK(Table1[[#This Row],[Fuel Used (in liters)]]),,Table1[[#This Row],[Distance Travelled (km)]]/Table1[[#This Row],[Fuel Used (in liters)]])</f>
        <v>0</v>
      </c>
    </row>
    <row r="6336" spans="2:13">
      <c r="B6336">
        <f>IF(ISBLANK(Table1[[#This Row],[Date]]), ,MONTH(Table1[[#This Row],[Date]]))</f>
        <v>0</v>
      </c>
      <c r="K6336" s="19">
        <f>Table1[[#This Row],[Final Meter Reading (km) ]]-Table1[[#This Row],[Initial Meter Reading (km) ]]</f>
        <v>0</v>
      </c>
      <c r="M6336" s="174">
        <f>IF(ISBLANK(Table1[[#This Row],[Fuel Used (in liters)]]),,Table1[[#This Row],[Distance Travelled (km)]]/Table1[[#This Row],[Fuel Used (in liters)]])</f>
        <v>0</v>
      </c>
    </row>
    <row r="6337" spans="2:13">
      <c r="B6337">
        <f>IF(ISBLANK(Table1[[#This Row],[Date]]), ,MONTH(Table1[[#This Row],[Date]]))</f>
        <v>0</v>
      </c>
      <c r="K6337" s="19">
        <f>Table1[[#This Row],[Final Meter Reading (km) ]]-Table1[[#This Row],[Initial Meter Reading (km) ]]</f>
        <v>0</v>
      </c>
      <c r="M6337" s="174">
        <f>IF(ISBLANK(Table1[[#This Row],[Fuel Used (in liters)]]),,Table1[[#This Row],[Distance Travelled (km)]]/Table1[[#This Row],[Fuel Used (in liters)]])</f>
        <v>0</v>
      </c>
    </row>
    <row r="6338" spans="2:13">
      <c r="B6338">
        <f>IF(ISBLANK(Table1[[#This Row],[Date]]), ,MONTH(Table1[[#This Row],[Date]]))</f>
        <v>0</v>
      </c>
      <c r="K6338" s="19">
        <f>Table1[[#This Row],[Final Meter Reading (km) ]]-Table1[[#This Row],[Initial Meter Reading (km) ]]</f>
        <v>0</v>
      </c>
      <c r="M6338" s="174">
        <f>IF(ISBLANK(Table1[[#This Row],[Fuel Used (in liters)]]),,Table1[[#This Row],[Distance Travelled (km)]]/Table1[[#This Row],[Fuel Used (in liters)]])</f>
        <v>0</v>
      </c>
    </row>
    <row r="6339" spans="2:13">
      <c r="B6339">
        <f>IF(ISBLANK(Table1[[#This Row],[Date]]), ,MONTH(Table1[[#This Row],[Date]]))</f>
        <v>0</v>
      </c>
      <c r="K6339" s="19">
        <f>Table1[[#This Row],[Final Meter Reading (km) ]]-Table1[[#This Row],[Initial Meter Reading (km) ]]</f>
        <v>0</v>
      </c>
      <c r="M6339" s="174">
        <f>IF(ISBLANK(Table1[[#This Row],[Fuel Used (in liters)]]),,Table1[[#This Row],[Distance Travelled (km)]]/Table1[[#This Row],[Fuel Used (in liters)]])</f>
        <v>0</v>
      </c>
    </row>
    <row r="6340" spans="2:13">
      <c r="B6340">
        <f>IF(ISBLANK(Table1[[#This Row],[Date]]), ,MONTH(Table1[[#This Row],[Date]]))</f>
        <v>0</v>
      </c>
      <c r="K6340" s="19">
        <f>Table1[[#This Row],[Final Meter Reading (km) ]]-Table1[[#This Row],[Initial Meter Reading (km) ]]</f>
        <v>0</v>
      </c>
      <c r="M6340" s="174">
        <f>IF(ISBLANK(Table1[[#This Row],[Fuel Used (in liters)]]),,Table1[[#This Row],[Distance Travelled (km)]]/Table1[[#This Row],[Fuel Used (in liters)]])</f>
        <v>0</v>
      </c>
    </row>
    <row r="6341" spans="2:13">
      <c r="B6341">
        <f>IF(ISBLANK(Table1[[#This Row],[Date]]), ,MONTH(Table1[[#This Row],[Date]]))</f>
        <v>0</v>
      </c>
      <c r="K6341" s="19">
        <f>Table1[[#This Row],[Final Meter Reading (km) ]]-Table1[[#This Row],[Initial Meter Reading (km) ]]</f>
        <v>0</v>
      </c>
      <c r="M6341" s="174">
        <f>IF(ISBLANK(Table1[[#This Row],[Fuel Used (in liters)]]),,Table1[[#This Row],[Distance Travelled (km)]]/Table1[[#This Row],[Fuel Used (in liters)]])</f>
        <v>0</v>
      </c>
    </row>
    <row r="6342" spans="2:13">
      <c r="B6342">
        <f>IF(ISBLANK(Table1[[#This Row],[Date]]), ,MONTH(Table1[[#This Row],[Date]]))</f>
        <v>0</v>
      </c>
      <c r="K6342" s="19">
        <f>Table1[[#This Row],[Final Meter Reading (km) ]]-Table1[[#This Row],[Initial Meter Reading (km) ]]</f>
        <v>0</v>
      </c>
      <c r="M6342" s="174">
        <f>IF(ISBLANK(Table1[[#This Row],[Fuel Used (in liters)]]),,Table1[[#This Row],[Distance Travelled (km)]]/Table1[[#This Row],[Fuel Used (in liters)]])</f>
        <v>0</v>
      </c>
    </row>
    <row r="6343" spans="2:13">
      <c r="B6343">
        <f>IF(ISBLANK(Table1[[#This Row],[Date]]), ,MONTH(Table1[[#This Row],[Date]]))</f>
        <v>0</v>
      </c>
      <c r="K6343" s="19">
        <f>Table1[[#This Row],[Final Meter Reading (km) ]]-Table1[[#This Row],[Initial Meter Reading (km) ]]</f>
        <v>0</v>
      </c>
      <c r="M6343" s="174">
        <f>IF(ISBLANK(Table1[[#This Row],[Fuel Used (in liters)]]),,Table1[[#This Row],[Distance Travelled (km)]]/Table1[[#This Row],[Fuel Used (in liters)]])</f>
        <v>0</v>
      </c>
    </row>
    <row r="6344" spans="2:13">
      <c r="B6344">
        <f>IF(ISBLANK(Table1[[#This Row],[Date]]), ,MONTH(Table1[[#This Row],[Date]]))</f>
        <v>0</v>
      </c>
      <c r="K6344" s="19">
        <f>Table1[[#This Row],[Final Meter Reading (km) ]]-Table1[[#This Row],[Initial Meter Reading (km) ]]</f>
        <v>0</v>
      </c>
      <c r="M6344" s="174">
        <f>IF(ISBLANK(Table1[[#This Row],[Fuel Used (in liters)]]),,Table1[[#This Row],[Distance Travelled (km)]]/Table1[[#This Row],[Fuel Used (in liters)]])</f>
        <v>0</v>
      </c>
    </row>
    <row r="6345" spans="2:13">
      <c r="B6345">
        <f>IF(ISBLANK(Table1[[#This Row],[Date]]), ,MONTH(Table1[[#This Row],[Date]]))</f>
        <v>0</v>
      </c>
      <c r="K6345" s="19">
        <f>Table1[[#This Row],[Final Meter Reading (km) ]]-Table1[[#This Row],[Initial Meter Reading (km) ]]</f>
        <v>0</v>
      </c>
      <c r="M6345" s="174">
        <f>IF(ISBLANK(Table1[[#This Row],[Fuel Used (in liters)]]),,Table1[[#This Row],[Distance Travelled (km)]]/Table1[[#This Row],[Fuel Used (in liters)]])</f>
        <v>0</v>
      </c>
    </row>
    <row r="6346" spans="2:13">
      <c r="B6346">
        <f>IF(ISBLANK(Table1[[#This Row],[Date]]), ,MONTH(Table1[[#This Row],[Date]]))</f>
        <v>0</v>
      </c>
      <c r="K6346" s="19">
        <f>Table1[[#This Row],[Final Meter Reading (km) ]]-Table1[[#This Row],[Initial Meter Reading (km) ]]</f>
        <v>0</v>
      </c>
      <c r="M6346" s="174">
        <f>IF(ISBLANK(Table1[[#This Row],[Fuel Used (in liters)]]),,Table1[[#This Row],[Distance Travelled (km)]]/Table1[[#This Row],[Fuel Used (in liters)]])</f>
        <v>0</v>
      </c>
    </row>
    <row r="6347" spans="2:13">
      <c r="B6347">
        <f>IF(ISBLANK(Table1[[#This Row],[Date]]), ,MONTH(Table1[[#This Row],[Date]]))</f>
        <v>0</v>
      </c>
      <c r="K6347" s="19">
        <f>Table1[[#This Row],[Final Meter Reading (km) ]]-Table1[[#This Row],[Initial Meter Reading (km) ]]</f>
        <v>0</v>
      </c>
      <c r="M6347" s="174">
        <f>IF(ISBLANK(Table1[[#This Row],[Fuel Used (in liters)]]),,Table1[[#This Row],[Distance Travelled (km)]]/Table1[[#This Row],[Fuel Used (in liters)]])</f>
        <v>0</v>
      </c>
    </row>
    <row r="6348" spans="2:13">
      <c r="B6348">
        <f>IF(ISBLANK(Table1[[#This Row],[Date]]), ,MONTH(Table1[[#This Row],[Date]]))</f>
        <v>0</v>
      </c>
      <c r="K6348" s="19">
        <f>Table1[[#This Row],[Final Meter Reading (km) ]]-Table1[[#This Row],[Initial Meter Reading (km) ]]</f>
        <v>0</v>
      </c>
      <c r="M6348" s="174">
        <f>IF(ISBLANK(Table1[[#This Row],[Fuel Used (in liters)]]),,Table1[[#This Row],[Distance Travelled (km)]]/Table1[[#This Row],[Fuel Used (in liters)]])</f>
        <v>0</v>
      </c>
    </row>
    <row r="6349" spans="2:13">
      <c r="B6349">
        <f>IF(ISBLANK(Table1[[#This Row],[Date]]), ,MONTH(Table1[[#This Row],[Date]]))</f>
        <v>0</v>
      </c>
      <c r="K6349" s="19">
        <f>Table1[[#This Row],[Final Meter Reading (km) ]]-Table1[[#This Row],[Initial Meter Reading (km) ]]</f>
        <v>0</v>
      </c>
      <c r="M6349" s="174">
        <f>IF(ISBLANK(Table1[[#This Row],[Fuel Used (in liters)]]),,Table1[[#This Row],[Distance Travelled (km)]]/Table1[[#This Row],[Fuel Used (in liters)]])</f>
        <v>0</v>
      </c>
    </row>
    <row r="6350" spans="2:13">
      <c r="B6350">
        <f>IF(ISBLANK(Table1[[#This Row],[Date]]), ,MONTH(Table1[[#This Row],[Date]]))</f>
        <v>0</v>
      </c>
      <c r="K6350" s="19">
        <f>Table1[[#This Row],[Final Meter Reading (km) ]]-Table1[[#This Row],[Initial Meter Reading (km) ]]</f>
        <v>0</v>
      </c>
      <c r="M6350" s="174">
        <f>IF(ISBLANK(Table1[[#This Row],[Fuel Used (in liters)]]),,Table1[[#This Row],[Distance Travelled (km)]]/Table1[[#This Row],[Fuel Used (in liters)]])</f>
        <v>0</v>
      </c>
    </row>
    <row r="6351" spans="2:13">
      <c r="B6351">
        <f>IF(ISBLANK(Table1[[#This Row],[Date]]), ,MONTH(Table1[[#This Row],[Date]]))</f>
        <v>0</v>
      </c>
      <c r="K6351" s="19">
        <f>Table1[[#This Row],[Final Meter Reading (km) ]]-Table1[[#This Row],[Initial Meter Reading (km) ]]</f>
        <v>0</v>
      </c>
      <c r="M6351" s="174">
        <f>IF(ISBLANK(Table1[[#This Row],[Fuel Used (in liters)]]),,Table1[[#This Row],[Distance Travelled (km)]]/Table1[[#This Row],[Fuel Used (in liters)]])</f>
        <v>0</v>
      </c>
    </row>
    <row r="6352" spans="2:13">
      <c r="B6352">
        <f>IF(ISBLANK(Table1[[#This Row],[Date]]), ,MONTH(Table1[[#This Row],[Date]]))</f>
        <v>0</v>
      </c>
      <c r="K6352" s="19">
        <f>Table1[[#This Row],[Final Meter Reading (km) ]]-Table1[[#This Row],[Initial Meter Reading (km) ]]</f>
        <v>0</v>
      </c>
      <c r="M6352" s="174">
        <f>IF(ISBLANK(Table1[[#This Row],[Fuel Used (in liters)]]),,Table1[[#This Row],[Distance Travelled (km)]]/Table1[[#This Row],[Fuel Used (in liters)]])</f>
        <v>0</v>
      </c>
    </row>
    <row r="6353" spans="2:13">
      <c r="B6353">
        <f>IF(ISBLANK(Table1[[#This Row],[Date]]), ,MONTH(Table1[[#This Row],[Date]]))</f>
        <v>0</v>
      </c>
      <c r="K6353" s="19">
        <f>Table1[[#This Row],[Final Meter Reading (km) ]]-Table1[[#This Row],[Initial Meter Reading (km) ]]</f>
        <v>0</v>
      </c>
      <c r="M6353" s="174">
        <f>IF(ISBLANK(Table1[[#This Row],[Fuel Used (in liters)]]),,Table1[[#This Row],[Distance Travelled (km)]]/Table1[[#This Row],[Fuel Used (in liters)]])</f>
        <v>0</v>
      </c>
    </row>
    <row r="6354" spans="2:13">
      <c r="B6354">
        <f>IF(ISBLANK(Table1[[#This Row],[Date]]), ,MONTH(Table1[[#This Row],[Date]]))</f>
        <v>0</v>
      </c>
      <c r="K6354" s="19">
        <f>Table1[[#This Row],[Final Meter Reading (km) ]]-Table1[[#This Row],[Initial Meter Reading (km) ]]</f>
        <v>0</v>
      </c>
      <c r="M6354" s="174">
        <f>IF(ISBLANK(Table1[[#This Row],[Fuel Used (in liters)]]),,Table1[[#This Row],[Distance Travelled (km)]]/Table1[[#This Row],[Fuel Used (in liters)]])</f>
        <v>0</v>
      </c>
    </row>
    <row r="6355" spans="2:13">
      <c r="B6355">
        <f>IF(ISBLANK(Table1[[#This Row],[Date]]), ,MONTH(Table1[[#This Row],[Date]]))</f>
        <v>0</v>
      </c>
      <c r="K6355" s="19">
        <f>Table1[[#This Row],[Final Meter Reading (km) ]]-Table1[[#This Row],[Initial Meter Reading (km) ]]</f>
        <v>0</v>
      </c>
      <c r="M6355" s="174">
        <f>IF(ISBLANK(Table1[[#This Row],[Fuel Used (in liters)]]),,Table1[[#This Row],[Distance Travelled (km)]]/Table1[[#This Row],[Fuel Used (in liters)]])</f>
        <v>0</v>
      </c>
    </row>
    <row r="6356" spans="2:13">
      <c r="B6356">
        <f>IF(ISBLANK(Table1[[#This Row],[Date]]), ,MONTH(Table1[[#This Row],[Date]]))</f>
        <v>0</v>
      </c>
      <c r="K6356" s="19">
        <f>Table1[[#This Row],[Final Meter Reading (km) ]]-Table1[[#This Row],[Initial Meter Reading (km) ]]</f>
        <v>0</v>
      </c>
      <c r="M6356" s="174">
        <f>IF(ISBLANK(Table1[[#This Row],[Fuel Used (in liters)]]),,Table1[[#This Row],[Distance Travelled (km)]]/Table1[[#This Row],[Fuel Used (in liters)]])</f>
        <v>0</v>
      </c>
    </row>
    <row r="6357" spans="2:13">
      <c r="B6357">
        <f>IF(ISBLANK(Table1[[#This Row],[Date]]), ,MONTH(Table1[[#This Row],[Date]]))</f>
        <v>0</v>
      </c>
      <c r="K6357" s="19">
        <f>Table1[[#This Row],[Final Meter Reading (km) ]]-Table1[[#This Row],[Initial Meter Reading (km) ]]</f>
        <v>0</v>
      </c>
      <c r="M6357" s="174">
        <f>IF(ISBLANK(Table1[[#This Row],[Fuel Used (in liters)]]),,Table1[[#This Row],[Distance Travelled (km)]]/Table1[[#This Row],[Fuel Used (in liters)]])</f>
        <v>0</v>
      </c>
    </row>
    <row r="6358" spans="2:13">
      <c r="B6358">
        <f>IF(ISBLANK(Table1[[#This Row],[Date]]), ,MONTH(Table1[[#This Row],[Date]]))</f>
        <v>0</v>
      </c>
      <c r="K6358" s="19">
        <f>Table1[[#This Row],[Final Meter Reading (km) ]]-Table1[[#This Row],[Initial Meter Reading (km) ]]</f>
        <v>0</v>
      </c>
      <c r="M6358" s="174">
        <f>IF(ISBLANK(Table1[[#This Row],[Fuel Used (in liters)]]),,Table1[[#This Row],[Distance Travelled (km)]]/Table1[[#This Row],[Fuel Used (in liters)]])</f>
        <v>0</v>
      </c>
    </row>
    <row r="6359" spans="2:13">
      <c r="B6359">
        <f>IF(ISBLANK(Table1[[#This Row],[Date]]), ,MONTH(Table1[[#This Row],[Date]]))</f>
        <v>0</v>
      </c>
      <c r="K6359" s="19">
        <f>Table1[[#This Row],[Final Meter Reading (km) ]]-Table1[[#This Row],[Initial Meter Reading (km) ]]</f>
        <v>0</v>
      </c>
      <c r="M6359" s="174">
        <f>IF(ISBLANK(Table1[[#This Row],[Fuel Used (in liters)]]),,Table1[[#This Row],[Distance Travelled (km)]]/Table1[[#This Row],[Fuel Used (in liters)]])</f>
        <v>0</v>
      </c>
    </row>
    <row r="6360" spans="2:13">
      <c r="B6360">
        <f>IF(ISBLANK(Table1[[#This Row],[Date]]), ,MONTH(Table1[[#This Row],[Date]]))</f>
        <v>0</v>
      </c>
      <c r="K6360" s="19">
        <f>Table1[[#This Row],[Final Meter Reading (km) ]]-Table1[[#This Row],[Initial Meter Reading (km) ]]</f>
        <v>0</v>
      </c>
      <c r="M6360" s="174">
        <f>IF(ISBLANK(Table1[[#This Row],[Fuel Used (in liters)]]),,Table1[[#This Row],[Distance Travelled (km)]]/Table1[[#This Row],[Fuel Used (in liters)]])</f>
        <v>0</v>
      </c>
    </row>
    <row r="6361" spans="2:13">
      <c r="B6361">
        <f>IF(ISBLANK(Table1[[#This Row],[Date]]), ,MONTH(Table1[[#This Row],[Date]]))</f>
        <v>0</v>
      </c>
      <c r="K6361" s="19">
        <f>Table1[[#This Row],[Final Meter Reading (km) ]]-Table1[[#This Row],[Initial Meter Reading (km) ]]</f>
        <v>0</v>
      </c>
      <c r="M6361" s="174">
        <f>IF(ISBLANK(Table1[[#This Row],[Fuel Used (in liters)]]),,Table1[[#This Row],[Distance Travelled (km)]]/Table1[[#This Row],[Fuel Used (in liters)]])</f>
        <v>0</v>
      </c>
    </row>
    <row r="6362" spans="2:13">
      <c r="B6362">
        <f>IF(ISBLANK(Table1[[#This Row],[Date]]), ,MONTH(Table1[[#This Row],[Date]]))</f>
        <v>0</v>
      </c>
      <c r="K6362" s="19">
        <f>Table1[[#This Row],[Final Meter Reading (km) ]]-Table1[[#This Row],[Initial Meter Reading (km) ]]</f>
        <v>0</v>
      </c>
      <c r="M6362" s="174">
        <f>IF(ISBLANK(Table1[[#This Row],[Fuel Used (in liters)]]),,Table1[[#This Row],[Distance Travelled (km)]]/Table1[[#This Row],[Fuel Used (in liters)]])</f>
        <v>0</v>
      </c>
    </row>
    <row r="6363" spans="2:13">
      <c r="B6363">
        <f>IF(ISBLANK(Table1[[#This Row],[Date]]), ,MONTH(Table1[[#This Row],[Date]]))</f>
        <v>0</v>
      </c>
      <c r="K6363" s="19">
        <f>Table1[[#This Row],[Final Meter Reading (km) ]]-Table1[[#This Row],[Initial Meter Reading (km) ]]</f>
        <v>0</v>
      </c>
      <c r="M6363" s="174">
        <f>IF(ISBLANK(Table1[[#This Row],[Fuel Used (in liters)]]),,Table1[[#This Row],[Distance Travelled (km)]]/Table1[[#This Row],[Fuel Used (in liters)]])</f>
        <v>0</v>
      </c>
    </row>
    <row r="6364" spans="2:13">
      <c r="B6364">
        <f>IF(ISBLANK(Table1[[#This Row],[Date]]), ,MONTH(Table1[[#This Row],[Date]]))</f>
        <v>0</v>
      </c>
      <c r="K6364" s="19">
        <f>Table1[[#This Row],[Final Meter Reading (km) ]]-Table1[[#This Row],[Initial Meter Reading (km) ]]</f>
        <v>0</v>
      </c>
      <c r="M6364" s="174">
        <f>IF(ISBLANK(Table1[[#This Row],[Fuel Used (in liters)]]),,Table1[[#This Row],[Distance Travelled (km)]]/Table1[[#This Row],[Fuel Used (in liters)]])</f>
        <v>0</v>
      </c>
    </row>
    <row r="6365" spans="2:13">
      <c r="B6365">
        <f>IF(ISBLANK(Table1[[#This Row],[Date]]), ,MONTH(Table1[[#This Row],[Date]]))</f>
        <v>0</v>
      </c>
      <c r="K6365" s="19">
        <f>Table1[[#This Row],[Final Meter Reading (km) ]]-Table1[[#This Row],[Initial Meter Reading (km) ]]</f>
        <v>0</v>
      </c>
      <c r="M6365" s="174">
        <f>IF(ISBLANK(Table1[[#This Row],[Fuel Used (in liters)]]),,Table1[[#This Row],[Distance Travelled (km)]]/Table1[[#This Row],[Fuel Used (in liters)]])</f>
        <v>0</v>
      </c>
    </row>
    <row r="6366" spans="2:13">
      <c r="B6366">
        <f>IF(ISBLANK(Table1[[#This Row],[Date]]), ,MONTH(Table1[[#This Row],[Date]]))</f>
        <v>0</v>
      </c>
      <c r="K6366" s="19">
        <f>Table1[[#This Row],[Final Meter Reading (km) ]]-Table1[[#This Row],[Initial Meter Reading (km) ]]</f>
        <v>0</v>
      </c>
      <c r="M6366" s="174">
        <f>IF(ISBLANK(Table1[[#This Row],[Fuel Used (in liters)]]),,Table1[[#This Row],[Distance Travelled (km)]]/Table1[[#This Row],[Fuel Used (in liters)]])</f>
        <v>0</v>
      </c>
    </row>
    <row r="6367" spans="2:13">
      <c r="B6367">
        <f>IF(ISBLANK(Table1[[#This Row],[Date]]), ,MONTH(Table1[[#This Row],[Date]]))</f>
        <v>0</v>
      </c>
      <c r="K6367" s="19">
        <f>Table1[[#This Row],[Final Meter Reading (km) ]]-Table1[[#This Row],[Initial Meter Reading (km) ]]</f>
        <v>0</v>
      </c>
      <c r="M6367" s="174">
        <f>IF(ISBLANK(Table1[[#This Row],[Fuel Used (in liters)]]),,Table1[[#This Row],[Distance Travelled (km)]]/Table1[[#This Row],[Fuel Used (in liters)]])</f>
        <v>0</v>
      </c>
    </row>
    <row r="6368" spans="2:13">
      <c r="B6368">
        <f>IF(ISBLANK(Table1[[#This Row],[Date]]), ,MONTH(Table1[[#This Row],[Date]]))</f>
        <v>0</v>
      </c>
      <c r="K6368" s="19">
        <f>Table1[[#This Row],[Final Meter Reading (km) ]]-Table1[[#This Row],[Initial Meter Reading (km) ]]</f>
        <v>0</v>
      </c>
      <c r="M6368" s="174">
        <f>IF(ISBLANK(Table1[[#This Row],[Fuel Used (in liters)]]),,Table1[[#This Row],[Distance Travelled (km)]]/Table1[[#This Row],[Fuel Used (in liters)]])</f>
        <v>0</v>
      </c>
    </row>
    <row r="6369" spans="2:13">
      <c r="B6369">
        <f>IF(ISBLANK(Table1[[#This Row],[Date]]), ,MONTH(Table1[[#This Row],[Date]]))</f>
        <v>0</v>
      </c>
      <c r="K6369" s="19">
        <f>Table1[[#This Row],[Final Meter Reading (km) ]]-Table1[[#This Row],[Initial Meter Reading (km) ]]</f>
        <v>0</v>
      </c>
      <c r="M6369" s="174">
        <f>IF(ISBLANK(Table1[[#This Row],[Fuel Used (in liters)]]),,Table1[[#This Row],[Distance Travelled (km)]]/Table1[[#This Row],[Fuel Used (in liters)]])</f>
        <v>0</v>
      </c>
    </row>
    <row r="6370" spans="2:13">
      <c r="B6370">
        <f>IF(ISBLANK(Table1[[#This Row],[Date]]), ,MONTH(Table1[[#This Row],[Date]]))</f>
        <v>0</v>
      </c>
      <c r="K6370" s="19">
        <f>Table1[[#This Row],[Final Meter Reading (km) ]]-Table1[[#This Row],[Initial Meter Reading (km) ]]</f>
        <v>0</v>
      </c>
      <c r="M6370" s="174">
        <f>IF(ISBLANK(Table1[[#This Row],[Fuel Used (in liters)]]),,Table1[[#This Row],[Distance Travelled (km)]]/Table1[[#This Row],[Fuel Used (in liters)]])</f>
        <v>0</v>
      </c>
    </row>
    <row r="6371" spans="2:13">
      <c r="B6371">
        <f>IF(ISBLANK(Table1[[#This Row],[Date]]), ,MONTH(Table1[[#This Row],[Date]]))</f>
        <v>0</v>
      </c>
      <c r="K6371" s="19">
        <f>Table1[[#This Row],[Final Meter Reading (km) ]]-Table1[[#This Row],[Initial Meter Reading (km) ]]</f>
        <v>0</v>
      </c>
      <c r="M6371" s="174">
        <f>IF(ISBLANK(Table1[[#This Row],[Fuel Used (in liters)]]),,Table1[[#This Row],[Distance Travelled (km)]]/Table1[[#This Row],[Fuel Used (in liters)]])</f>
        <v>0</v>
      </c>
    </row>
    <row r="6372" spans="2:13">
      <c r="B6372">
        <f>IF(ISBLANK(Table1[[#This Row],[Date]]), ,MONTH(Table1[[#This Row],[Date]]))</f>
        <v>0</v>
      </c>
      <c r="K6372" s="19">
        <f>Table1[[#This Row],[Final Meter Reading (km) ]]-Table1[[#This Row],[Initial Meter Reading (km) ]]</f>
        <v>0</v>
      </c>
      <c r="M6372" s="174">
        <f>IF(ISBLANK(Table1[[#This Row],[Fuel Used (in liters)]]),,Table1[[#This Row],[Distance Travelled (km)]]/Table1[[#This Row],[Fuel Used (in liters)]])</f>
        <v>0</v>
      </c>
    </row>
    <row r="6373" spans="2:13">
      <c r="B6373">
        <f>IF(ISBLANK(Table1[[#This Row],[Date]]), ,MONTH(Table1[[#This Row],[Date]]))</f>
        <v>0</v>
      </c>
      <c r="K6373" s="19">
        <f>Table1[[#This Row],[Final Meter Reading (km) ]]-Table1[[#This Row],[Initial Meter Reading (km) ]]</f>
        <v>0</v>
      </c>
      <c r="M6373" s="174">
        <f>IF(ISBLANK(Table1[[#This Row],[Fuel Used (in liters)]]),,Table1[[#This Row],[Distance Travelled (km)]]/Table1[[#This Row],[Fuel Used (in liters)]])</f>
        <v>0</v>
      </c>
    </row>
    <row r="6374" spans="2:13">
      <c r="B6374">
        <f>IF(ISBLANK(Table1[[#This Row],[Date]]), ,MONTH(Table1[[#This Row],[Date]]))</f>
        <v>0</v>
      </c>
      <c r="K6374" s="19">
        <f>Table1[[#This Row],[Final Meter Reading (km) ]]-Table1[[#This Row],[Initial Meter Reading (km) ]]</f>
        <v>0</v>
      </c>
      <c r="M6374" s="174">
        <f>IF(ISBLANK(Table1[[#This Row],[Fuel Used (in liters)]]),,Table1[[#This Row],[Distance Travelled (km)]]/Table1[[#This Row],[Fuel Used (in liters)]])</f>
        <v>0</v>
      </c>
    </row>
    <row r="6375" spans="2:13">
      <c r="B6375">
        <f>IF(ISBLANK(Table1[[#This Row],[Date]]), ,MONTH(Table1[[#This Row],[Date]]))</f>
        <v>0</v>
      </c>
      <c r="K6375" s="19">
        <f>Table1[[#This Row],[Final Meter Reading (km) ]]-Table1[[#This Row],[Initial Meter Reading (km) ]]</f>
        <v>0</v>
      </c>
      <c r="M6375" s="174">
        <f>IF(ISBLANK(Table1[[#This Row],[Fuel Used (in liters)]]),,Table1[[#This Row],[Distance Travelled (km)]]/Table1[[#This Row],[Fuel Used (in liters)]])</f>
        <v>0</v>
      </c>
    </row>
    <row r="6376" spans="2:13">
      <c r="B6376">
        <f>IF(ISBLANK(Table1[[#This Row],[Date]]), ,MONTH(Table1[[#This Row],[Date]]))</f>
        <v>0</v>
      </c>
      <c r="K6376" s="19">
        <f>Table1[[#This Row],[Final Meter Reading (km) ]]-Table1[[#This Row],[Initial Meter Reading (km) ]]</f>
        <v>0</v>
      </c>
      <c r="M6376" s="174">
        <f>IF(ISBLANK(Table1[[#This Row],[Fuel Used (in liters)]]),,Table1[[#This Row],[Distance Travelled (km)]]/Table1[[#This Row],[Fuel Used (in liters)]])</f>
        <v>0</v>
      </c>
    </row>
    <row r="6377" spans="2:13">
      <c r="B6377">
        <f>IF(ISBLANK(Table1[[#This Row],[Date]]), ,MONTH(Table1[[#This Row],[Date]]))</f>
        <v>0</v>
      </c>
      <c r="K6377" s="19">
        <f>Table1[[#This Row],[Final Meter Reading (km) ]]-Table1[[#This Row],[Initial Meter Reading (km) ]]</f>
        <v>0</v>
      </c>
      <c r="M6377" s="174">
        <f>IF(ISBLANK(Table1[[#This Row],[Fuel Used (in liters)]]),,Table1[[#This Row],[Distance Travelled (km)]]/Table1[[#This Row],[Fuel Used (in liters)]])</f>
        <v>0</v>
      </c>
    </row>
    <row r="6378" spans="2:13">
      <c r="B6378">
        <f>IF(ISBLANK(Table1[[#This Row],[Date]]), ,MONTH(Table1[[#This Row],[Date]]))</f>
        <v>0</v>
      </c>
      <c r="K6378" s="19">
        <f>Table1[[#This Row],[Final Meter Reading (km) ]]-Table1[[#This Row],[Initial Meter Reading (km) ]]</f>
        <v>0</v>
      </c>
      <c r="M6378" s="174">
        <f>IF(ISBLANK(Table1[[#This Row],[Fuel Used (in liters)]]),,Table1[[#This Row],[Distance Travelled (km)]]/Table1[[#This Row],[Fuel Used (in liters)]])</f>
        <v>0</v>
      </c>
    </row>
    <row r="6379" spans="2:13">
      <c r="B6379">
        <f>IF(ISBLANK(Table1[[#This Row],[Date]]), ,MONTH(Table1[[#This Row],[Date]]))</f>
        <v>0</v>
      </c>
      <c r="K6379" s="19">
        <f>Table1[[#This Row],[Final Meter Reading (km) ]]-Table1[[#This Row],[Initial Meter Reading (km) ]]</f>
        <v>0</v>
      </c>
      <c r="M6379" s="174">
        <f>IF(ISBLANK(Table1[[#This Row],[Fuel Used (in liters)]]),,Table1[[#This Row],[Distance Travelled (km)]]/Table1[[#This Row],[Fuel Used (in liters)]])</f>
        <v>0</v>
      </c>
    </row>
    <row r="6380" spans="2:13">
      <c r="B6380">
        <f>IF(ISBLANK(Table1[[#This Row],[Date]]), ,MONTH(Table1[[#This Row],[Date]]))</f>
        <v>0</v>
      </c>
      <c r="K6380" s="19">
        <f>Table1[[#This Row],[Final Meter Reading (km) ]]-Table1[[#This Row],[Initial Meter Reading (km) ]]</f>
        <v>0</v>
      </c>
      <c r="M6380" s="174">
        <f>IF(ISBLANK(Table1[[#This Row],[Fuel Used (in liters)]]),,Table1[[#This Row],[Distance Travelled (km)]]/Table1[[#This Row],[Fuel Used (in liters)]])</f>
        <v>0</v>
      </c>
    </row>
    <row r="6381" spans="2:13">
      <c r="B6381">
        <f>IF(ISBLANK(Table1[[#This Row],[Date]]), ,MONTH(Table1[[#This Row],[Date]]))</f>
        <v>0</v>
      </c>
      <c r="K6381" s="19">
        <f>Table1[[#This Row],[Final Meter Reading (km) ]]-Table1[[#This Row],[Initial Meter Reading (km) ]]</f>
        <v>0</v>
      </c>
      <c r="M6381" s="174">
        <f>IF(ISBLANK(Table1[[#This Row],[Fuel Used (in liters)]]),,Table1[[#This Row],[Distance Travelled (km)]]/Table1[[#This Row],[Fuel Used (in liters)]])</f>
        <v>0</v>
      </c>
    </row>
    <row r="6382" spans="2:13">
      <c r="B6382">
        <f>IF(ISBLANK(Table1[[#This Row],[Date]]), ,MONTH(Table1[[#This Row],[Date]]))</f>
        <v>0</v>
      </c>
      <c r="K6382" s="19">
        <f>Table1[[#This Row],[Final Meter Reading (km) ]]-Table1[[#This Row],[Initial Meter Reading (km) ]]</f>
        <v>0</v>
      </c>
      <c r="M6382" s="174">
        <f>IF(ISBLANK(Table1[[#This Row],[Fuel Used (in liters)]]),,Table1[[#This Row],[Distance Travelled (km)]]/Table1[[#This Row],[Fuel Used (in liters)]])</f>
        <v>0</v>
      </c>
    </row>
    <row r="6383" spans="2:13">
      <c r="B6383">
        <f>IF(ISBLANK(Table1[[#This Row],[Date]]), ,MONTH(Table1[[#This Row],[Date]]))</f>
        <v>0</v>
      </c>
      <c r="K6383" s="19">
        <f>Table1[[#This Row],[Final Meter Reading (km) ]]-Table1[[#This Row],[Initial Meter Reading (km) ]]</f>
        <v>0</v>
      </c>
      <c r="M6383" s="174">
        <f>IF(ISBLANK(Table1[[#This Row],[Fuel Used (in liters)]]),,Table1[[#This Row],[Distance Travelled (km)]]/Table1[[#This Row],[Fuel Used (in liters)]])</f>
        <v>0</v>
      </c>
    </row>
    <row r="6384" spans="2:13">
      <c r="B6384">
        <f>IF(ISBLANK(Table1[[#This Row],[Date]]), ,MONTH(Table1[[#This Row],[Date]]))</f>
        <v>0</v>
      </c>
      <c r="K6384" s="19">
        <f>Table1[[#This Row],[Final Meter Reading (km) ]]-Table1[[#This Row],[Initial Meter Reading (km) ]]</f>
        <v>0</v>
      </c>
      <c r="M6384" s="174">
        <f>IF(ISBLANK(Table1[[#This Row],[Fuel Used (in liters)]]),,Table1[[#This Row],[Distance Travelled (km)]]/Table1[[#This Row],[Fuel Used (in liters)]])</f>
        <v>0</v>
      </c>
    </row>
    <row r="6385" spans="2:13">
      <c r="B6385">
        <f>IF(ISBLANK(Table1[[#This Row],[Date]]), ,MONTH(Table1[[#This Row],[Date]]))</f>
        <v>0</v>
      </c>
      <c r="K6385" s="19">
        <f>Table1[[#This Row],[Final Meter Reading (km) ]]-Table1[[#This Row],[Initial Meter Reading (km) ]]</f>
        <v>0</v>
      </c>
      <c r="M6385" s="174">
        <f>IF(ISBLANK(Table1[[#This Row],[Fuel Used (in liters)]]),,Table1[[#This Row],[Distance Travelled (km)]]/Table1[[#This Row],[Fuel Used (in liters)]])</f>
        <v>0</v>
      </c>
    </row>
    <row r="6386" spans="2:13">
      <c r="B6386">
        <f>IF(ISBLANK(Table1[[#This Row],[Date]]), ,MONTH(Table1[[#This Row],[Date]]))</f>
        <v>0</v>
      </c>
      <c r="K6386" s="19">
        <f>Table1[[#This Row],[Final Meter Reading (km) ]]-Table1[[#This Row],[Initial Meter Reading (km) ]]</f>
        <v>0</v>
      </c>
      <c r="M6386" s="174">
        <f>IF(ISBLANK(Table1[[#This Row],[Fuel Used (in liters)]]),,Table1[[#This Row],[Distance Travelled (km)]]/Table1[[#This Row],[Fuel Used (in liters)]])</f>
        <v>0</v>
      </c>
    </row>
    <row r="6387" spans="2:13">
      <c r="B6387">
        <f>IF(ISBLANK(Table1[[#This Row],[Date]]), ,MONTH(Table1[[#This Row],[Date]]))</f>
        <v>0</v>
      </c>
      <c r="K6387" s="19">
        <f>Table1[[#This Row],[Final Meter Reading (km) ]]-Table1[[#This Row],[Initial Meter Reading (km) ]]</f>
        <v>0</v>
      </c>
      <c r="M6387" s="174">
        <f>IF(ISBLANK(Table1[[#This Row],[Fuel Used (in liters)]]),,Table1[[#This Row],[Distance Travelled (km)]]/Table1[[#This Row],[Fuel Used (in liters)]])</f>
        <v>0</v>
      </c>
    </row>
    <row r="6388" spans="2:13">
      <c r="B6388">
        <f>IF(ISBLANK(Table1[[#This Row],[Date]]), ,MONTH(Table1[[#This Row],[Date]]))</f>
        <v>0</v>
      </c>
      <c r="K6388" s="19">
        <f>Table1[[#This Row],[Final Meter Reading (km) ]]-Table1[[#This Row],[Initial Meter Reading (km) ]]</f>
        <v>0</v>
      </c>
      <c r="M6388" s="174">
        <f>IF(ISBLANK(Table1[[#This Row],[Fuel Used (in liters)]]),,Table1[[#This Row],[Distance Travelled (km)]]/Table1[[#This Row],[Fuel Used (in liters)]])</f>
        <v>0</v>
      </c>
    </row>
    <row r="6389" spans="2:13">
      <c r="B6389">
        <f>IF(ISBLANK(Table1[[#This Row],[Date]]), ,MONTH(Table1[[#This Row],[Date]]))</f>
        <v>0</v>
      </c>
      <c r="K6389" s="19">
        <f>Table1[[#This Row],[Final Meter Reading (km) ]]-Table1[[#This Row],[Initial Meter Reading (km) ]]</f>
        <v>0</v>
      </c>
      <c r="M6389" s="174">
        <f>IF(ISBLANK(Table1[[#This Row],[Fuel Used (in liters)]]),,Table1[[#This Row],[Distance Travelled (km)]]/Table1[[#This Row],[Fuel Used (in liters)]])</f>
        <v>0</v>
      </c>
    </row>
    <row r="6390" spans="2:13">
      <c r="B6390">
        <f>IF(ISBLANK(Table1[[#This Row],[Date]]), ,MONTH(Table1[[#This Row],[Date]]))</f>
        <v>0</v>
      </c>
      <c r="K6390" s="19">
        <f>Table1[[#This Row],[Final Meter Reading (km) ]]-Table1[[#This Row],[Initial Meter Reading (km) ]]</f>
        <v>0</v>
      </c>
      <c r="M6390" s="174">
        <f>IF(ISBLANK(Table1[[#This Row],[Fuel Used (in liters)]]),,Table1[[#This Row],[Distance Travelled (km)]]/Table1[[#This Row],[Fuel Used (in liters)]])</f>
        <v>0</v>
      </c>
    </row>
    <row r="6391" spans="2:13">
      <c r="B6391">
        <f>IF(ISBLANK(Table1[[#This Row],[Date]]), ,MONTH(Table1[[#This Row],[Date]]))</f>
        <v>0</v>
      </c>
      <c r="K6391" s="19">
        <f>Table1[[#This Row],[Final Meter Reading (km) ]]-Table1[[#This Row],[Initial Meter Reading (km) ]]</f>
        <v>0</v>
      </c>
      <c r="M6391" s="174">
        <f>IF(ISBLANK(Table1[[#This Row],[Fuel Used (in liters)]]),,Table1[[#This Row],[Distance Travelled (km)]]/Table1[[#This Row],[Fuel Used (in liters)]])</f>
        <v>0</v>
      </c>
    </row>
    <row r="6392" spans="2:13">
      <c r="B6392">
        <f>IF(ISBLANK(Table1[[#This Row],[Date]]), ,MONTH(Table1[[#This Row],[Date]]))</f>
        <v>0</v>
      </c>
      <c r="K6392" s="19">
        <f>Table1[[#This Row],[Final Meter Reading (km) ]]-Table1[[#This Row],[Initial Meter Reading (km) ]]</f>
        <v>0</v>
      </c>
      <c r="M6392" s="174">
        <f>IF(ISBLANK(Table1[[#This Row],[Fuel Used (in liters)]]),,Table1[[#This Row],[Distance Travelled (km)]]/Table1[[#This Row],[Fuel Used (in liters)]])</f>
        <v>0</v>
      </c>
    </row>
    <row r="6393" spans="2:13">
      <c r="B6393">
        <f>IF(ISBLANK(Table1[[#This Row],[Date]]), ,MONTH(Table1[[#This Row],[Date]]))</f>
        <v>0</v>
      </c>
      <c r="K6393" s="19">
        <f>Table1[[#This Row],[Final Meter Reading (km) ]]-Table1[[#This Row],[Initial Meter Reading (km) ]]</f>
        <v>0</v>
      </c>
      <c r="M6393" s="174">
        <f>IF(ISBLANK(Table1[[#This Row],[Fuel Used (in liters)]]),,Table1[[#This Row],[Distance Travelled (km)]]/Table1[[#This Row],[Fuel Used (in liters)]])</f>
        <v>0</v>
      </c>
    </row>
    <row r="6394" spans="2:13">
      <c r="B6394">
        <f>IF(ISBLANK(Table1[[#This Row],[Date]]), ,MONTH(Table1[[#This Row],[Date]]))</f>
        <v>0</v>
      </c>
      <c r="K6394" s="19">
        <f>Table1[[#This Row],[Final Meter Reading (km) ]]-Table1[[#This Row],[Initial Meter Reading (km) ]]</f>
        <v>0</v>
      </c>
      <c r="M6394" s="174">
        <f>IF(ISBLANK(Table1[[#This Row],[Fuel Used (in liters)]]),,Table1[[#This Row],[Distance Travelled (km)]]/Table1[[#This Row],[Fuel Used (in liters)]])</f>
        <v>0</v>
      </c>
    </row>
    <row r="6395" spans="2:13">
      <c r="B6395">
        <f>IF(ISBLANK(Table1[[#This Row],[Date]]), ,MONTH(Table1[[#This Row],[Date]]))</f>
        <v>0</v>
      </c>
      <c r="K6395" s="19">
        <f>Table1[[#This Row],[Final Meter Reading (km) ]]-Table1[[#This Row],[Initial Meter Reading (km) ]]</f>
        <v>0</v>
      </c>
      <c r="M6395" s="174">
        <f>IF(ISBLANK(Table1[[#This Row],[Fuel Used (in liters)]]),,Table1[[#This Row],[Distance Travelled (km)]]/Table1[[#This Row],[Fuel Used (in liters)]])</f>
        <v>0</v>
      </c>
    </row>
    <row r="6396" spans="2:13">
      <c r="B6396">
        <f>IF(ISBLANK(Table1[[#This Row],[Date]]), ,MONTH(Table1[[#This Row],[Date]]))</f>
        <v>0</v>
      </c>
      <c r="K6396" s="19">
        <f>Table1[[#This Row],[Final Meter Reading (km) ]]-Table1[[#This Row],[Initial Meter Reading (km) ]]</f>
        <v>0</v>
      </c>
      <c r="M6396" s="174">
        <f>IF(ISBLANK(Table1[[#This Row],[Fuel Used (in liters)]]),,Table1[[#This Row],[Distance Travelled (km)]]/Table1[[#This Row],[Fuel Used (in liters)]])</f>
        <v>0</v>
      </c>
    </row>
    <row r="6397" spans="2:13">
      <c r="B6397">
        <f>IF(ISBLANK(Table1[[#This Row],[Date]]), ,MONTH(Table1[[#This Row],[Date]]))</f>
        <v>0</v>
      </c>
      <c r="K6397" s="19">
        <f>Table1[[#This Row],[Final Meter Reading (km) ]]-Table1[[#This Row],[Initial Meter Reading (km) ]]</f>
        <v>0</v>
      </c>
      <c r="M6397" s="174">
        <f>IF(ISBLANK(Table1[[#This Row],[Fuel Used (in liters)]]),,Table1[[#This Row],[Distance Travelled (km)]]/Table1[[#This Row],[Fuel Used (in liters)]])</f>
        <v>0</v>
      </c>
    </row>
    <row r="6398" spans="2:13">
      <c r="B6398">
        <f>IF(ISBLANK(Table1[[#This Row],[Date]]), ,MONTH(Table1[[#This Row],[Date]]))</f>
        <v>0</v>
      </c>
      <c r="K6398" s="19">
        <f>Table1[[#This Row],[Final Meter Reading (km) ]]-Table1[[#This Row],[Initial Meter Reading (km) ]]</f>
        <v>0</v>
      </c>
      <c r="M6398" s="174">
        <f>IF(ISBLANK(Table1[[#This Row],[Fuel Used (in liters)]]),,Table1[[#This Row],[Distance Travelled (km)]]/Table1[[#This Row],[Fuel Used (in liters)]])</f>
        <v>0</v>
      </c>
    </row>
    <row r="6399" spans="2:13">
      <c r="B6399">
        <f>IF(ISBLANK(Table1[[#This Row],[Date]]), ,MONTH(Table1[[#This Row],[Date]]))</f>
        <v>0</v>
      </c>
      <c r="K6399" s="19">
        <f>Table1[[#This Row],[Final Meter Reading (km) ]]-Table1[[#This Row],[Initial Meter Reading (km) ]]</f>
        <v>0</v>
      </c>
      <c r="M6399" s="174">
        <f>IF(ISBLANK(Table1[[#This Row],[Fuel Used (in liters)]]),,Table1[[#This Row],[Distance Travelled (km)]]/Table1[[#This Row],[Fuel Used (in liters)]])</f>
        <v>0</v>
      </c>
    </row>
    <row r="6400" spans="2:13">
      <c r="B6400">
        <f>IF(ISBLANK(Table1[[#This Row],[Date]]), ,MONTH(Table1[[#This Row],[Date]]))</f>
        <v>0</v>
      </c>
      <c r="K6400" s="19">
        <f>Table1[[#This Row],[Final Meter Reading (km) ]]-Table1[[#This Row],[Initial Meter Reading (km) ]]</f>
        <v>0</v>
      </c>
      <c r="M6400" s="174">
        <f>IF(ISBLANK(Table1[[#This Row],[Fuel Used (in liters)]]),,Table1[[#This Row],[Distance Travelled (km)]]/Table1[[#This Row],[Fuel Used (in liters)]])</f>
        <v>0</v>
      </c>
    </row>
    <row r="6401" spans="2:13">
      <c r="B6401">
        <f>IF(ISBLANK(Table1[[#This Row],[Date]]), ,MONTH(Table1[[#This Row],[Date]]))</f>
        <v>0</v>
      </c>
      <c r="K6401" s="19">
        <f>Table1[[#This Row],[Final Meter Reading (km) ]]-Table1[[#This Row],[Initial Meter Reading (km) ]]</f>
        <v>0</v>
      </c>
      <c r="M6401" s="174">
        <f>IF(ISBLANK(Table1[[#This Row],[Fuel Used (in liters)]]),,Table1[[#This Row],[Distance Travelled (km)]]/Table1[[#This Row],[Fuel Used (in liters)]])</f>
        <v>0</v>
      </c>
    </row>
    <row r="6402" spans="2:13">
      <c r="B6402">
        <f>IF(ISBLANK(Table1[[#This Row],[Date]]), ,MONTH(Table1[[#This Row],[Date]]))</f>
        <v>0</v>
      </c>
      <c r="K6402" s="19">
        <f>Table1[[#This Row],[Final Meter Reading (km) ]]-Table1[[#This Row],[Initial Meter Reading (km) ]]</f>
        <v>0</v>
      </c>
      <c r="M6402" s="174">
        <f>IF(ISBLANK(Table1[[#This Row],[Fuel Used (in liters)]]),,Table1[[#This Row],[Distance Travelled (km)]]/Table1[[#This Row],[Fuel Used (in liters)]])</f>
        <v>0</v>
      </c>
    </row>
    <row r="6403" spans="2:13">
      <c r="B6403">
        <f>IF(ISBLANK(Table1[[#This Row],[Date]]), ,MONTH(Table1[[#This Row],[Date]]))</f>
        <v>0</v>
      </c>
      <c r="K6403" s="19">
        <f>Table1[[#This Row],[Final Meter Reading (km) ]]-Table1[[#This Row],[Initial Meter Reading (km) ]]</f>
        <v>0</v>
      </c>
      <c r="M6403" s="174">
        <f>IF(ISBLANK(Table1[[#This Row],[Fuel Used (in liters)]]),,Table1[[#This Row],[Distance Travelled (km)]]/Table1[[#This Row],[Fuel Used (in liters)]])</f>
        <v>0</v>
      </c>
    </row>
    <row r="6404" spans="2:13">
      <c r="B6404">
        <f>IF(ISBLANK(Table1[[#This Row],[Date]]), ,MONTH(Table1[[#This Row],[Date]]))</f>
        <v>0</v>
      </c>
      <c r="K6404" s="19">
        <f>Table1[[#This Row],[Final Meter Reading (km) ]]-Table1[[#This Row],[Initial Meter Reading (km) ]]</f>
        <v>0</v>
      </c>
      <c r="M6404" s="174">
        <f>IF(ISBLANK(Table1[[#This Row],[Fuel Used (in liters)]]),,Table1[[#This Row],[Distance Travelled (km)]]/Table1[[#This Row],[Fuel Used (in liters)]])</f>
        <v>0</v>
      </c>
    </row>
    <row r="6405" spans="2:13">
      <c r="B6405">
        <f>IF(ISBLANK(Table1[[#This Row],[Date]]), ,MONTH(Table1[[#This Row],[Date]]))</f>
        <v>0</v>
      </c>
      <c r="K6405" s="19">
        <f>Table1[[#This Row],[Final Meter Reading (km) ]]-Table1[[#This Row],[Initial Meter Reading (km) ]]</f>
        <v>0</v>
      </c>
      <c r="M6405" s="174">
        <f>IF(ISBLANK(Table1[[#This Row],[Fuel Used (in liters)]]),,Table1[[#This Row],[Distance Travelled (km)]]/Table1[[#This Row],[Fuel Used (in liters)]])</f>
        <v>0</v>
      </c>
    </row>
    <row r="6406" spans="2:13">
      <c r="B6406">
        <f>IF(ISBLANK(Table1[[#This Row],[Date]]), ,MONTH(Table1[[#This Row],[Date]]))</f>
        <v>0</v>
      </c>
      <c r="K6406" s="19">
        <f>Table1[[#This Row],[Final Meter Reading (km) ]]-Table1[[#This Row],[Initial Meter Reading (km) ]]</f>
        <v>0</v>
      </c>
      <c r="M6406" s="174">
        <f>IF(ISBLANK(Table1[[#This Row],[Fuel Used (in liters)]]),,Table1[[#This Row],[Distance Travelled (km)]]/Table1[[#This Row],[Fuel Used (in liters)]])</f>
        <v>0</v>
      </c>
    </row>
    <row r="6407" spans="2:13">
      <c r="B6407">
        <f>IF(ISBLANK(Table1[[#This Row],[Date]]), ,MONTH(Table1[[#This Row],[Date]]))</f>
        <v>0</v>
      </c>
      <c r="K6407" s="19">
        <f>Table1[[#This Row],[Final Meter Reading (km) ]]-Table1[[#This Row],[Initial Meter Reading (km) ]]</f>
        <v>0</v>
      </c>
      <c r="M6407" s="174">
        <f>IF(ISBLANK(Table1[[#This Row],[Fuel Used (in liters)]]),,Table1[[#This Row],[Distance Travelled (km)]]/Table1[[#This Row],[Fuel Used (in liters)]])</f>
        <v>0</v>
      </c>
    </row>
    <row r="6408" spans="2:13">
      <c r="B6408">
        <f>IF(ISBLANK(Table1[[#This Row],[Date]]), ,MONTH(Table1[[#This Row],[Date]]))</f>
        <v>0</v>
      </c>
      <c r="K6408" s="19">
        <f>Table1[[#This Row],[Final Meter Reading (km) ]]-Table1[[#This Row],[Initial Meter Reading (km) ]]</f>
        <v>0</v>
      </c>
      <c r="M6408" s="174">
        <f>IF(ISBLANK(Table1[[#This Row],[Fuel Used (in liters)]]),,Table1[[#This Row],[Distance Travelled (km)]]/Table1[[#This Row],[Fuel Used (in liters)]])</f>
        <v>0</v>
      </c>
    </row>
    <row r="6409" spans="2:13">
      <c r="B6409">
        <f>IF(ISBLANK(Table1[[#This Row],[Date]]), ,MONTH(Table1[[#This Row],[Date]]))</f>
        <v>0</v>
      </c>
      <c r="K6409" s="19">
        <f>Table1[[#This Row],[Final Meter Reading (km) ]]-Table1[[#This Row],[Initial Meter Reading (km) ]]</f>
        <v>0</v>
      </c>
      <c r="M6409" s="174">
        <f>IF(ISBLANK(Table1[[#This Row],[Fuel Used (in liters)]]),,Table1[[#This Row],[Distance Travelled (km)]]/Table1[[#This Row],[Fuel Used (in liters)]])</f>
        <v>0</v>
      </c>
    </row>
    <row r="6410" spans="2:13">
      <c r="B6410">
        <f>IF(ISBLANK(Table1[[#This Row],[Date]]), ,MONTH(Table1[[#This Row],[Date]]))</f>
        <v>0</v>
      </c>
      <c r="K6410" s="19">
        <f>Table1[[#This Row],[Final Meter Reading (km) ]]-Table1[[#This Row],[Initial Meter Reading (km) ]]</f>
        <v>0</v>
      </c>
      <c r="M6410" s="174">
        <f>IF(ISBLANK(Table1[[#This Row],[Fuel Used (in liters)]]),,Table1[[#This Row],[Distance Travelled (km)]]/Table1[[#This Row],[Fuel Used (in liters)]])</f>
        <v>0</v>
      </c>
    </row>
    <row r="6411" spans="2:13">
      <c r="B6411">
        <f>IF(ISBLANK(Table1[[#This Row],[Date]]), ,MONTH(Table1[[#This Row],[Date]]))</f>
        <v>0</v>
      </c>
      <c r="K6411" s="19">
        <f>Table1[[#This Row],[Final Meter Reading (km) ]]-Table1[[#This Row],[Initial Meter Reading (km) ]]</f>
        <v>0</v>
      </c>
      <c r="M6411" s="174">
        <f>IF(ISBLANK(Table1[[#This Row],[Fuel Used (in liters)]]),,Table1[[#This Row],[Distance Travelled (km)]]/Table1[[#This Row],[Fuel Used (in liters)]])</f>
        <v>0</v>
      </c>
    </row>
    <row r="6412" spans="2:13">
      <c r="B6412">
        <f>IF(ISBLANK(Table1[[#This Row],[Date]]), ,MONTH(Table1[[#This Row],[Date]]))</f>
        <v>0</v>
      </c>
      <c r="K6412" s="19">
        <f>Table1[[#This Row],[Final Meter Reading (km) ]]-Table1[[#This Row],[Initial Meter Reading (km) ]]</f>
        <v>0</v>
      </c>
      <c r="M6412" s="174">
        <f>IF(ISBLANK(Table1[[#This Row],[Fuel Used (in liters)]]),,Table1[[#This Row],[Distance Travelled (km)]]/Table1[[#This Row],[Fuel Used (in liters)]])</f>
        <v>0</v>
      </c>
    </row>
    <row r="6413" spans="2:13">
      <c r="B6413">
        <f>IF(ISBLANK(Table1[[#This Row],[Date]]), ,MONTH(Table1[[#This Row],[Date]]))</f>
        <v>0</v>
      </c>
      <c r="K6413" s="19">
        <f>Table1[[#This Row],[Final Meter Reading (km) ]]-Table1[[#This Row],[Initial Meter Reading (km) ]]</f>
        <v>0</v>
      </c>
      <c r="M6413" s="174">
        <f>IF(ISBLANK(Table1[[#This Row],[Fuel Used (in liters)]]),,Table1[[#This Row],[Distance Travelled (km)]]/Table1[[#This Row],[Fuel Used (in liters)]])</f>
        <v>0</v>
      </c>
    </row>
    <row r="6414" spans="2:13">
      <c r="B6414">
        <f>IF(ISBLANK(Table1[[#This Row],[Date]]), ,MONTH(Table1[[#This Row],[Date]]))</f>
        <v>0</v>
      </c>
      <c r="K6414" s="19">
        <f>Table1[[#This Row],[Final Meter Reading (km) ]]-Table1[[#This Row],[Initial Meter Reading (km) ]]</f>
        <v>0</v>
      </c>
      <c r="M6414" s="174">
        <f>IF(ISBLANK(Table1[[#This Row],[Fuel Used (in liters)]]),,Table1[[#This Row],[Distance Travelled (km)]]/Table1[[#This Row],[Fuel Used (in liters)]])</f>
        <v>0</v>
      </c>
    </row>
    <row r="6415" spans="2:13">
      <c r="B6415">
        <f>IF(ISBLANK(Table1[[#This Row],[Date]]), ,MONTH(Table1[[#This Row],[Date]]))</f>
        <v>0</v>
      </c>
      <c r="K6415" s="19">
        <f>Table1[[#This Row],[Final Meter Reading (km) ]]-Table1[[#This Row],[Initial Meter Reading (km) ]]</f>
        <v>0</v>
      </c>
      <c r="M6415" s="174">
        <f>IF(ISBLANK(Table1[[#This Row],[Fuel Used (in liters)]]),,Table1[[#This Row],[Distance Travelled (km)]]/Table1[[#This Row],[Fuel Used (in liters)]])</f>
        <v>0</v>
      </c>
    </row>
    <row r="6416" spans="2:13">
      <c r="B6416">
        <f>IF(ISBLANK(Table1[[#This Row],[Date]]), ,MONTH(Table1[[#This Row],[Date]]))</f>
        <v>0</v>
      </c>
      <c r="K6416" s="19">
        <f>Table1[[#This Row],[Final Meter Reading (km) ]]-Table1[[#This Row],[Initial Meter Reading (km) ]]</f>
        <v>0</v>
      </c>
      <c r="M6416" s="174">
        <f>IF(ISBLANK(Table1[[#This Row],[Fuel Used (in liters)]]),,Table1[[#This Row],[Distance Travelled (km)]]/Table1[[#This Row],[Fuel Used (in liters)]])</f>
        <v>0</v>
      </c>
    </row>
    <row r="6417" spans="2:13">
      <c r="B6417">
        <f>IF(ISBLANK(Table1[[#This Row],[Date]]), ,MONTH(Table1[[#This Row],[Date]]))</f>
        <v>0</v>
      </c>
      <c r="K6417" s="19">
        <f>Table1[[#This Row],[Final Meter Reading (km) ]]-Table1[[#This Row],[Initial Meter Reading (km) ]]</f>
        <v>0</v>
      </c>
      <c r="M6417" s="174">
        <f>IF(ISBLANK(Table1[[#This Row],[Fuel Used (in liters)]]),,Table1[[#This Row],[Distance Travelled (km)]]/Table1[[#This Row],[Fuel Used (in liters)]])</f>
        <v>0</v>
      </c>
    </row>
    <row r="6418" spans="2:13">
      <c r="B6418">
        <f>IF(ISBLANK(Table1[[#This Row],[Date]]), ,MONTH(Table1[[#This Row],[Date]]))</f>
        <v>0</v>
      </c>
      <c r="K6418" s="19">
        <f>Table1[[#This Row],[Final Meter Reading (km) ]]-Table1[[#This Row],[Initial Meter Reading (km) ]]</f>
        <v>0</v>
      </c>
      <c r="M6418" s="174">
        <f>IF(ISBLANK(Table1[[#This Row],[Fuel Used (in liters)]]),,Table1[[#This Row],[Distance Travelled (km)]]/Table1[[#This Row],[Fuel Used (in liters)]])</f>
        <v>0</v>
      </c>
    </row>
    <row r="6419" spans="2:13">
      <c r="B6419">
        <f>IF(ISBLANK(Table1[[#This Row],[Date]]), ,MONTH(Table1[[#This Row],[Date]]))</f>
        <v>0</v>
      </c>
      <c r="K6419" s="19">
        <f>Table1[[#This Row],[Final Meter Reading (km) ]]-Table1[[#This Row],[Initial Meter Reading (km) ]]</f>
        <v>0</v>
      </c>
      <c r="M6419" s="174">
        <f>IF(ISBLANK(Table1[[#This Row],[Fuel Used (in liters)]]),,Table1[[#This Row],[Distance Travelled (km)]]/Table1[[#This Row],[Fuel Used (in liters)]])</f>
        <v>0</v>
      </c>
    </row>
    <row r="6420" spans="2:13">
      <c r="B6420">
        <f>IF(ISBLANK(Table1[[#This Row],[Date]]), ,MONTH(Table1[[#This Row],[Date]]))</f>
        <v>0</v>
      </c>
      <c r="K6420" s="19">
        <f>Table1[[#This Row],[Final Meter Reading (km) ]]-Table1[[#This Row],[Initial Meter Reading (km) ]]</f>
        <v>0</v>
      </c>
      <c r="M6420" s="174">
        <f>IF(ISBLANK(Table1[[#This Row],[Fuel Used (in liters)]]),,Table1[[#This Row],[Distance Travelled (km)]]/Table1[[#This Row],[Fuel Used (in liters)]])</f>
        <v>0</v>
      </c>
    </row>
    <row r="6421" spans="2:13">
      <c r="B6421">
        <f>IF(ISBLANK(Table1[[#This Row],[Date]]), ,MONTH(Table1[[#This Row],[Date]]))</f>
        <v>0</v>
      </c>
      <c r="K6421" s="19">
        <f>Table1[[#This Row],[Final Meter Reading (km) ]]-Table1[[#This Row],[Initial Meter Reading (km) ]]</f>
        <v>0</v>
      </c>
      <c r="M6421" s="174">
        <f>IF(ISBLANK(Table1[[#This Row],[Fuel Used (in liters)]]),,Table1[[#This Row],[Distance Travelled (km)]]/Table1[[#This Row],[Fuel Used (in liters)]])</f>
        <v>0</v>
      </c>
    </row>
    <row r="6422" spans="2:13">
      <c r="B6422">
        <f>IF(ISBLANK(Table1[[#This Row],[Date]]), ,MONTH(Table1[[#This Row],[Date]]))</f>
        <v>0</v>
      </c>
      <c r="K6422" s="19">
        <f>Table1[[#This Row],[Final Meter Reading (km) ]]-Table1[[#This Row],[Initial Meter Reading (km) ]]</f>
        <v>0</v>
      </c>
      <c r="M6422" s="174">
        <f>IF(ISBLANK(Table1[[#This Row],[Fuel Used (in liters)]]),,Table1[[#This Row],[Distance Travelled (km)]]/Table1[[#This Row],[Fuel Used (in liters)]])</f>
        <v>0</v>
      </c>
    </row>
    <row r="6423" spans="2:13">
      <c r="B6423">
        <f>IF(ISBLANK(Table1[[#This Row],[Date]]), ,MONTH(Table1[[#This Row],[Date]]))</f>
        <v>0</v>
      </c>
      <c r="K6423" s="19">
        <f>Table1[[#This Row],[Final Meter Reading (km) ]]-Table1[[#This Row],[Initial Meter Reading (km) ]]</f>
        <v>0</v>
      </c>
      <c r="M6423" s="174">
        <f>IF(ISBLANK(Table1[[#This Row],[Fuel Used (in liters)]]),,Table1[[#This Row],[Distance Travelled (km)]]/Table1[[#This Row],[Fuel Used (in liters)]])</f>
        <v>0</v>
      </c>
    </row>
    <row r="6424" spans="2:13">
      <c r="B6424">
        <f>IF(ISBLANK(Table1[[#This Row],[Date]]), ,MONTH(Table1[[#This Row],[Date]]))</f>
        <v>0</v>
      </c>
      <c r="K6424" s="19">
        <f>Table1[[#This Row],[Final Meter Reading (km) ]]-Table1[[#This Row],[Initial Meter Reading (km) ]]</f>
        <v>0</v>
      </c>
      <c r="M6424" s="174">
        <f>IF(ISBLANK(Table1[[#This Row],[Fuel Used (in liters)]]),,Table1[[#This Row],[Distance Travelled (km)]]/Table1[[#This Row],[Fuel Used (in liters)]])</f>
        <v>0</v>
      </c>
    </row>
    <row r="6425" spans="2:13">
      <c r="B6425">
        <f>IF(ISBLANK(Table1[[#This Row],[Date]]), ,MONTH(Table1[[#This Row],[Date]]))</f>
        <v>0</v>
      </c>
      <c r="K6425" s="19">
        <f>Table1[[#This Row],[Final Meter Reading (km) ]]-Table1[[#This Row],[Initial Meter Reading (km) ]]</f>
        <v>0</v>
      </c>
      <c r="M6425" s="174">
        <f>IF(ISBLANK(Table1[[#This Row],[Fuel Used (in liters)]]),,Table1[[#This Row],[Distance Travelled (km)]]/Table1[[#This Row],[Fuel Used (in liters)]])</f>
        <v>0</v>
      </c>
    </row>
    <row r="6426" spans="2:13">
      <c r="B6426">
        <f>IF(ISBLANK(Table1[[#This Row],[Date]]), ,MONTH(Table1[[#This Row],[Date]]))</f>
        <v>0</v>
      </c>
      <c r="K6426" s="19">
        <f>Table1[[#This Row],[Final Meter Reading (km) ]]-Table1[[#This Row],[Initial Meter Reading (km) ]]</f>
        <v>0</v>
      </c>
      <c r="M6426" s="174">
        <f>IF(ISBLANK(Table1[[#This Row],[Fuel Used (in liters)]]),,Table1[[#This Row],[Distance Travelled (km)]]/Table1[[#This Row],[Fuel Used (in liters)]])</f>
        <v>0</v>
      </c>
    </row>
    <row r="6427" spans="2:13">
      <c r="B6427">
        <f>IF(ISBLANK(Table1[[#This Row],[Date]]), ,MONTH(Table1[[#This Row],[Date]]))</f>
        <v>0</v>
      </c>
      <c r="K6427" s="19">
        <f>Table1[[#This Row],[Final Meter Reading (km) ]]-Table1[[#This Row],[Initial Meter Reading (km) ]]</f>
        <v>0</v>
      </c>
      <c r="M6427" s="174">
        <f>IF(ISBLANK(Table1[[#This Row],[Fuel Used (in liters)]]),,Table1[[#This Row],[Distance Travelled (km)]]/Table1[[#This Row],[Fuel Used (in liters)]])</f>
        <v>0</v>
      </c>
    </row>
    <row r="6428" spans="2:13">
      <c r="B6428">
        <f>IF(ISBLANK(Table1[[#This Row],[Date]]), ,MONTH(Table1[[#This Row],[Date]]))</f>
        <v>0</v>
      </c>
      <c r="K6428" s="19">
        <f>Table1[[#This Row],[Final Meter Reading (km) ]]-Table1[[#This Row],[Initial Meter Reading (km) ]]</f>
        <v>0</v>
      </c>
      <c r="M6428" s="174">
        <f>IF(ISBLANK(Table1[[#This Row],[Fuel Used (in liters)]]),,Table1[[#This Row],[Distance Travelled (km)]]/Table1[[#This Row],[Fuel Used (in liters)]])</f>
        <v>0</v>
      </c>
    </row>
    <row r="6429" spans="2:13">
      <c r="B6429">
        <f>IF(ISBLANK(Table1[[#This Row],[Date]]), ,MONTH(Table1[[#This Row],[Date]]))</f>
        <v>0</v>
      </c>
      <c r="K6429" s="19">
        <f>Table1[[#This Row],[Final Meter Reading (km) ]]-Table1[[#This Row],[Initial Meter Reading (km) ]]</f>
        <v>0</v>
      </c>
      <c r="M6429" s="174">
        <f>IF(ISBLANK(Table1[[#This Row],[Fuel Used (in liters)]]),,Table1[[#This Row],[Distance Travelled (km)]]/Table1[[#This Row],[Fuel Used (in liters)]])</f>
        <v>0</v>
      </c>
    </row>
    <row r="6430" spans="2:13">
      <c r="B6430">
        <f>IF(ISBLANK(Table1[[#This Row],[Date]]), ,MONTH(Table1[[#This Row],[Date]]))</f>
        <v>0</v>
      </c>
      <c r="K6430" s="19">
        <f>Table1[[#This Row],[Final Meter Reading (km) ]]-Table1[[#This Row],[Initial Meter Reading (km) ]]</f>
        <v>0</v>
      </c>
      <c r="M6430" s="174">
        <f>IF(ISBLANK(Table1[[#This Row],[Fuel Used (in liters)]]),,Table1[[#This Row],[Distance Travelled (km)]]/Table1[[#This Row],[Fuel Used (in liters)]])</f>
        <v>0</v>
      </c>
    </row>
    <row r="6431" spans="2:13">
      <c r="B6431">
        <f>IF(ISBLANK(Table1[[#This Row],[Date]]), ,MONTH(Table1[[#This Row],[Date]]))</f>
        <v>0</v>
      </c>
      <c r="K6431" s="19">
        <f>Table1[[#This Row],[Final Meter Reading (km) ]]-Table1[[#This Row],[Initial Meter Reading (km) ]]</f>
        <v>0</v>
      </c>
      <c r="M6431" s="174">
        <f>IF(ISBLANK(Table1[[#This Row],[Fuel Used (in liters)]]),,Table1[[#This Row],[Distance Travelled (km)]]/Table1[[#This Row],[Fuel Used (in liters)]])</f>
        <v>0</v>
      </c>
    </row>
    <row r="6432" spans="2:13">
      <c r="B6432">
        <f>IF(ISBLANK(Table1[[#This Row],[Date]]), ,MONTH(Table1[[#This Row],[Date]]))</f>
        <v>0</v>
      </c>
      <c r="K6432" s="19">
        <f>Table1[[#This Row],[Final Meter Reading (km) ]]-Table1[[#This Row],[Initial Meter Reading (km) ]]</f>
        <v>0</v>
      </c>
      <c r="M6432" s="174">
        <f>IF(ISBLANK(Table1[[#This Row],[Fuel Used (in liters)]]),,Table1[[#This Row],[Distance Travelled (km)]]/Table1[[#This Row],[Fuel Used (in liters)]])</f>
        <v>0</v>
      </c>
    </row>
    <row r="6433" spans="2:13">
      <c r="B6433">
        <f>IF(ISBLANK(Table1[[#This Row],[Date]]), ,MONTH(Table1[[#This Row],[Date]]))</f>
        <v>0</v>
      </c>
      <c r="K6433" s="19">
        <f>Table1[[#This Row],[Final Meter Reading (km) ]]-Table1[[#This Row],[Initial Meter Reading (km) ]]</f>
        <v>0</v>
      </c>
      <c r="M6433" s="174">
        <f>IF(ISBLANK(Table1[[#This Row],[Fuel Used (in liters)]]),,Table1[[#This Row],[Distance Travelled (km)]]/Table1[[#This Row],[Fuel Used (in liters)]])</f>
        <v>0</v>
      </c>
    </row>
    <row r="6434" spans="2:13">
      <c r="B6434">
        <f>IF(ISBLANK(Table1[[#This Row],[Date]]), ,MONTH(Table1[[#This Row],[Date]]))</f>
        <v>0</v>
      </c>
      <c r="K6434" s="19">
        <f>Table1[[#This Row],[Final Meter Reading (km) ]]-Table1[[#This Row],[Initial Meter Reading (km) ]]</f>
        <v>0</v>
      </c>
      <c r="M6434" s="174">
        <f>IF(ISBLANK(Table1[[#This Row],[Fuel Used (in liters)]]),,Table1[[#This Row],[Distance Travelled (km)]]/Table1[[#This Row],[Fuel Used (in liters)]])</f>
        <v>0</v>
      </c>
    </row>
    <row r="6435" spans="2:13">
      <c r="B6435">
        <f>IF(ISBLANK(Table1[[#This Row],[Date]]), ,MONTH(Table1[[#This Row],[Date]]))</f>
        <v>0</v>
      </c>
      <c r="K6435" s="19">
        <f>Table1[[#This Row],[Final Meter Reading (km) ]]-Table1[[#This Row],[Initial Meter Reading (km) ]]</f>
        <v>0</v>
      </c>
      <c r="M6435" s="174">
        <f>IF(ISBLANK(Table1[[#This Row],[Fuel Used (in liters)]]),,Table1[[#This Row],[Distance Travelled (km)]]/Table1[[#This Row],[Fuel Used (in liters)]])</f>
        <v>0</v>
      </c>
    </row>
    <row r="6436" spans="2:13">
      <c r="B6436">
        <f>IF(ISBLANK(Table1[[#This Row],[Date]]), ,MONTH(Table1[[#This Row],[Date]]))</f>
        <v>0</v>
      </c>
      <c r="K6436" s="19">
        <f>Table1[[#This Row],[Final Meter Reading (km) ]]-Table1[[#This Row],[Initial Meter Reading (km) ]]</f>
        <v>0</v>
      </c>
      <c r="M6436" s="174">
        <f>IF(ISBLANK(Table1[[#This Row],[Fuel Used (in liters)]]),,Table1[[#This Row],[Distance Travelled (km)]]/Table1[[#This Row],[Fuel Used (in liters)]])</f>
        <v>0</v>
      </c>
    </row>
    <row r="6437" spans="2:13">
      <c r="B6437">
        <f>IF(ISBLANK(Table1[[#This Row],[Date]]), ,MONTH(Table1[[#This Row],[Date]]))</f>
        <v>0</v>
      </c>
      <c r="K6437" s="19">
        <f>Table1[[#This Row],[Final Meter Reading (km) ]]-Table1[[#This Row],[Initial Meter Reading (km) ]]</f>
        <v>0</v>
      </c>
      <c r="M6437" s="174">
        <f>IF(ISBLANK(Table1[[#This Row],[Fuel Used (in liters)]]),,Table1[[#This Row],[Distance Travelled (km)]]/Table1[[#This Row],[Fuel Used (in liters)]])</f>
        <v>0</v>
      </c>
    </row>
    <row r="6438" spans="2:13">
      <c r="B6438">
        <f>IF(ISBLANK(Table1[[#This Row],[Date]]), ,MONTH(Table1[[#This Row],[Date]]))</f>
        <v>0</v>
      </c>
      <c r="K6438" s="19">
        <f>Table1[[#This Row],[Final Meter Reading (km) ]]-Table1[[#This Row],[Initial Meter Reading (km) ]]</f>
        <v>0</v>
      </c>
      <c r="M6438" s="174">
        <f>IF(ISBLANK(Table1[[#This Row],[Fuel Used (in liters)]]),,Table1[[#This Row],[Distance Travelled (km)]]/Table1[[#This Row],[Fuel Used (in liters)]])</f>
        <v>0</v>
      </c>
    </row>
    <row r="6439" spans="2:13">
      <c r="B6439">
        <f>IF(ISBLANK(Table1[[#This Row],[Date]]), ,MONTH(Table1[[#This Row],[Date]]))</f>
        <v>0</v>
      </c>
      <c r="K6439" s="19">
        <f>Table1[[#This Row],[Final Meter Reading (km) ]]-Table1[[#This Row],[Initial Meter Reading (km) ]]</f>
        <v>0</v>
      </c>
      <c r="M6439" s="174">
        <f>IF(ISBLANK(Table1[[#This Row],[Fuel Used (in liters)]]),,Table1[[#This Row],[Distance Travelled (km)]]/Table1[[#This Row],[Fuel Used (in liters)]])</f>
        <v>0</v>
      </c>
    </row>
    <row r="6440" spans="2:13">
      <c r="B6440">
        <f>IF(ISBLANK(Table1[[#This Row],[Date]]), ,MONTH(Table1[[#This Row],[Date]]))</f>
        <v>0</v>
      </c>
      <c r="K6440" s="19">
        <f>Table1[[#This Row],[Final Meter Reading (km) ]]-Table1[[#This Row],[Initial Meter Reading (km) ]]</f>
        <v>0</v>
      </c>
      <c r="M6440" s="174">
        <f>IF(ISBLANK(Table1[[#This Row],[Fuel Used (in liters)]]),,Table1[[#This Row],[Distance Travelled (km)]]/Table1[[#This Row],[Fuel Used (in liters)]])</f>
        <v>0</v>
      </c>
    </row>
    <row r="6441" spans="2:13">
      <c r="B6441">
        <f>IF(ISBLANK(Table1[[#This Row],[Date]]), ,MONTH(Table1[[#This Row],[Date]]))</f>
        <v>0</v>
      </c>
      <c r="K6441" s="19">
        <f>Table1[[#This Row],[Final Meter Reading (km) ]]-Table1[[#This Row],[Initial Meter Reading (km) ]]</f>
        <v>0</v>
      </c>
      <c r="M6441" s="174">
        <f>IF(ISBLANK(Table1[[#This Row],[Fuel Used (in liters)]]),,Table1[[#This Row],[Distance Travelled (km)]]/Table1[[#This Row],[Fuel Used (in liters)]])</f>
        <v>0</v>
      </c>
    </row>
    <row r="6442" spans="2:13">
      <c r="B6442">
        <f>IF(ISBLANK(Table1[[#This Row],[Date]]), ,MONTH(Table1[[#This Row],[Date]]))</f>
        <v>0</v>
      </c>
      <c r="K6442" s="19">
        <f>Table1[[#This Row],[Final Meter Reading (km) ]]-Table1[[#This Row],[Initial Meter Reading (km) ]]</f>
        <v>0</v>
      </c>
      <c r="M6442" s="174">
        <f>IF(ISBLANK(Table1[[#This Row],[Fuel Used (in liters)]]),,Table1[[#This Row],[Distance Travelled (km)]]/Table1[[#This Row],[Fuel Used (in liters)]])</f>
        <v>0</v>
      </c>
    </row>
    <row r="6443" spans="2:13">
      <c r="B6443">
        <f>IF(ISBLANK(Table1[[#This Row],[Date]]), ,MONTH(Table1[[#This Row],[Date]]))</f>
        <v>0</v>
      </c>
      <c r="K6443" s="19">
        <f>Table1[[#This Row],[Final Meter Reading (km) ]]-Table1[[#This Row],[Initial Meter Reading (km) ]]</f>
        <v>0</v>
      </c>
      <c r="M6443" s="174">
        <f>IF(ISBLANK(Table1[[#This Row],[Fuel Used (in liters)]]),,Table1[[#This Row],[Distance Travelled (km)]]/Table1[[#This Row],[Fuel Used (in liters)]])</f>
        <v>0</v>
      </c>
    </row>
    <row r="6444" spans="2:13">
      <c r="B6444">
        <f>IF(ISBLANK(Table1[[#This Row],[Date]]), ,MONTH(Table1[[#This Row],[Date]]))</f>
        <v>0</v>
      </c>
      <c r="K6444" s="19">
        <f>Table1[[#This Row],[Final Meter Reading (km) ]]-Table1[[#This Row],[Initial Meter Reading (km) ]]</f>
        <v>0</v>
      </c>
      <c r="M6444" s="174">
        <f>IF(ISBLANK(Table1[[#This Row],[Fuel Used (in liters)]]),,Table1[[#This Row],[Distance Travelled (km)]]/Table1[[#This Row],[Fuel Used (in liters)]])</f>
        <v>0</v>
      </c>
    </row>
    <row r="6445" spans="2:13">
      <c r="B6445">
        <f>IF(ISBLANK(Table1[[#This Row],[Date]]), ,MONTH(Table1[[#This Row],[Date]]))</f>
        <v>0</v>
      </c>
      <c r="K6445" s="19">
        <f>Table1[[#This Row],[Final Meter Reading (km) ]]-Table1[[#This Row],[Initial Meter Reading (km) ]]</f>
        <v>0</v>
      </c>
      <c r="M6445" s="174">
        <f>IF(ISBLANK(Table1[[#This Row],[Fuel Used (in liters)]]),,Table1[[#This Row],[Distance Travelled (km)]]/Table1[[#This Row],[Fuel Used (in liters)]])</f>
        <v>0</v>
      </c>
    </row>
    <row r="6446" spans="2:13">
      <c r="B6446">
        <f>IF(ISBLANK(Table1[[#This Row],[Date]]), ,MONTH(Table1[[#This Row],[Date]]))</f>
        <v>0</v>
      </c>
      <c r="K6446" s="19">
        <f>Table1[[#This Row],[Final Meter Reading (km) ]]-Table1[[#This Row],[Initial Meter Reading (km) ]]</f>
        <v>0</v>
      </c>
      <c r="M6446" s="174">
        <f>IF(ISBLANK(Table1[[#This Row],[Fuel Used (in liters)]]),,Table1[[#This Row],[Distance Travelled (km)]]/Table1[[#This Row],[Fuel Used (in liters)]])</f>
        <v>0</v>
      </c>
    </row>
    <row r="6447" spans="2:13">
      <c r="B6447">
        <f>IF(ISBLANK(Table1[[#This Row],[Date]]), ,MONTH(Table1[[#This Row],[Date]]))</f>
        <v>0</v>
      </c>
      <c r="K6447" s="19">
        <f>Table1[[#This Row],[Final Meter Reading (km) ]]-Table1[[#This Row],[Initial Meter Reading (km) ]]</f>
        <v>0</v>
      </c>
      <c r="M6447" s="174">
        <f>IF(ISBLANK(Table1[[#This Row],[Fuel Used (in liters)]]),,Table1[[#This Row],[Distance Travelled (km)]]/Table1[[#This Row],[Fuel Used (in liters)]])</f>
        <v>0</v>
      </c>
    </row>
    <row r="6448" spans="2:13">
      <c r="B6448">
        <f>IF(ISBLANK(Table1[[#This Row],[Date]]), ,MONTH(Table1[[#This Row],[Date]]))</f>
        <v>0</v>
      </c>
      <c r="K6448" s="19">
        <f>Table1[[#This Row],[Final Meter Reading (km) ]]-Table1[[#This Row],[Initial Meter Reading (km) ]]</f>
        <v>0</v>
      </c>
      <c r="M6448" s="174">
        <f>IF(ISBLANK(Table1[[#This Row],[Fuel Used (in liters)]]),,Table1[[#This Row],[Distance Travelled (km)]]/Table1[[#This Row],[Fuel Used (in liters)]])</f>
        <v>0</v>
      </c>
    </row>
    <row r="6449" spans="2:13">
      <c r="B6449">
        <f>IF(ISBLANK(Table1[[#This Row],[Date]]), ,MONTH(Table1[[#This Row],[Date]]))</f>
        <v>0</v>
      </c>
      <c r="K6449" s="19">
        <f>Table1[[#This Row],[Final Meter Reading (km) ]]-Table1[[#This Row],[Initial Meter Reading (km) ]]</f>
        <v>0</v>
      </c>
      <c r="M6449" s="174">
        <f>IF(ISBLANK(Table1[[#This Row],[Fuel Used (in liters)]]),,Table1[[#This Row],[Distance Travelled (km)]]/Table1[[#This Row],[Fuel Used (in liters)]])</f>
        <v>0</v>
      </c>
    </row>
    <row r="6450" spans="2:13">
      <c r="B6450">
        <f>IF(ISBLANK(Table1[[#This Row],[Date]]), ,MONTH(Table1[[#This Row],[Date]]))</f>
        <v>0</v>
      </c>
      <c r="K6450" s="19">
        <f>Table1[[#This Row],[Final Meter Reading (km) ]]-Table1[[#This Row],[Initial Meter Reading (km) ]]</f>
        <v>0</v>
      </c>
      <c r="M6450" s="174">
        <f>IF(ISBLANK(Table1[[#This Row],[Fuel Used (in liters)]]),,Table1[[#This Row],[Distance Travelled (km)]]/Table1[[#This Row],[Fuel Used (in liters)]])</f>
        <v>0</v>
      </c>
    </row>
    <row r="6451" spans="2:13">
      <c r="B6451">
        <f>IF(ISBLANK(Table1[[#This Row],[Date]]), ,MONTH(Table1[[#This Row],[Date]]))</f>
        <v>0</v>
      </c>
      <c r="K6451" s="19">
        <f>Table1[[#This Row],[Final Meter Reading (km) ]]-Table1[[#This Row],[Initial Meter Reading (km) ]]</f>
        <v>0</v>
      </c>
      <c r="M6451" s="174">
        <f>IF(ISBLANK(Table1[[#This Row],[Fuel Used (in liters)]]),,Table1[[#This Row],[Distance Travelled (km)]]/Table1[[#This Row],[Fuel Used (in liters)]])</f>
        <v>0</v>
      </c>
    </row>
    <row r="6452" spans="2:13">
      <c r="B6452">
        <f>IF(ISBLANK(Table1[[#This Row],[Date]]), ,MONTH(Table1[[#This Row],[Date]]))</f>
        <v>0</v>
      </c>
      <c r="K6452" s="19">
        <f>Table1[[#This Row],[Final Meter Reading (km) ]]-Table1[[#This Row],[Initial Meter Reading (km) ]]</f>
        <v>0</v>
      </c>
      <c r="M6452" s="174">
        <f>IF(ISBLANK(Table1[[#This Row],[Fuel Used (in liters)]]),,Table1[[#This Row],[Distance Travelled (km)]]/Table1[[#This Row],[Fuel Used (in liters)]])</f>
        <v>0</v>
      </c>
    </row>
    <row r="6453" spans="2:13">
      <c r="B6453">
        <f>IF(ISBLANK(Table1[[#This Row],[Date]]), ,MONTH(Table1[[#This Row],[Date]]))</f>
        <v>0</v>
      </c>
      <c r="K6453" s="19">
        <f>Table1[[#This Row],[Final Meter Reading (km) ]]-Table1[[#This Row],[Initial Meter Reading (km) ]]</f>
        <v>0</v>
      </c>
      <c r="M6453" s="174">
        <f>IF(ISBLANK(Table1[[#This Row],[Fuel Used (in liters)]]),,Table1[[#This Row],[Distance Travelled (km)]]/Table1[[#This Row],[Fuel Used (in liters)]])</f>
        <v>0</v>
      </c>
    </row>
    <row r="6454" spans="2:13">
      <c r="B6454">
        <f>IF(ISBLANK(Table1[[#This Row],[Date]]), ,MONTH(Table1[[#This Row],[Date]]))</f>
        <v>0</v>
      </c>
      <c r="K6454" s="19">
        <f>Table1[[#This Row],[Final Meter Reading (km) ]]-Table1[[#This Row],[Initial Meter Reading (km) ]]</f>
        <v>0</v>
      </c>
      <c r="M6454" s="174">
        <f>IF(ISBLANK(Table1[[#This Row],[Fuel Used (in liters)]]),,Table1[[#This Row],[Distance Travelled (km)]]/Table1[[#This Row],[Fuel Used (in liters)]])</f>
        <v>0</v>
      </c>
    </row>
    <row r="6455" spans="2:13">
      <c r="B6455">
        <f>IF(ISBLANK(Table1[[#This Row],[Date]]), ,MONTH(Table1[[#This Row],[Date]]))</f>
        <v>0</v>
      </c>
      <c r="K6455" s="19">
        <f>Table1[[#This Row],[Final Meter Reading (km) ]]-Table1[[#This Row],[Initial Meter Reading (km) ]]</f>
        <v>0</v>
      </c>
      <c r="M6455" s="174">
        <f>IF(ISBLANK(Table1[[#This Row],[Fuel Used (in liters)]]),,Table1[[#This Row],[Distance Travelled (km)]]/Table1[[#This Row],[Fuel Used (in liters)]])</f>
        <v>0</v>
      </c>
    </row>
    <row r="6456" spans="2:13">
      <c r="B6456">
        <f>IF(ISBLANK(Table1[[#This Row],[Date]]), ,MONTH(Table1[[#This Row],[Date]]))</f>
        <v>0</v>
      </c>
      <c r="K6456" s="19">
        <f>Table1[[#This Row],[Final Meter Reading (km) ]]-Table1[[#This Row],[Initial Meter Reading (km) ]]</f>
        <v>0</v>
      </c>
      <c r="M6456" s="174">
        <f>IF(ISBLANK(Table1[[#This Row],[Fuel Used (in liters)]]),,Table1[[#This Row],[Distance Travelled (km)]]/Table1[[#This Row],[Fuel Used (in liters)]])</f>
        <v>0</v>
      </c>
    </row>
    <row r="6457" spans="2:13">
      <c r="B6457">
        <f>IF(ISBLANK(Table1[[#This Row],[Date]]), ,MONTH(Table1[[#This Row],[Date]]))</f>
        <v>0</v>
      </c>
      <c r="K6457" s="19">
        <f>Table1[[#This Row],[Final Meter Reading (km) ]]-Table1[[#This Row],[Initial Meter Reading (km) ]]</f>
        <v>0</v>
      </c>
      <c r="M6457" s="174">
        <f>IF(ISBLANK(Table1[[#This Row],[Fuel Used (in liters)]]),,Table1[[#This Row],[Distance Travelled (km)]]/Table1[[#This Row],[Fuel Used (in liters)]])</f>
        <v>0</v>
      </c>
    </row>
    <row r="6458" spans="2:13">
      <c r="B6458">
        <f>IF(ISBLANK(Table1[[#This Row],[Date]]), ,MONTH(Table1[[#This Row],[Date]]))</f>
        <v>0</v>
      </c>
      <c r="K6458" s="19">
        <f>Table1[[#This Row],[Final Meter Reading (km) ]]-Table1[[#This Row],[Initial Meter Reading (km) ]]</f>
        <v>0</v>
      </c>
      <c r="M6458" s="174">
        <f>IF(ISBLANK(Table1[[#This Row],[Fuel Used (in liters)]]),,Table1[[#This Row],[Distance Travelled (km)]]/Table1[[#This Row],[Fuel Used (in liters)]])</f>
        <v>0</v>
      </c>
    </row>
    <row r="6459" spans="2:13">
      <c r="B6459">
        <f>IF(ISBLANK(Table1[[#This Row],[Date]]), ,MONTH(Table1[[#This Row],[Date]]))</f>
        <v>0</v>
      </c>
      <c r="K6459" s="19">
        <f>Table1[[#This Row],[Final Meter Reading (km) ]]-Table1[[#This Row],[Initial Meter Reading (km) ]]</f>
        <v>0</v>
      </c>
      <c r="M6459" s="174">
        <f>IF(ISBLANK(Table1[[#This Row],[Fuel Used (in liters)]]),,Table1[[#This Row],[Distance Travelled (km)]]/Table1[[#This Row],[Fuel Used (in liters)]])</f>
        <v>0</v>
      </c>
    </row>
    <row r="6460" spans="2:13">
      <c r="B6460">
        <f>IF(ISBLANK(Table1[[#This Row],[Date]]), ,MONTH(Table1[[#This Row],[Date]]))</f>
        <v>0</v>
      </c>
      <c r="K6460" s="19">
        <f>Table1[[#This Row],[Final Meter Reading (km) ]]-Table1[[#This Row],[Initial Meter Reading (km) ]]</f>
        <v>0</v>
      </c>
      <c r="M6460" s="174">
        <f>IF(ISBLANK(Table1[[#This Row],[Fuel Used (in liters)]]),,Table1[[#This Row],[Distance Travelled (km)]]/Table1[[#This Row],[Fuel Used (in liters)]])</f>
        <v>0</v>
      </c>
    </row>
    <row r="6461" spans="2:13">
      <c r="B6461">
        <f>IF(ISBLANK(Table1[[#This Row],[Date]]), ,MONTH(Table1[[#This Row],[Date]]))</f>
        <v>0</v>
      </c>
      <c r="K6461" s="19">
        <f>Table1[[#This Row],[Final Meter Reading (km) ]]-Table1[[#This Row],[Initial Meter Reading (km) ]]</f>
        <v>0</v>
      </c>
      <c r="M6461" s="174">
        <f>IF(ISBLANK(Table1[[#This Row],[Fuel Used (in liters)]]),,Table1[[#This Row],[Distance Travelled (km)]]/Table1[[#This Row],[Fuel Used (in liters)]])</f>
        <v>0</v>
      </c>
    </row>
    <row r="6462" spans="2:13">
      <c r="B6462">
        <f>IF(ISBLANK(Table1[[#This Row],[Date]]), ,MONTH(Table1[[#This Row],[Date]]))</f>
        <v>0</v>
      </c>
      <c r="K6462" s="19">
        <f>Table1[[#This Row],[Final Meter Reading (km) ]]-Table1[[#This Row],[Initial Meter Reading (km) ]]</f>
        <v>0</v>
      </c>
      <c r="M6462" s="174">
        <f>IF(ISBLANK(Table1[[#This Row],[Fuel Used (in liters)]]),,Table1[[#This Row],[Distance Travelled (km)]]/Table1[[#This Row],[Fuel Used (in liters)]])</f>
        <v>0</v>
      </c>
    </row>
    <row r="6463" spans="2:13">
      <c r="B6463">
        <f>IF(ISBLANK(Table1[[#This Row],[Date]]), ,MONTH(Table1[[#This Row],[Date]]))</f>
        <v>0</v>
      </c>
      <c r="K6463" s="19">
        <f>Table1[[#This Row],[Final Meter Reading (km) ]]-Table1[[#This Row],[Initial Meter Reading (km) ]]</f>
        <v>0</v>
      </c>
      <c r="M6463" s="174">
        <f>IF(ISBLANK(Table1[[#This Row],[Fuel Used (in liters)]]),,Table1[[#This Row],[Distance Travelled (km)]]/Table1[[#This Row],[Fuel Used (in liters)]])</f>
        <v>0</v>
      </c>
    </row>
    <row r="6464" spans="2:13">
      <c r="B6464">
        <f>IF(ISBLANK(Table1[[#This Row],[Date]]), ,MONTH(Table1[[#This Row],[Date]]))</f>
        <v>0</v>
      </c>
      <c r="K6464" s="19">
        <f>Table1[[#This Row],[Final Meter Reading (km) ]]-Table1[[#This Row],[Initial Meter Reading (km) ]]</f>
        <v>0</v>
      </c>
      <c r="M6464" s="174">
        <f>IF(ISBLANK(Table1[[#This Row],[Fuel Used (in liters)]]),,Table1[[#This Row],[Distance Travelled (km)]]/Table1[[#This Row],[Fuel Used (in liters)]])</f>
        <v>0</v>
      </c>
    </row>
    <row r="6465" spans="2:13">
      <c r="B6465">
        <f>IF(ISBLANK(Table1[[#This Row],[Date]]), ,MONTH(Table1[[#This Row],[Date]]))</f>
        <v>0</v>
      </c>
      <c r="K6465" s="19">
        <f>Table1[[#This Row],[Final Meter Reading (km) ]]-Table1[[#This Row],[Initial Meter Reading (km) ]]</f>
        <v>0</v>
      </c>
      <c r="M6465" s="174">
        <f>IF(ISBLANK(Table1[[#This Row],[Fuel Used (in liters)]]),,Table1[[#This Row],[Distance Travelled (km)]]/Table1[[#This Row],[Fuel Used (in liters)]])</f>
        <v>0</v>
      </c>
    </row>
    <row r="6466" spans="2:13">
      <c r="B6466">
        <f>IF(ISBLANK(Table1[[#This Row],[Date]]), ,MONTH(Table1[[#This Row],[Date]]))</f>
        <v>0</v>
      </c>
      <c r="K6466" s="19">
        <f>Table1[[#This Row],[Final Meter Reading (km) ]]-Table1[[#This Row],[Initial Meter Reading (km) ]]</f>
        <v>0</v>
      </c>
      <c r="M6466" s="174">
        <f>IF(ISBLANK(Table1[[#This Row],[Fuel Used (in liters)]]),,Table1[[#This Row],[Distance Travelled (km)]]/Table1[[#This Row],[Fuel Used (in liters)]])</f>
        <v>0</v>
      </c>
    </row>
    <row r="6467" spans="2:13">
      <c r="B6467">
        <f>IF(ISBLANK(Table1[[#This Row],[Date]]), ,MONTH(Table1[[#This Row],[Date]]))</f>
        <v>0</v>
      </c>
      <c r="K6467" s="19">
        <f>Table1[[#This Row],[Final Meter Reading (km) ]]-Table1[[#This Row],[Initial Meter Reading (km) ]]</f>
        <v>0</v>
      </c>
      <c r="M6467" s="174">
        <f>IF(ISBLANK(Table1[[#This Row],[Fuel Used (in liters)]]),,Table1[[#This Row],[Distance Travelled (km)]]/Table1[[#This Row],[Fuel Used (in liters)]])</f>
        <v>0</v>
      </c>
    </row>
    <row r="6468" spans="2:13">
      <c r="B6468">
        <f>IF(ISBLANK(Table1[[#This Row],[Date]]), ,MONTH(Table1[[#This Row],[Date]]))</f>
        <v>0</v>
      </c>
      <c r="K6468" s="19">
        <f>Table1[[#This Row],[Final Meter Reading (km) ]]-Table1[[#This Row],[Initial Meter Reading (km) ]]</f>
        <v>0</v>
      </c>
      <c r="M6468" s="174">
        <f>IF(ISBLANK(Table1[[#This Row],[Fuel Used (in liters)]]),,Table1[[#This Row],[Distance Travelled (km)]]/Table1[[#This Row],[Fuel Used (in liters)]])</f>
        <v>0</v>
      </c>
    </row>
    <row r="6469" spans="2:13">
      <c r="B6469">
        <f>IF(ISBLANK(Table1[[#This Row],[Date]]), ,MONTH(Table1[[#This Row],[Date]]))</f>
        <v>0</v>
      </c>
      <c r="K6469" s="19">
        <f>Table1[[#This Row],[Final Meter Reading (km) ]]-Table1[[#This Row],[Initial Meter Reading (km) ]]</f>
        <v>0</v>
      </c>
      <c r="M6469" s="174">
        <f>IF(ISBLANK(Table1[[#This Row],[Fuel Used (in liters)]]),,Table1[[#This Row],[Distance Travelled (km)]]/Table1[[#This Row],[Fuel Used (in liters)]])</f>
        <v>0</v>
      </c>
    </row>
    <row r="6470" spans="2:13">
      <c r="B6470">
        <f>IF(ISBLANK(Table1[[#This Row],[Date]]), ,MONTH(Table1[[#This Row],[Date]]))</f>
        <v>0</v>
      </c>
      <c r="K6470" s="19">
        <f>Table1[[#This Row],[Final Meter Reading (km) ]]-Table1[[#This Row],[Initial Meter Reading (km) ]]</f>
        <v>0</v>
      </c>
      <c r="M6470" s="174">
        <f>IF(ISBLANK(Table1[[#This Row],[Fuel Used (in liters)]]),,Table1[[#This Row],[Distance Travelled (km)]]/Table1[[#This Row],[Fuel Used (in liters)]])</f>
        <v>0</v>
      </c>
    </row>
    <row r="6471" spans="2:13">
      <c r="B6471">
        <f>IF(ISBLANK(Table1[[#This Row],[Date]]), ,MONTH(Table1[[#This Row],[Date]]))</f>
        <v>0</v>
      </c>
      <c r="K6471" s="19">
        <f>Table1[[#This Row],[Final Meter Reading (km) ]]-Table1[[#This Row],[Initial Meter Reading (km) ]]</f>
        <v>0</v>
      </c>
      <c r="M6471" s="174">
        <f>IF(ISBLANK(Table1[[#This Row],[Fuel Used (in liters)]]),,Table1[[#This Row],[Distance Travelled (km)]]/Table1[[#This Row],[Fuel Used (in liters)]])</f>
        <v>0</v>
      </c>
    </row>
    <row r="6472" spans="2:13">
      <c r="B6472">
        <f>IF(ISBLANK(Table1[[#This Row],[Date]]), ,MONTH(Table1[[#This Row],[Date]]))</f>
        <v>0</v>
      </c>
      <c r="K6472" s="19">
        <f>Table1[[#This Row],[Final Meter Reading (km) ]]-Table1[[#This Row],[Initial Meter Reading (km) ]]</f>
        <v>0</v>
      </c>
      <c r="M6472" s="174">
        <f>IF(ISBLANK(Table1[[#This Row],[Fuel Used (in liters)]]),,Table1[[#This Row],[Distance Travelled (km)]]/Table1[[#This Row],[Fuel Used (in liters)]])</f>
        <v>0</v>
      </c>
    </row>
    <row r="6473" spans="2:13">
      <c r="B6473">
        <f>IF(ISBLANK(Table1[[#This Row],[Date]]), ,MONTH(Table1[[#This Row],[Date]]))</f>
        <v>0</v>
      </c>
      <c r="K6473" s="19">
        <f>Table1[[#This Row],[Final Meter Reading (km) ]]-Table1[[#This Row],[Initial Meter Reading (km) ]]</f>
        <v>0</v>
      </c>
      <c r="M6473" s="174">
        <f>IF(ISBLANK(Table1[[#This Row],[Fuel Used (in liters)]]),,Table1[[#This Row],[Distance Travelled (km)]]/Table1[[#This Row],[Fuel Used (in liters)]])</f>
        <v>0</v>
      </c>
    </row>
    <row r="6474" spans="2:13">
      <c r="B6474">
        <f>IF(ISBLANK(Table1[[#This Row],[Date]]), ,MONTH(Table1[[#This Row],[Date]]))</f>
        <v>0</v>
      </c>
      <c r="K6474" s="19">
        <f>Table1[[#This Row],[Final Meter Reading (km) ]]-Table1[[#This Row],[Initial Meter Reading (km) ]]</f>
        <v>0</v>
      </c>
      <c r="M6474" s="174">
        <f>IF(ISBLANK(Table1[[#This Row],[Fuel Used (in liters)]]),,Table1[[#This Row],[Distance Travelled (km)]]/Table1[[#This Row],[Fuel Used (in liters)]])</f>
        <v>0</v>
      </c>
    </row>
    <row r="6475" spans="2:13">
      <c r="B6475">
        <f>IF(ISBLANK(Table1[[#This Row],[Date]]), ,MONTH(Table1[[#This Row],[Date]]))</f>
        <v>0</v>
      </c>
      <c r="K6475" s="19">
        <f>Table1[[#This Row],[Final Meter Reading (km) ]]-Table1[[#This Row],[Initial Meter Reading (km) ]]</f>
        <v>0</v>
      </c>
      <c r="M6475" s="174">
        <f>IF(ISBLANK(Table1[[#This Row],[Fuel Used (in liters)]]),,Table1[[#This Row],[Distance Travelled (km)]]/Table1[[#This Row],[Fuel Used (in liters)]])</f>
        <v>0</v>
      </c>
    </row>
    <row r="6476" spans="2:13">
      <c r="B6476">
        <f>IF(ISBLANK(Table1[[#This Row],[Date]]), ,MONTH(Table1[[#This Row],[Date]]))</f>
        <v>0</v>
      </c>
      <c r="K6476" s="19">
        <f>Table1[[#This Row],[Final Meter Reading (km) ]]-Table1[[#This Row],[Initial Meter Reading (km) ]]</f>
        <v>0</v>
      </c>
      <c r="M6476" s="174">
        <f>IF(ISBLANK(Table1[[#This Row],[Fuel Used (in liters)]]),,Table1[[#This Row],[Distance Travelled (km)]]/Table1[[#This Row],[Fuel Used (in liters)]])</f>
        <v>0</v>
      </c>
    </row>
    <row r="6477" spans="2:13">
      <c r="B6477">
        <f>IF(ISBLANK(Table1[[#This Row],[Date]]), ,MONTH(Table1[[#This Row],[Date]]))</f>
        <v>0</v>
      </c>
      <c r="K6477" s="19">
        <f>Table1[[#This Row],[Final Meter Reading (km) ]]-Table1[[#This Row],[Initial Meter Reading (km) ]]</f>
        <v>0</v>
      </c>
      <c r="M6477" s="174">
        <f>IF(ISBLANK(Table1[[#This Row],[Fuel Used (in liters)]]),,Table1[[#This Row],[Distance Travelled (km)]]/Table1[[#This Row],[Fuel Used (in liters)]])</f>
        <v>0</v>
      </c>
    </row>
    <row r="6478" spans="2:13">
      <c r="B6478">
        <f>IF(ISBLANK(Table1[[#This Row],[Date]]), ,MONTH(Table1[[#This Row],[Date]]))</f>
        <v>0</v>
      </c>
      <c r="K6478" s="19">
        <f>Table1[[#This Row],[Final Meter Reading (km) ]]-Table1[[#This Row],[Initial Meter Reading (km) ]]</f>
        <v>0</v>
      </c>
      <c r="M6478" s="174">
        <f>IF(ISBLANK(Table1[[#This Row],[Fuel Used (in liters)]]),,Table1[[#This Row],[Distance Travelled (km)]]/Table1[[#This Row],[Fuel Used (in liters)]])</f>
        <v>0</v>
      </c>
    </row>
    <row r="6479" spans="2:13">
      <c r="B6479">
        <f>IF(ISBLANK(Table1[[#This Row],[Date]]), ,MONTH(Table1[[#This Row],[Date]]))</f>
        <v>0</v>
      </c>
      <c r="K6479" s="19">
        <f>Table1[[#This Row],[Final Meter Reading (km) ]]-Table1[[#This Row],[Initial Meter Reading (km) ]]</f>
        <v>0</v>
      </c>
      <c r="M6479" s="174">
        <f>IF(ISBLANK(Table1[[#This Row],[Fuel Used (in liters)]]),,Table1[[#This Row],[Distance Travelled (km)]]/Table1[[#This Row],[Fuel Used (in liters)]])</f>
        <v>0</v>
      </c>
    </row>
    <row r="6480" spans="2:13">
      <c r="B6480">
        <f>IF(ISBLANK(Table1[[#This Row],[Date]]), ,MONTH(Table1[[#This Row],[Date]]))</f>
        <v>0</v>
      </c>
      <c r="K6480" s="19">
        <f>Table1[[#This Row],[Final Meter Reading (km) ]]-Table1[[#This Row],[Initial Meter Reading (km) ]]</f>
        <v>0</v>
      </c>
      <c r="M6480" s="174">
        <f>IF(ISBLANK(Table1[[#This Row],[Fuel Used (in liters)]]),,Table1[[#This Row],[Distance Travelled (km)]]/Table1[[#This Row],[Fuel Used (in liters)]])</f>
        <v>0</v>
      </c>
    </row>
    <row r="6481" spans="2:13">
      <c r="B6481">
        <f>IF(ISBLANK(Table1[[#This Row],[Date]]), ,MONTH(Table1[[#This Row],[Date]]))</f>
        <v>0</v>
      </c>
      <c r="K6481" s="19">
        <f>Table1[[#This Row],[Final Meter Reading (km) ]]-Table1[[#This Row],[Initial Meter Reading (km) ]]</f>
        <v>0</v>
      </c>
      <c r="M6481" s="174">
        <f>IF(ISBLANK(Table1[[#This Row],[Fuel Used (in liters)]]),,Table1[[#This Row],[Distance Travelled (km)]]/Table1[[#This Row],[Fuel Used (in liters)]])</f>
        <v>0</v>
      </c>
    </row>
    <row r="6482" spans="2:13">
      <c r="B6482">
        <f>IF(ISBLANK(Table1[[#This Row],[Date]]), ,MONTH(Table1[[#This Row],[Date]]))</f>
        <v>0</v>
      </c>
      <c r="K6482" s="19">
        <f>Table1[[#This Row],[Final Meter Reading (km) ]]-Table1[[#This Row],[Initial Meter Reading (km) ]]</f>
        <v>0</v>
      </c>
      <c r="M6482" s="174">
        <f>IF(ISBLANK(Table1[[#This Row],[Fuel Used (in liters)]]),,Table1[[#This Row],[Distance Travelled (km)]]/Table1[[#This Row],[Fuel Used (in liters)]])</f>
        <v>0</v>
      </c>
    </row>
    <row r="6483" spans="2:13">
      <c r="B6483">
        <f>IF(ISBLANK(Table1[[#This Row],[Date]]), ,MONTH(Table1[[#This Row],[Date]]))</f>
        <v>0</v>
      </c>
      <c r="K6483" s="19">
        <f>Table1[[#This Row],[Final Meter Reading (km) ]]-Table1[[#This Row],[Initial Meter Reading (km) ]]</f>
        <v>0</v>
      </c>
      <c r="M6483" s="174">
        <f>IF(ISBLANK(Table1[[#This Row],[Fuel Used (in liters)]]),,Table1[[#This Row],[Distance Travelled (km)]]/Table1[[#This Row],[Fuel Used (in liters)]])</f>
        <v>0</v>
      </c>
    </row>
    <row r="6484" spans="2:13">
      <c r="B6484">
        <f>IF(ISBLANK(Table1[[#This Row],[Date]]), ,MONTH(Table1[[#This Row],[Date]]))</f>
        <v>0</v>
      </c>
      <c r="K6484" s="19">
        <f>Table1[[#This Row],[Final Meter Reading (km) ]]-Table1[[#This Row],[Initial Meter Reading (km) ]]</f>
        <v>0</v>
      </c>
      <c r="M6484" s="174">
        <f>IF(ISBLANK(Table1[[#This Row],[Fuel Used (in liters)]]),,Table1[[#This Row],[Distance Travelled (km)]]/Table1[[#This Row],[Fuel Used (in liters)]])</f>
        <v>0</v>
      </c>
    </row>
    <row r="6485" spans="2:13">
      <c r="B6485">
        <f>IF(ISBLANK(Table1[[#This Row],[Date]]), ,MONTH(Table1[[#This Row],[Date]]))</f>
        <v>0</v>
      </c>
      <c r="K6485" s="19">
        <f>Table1[[#This Row],[Final Meter Reading (km) ]]-Table1[[#This Row],[Initial Meter Reading (km) ]]</f>
        <v>0</v>
      </c>
      <c r="M6485" s="174">
        <f>IF(ISBLANK(Table1[[#This Row],[Fuel Used (in liters)]]),,Table1[[#This Row],[Distance Travelled (km)]]/Table1[[#This Row],[Fuel Used (in liters)]])</f>
        <v>0</v>
      </c>
    </row>
    <row r="6486" spans="2:13">
      <c r="B6486">
        <f>IF(ISBLANK(Table1[[#This Row],[Date]]), ,MONTH(Table1[[#This Row],[Date]]))</f>
        <v>0</v>
      </c>
      <c r="K6486" s="19">
        <f>Table1[[#This Row],[Final Meter Reading (km) ]]-Table1[[#This Row],[Initial Meter Reading (km) ]]</f>
        <v>0</v>
      </c>
      <c r="M6486" s="174">
        <f>IF(ISBLANK(Table1[[#This Row],[Fuel Used (in liters)]]),,Table1[[#This Row],[Distance Travelled (km)]]/Table1[[#This Row],[Fuel Used (in liters)]])</f>
        <v>0</v>
      </c>
    </row>
    <row r="6487" spans="2:13">
      <c r="B6487">
        <f>IF(ISBLANK(Table1[[#This Row],[Date]]), ,MONTH(Table1[[#This Row],[Date]]))</f>
        <v>0</v>
      </c>
      <c r="K6487" s="19">
        <f>Table1[[#This Row],[Final Meter Reading (km) ]]-Table1[[#This Row],[Initial Meter Reading (km) ]]</f>
        <v>0</v>
      </c>
      <c r="M6487" s="174">
        <f>IF(ISBLANK(Table1[[#This Row],[Fuel Used (in liters)]]),,Table1[[#This Row],[Distance Travelled (km)]]/Table1[[#This Row],[Fuel Used (in liters)]])</f>
        <v>0</v>
      </c>
    </row>
    <row r="6488" spans="2:13">
      <c r="B6488">
        <f>IF(ISBLANK(Table1[[#This Row],[Date]]), ,MONTH(Table1[[#This Row],[Date]]))</f>
        <v>0</v>
      </c>
      <c r="K6488" s="19">
        <f>Table1[[#This Row],[Final Meter Reading (km) ]]-Table1[[#This Row],[Initial Meter Reading (km) ]]</f>
        <v>0</v>
      </c>
      <c r="M6488" s="174">
        <f>IF(ISBLANK(Table1[[#This Row],[Fuel Used (in liters)]]),,Table1[[#This Row],[Distance Travelled (km)]]/Table1[[#This Row],[Fuel Used (in liters)]])</f>
        <v>0</v>
      </c>
    </row>
    <row r="6489" spans="2:13">
      <c r="B6489">
        <f>IF(ISBLANK(Table1[[#This Row],[Date]]), ,MONTH(Table1[[#This Row],[Date]]))</f>
        <v>0</v>
      </c>
      <c r="K6489" s="19">
        <f>Table1[[#This Row],[Final Meter Reading (km) ]]-Table1[[#This Row],[Initial Meter Reading (km) ]]</f>
        <v>0</v>
      </c>
      <c r="M6489" s="174">
        <f>IF(ISBLANK(Table1[[#This Row],[Fuel Used (in liters)]]),,Table1[[#This Row],[Distance Travelled (km)]]/Table1[[#This Row],[Fuel Used (in liters)]])</f>
        <v>0</v>
      </c>
    </row>
    <row r="6490" spans="2:13">
      <c r="B6490">
        <f>IF(ISBLANK(Table1[[#This Row],[Date]]), ,MONTH(Table1[[#This Row],[Date]]))</f>
        <v>0</v>
      </c>
      <c r="K6490" s="19">
        <f>Table1[[#This Row],[Final Meter Reading (km) ]]-Table1[[#This Row],[Initial Meter Reading (km) ]]</f>
        <v>0</v>
      </c>
      <c r="M6490" s="174">
        <f>IF(ISBLANK(Table1[[#This Row],[Fuel Used (in liters)]]),,Table1[[#This Row],[Distance Travelled (km)]]/Table1[[#This Row],[Fuel Used (in liters)]])</f>
        <v>0</v>
      </c>
    </row>
    <row r="6491" spans="2:13">
      <c r="B6491">
        <f>IF(ISBLANK(Table1[[#This Row],[Date]]), ,MONTH(Table1[[#This Row],[Date]]))</f>
        <v>0</v>
      </c>
      <c r="K6491" s="19">
        <f>Table1[[#This Row],[Final Meter Reading (km) ]]-Table1[[#This Row],[Initial Meter Reading (km) ]]</f>
        <v>0</v>
      </c>
      <c r="M6491" s="174">
        <f>IF(ISBLANK(Table1[[#This Row],[Fuel Used (in liters)]]),,Table1[[#This Row],[Distance Travelled (km)]]/Table1[[#This Row],[Fuel Used (in liters)]])</f>
        <v>0</v>
      </c>
    </row>
    <row r="6492" spans="2:13">
      <c r="B6492">
        <f>IF(ISBLANK(Table1[[#This Row],[Date]]), ,MONTH(Table1[[#This Row],[Date]]))</f>
        <v>0</v>
      </c>
      <c r="K6492" s="19">
        <f>Table1[[#This Row],[Final Meter Reading (km) ]]-Table1[[#This Row],[Initial Meter Reading (km) ]]</f>
        <v>0</v>
      </c>
      <c r="M6492" s="174">
        <f>IF(ISBLANK(Table1[[#This Row],[Fuel Used (in liters)]]),,Table1[[#This Row],[Distance Travelled (km)]]/Table1[[#This Row],[Fuel Used (in liters)]])</f>
        <v>0</v>
      </c>
    </row>
    <row r="6493" spans="2:13">
      <c r="B6493">
        <f>IF(ISBLANK(Table1[[#This Row],[Date]]), ,MONTH(Table1[[#This Row],[Date]]))</f>
        <v>0</v>
      </c>
      <c r="K6493" s="19">
        <f>Table1[[#This Row],[Final Meter Reading (km) ]]-Table1[[#This Row],[Initial Meter Reading (km) ]]</f>
        <v>0</v>
      </c>
      <c r="M6493" s="174">
        <f>IF(ISBLANK(Table1[[#This Row],[Fuel Used (in liters)]]),,Table1[[#This Row],[Distance Travelled (km)]]/Table1[[#This Row],[Fuel Used (in liters)]])</f>
        <v>0</v>
      </c>
    </row>
    <row r="6494" spans="2:13">
      <c r="B6494">
        <f>IF(ISBLANK(Table1[[#This Row],[Date]]), ,MONTH(Table1[[#This Row],[Date]]))</f>
        <v>0</v>
      </c>
      <c r="K6494" s="19">
        <f>Table1[[#This Row],[Final Meter Reading (km) ]]-Table1[[#This Row],[Initial Meter Reading (km) ]]</f>
        <v>0</v>
      </c>
      <c r="M6494" s="174">
        <f>IF(ISBLANK(Table1[[#This Row],[Fuel Used (in liters)]]),,Table1[[#This Row],[Distance Travelled (km)]]/Table1[[#This Row],[Fuel Used (in liters)]])</f>
        <v>0</v>
      </c>
    </row>
    <row r="6495" spans="2:13">
      <c r="B6495">
        <f>IF(ISBLANK(Table1[[#This Row],[Date]]), ,MONTH(Table1[[#This Row],[Date]]))</f>
        <v>0</v>
      </c>
      <c r="K6495" s="19">
        <f>Table1[[#This Row],[Final Meter Reading (km) ]]-Table1[[#This Row],[Initial Meter Reading (km) ]]</f>
        <v>0</v>
      </c>
      <c r="M6495" s="174">
        <f>IF(ISBLANK(Table1[[#This Row],[Fuel Used (in liters)]]),,Table1[[#This Row],[Distance Travelled (km)]]/Table1[[#This Row],[Fuel Used (in liters)]])</f>
        <v>0</v>
      </c>
    </row>
    <row r="6496" spans="2:13">
      <c r="B6496">
        <f>IF(ISBLANK(Table1[[#This Row],[Date]]), ,MONTH(Table1[[#This Row],[Date]]))</f>
        <v>0</v>
      </c>
      <c r="K6496" s="19">
        <f>Table1[[#This Row],[Final Meter Reading (km) ]]-Table1[[#This Row],[Initial Meter Reading (km) ]]</f>
        <v>0</v>
      </c>
      <c r="M6496" s="174">
        <f>IF(ISBLANK(Table1[[#This Row],[Fuel Used (in liters)]]),,Table1[[#This Row],[Distance Travelled (km)]]/Table1[[#This Row],[Fuel Used (in liters)]])</f>
        <v>0</v>
      </c>
    </row>
    <row r="6497" spans="2:13">
      <c r="B6497">
        <f>IF(ISBLANK(Table1[[#This Row],[Date]]), ,MONTH(Table1[[#This Row],[Date]]))</f>
        <v>0</v>
      </c>
      <c r="K6497" s="19">
        <f>Table1[[#This Row],[Final Meter Reading (km) ]]-Table1[[#This Row],[Initial Meter Reading (km) ]]</f>
        <v>0</v>
      </c>
      <c r="M6497" s="174">
        <f>IF(ISBLANK(Table1[[#This Row],[Fuel Used (in liters)]]),,Table1[[#This Row],[Distance Travelled (km)]]/Table1[[#This Row],[Fuel Used (in liters)]])</f>
        <v>0</v>
      </c>
    </row>
    <row r="6498" spans="2:13">
      <c r="B6498">
        <f>IF(ISBLANK(Table1[[#This Row],[Date]]), ,MONTH(Table1[[#This Row],[Date]]))</f>
        <v>0</v>
      </c>
      <c r="K6498" s="19">
        <f>Table1[[#This Row],[Final Meter Reading (km) ]]-Table1[[#This Row],[Initial Meter Reading (km) ]]</f>
        <v>0</v>
      </c>
      <c r="M6498" s="174">
        <f>IF(ISBLANK(Table1[[#This Row],[Fuel Used (in liters)]]),,Table1[[#This Row],[Distance Travelled (km)]]/Table1[[#This Row],[Fuel Used (in liters)]])</f>
        <v>0</v>
      </c>
    </row>
    <row r="6499" spans="2:13">
      <c r="B6499">
        <f>IF(ISBLANK(Table1[[#This Row],[Date]]), ,MONTH(Table1[[#This Row],[Date]]))</f>
        <v>0</v>
      </c>
      <c r="K6499" s="19">
        <f>Table1[[#This Row],[Final Meter Reading (km) ]]-Table1[[#This Row],[Initial Meter Reading (km) ]]</f>
        <v>0</v>
      </c>
      <c r="M6499" s="174">
        <f>IF(ISBLANK(Table1[[#This Row],[Fuel Used (in liters)]]),,Table1[[#This Row],[Distance Travelled (km)]]/Table1[[#This Row],[Fuel Used (in liters)]])</f>
        <v>0</v>
      </c>
    </row>
    <row r="6500" spans="2:13">
      <c r="B6500">
        <f>IF(ISBLANK(Table1[[#This Row],[Date]]), ,MONTH(Table1[[#This Row],[Date]]))</f>
        <v>0</v>
      </c>
      <c r="K6500" s="19">
        <f>Table1[[#This Row],[Final Meter Reading (km) ]]-Table1[[#This Row],[Initial Meter Reading (km) ]]</f>
        <v>0</v>
      </c>
      <c r="M6500" s="174">
        <f>IF(ISBLANK(Table1[[#This Row],[Fuel Used (in liters)]]),,Table1[[#This Row],[Distance Travelled (km)]]/Table1[[#This Row],[Fuel Used (in liters)]])</f>
        <v>0</v>
      </c>
    </row>
    <row r="6501" spans="2:13">
      <c r="B6501">
        <f>IF(ISBLANK(Table1[[#This Row],[Date]]), ,MONTH(Table1[[#This Row],[Date]]))</f>
        <v>0</v>
      </c>
      <c r="K6501" s="19">
        <f>Table1[[#This Row],[Final Meter Reading (km) ]]-Table1[[#This Row],[Initial Meter Reading (km) ]]</f>
        <v>0</v>
      </c>
      <c r="M6501" s="174">
        <f>IF(ISBLANK(Table1[[#This Row],[Fuel Used (in liters)]]),,Table1[[#This Row],[Distance Travelled (km)]]/Table1[[#This Row],[Fuel Used (in liters)]])</f>
        <v>0</v>
      </c>
    </row>
    <row r="6502" spans="2:13">
      <c r="B6502">
        <f>IF(ISBLANK(Table1[[#This Row],[Date]]), ,MONTH(Table1[[#This Row],[Date]]))</f>
        <v>0</v>
      </c>
      <c r="K6502" s="19">
        <f>Table1[[#This Row],[Final Meter Reading (km) ]]-Table1[[#This Row],[Initial Meter Reading (km) ]]</f>
        <v>0</v>
      </c>
      <c r="M6502" s="174">
        <f>IF(ISBLANK(Table1[[#This Row],[Fuel Used (in liters)]]),,Table1[[#This Row],[Distance Travelled (km)]]/Table1[[#This Row],[Fuel Used (in liters)]])</f>
        <v>0</v>
      </c>
    </row>
    <row r="6503" spans="2:13">
      <c r="B6503">
        <f>IF(ISBLANK(Table1[[#This Row],[Date]]), ,MONTH(Table1[[#This Row],[Date]]))</f>
        <v>0</v>
      </c>
      <c r="K6503" s="19">
        <f>Table1[[#This Row],[Final Meter Reading (km) ]]-Table1[[#This Row],[Initial Meter Reading (km) ]]</f>
        <v>0</v>
      </c>
      <c r="M6503" s="174">
        <f>IF(ISBLANK(Table1[[#This Row],[Fuel Used (in liters)]]),,Table1[[#This Row],[Distance Travelled (km)]]/Table1[[#This Row],[Fuel Used (in liters)]])</f>
        <v>0</v>
      </c>
    </row>
    <row r="6504" spans="2:13">
      <c r="B6504">
        <f>IF(ISBLANK(Table1[[#This Row],[Date]]), ,MONTH(Table1[[#This Row],[Date]]))</f>
        <v>0</v>
      </c>
      <c r="K6504" s="19">
        <f>Table1[[#This Row],[Final Meter Reading (km) ]]-Table1[[#This Row],[Initial Meter Reading (km) ]]</f>
        <v>0</v>
      </c>
      <c r="M6504" s="174">
        <f>IF(ISBLANK(Table1[[#This Row],[Fuel Used (in liters)]]),,Table1[[#This Row],[Distance Travelled (km)]]/Table1[[#This Row],[Fuel Used (in liters)]])</f>
        <v>0</v>
      </c>
    </row>
    <row r="6505" spans="2:13">
      <c r="B6505">
        <f>IF(ISBLANK(Table1[[#This Row],[Date]]), ,MONTH(Table1[[#This Row],[Date]]))</f>
        <v>0</v>
      </c>
      <c r="K6505" s="19">
        <f>Table1[[#This Row],[Final Meter Reading (km) ]]-Table1[[#This Row],[Initial Meter Reading (km) ]]</f>
        <v>0</v>
      </c>
      <c r="M6505" s="174">
        <f>IF(ISBLANK(Table1[[#This Row],[Fuel Used (in liters)]]),,Table1[[#This Row],[Distance Travelled (km)]]/Table1[[#This Row],[Fuel Used (in liters)]])</f>
        <v>0</v>
      </c>
    </row>
    <row r="6506" spans="2:13">
      <c r="B6506">
        <f>IF(ISBLANK(Table1[[#This Row],[Date]]), ,MONTH(Table1[[#This Row],[Date]]))</f>
        <v>0</v>
      </c>
      <c r="K6506" s="19">
        <f>Table1[[#This Row],[Final Meter Reading (km) ]]-Table1[[#This Row],[Initial Meter Reading (km) ]]</f>
        <v>0</v>
      </c>
      <c r="M6506" s="174">
        <f>IF(ISBLANK(Table1[[#This Row],[Fuel Used (in liters)]]),,Table1[[#This Row],[Distance Travelled (km)]]/Table1[[#This Row],[Fuel Used (in liters)]])</f>
        <v>0</v>
      </c>
    </row>
    <row r="6507" spans="2:13">
      <c r="B6507">
        <f>IF(ISBLANK(Table1[[#This Row],[Date]]), ,MONTH(Table1[[#This Row],[Date]]))</f>
        <v>0</v>
      </c>
      <c r="K6507" s="19">
        <f>Table1[[#This Row],[Final Meter Reading (km) ]]-Table1[[#This Row],[Initial Meter Reading (km) ]]</f>
        <v>0</v>
      </c>
      <c r="M6507" s="174">
        <f>IF(ISBLANK(Table1[[#This Row],[Fuel Used (in liters)]]),,Table1[[#This Row],[Distance Travelled (km)]]/Table1[[#This Row],[Fuel Used (in liters)]])</f>
        <v>0</v>
      </c>
    </row>
    <row r="6508" spans="2:13">
      <c r="B6508">
        <f>IF(ISBLANK(Table1[[#This Row],[Date]]), ,MONTH(Table1[[#This Row],[Date]]))</f>
        <v>0</v>
      </c>
      <c r="K6508" s="19">
        <f>Table1[[#This Row],[Final Meter Reading (km) ]]-Table1[[#This Row],[Initial Meter Reading (km) ]]</f>
        <v>0</v>
      </c>
      <c r="M6508" s="174">
        <f>IF(ISBLANK(Table1[[#This Row],[Fuel Used (in liters)]]),,Table1[[#This Row],[Distance Travelled (km)]]/Table1[[#This Row],[Fuel Used (in liters)]])</f>
        <v>0</v>
      </c>
    </row>
    <row r="6509" spans="2:13">
      <c r="B6509">
        <f>IF(ISBLANK(Table1[[#This Row],[Date]]), ,MONTH(Table1[[#This Row],[Date]]))</f>
        <v>0</v>
      </c>
      <c r="K6509" s="19">
        <f>Table1[[#This Row],[Final Meter Reading (km) ]]-Table1[[#This Row],[Initial Meter Reading (km) ]]</f>
        <v>0</v>
      </c>
      <c r="M6509" s="174">
        <f>IF(ISBLANK(Table1[[#This Row],[Fuel Used (in liters)]]),,Table1[[#This Row],[Distance Travelled (km)]]/Table1[[#This Row],[Fuel Used (in liters)]])</f>
        <v>0</v>
      </c>
    </row>
    <row r="6510" spans="2:13">
      <c r="B6510">
        <f>IF(ISBLANK(Table1[[#This Row],[Date]]), ,MONTH(Table1[[#This Row],[Date]]))</f>
        <v>0</v>
      </c>
      <c r="K6510" s="19">
        <f>Table1[[#This Row],[Final Meter Reading (km) ]]-Table1[[#This Row],[Initial Meter Reading (km) ]]</f>
        <v>0</v>
      </c>
      <c r="M6510" s="174">
        <f>IF(ISBLANK(Table1[[#This Row],[Fuel Used (in liters)]]),,Table1[[#This Row],[Distance Travelled (km)]]/Table1[[#This Row],[Fuel Used (in liters)]])</f>
        <v>0</v>
      </c>
    </row>
    <row r="6511" spans="2:13">
      <c r="B6511">
        <f>IF(ISBLANK(Table1[[#This Row],[Date]]), ,MONTH(Table1[[#This Row],[Date]]))</f>
        <v>0</v>
      </c>
      <c r="K6511" s="19">
        <f>Table1[[#This Row],[Final Meter Reading (km) ]]-Table1[[#This Row],[Initial Meter Reading (km) ]]</f>
        <v>0</v>
      </c>
      <c r="M6511" s="174">
        <f>IF(ISBLANK(Table1[[#This Row],[Fuel Used (in liters)]]),,Table1[[#This Row],[Distance Travelled (km)]]/Table1[[#This Row],[Fuel Used (in liters)]])</f>
        <v>0</v>
      </c>
    </row>
    <row r="6512" spans="2:13">
      <c r="B6512">
        <f>IF(ISBLANK(Table1[[#This Row],[Date]]), ,MONTH(Table1[[#This Row],[Date]]))</f>
        <v>0</v>
      </c>
      <c r="K6512" s="19">
        <f>Table1[[#This Row],[Final Meter Reading (km) ]]-Table1[[#This Row],[Initial Meter Reading (km) ]]</f>
        <v>0</v>
      </c>
      <c r="M6512" s="174">
        <f>IF(ISBLANK(Table1[[#This Row],[Fuel Used (in liters)]]),,Table1[[#This Row],[Distance Travelled (km)]]/Table1[[#This Row],[Fuel Used (in liters)]])</f>
        <v>0</v>
      </c>
    </row>
    <row r="6513" spans="2:13">
      <c r="B6513">
        <f>IF(ISBLANK(Table1[[#This Row],[Date]]), ,MONTH(Table1[[#This Row],[Date]]))</f>
        <v>0</v>
      </c>
      <c r="K6513" s="19">
        <f>Table1[[#This Row],[Final Meter Reading (km) ]]-Table1[[#This Row],[Initial Meter Reading (km) ]]</f>
        <v>0</v>
      </c>
      <c r="M6513" s="174">
        <f>IF(ISBLANK(Table1[[#This Row],[Fuel Used (in liters)]]),,Table1[[#This Row],[Distance Travelled (km)]]/Table1[[#This Row],[Fuel Used (in liters)]])</f>
        <v>0</v>
      </c>
    </row>
    <row r="6514" spans="2:13">
      <c r="B6514">
        <f>IF(ISBLANK(Table1[[#This Row],[Date]]), ,MONTH(Table1[[#This Row],[Date]]))</f>
        <v>0</v>
      </c>
      <c r="K6514" s="19">
        <f>Table1[[#This Row],[Final Meter Reading (km) ]]-Table1[[#This Row],[Initial Meter Reading (km) ]]</f>
        <v>0</v>
      </c>
      <c r="M6514" s="174">
        <f>IF(ISBLANK(Table1[[#This Row],[Fuel Used (in liters)]]),,Table1[[#This Row],[Distance Travelled (km)]]/Table1[[#This Row],[Fuel Used (in liters)]])</f>
        <v>0</v>
      </c>
    </row>
    <row r="6515" spans="2:13">
      <c r="B6515">
        <f>IF(ISBLANK(Table1[[#This Row],[Date]]), ,MONTH(Table1[[#This Row],[Date]]))</f>
        <v>0</v>
      </c>
      <c r="K6515" s="19">
        <f>Table1[[#This Row],[Final Meter Reading (km) ]]-Table1[[#This Row],[Initial Meter Reading (km) ]]</f>
        <v>0</v>
      </c>
      <c r="M6515" s="174">
        <f>IF(ISBLANK(Table1[[#This Row],[Fuel Used (in liters)]]),,Table1[[#This Row],[Distance Travelled (km)]]/Table1[[#This Row],[Fuel Used (in liters)]])</f>
        <v>0</v>
      </c>
    </row>
    <row r="6516" spans="2:13">
      <c r="B6516">
        <f>IF(ISBLANK(Table1[[#This Row],[Date]]), ,MONTH(Table1[[#This Row],[Date]]))</f>
        <v>0</v>
      </c>
      <c r="K6516" s="19">
        <f>Table1[[#This Row],[Final Meter Reading (km) ]]-Table1[[#This Row],[Initial Meter Reading (km) ]]</f>
        <v>0</v>
      </c>
      <c r="M6516" s="174">
        <f>IF(ISBLANK(Table1[[#This Row],[Fuel Used (in liters)]]),,Table1[[#This Row],[Distance Travelled (km)]]/Table1[[#This Row],[Fuel Used (in liters)]])</f>
        <v>0</v>
      </c>
    </row>
    <row r="6517" spans="2:13">
      <c r="B6517">
        <f>IF(ISBLANK(Table1[[#This Row],[Date]]), ,MONTH(Table1[[#This Row],[Date]]))</f>
        <v>0</v>
      </c>
      <c r="K6517" s="19">
        <f>Table1[[#This Row],[Final Meter Reading (km) ]]-Table1[[#This Row],[Initial Meter Reading (km) ]]</f>
        <v>0</v>
      </c>
      <c r="M6517" s="174">
        <f>IF(ISBLANK(Table1[[#This Row],[Fuel Used (in liters)]]),,Table1[[#This Row],[Distance Travelled (km)]]/Table1[[#This Row],[Fuel Used (in liters)]])</f>
        <v>0</v>
      </c>
    </row>
    <row r="6518" spans="2:13">
      <c r="B6518">
        <f>IF(ISBLANK(Table1[[#This Row],[Date]]), ,MONTH(Table1[[#This Row],[Date]]))</f>
        <v>0</v>
      </c>
      <c r="K6518" s="19">
        <f>Table1[[#This Row],[Final Meter Reading (km) ]]-Table1[[#This Row],[Initial Meter Reading (km) ]]</f>
        <v>0</v>
      </c>
      <c r="M6518" s="174">
        <f>IF(ISBLANK(Table1[[#This Row],[Fuel Used (in liters)]]),,Table1[[#This Row],[Distance Travelled (km)]]/Table1[[#This Row],[Fuel Used (in liters)]])</f>
        <v>0</v>
      </c>
    </row>
    <row r="6519" spans="2:13">
      <c r="B6519">
        <f>IF(ISBLANK(Table1[[#This Row],[Date]]), ,MONTH(Table1[[#This Row],[Date]]))</f>
        <v>0</v>
      </c>
      <c r="K6519" s="19">
        <f>Table1[[#This Row],[Final Meter Reading (km) ]]-Table1[[#This Row],[Initial Meter Reading (km) ]]</f>
        <v>0</v>
      </c>
      <c r="M6519" s="174">
        <f>IF(ISBLANK(Table1[[#This Row],[Fuel Used (in liters)]]),,Table1[[#This Row],[Distance Travelled (km)]]/Table1[[#This Row],[Fuel Used (in liters)]])</f>
        <v>0</v>
      </c>
    </row>
    <row r="6520" spans="2:13">
      <c r="B6520">
        <f>IF(ISBLANK(Table1[[#This Row],[Date]]), ,MONTH(Table1[[#This Row],[Date]]))</f>
        <v>0</v>
      </c>
      <c r="K6520" s="19">
        <f>Table1[[#This Row],[Final Meter Reading (km) ]]-Table1[[#This Row],[Initial Meter Reading (km) ]]</f>
        <v>0</v>
      </c>
      <c r="M6520" s="174">
        <f>IF(ISBLANK(Table1[[#This Row],[Fuel Used (in liters)]]),,Table1[[#This Row],[Distance Travelled (km)]]/Table1[[#This Row],[Fuel Used (in liters)]])</f>
        <v>0</v>
      </c>
    </row>
    <row r="6521" spans="2:13">
      <c r="B6521">
        <f>IF(ISBLANK(Table1[[#This Row],[Date]]), ,MONTH(Table1[[#This Row],[Date]]))</f>
        <v>0</v>
      </c>
      <c r="K6521" s="19">
        <f>Table1[[#This Row],[Final Meter Reading (km) ]]-Table1[[#This Row],[Initial Meter Reading (km) ]]</f>
        <v>0</v>
      </c>
      <c r="M6521" s="174">
        <f>IF(ISBLANK(Table1[[#This Row],[Fuel Used (in liters)]]),,Table1[[#This Row],[Distance Travelled (km)]]/Table1[[#This Row],[Fuel Used (in liters)]])</f>
        <v>0</v>
      </c>
    </row>
    <row r="6522" spans="2:13">
      <c r="B6522">
        <f>IF(ISBLANK(Table1[[#This Row],[Date]]), ,MONTH(Table1[[#This Row],[Date]]))</f>
        <v>0</v>
      </c>
      <c r="K6522" s="19">
        <f>Table1[[#This Row],[Final Meter Reading (km) ]]-Table1[[#This Row],[Initial Meter Reading (km) ]]</f>
        <v>0</v>
      </c>
      <c r="M6522" s="174">
        <f>IF(ISBLANK(Table1[[#This Row],[Fuel Used (in liters)]]),,Table1[[#This Row],[Distance Travelled (km)]]/Table1[[#This Row],[Fuel Used (in liters)]])</f>
        <v>0</v>
      </c>
    </row>
    <row r="6523" spans="2:13">
      <c r="B6523">
        <f>IF(ISBLANK(Table1[[#This Row],[Date]]), ,MONTH(Table1[[#This Row],[Date]]))</f>
        <v>0</v>
      </c>
      <c r="K6523" s="19">
        <f>Table1[[#This Row],[Final Meter Reading (km) ]]-Table1[[#This Row],[Initial Meter Reading (km) ]]</f>
        <v>0</v>
      </c>
      <c r="M6523" s="174">
        <f>IF(ISBLANK(Table1[[#This Row],[Fuel Used (in liters)]]),,Table1[[#This Row],[Distance Travelled (km)]]/Table1[[#This Row],[Fuel Used (in liters)]])</f>
        <v>0</v>
      </c>
    </row>
    <row r="6524" spans="2:13">
      <c r="B6524">
        <f>IF(ISBLANK(Table1[[#This Row],[Date]]), ,MONTH(Table1[[#This Row],[Date]]))</f>
        <v>0</v>
      </c>
      <c r="K6524" s="19">
        <f>Table1[[#This Row],[Final Meter Reading (km) ]]-Table1[[#This Row],[Initial Meter Reading (km) ]]</f>
        <v>0</v>
      </c>
      <c r="M6524" s="174">
        <f>IF(ISBLANK(Table1[[#This Row],[Fuel Used (in liters)]]),,Table1[[#This Row],[Distance Travelled (km)]]/Table1[[#This Row],[Fuel Used (in liters)]])</f>
        <v>0</v>
      </c>
    </row>
    <row r="6525" spans="2:13">
      <c r="B6525">
        <f>IF(ISBLANK(Table1[[#This Row],[Date]]), ,MONTH(Table1[[#This Row],[Date]]))</f>
        <v>0</v>
      </c>
      <c r="K6525" s="19">
        <f>Table1[[#This Row],[Final Meter Reading (km) ]]-Table1[[#This Row],[Initial Meter Reading (km) ]]</f>
        <v>0</v>
      </c>
      <c r="M6525" s="174">
        <f>IF(ISBLANK(Table1[[#This Row],[Fuel Used (in liters)]]),,Table1[[#This Row],[Distance Travelled (km)]]/Table1[[#This Row],[Fuel Used (in liters)]])</f>
        <v>0</v>
      </c>
    </row>
    <row r="6526" spans="2:13">
      <c r="B6526">
        <f>IF(ISBLANK(Table1[[#This Row],[Date]]), ,MONTH(Table1[[#This Row],[Date]]))</f>
        <v>0</v>
      </c>
      <c r="K6526" s="19">
        <f>Table1[[#This Row],[Final Meter Reading (km) ]]-Table1[[#This Row],[Initial Meter Reading (km) ]]</f>
        <v>0</v>
      </c>
      <c r="M6526" s="174">
        <f>IF(ISBLANK(Table1[[#This Row],[Fuel Used (in liters)]]),,Table1[[#This Row],[Distance Travelled (km)]]/Table1[[#This Row],[Fuel Used (in liters)]])</f>
        <v>0</v>
      </c>
    </row>
    <row r="6527" spans="2:13">
      <c r="B6527">
        <f>IF(ISBLANK(Table1[[#This Row],[Date]]), ,MONTH(Table1[[#This Row],[Date]]))</f>
        <v>0</v>
      </c>
      <c r="K6527" s="19">
        <f>Table1[[#This Row],[Final Meter Reading (km) ]]-Table1[[#This Row],[Initial Meter Reading (km) ]]</f>
        <v>0</v>
      </c>
      <c r="M6527" s="174">
        <f>IF(ISBLANK(Table1[[#This Row],[Fuel Used (in liters)]]),,Table1[[#This Row],[Distance Travelled (km)]]/Table1[[#This Row],[Fuel Used (in liters)]])</f>
        <v>0</v>
      </c>
    </row>
    <row r="6528" spans="2:13">
      <c r="B6528">
        <f>IF(ISBLANK(Table1[[#This Row],[Date]]), ,MONTH(Table1[[#This Row],[Date]]))</f>
        <v>0</v>
      </c>
      <c r="K6528" s="19">
        <f>Table1[[#This Row],[Final Meter Reading (km) ]]-Table1[[#This Row],[Initial Meter Reading (km) ]]</f>
        <v>0</v>
      </c>
      <c r="M6528" s="174">
        <f>IF(ISBLANK(Table1[[#This Row],[Fuel Used (in liters)]]),,Table1[[#This Row],[Distance Travelled (km)]]/Table1[[#This Row],[Fuel Used (in liters)]])</f>
        <v>0</v>
      </c>
    </row>
    <row r="6529" spans="2:13">
      <c r="B6529">
        <f>IF(ISBLANK(Table1[[#This Row],[Date]]), ,MONTH(Table1[[#This Row],[Date]]))</f>
        <v>0</v>
      </c>
      <c r="K6529" s="19">
        <f>Table1[[#This Row],[Final Meter Reading (km) ]]-Table1[[#This Row],[Initial Meter Reading (km) ]]</f>
        <v>0</v>
      </c>
      <c r="M6529" s="174">
        <f>IF(ISBLANK(Table1[[#This Row],[Fuel Used (in liters)]]),,Table1[[#This Row],[Distance Travelled (km)]]/Table1[[#This Row],[Fuel Used (in liters)]])</f>
        <v>0</v>
      </c>
    </row>
    <row r="6530" spans="2:13">
      <c r="B6530">
        <f>IF(ISBLANK(Table1[[#This Row],[Date]]), ,MONTH(Table1[[#This Row],[Date]]))</f>
        <v>0</v>
      </c>
      <c r="K6530" s="19">
        <f>Table1[[#This Row],[Final Meter Reading (km) ]]-Table1[[#This Row],[Initial Meter Reading (km) ]]</f>
        <v>0</v>
      </c>
      <c r="M6530" s="174">
        <f>IF(ISBLANK(Table1[[#This Row],[Fuel Used (in liters)]]),,Table1[[#This Row],[Distance Travelled (km)]]/Table1[[#This Row],[Fuel Used (in liters)]])</f>
        <v>0</v>
      </c>
    </row>
    <row r="6531" spans="2:13">
      <c r="B6531">
        <f>IF(ISBLANK(Table1[[#This Row],[Date]]), ,MONTH(Table1[[#This Row],[Date]]))</f>
        <v>0</v>
      </c>
      <c r="K6531" s="19">
        <f>Table1[[#This Row],[Final Meter Reading (km) ]]-Table1[[#This Row],[Initial Meter Reading (km) ]]</f>
        <v>0</v>
      </c>
      <c r="M6531" s="174">
        <f>IF(ISBLANK(Table1[[#This Row],[Fuel Used (in liters)]]),,Table1[[#This Row],[Distance Travelled (km)]]/Table1[[#This Row],[Fuel Used (in liters)]])</f>
        <v>0</v>
      </c>
    </row>
    <row r="6532" spans="2:13">
      <c r="B6532">
        <f>IF(ISBLANK(Table1[[#This Row],[Date]]), ,MONTH(Table1[[#This Row],[Date]]))</f>
        <v>0</v>
      </c>
      <c r="K6532" s="19">
        <f>Table1[[#This Row],[Final Meter Reading (km) ]]-Table1[[#This Row],[Initial Meter Reading (km) ]]</f>
        <v>0</v>
      </c>
      <c r="M6532" s="174">
        <f>IF(ISBLANK(Table1[[#This Row],[Fuel Used (in liters)]]),,Table1[[#This Row],[Distance Travelled (km)]]/Table1[[#This Row],[Fuel Used (in liters)]])</f>
        <v>0</v>
      </c>
    </row>
    <row r="6533" spans="2:13">
      <c r="B6533">
        <f>IF(ISBLANK(Table1[[#This Row],[Date]]), ,MONTH(Table1[[#This Row],[Date]]))</f>
        <v>0</v>
      </c>
      <c r="K6533" s="19">
        <f>Table1[[#This Row],[Final Meter Reading (km) ]]-Table1[[#This Row],[Initial Meter Reading (km) ]]</f>
        <v>0</v>
      </c>
      <c r="M6533" s="174">
        <f>IF(ISBLANK(Table1[[#This Row],[Fuel Used (in liters)]]),,Table1[[#This Row],[Distance Travelled (km)]]/Table1[[#This Row],[Fuel Used (in liters)]])</f>
        <v>0</v>
      </c>
    </row>
    <row r="6534" spans="2:13">
      <c r="B6534">
        <f>IF(ISBLANK(Table1[[#This Row],[Date]]), ,MONTH(Table1[[#This Row],[Date]]))</f>
        <v>0</v>
      </c>
      <c r="K6534" s="19">
        <f>Table1[[#This Row],[Final Meter Reading (km) ]]-Table1[[#This Row],[Initial Meter Reading (km) ]]</f>
        <v>0</v>
      </c>
      <c r="M6534" s="174">
        <f>IF(ISBLANK(Table1[[#This Row],[Fuel Used (in liters)]]),,Table1[[#This Row],[Distance Travelled (km)]]/Table1[[#This Row],[Fuel Used (in liters)]])</f>
        <v>0</v>
      </c>
    </row>
    <row r="6535" spans="2:13">
      <c r="B6535">
        <f>IF(ISBLANK(Table1[[#This Row],[Date]]), ,MONTH(Table1[[#This Row],[Date]]))</f>
        <v>0</v>
      </c>
      <c r="K6535" s="19">
        <f>Table1[[#This Row],[Final Meter Reading (km) ]]-Table1[[#This Row],[Initial Meter Reading (km) ]]</f>
        <v>0</v>
      </c>
      <c r="M6535" s="174">
        <f>IF(ISBLANK(Table1[[#This Row],[Fuel Used (in liters)]]),,Table1[[#This Row],[Distance Travelled (km)]]/Table1[[#This Row],[Fuel Used (in liters)]])</f>
        <v>0</v>
      </c>
    </row>
    <row r="6536" spans="2:13">
      <c r="B6536">
        <f>IF(ISBLANK(Table1[[#This Row],[Date]]), ,MONTH(Table1[[#This Row],[Date]]))</f>
        <v>0</v>
      </c>
      <c r="K6536" s="19">
        <f>Table1[[#This Row],[Final Meter Reading (km) ]]-Table1[[#This Row],[Initial Meter Reading (km) ]]</f>
        <v>0</v>
      </c>
      <c r="M6536" s="174">
        <f>IF(ISBLANK(Table1[[#This Row],[Fuel Used (in liters)]]),,Table1[[#This Row],[Distance Travelled (km)]]/Table1[[#This Row],[Fuel Used (in liters)]])</f>
        <v>0</v>
      </c>
    </row>
    <row r="6537" spans="2:13">
      <c r="B6537">
        <f>IF(ISBLANK(Table1[[#This Row],[Date]]), ,MONTH(Table1[[#This Row],[Date]]))</f>
        <v>0</v>
      </c>
      <c r="K6537" s="19">
        <f>Table1[[#This Row],[Final Meter Reading (km) ]]-Table1[[#This Row],[Initial Meter Reading (km) ]]</f>
        <v>0</v>
      </c>
      <c r="M6537" s="174">
        <f>IF(ISBLANK(Table1[[#This Row],[Fuel Used (in liters)]]),,Table1[[#This Row],[Distance Travelled (km)]]/Table1[[#This Row],[Fuel Used (in liters)]])</f>
        <v>0</v>
      </c>
    </row>
    <row r="6538" spans="2:13">
      <c r="B6538">
        <f>IF(ISBLANK(Table1[[#This Row],[Date]]), ,MONTH(Table1[[#This Row],[Date]]))</f>
        <v>0</v>
      </c>
      <c r="K6538" s="19">
        <f>Table1[[#This Row],[Final Meter Reading (km) ]]-Table1[[#This Row],[Initial Meter Reading (km) ]]</f>
        <v>0</v>
      </c>
      <c r="M6538" s="174">
        <f>IF(ISBLANK(Table1[[#This Row],[Fuel Used (in liters)]]),,Table1[[#This Row],[Distance Travelled (km)]]/Table1[[#This Row],[Fuel Used (in liters)]])</f>
        <v>0</v>
      </c>
    </row>
    <row r="6539" spans="2:13">
      <c r="B6539">
        <f>IF(ISBLANK(Table1[[#This Row],[Date]]), ,MONTH(Table1[[#This Row],[Date]]))</f>
        <v>0</v>
      </c>
      <c r="K6539" s="19">
        <f>Table1[[#This Row],[Final Meter Reading (km) ]]-Table1[[#This Row],[Initial Meter Reading (km) ]]</f>
        <v>0</v>
      </c>
      <c r="M6539" s="174">
        <f>IF(ISBLANK(Table1[[#This Row],[Fuel Used (in liters)]]),,Table1[[#This Row],[Distance Travelled (km)]]/Table1[[#This Row],[Fuel Used (in liters)]])</f>
        <v>0</v>
      </c>
    </row>
    <row r="6540" spans="2:13">
      <c r="B6540">
        <f>IF(ISBLANK(Table1[[#This Row],[Date]]), ,MONTH(Table1[[#This Row],[Date]]))</f>
        <v>0</v>
      </c>
      <c r="K6540" s="19">
        <f>Table1[[#This Row],[Final Meter Reading (km) ]]-Table1[[#This Row],[Initial Meter Reading (km) ]]</f>
        <v>0</v>
      </c>
      <c r="M6540" s="174">
        <f>IF(ISBLANK(Table1[[#This Row],[Fuel Used (in liters)]]),,Table1[[#This Row],[Distance Travelled (km)]]/Table1[[#This Row],[Fuel Used (in liters)]])</f>
        <v>0</v>
      </c>
    </row>
    <row r="6541" spans="2:13">
      <c r="B6541">
        <f>IF(ISBLANK(Table1[[#This Row],[Date]]), ,MONTH(Table1[[#This Row],[Date]]))</f>
        <v>0</v>
      </c>
      <c r="K6541" s="19">
        <f>Table1[[#This Row],[Final Meter Reading (km) ]]-Table1[[#This Row],[Initial Meter Reading (km) ]]</f>
        <v>0</v>
      </c>
      <c r="M6541" s="174">
        <f>IF(ISBLANK(Table1[[#This Row],[Fuel Used (in liters)]]),,Table1[[#This Row],[Distance Travelled (km)]]/Table1[[#This Row],[Fuel Used (in liters)]])</f>
        <v>0</v>
      </c>
    </row>
    <row r="6542" spans="2:13">
      <c r="B6542">
        <f>IF(ISBLANK(Table1[[#This Row],[Date]]), ,MONTH(Table1[[#This Row],[Date]]))</f>
        <v>0</v>
      </c>
      <c r="K6542" s="19">
        <f>Table1[[#This Row],[Final Meter Reading (km) ]]-Table1[[#This Row],[Initial Meter Reading (km) ]]</f>
        <v>0</v>
      </c>
      <c r="M6542" s="174">
        <f>IF(ISBLANK(Table1[[#This Row],[Fuel Used (in liters)]]),,Table1[[#This Row],[Distance Travelled (km)]]/Table1[[#This Row],[Fuel Used (in liters)]])</f>
        <v>0</v>
      </c>
    </row>
    <row r="6543" spans="2:13">
      <c r="B6543">
        <f>IF(ISBLANK(Table1[[#This Row],[Date]]), ,MONTH(Table1[[#This Row],[Date]]))</f>
        <v>0</v>
      </c>
      <c r="K6543" s="19">
        <f>Table1[[#This Row],[Final Meter Reading (km) ]]-Table1[[#This Row],[Initial Meter Reading (km) ]]</f>
        <v>0</v>
      </c>
      <c r="M6543" s="174">
        <f>IF(ISBLANK(Table1[[#This Row],[Fuel Used (in liters)]]),,Table1[[#This Row],[Distance Travelled (km)]]/Table1[[#This Row],[Fuel Used (in liters)]])</f>
        <v>0</v>
      </c>
    </row>
    <row r="6544" spans="2:13">
      <c r="B6544">
        <f>IF(ISBLANK(Table1[[#This Row],[Date]]), ,MONTH(Table1[[#This Row],[Date]]))</f>
        <v>0</v>
      </c>
      <c r="K6544" s="19">
        <f>Table1[[#This Row],[Final Meter Reading (km) ]]-Table1[[#This Row],[Initial Meter Reading (km) ]]</f>
        <v>0</v>
      </c>
      <c r="M6544" s="174">
        <f>IF(ISBLANK(Table1[[#This Row],[Fuel Used (in liters)]]),,Table1[[#This Row],[Distance Travelled (km)]]/Table1[[#This Row],[Fuel Used (in liters)]])</f>
        <v>0</v>
      </c>
    </row>
    <row r="6545" spans="2:13">
      <c r="B6545">
        <f>IF(ISBLANK(Table1[[#This Row],[Date]]), ,MONTH(Table1[[#This Row],[Date]]))</f>
        <v>0</v>
      </c>
      <c r="K6545" s="19">
        <f>Table1[[#This Row],[Final Meter Reading (km) ]]-Table1[[#This Row],[Initial Meter Reading (km) ]]</f>
        <v>0</v>
      </c>
      <c r="M6545" s="174">
        <f>IF(ISBLANK(Table1[[#This Row],[Fuel Used (in liters)]]),,Table1[[#This Row],[Distance Travelled (km)]]/Table1[[#This Row],[Fuel Used (in liters)]])</f>
        <v>0</v>
      </c>
    </row>
    <row r="6546" spans="2:13">
      <c r="B6546">
        <f>IF(ISBLANK(Table1[[#This Row],[Date]]), ,MONTH(Table1[[#This Row],[Date]]))</f>
        <v>0</v>
      </c>
      <c r="K6546" s="19">
        <f>Table1[[#This Row],[Final Meter Reading (km) ]]-Table1[[#This Row],[Initial Meter Reading (km) ]]</f>
        <v>0</v>
      </c>
      <c r="M6546" s="174">
        <f>IF(ISBLANK(Table1[[#This Row],[Fuel Used (in liters)]]),,Table1[[#This Row],[Distance Travelled (km)]]/Table1[[#This Row],[Fuel Used (in liters)]])</f>
        <v>0</v>
      </c>
    </row>
    <row r="6547" spans="2:13">
      <c r="B6547">
        <f>IF(ISBLANK(Table1[[#This Row],[Date]]), ,MONTH(Table1[[#This Row],[Date]]))</f>
        <v>0</v>
      </c>
      <c r="K6547" s="19">
        <f>Table1[[#This Row],[Final Meter Reading (km) ]]-Table1[[#This Row],[Initial Meter Reading (km) ]]</f>
        <v>0</v>
      </c>
      <c r="M6547" s="174">
        <f>IF(ISBLANK(Table1[[#This Row],[Fuel Used (in liters)]]),,Table1[[#This Row],[Distance Travelled (km)]]/Table1[[#This Row],[Fuel Used (in liters)]])</f>
        <v>0</v>
      </c>
    </row>
    <row r="6548" spans="2:13">
      <c r="B6548">
        <f>IF(ISBLANK(Table1[[#This Row],[Date]]), ,MONTH(Table1[[#This Row],[Date]]))</f>
        <v>0</v>
      </c>
      <c r="K6548" s="19">
        <f>Table1[[#This Row],[Final Meter Reading (km) ]]-Table1[[#This Row],[Initial Meter Reading (km) ]]</f>
        <v>0</v>
      </c>
      <c r="M6548" s="174">
        <f>IF(ISBLANK(Table1[[#This Row],[Fuel Used (in liters)]]),,Table1[[#This Row],[Distance Travelled (km)]]/Table1[[#This Row],[Fuel Used (in liters)]])</f>
        <v>0</v>
      </c>
    </row>
    <row r="6549" spans="2:13">
      <c r="B6549">
        <f>IF(ISBLANK(Table1[[#This Row],[Date]]), ,MONTH(Table1[[#This Row],[Date]]))</f>
        <v>0</v>
      </c>
      <c r="K6549" s="19">
        <f>Table1[[#This Row],[Final Meter Reading (km) ]]-Table1[[#This Row],[Initial Meter Reading (km) ]]</f>
        <v>0</v>
      </c>
      <c r="M6549" s="174">
        <f>IF(ISBLANK(Table1[[#This Row],[Fuel Used (in liters)]]),,Table1[[#This Row],[Distance Travelled (km)]]/Table1[[#This Row],[Fuel Used (in liters)]])</f>
        <v>0</v>
      </c>
    </row>
    <row r="6550" spans="2:13">
      <c r="B6550">
        <f>IF(ISBLANK(Table1[[#This Row],[Date]]), ,MONTH(Table1[[#This Row],[Date]]))</f>
        <v>0</v>
      </c>
      <c r="K6550" s="19">
        <f>Table1[[#This Row],[Final Meter Reading (km) ]]-Table1[[#This Row],[Initial Meter Reading (km) ]]</f>
        <v>0</v>
      </c>
      <c r="M6550" s="174">
        <f>IF(ISBLANK(Table1[[#This Row],[Fuel Used (in liters)]]),,Table1[[#This Row],[Distance Travelled (km)]]/Table1[[#This Row],[Fuel Used (in liters)]])</f>
        <v>0</v>
      </c>
    </row>
    <row r="6551" spans="2:13">
      <c r="B6551">
        <f>IF(ISBLANK(Table1[[#This Row],[Date]]), ,MONTH(Table1[[#This Row],[Date]]))</f>
        <v>0</v>
      </c>
      <c r="K6551" s="19">
        <f>Table1[[#This Row],[Final Meter Reading (km) ]]-Table1[[#This Row],[Initial Meter Reading (km) ]]</f>
        <v>0</v>
      </c>
      <c r="M6551" s="174">
        <f>IF(ISBLANK(Table1[[#This Row],[Fuel Used (in liters)]]),,Table1[[#This Row],[Distance Travelled (km)]]/Table1[[#This Row],[Fuel Used (in liters)]])</f>
        <v>0</v>
      </c>
    </row>
    <row r="6552" spans="2:13">
      <c r="B6552">
        <f>IF(ISBLANK(Table1[[#This Row],[Date]]), ,MONTH(Table1[[#This Row],[Date]]))</f>
        <v>0</v>
      </c>
      <c r="K6552" s="19">
        <f>Table1[[#This Row],[Final Meter Reading (km) ]]-Table1[[#This Row],[Initial Meter Reading (km) ]]</f>
        <v>0</v>
      </c>
      <c r="M6552" s="174">
        <f>IF(ISBLANK(Table1[[#This Row],[Fuel Used (in liters)]]),,Table1[[#This Row],[Distance Travelled (km)]]/Table1[[#This Row],[Fuel Used (in liters)]])</f>
        <v>0</v>
      </c>
    </row>
    <row r="6553" spans="2:13">
      <c r="B6553">
        <f>IF(ISBLANK(Table1[[#This Row],[Date]]), ,MONTH(Table1[[#This Row],[Date]]))</f>
        <v>0</v>
      </c>
      <c r="K6553" s="19">
        <f>Table1[[#This Row],[Final Meter Reading (km) ]]-Table1[[#This Row],[Initial Meter Reading (km) ]]</f>
        <v>0</v>
      </c>
      <c r="M6553" s="174">
        <f>IF(ISBLANK(Table1[[#This Row],[Fuel Used (in liters)]]),,Table1[[#This Row],[Distance Travelled (km)]]/Table1[[#This Row],[Fuel Used (in liters)]])</f>
        <v>0</v>
      </c>
    </row>
    <row r="6554" spans="2:13">
      <c r="B6554">
        <f>IF(ISBLANK(Table1[[#This Row],[Date]]), ,MONTH(Table1[[#This Row],[Date]]))</f>
        <v>0</v>
      </c>
      <c r="K6554" s="19">
        <f>Table1[[#This Row],[Final Meter Reading (km) ]]-Table1[[#This Row],[Initial Meter Reading (km) ]]</f>
        <v>0</v>
      </c>
      <c r="M6554" s="174">
        <f>IF(ISBLANK(Table1[[#This Row],[Fuel Used (in liters)]]),,Table1[[#This Row],[Distance Travelled (km)]]/Table1[[#This Row],[Fuel Used (in liters)]])</f>
        <v>0</v>
      </c>
    </row>
    <row r="6555" spans="2:13">
      <c r="B6555">
        <f>IF(ISBLANK(Table1[[#This Row],[Date]]), ,MONTH(Table1[[#This Row],[Date]]))</f>
        <v>0</v>
      </c>
      <c r="K6555" s="19">
        <f>Table1[[#This Row],[Final Meter Reading (km) ]]-Table1[[#This Row],[Initial Meter Reading (km) ]]</f>
        <v>0</v>
      </c>
      <c r="M6555" s="174">
        <f>IF(ISBLANK(Table1[[#This Row],[Fuel Used (in liters)]]),,Table1[[#This Row],[Distance Travelled (km)]]/Table1[[#This Row],[Fuel Used (in liters)]])</f>
        <v>0</v>
      </c>
    </row>
    <row r="6556" spans="2:13">
      <c r="B6556">
        <f>IF(ISBLANK(Table1[[#This Row],[Date]]), ,MONTH(Table1[[#This Row],[Date]]))</f>
        <v>0</v>
      </c>
      <c r="K6556" s="19">
        <f>Table1[[#This Row],[Final Meter Reading (km) ]]-Table1[[#This Row],[Initial Meter Reading (km) ]]</f>
        <v>0</v>
      </c>
      <c r="M6556" s="174">
        <f>IF(ISBLANK(Table1[[#This Row],[Fuel Used (in liters)]]),,Table1[[#This Row],[Distance Travelled (km)]]/Table1[[#This Row],[Fuel Used (in liters)]])</f>
        <v>0</v>
      </c>
    </row>
    <row r="6557" spans="2:13">
      <c r="B6557">
        <f>IF(ISBLANK(Table1[[#This Row],[Date]]), ,MONTH(Table1[[#This Row],[Date]]))</f>
        <v>0</v>
      </c>
      <c r="K6557" s="19">
        <f>Table1[[#This Row],[Final Meter Reading (km) ]]-Table1[[#This Row],[Initial Meter Reading (km) ]]</f>
        <v>0</v>
      </c>
      <c r="M6557" s="174">
        <f>IF(ISBLANK(Table1[[#This Row],[Fuel Used (in liters)]]),,Table1[[#This Row],[Distance Travelled (km)]]/Table1[[#This Row],[Fuel Used (in liters)]])</f>
        <v>0</v>
      </c>
    </row>
    <row r="6558" spans="2:13">
      <c r="B6558">
        <f>IF(ISBLANK(Table1[[#This Row],[Date]]), ,MONTH(Table1[[#This Row],[Date]]))</f>
        <v>0</v>
      </c>
      <c r="K6558" s="19">
        <f>Table1[[#This Row],[Final Meter Reading (km) ]]-Table1[[#This Row],[Initial Meter Reading (km) ]]</f>
        <v>0</v>
      </c>
      <c r="M6558" s="174">
        <f>IF(ISBLANK(Table1[[#This Row],[Fuel Used (in liters)]]),,Table1[[#This Row],[Distance Travelled (km)]]/Table1[[#This Row],[Fuel Used (in liters)]])</f>
        <v>0</v>
      </c>
    </row>
    <row r="6559" spans="2:13">
      <c r="B6559">
        <f>IF(ISBLANK(Table1[[#This Row],[Date]]), ,MONTH(Table1[[#This Row],[Date]]))</f>
        <v>0</v>
      </c>
      <c r="K6559" s="19">
        <f>Table1[[#This Row],[Final Meter Reading (km) ]]-Table1[[#This Row],[Initial Meter Reading (km) ]]</f>
        <v>0</v>
      </c>
      <c r="M6559" s="174">
        <f>IF(ISBLANK(Table1[[#This Row],[Fuel Used (in liters)]]),,Table1[[#This Row],[Distance Travelled (km)]]/Table1[[#This Row],[Fuel Used (in liters)]])</f>
        <v>0</v>
      </c>
    </row>
    <row r="6560" spans="2:13">
      <c r="B6560">
        <f>IF(ISBLANK(Table1[[#This Row],[Date]]), ,MONTH(Table1[[#This Row],[Date]]))</f>
        <v>0</v>
      </c>
      <c r="K6560" s="19">
        <f>Table1[[#This Row],[Final Meter Reading (km) ]]-Table1[[#This Row],[Initial Meter Reading (km) ]]</f>
        <v>0</v>
      </c>
      <c r="M6560" s="174">
        <f>IF(ISBLANK(Table1[[#This Row],[Fuel Used (in liters)]]),,Table1[[#This Row],[Distance Travelled (km)]]/Table1[[#This Row],[Fuel Used (in liters)]])</f>
        <v>0</v>
      </c>
    </row>
    <row r="6561" spans="2:13">
      <c r="B6561">
        <f>IF(ISBLANK(Table1[[#This Row],[Date]]), ,MONTH(Table1[[#This Row],[Date]]))</f>
        <v>0</v>
      </c>
      <c r="K6561" s="19">
        <f>Table1[[#This Row],[Final Meter Reading (km) ]]-Table1[[#This Row],[Initial Meter Reading (km) ]]</f>
        <v>0</v>
      </c>
      <c r="M6561" s="174">
        <f>IF(ISBLANK(Table1[[#This Row],[Fuel Used (in liters)]]),,Table1[[#This Row],[Distance Travelled (km)]]/Table1[[#This Row],[Fuel Used (in liters)]])</f>
        <v>0</v>
      </c>
    </row>
    <row r="6562" spans="2:13">
      <c r="B6562">
        <f>IF(ISBLANK(Table1[[#This Row],[Date]]), ,MONTH(Table1[[#This Row],[Date]]))</f>
        <v>0</v>
      </c>
      <c r="K6562" s="19">
        <f>Table1[[#This Row],[Final Meter Reading (km) ]]-Table1[[#This Row],[Initial Meter Reading (km) ]]</f>
        <v>0</v>
      </c>
      <c r="M6562" s="174">
        <f>IF(ISBLANK(Table1[[#This Row],[Fuel Used (in liters)]]),,Table1[[#This Row],[Distance Travelled (km)]]/Table1[[#This Row],[Fuel Used (in liters)]])</f>
        <v>0</v>
      </c>
    </row>
    <row r="6563" spans="2:13">
      <c r="B6563">
        <f>IF(ISBLANK(Table1[[#This Row],[Date]]), ,MONTH(Table1[[#This Row],[Date]]))</f>
        <v>0</v>
      </c>
      <c r="K6563" s="19">
        <f>Table1[[#This Row],[Final Meter Reading (km) ]]-Table1[[#This Row],[Initial Meter Reading (km) ]]</f>
        <v>0</v>
      </c>
      <c r="M6563" s="174">
        <f>IF(ISBLANK(Table1[[#This Row],[Fuel Used (in liters)]]),,Table1[[#This Row],[Distance Travelled (km)]]/Table1[[#This Row],[Fuel Used (in liters)]])</f>
        <v>0</v>
      </c>
    </row>
    <row r="6564" spans="2:13">
      <c r="B6564">
        <f>IF(ISBLANK(Table1[[#This Row],[Date]]), ,MONTH(Table1[[#This Row],[Date]]))</f>
        <v>0</v>
      </c>
      <c r="K6564" s="19">
        <f>Table1[[#This Row],[Final Meter Reading (km) ]]-Table1[[#This Row],[Initial Meter Reading (km) ]]</f>
        <v>0</v>
      </c>
      <c r="M6564" s="174">
        <f>IF(ISBLANK(Table1[[#This Row],[Fuel Used (in liters)]]),,Table1[[#This Row],[Distance Travelled (km)]]/Table1[[#This Row],[Fuel Used (in liters)]])</f>
        <v>0</v>
      </c>
    </row>
    <row r="6565" spans="2:13">
      <c r="B6565">
        <f>IF(ISBLANK(Table1[[#This Row],[Date]]), ,MONTH(Table1[[#This Row],[Date]]))</f>
        <v>0</v>
      </c>
      <c r="K6565" s="19">
        <f>Table1[[#This Row],[Final Meter Reading (km) ]]-Table1[[#This Row],[Initial Meter Reading (km) ]]</f>
        <v>0</v>
      </c>
      <c r="M6565" s="174">
        <f>IF(ISBLANK(Table1[[#This Row],[Fuel Used (in liters)]]),,Table1[[#This Row],[Distance Travelled (km)]]/Table1[[#This Row],[Fuel Used (in liters)]])</f>
        <v>0</v>
      </c>
    </row>
    <row r="6566" spans="2:13">
      <c r="B6566">
        <f>IF(ISBLANK(Table1[[#This Row],[Date]]), ,MONTH(Table1[[#This Row],[Date]]))</f>
        <v>0</v>
      </c>
      <c r="K6566" s="19">
        <f>Table1[[#This Row],[Final Meter Reading (km) ]]-Table1[[#This Row],[Initial Meter Reading (km) ]]</f>
        <v>0</v>
      </c>
      <c r="M6566" s="174">
        <f>IF(ISBLANK(Table1[[#This Row],[Fuel Used (in liters)]]),,Table1[[#This Row],[Distance Travelled (km)]]/Table1[[#This Row],[Fuel Used (in liters)]])</f>
        <v>0</v>
      </c>
    </row>
    <row r="6567" spans="2:13">
      <c r="B6567">
        <f>IF(ISBLANK(Table1[[#This Row],[Date]]), ,MONTH(Table1[[#This Row],[Date]]))</f>
        <v>0</v>
      </c>
      <c r="K6567" s="19">
        <f>Table1[[#This Row],[Final Meter Reading (km) ]]-Table1[[#This Row],[Initial Meter Reading (km) ]]</f>
        <v>0</v>
      </c>
      <c r="M6567" s="174">
        <f>IF(ISBLANK(Table1[[#This Row],[Fuel Used (in liters)]]),,Table1[[#This Row],[Distance Travelled (km)]]/Table1[[#This Row],[Fuel Used (in liters)]])</f>
        <v>0</v>
      </c>
    </row>
    <row r="6568" spans="2:13">
      <c r="B6568">
        <f>IF(ISBLANK(Table1[[#This Row],[Date]]), ,MONTH(Table1[[#This Row],[Date]]))</f>
        <v>0</v>
      </c>
      <c r="K6568" s="19">
        <f>Table1[[#This Row],[Final Meter Reading (km) ]]-Table1[[#This Row],[Initial Meter Reading (km) ]]</f>
        <v>0</v>
      </c>
      <c r="M6568" s="174">
        <f>IF(ISBLANK(Table1[[#This Row],[Fuel Used (in liters)]]),,Table1[[#This Row],[Distance Travelled (km)]]/Table1[[#This Row],[Fuel Used (in liters)]])</f>
        <v>0</v>
      </c>
    </row>
    <row r="6569" spans="2:13">
      <c r="B6569">
        <f>IF(ISBLANK(Table1[[#This Row],[Date]]), ,MONTH(Table1[[#This Row],[Date]]))</f>
        <v>0</v>
      </c>
      <c r="K6569" s="19">
        <f>Table1[[#This Row],[Final Meter Reading (km) ]]-Table1[[#This Row],[Initial Meter Reading (km) ]]</f>
        <v>0</v>
      </c>
      <c r="M6569" s="174">
        <f>IF(ISBLANK(Table1[[#This Row],[Fuel Used (in liters)]]),,Table1[[#This Row],[Distance Travelled (km)]]/Table1[[#This Row],[Fuel Used (in liters)]])</f>
        <v>0</v>
      </c>
    </row>
    <row r="6570" spans="2:13">
      <c r="B6570">
        <f>IF(ISBLANK(Table1[[#This Row],[Date]]), ,MONTH(Table1[[#This Row],[Date]]))</f>
        <v>0</v>
      </c>
      <c r="K6570" s="19">
        <f>Table1[[#This Row],[Final Meter Reading (km) ]]-Table1[[#This Row],[Initial Meter Reading (km) ]]</f>
        <v>0</v>
      </c>
      <c r="M6570" s="174">
        <f>IF(ISBLANK(Table1[[#This Row],[Fuel Used (in liters)]]),,Table1[[#This Row],[Distance Travelled (km)]]/Table1[[#This Row],[Fuel Used (in liters)]])</f>
        <v>0</v>
      </c>
    </row>
    <row r="6571" spans="2:13">
      <c r="B6571">
        <f>IF(ISBLANK(Table1[[#This Row],[Date]]), ,MONTH(Table1[[#This Row],[Date]]))</f>
        <v>0</v>
      </c>
      <c r="K6571" s="19">
        <f>Table1[[#This Row],[Final Meter Reading (km) ]]-Table1[[#This Row],[Initial Meter Reading (km) ]]</f>
        <v>0</v>
      </c>
      <c r="M6571" s="174">
        <f>IF(ISBLANK(Table1[[#This Row],[Fuel Used (in liters)]]),,Table1[[#This Row],[Distance Travelled (km)]]/Table1[[#This Row],[Fuel Used (in liters)]])</f>
        <v>0</v>
      </c>
    </row>
    <row r="6572" spans="2:13">
      <c r="B6572">
        <f>IF(ISBLANK(Table1[[#This Row],[Date]]), ,MONTH(Table1[[#This Row],[Date]]))</f>
        <v>0</v>
      </c>
      <c r="K6572" s="19">
        <f>Table1[[#This Row],[Final Meter Reading (km) ]]-Table1[[#This Row],[Initial Meter Reading (km) ]]</f>
        <v>0</v>
      </c>
      <c r="M6572" s="174">
        <f>IF(ISBLANK(Table1[[#This Row],[Fuel Used (in liters)]]),,Table1[[#This Row],[Distance Travelled (km)]]/Table1[[#This Row],[Fuel Used (in liters)]])</f>
        <v>0</v>
      </c>
    </row>
    <row r="6573" spans="2:13">
      <c r="B6573">
        <f>IF(ISBLANK(Table1[[#This Row],[Date]]), ,MONTH(Table1[[#This Row],[Date]]))</f>
        <v>0</v>
      </c>
      <c r="K6573" s="19">
        <f>Table1[[#This Row],[Final Meter Reading (km) ]]-Table1[[#This Row],[Initial Meter Reading (km) ]]</f>
        <v>0</v>
      </c>
      <c r="M6573" s="174">
        <f>IF(ISBLANK(Table1[[#This Row],[Fuel Used (in liters)]]),,Table1[[#This Row],[Distance Travelled (km)]]/Table1[[#This Row],[Fuel Used (in liters)]])</f>
        <v>0</v>
      </c>
    </row>
    <row r="6574" spans="2:13">
      <c r="B6574">
        <f>IF(ISBLANK(Table1[[#This Row],[Date]]), ,MONTH(Table1[[#This Row],[Date]]))</f>
        <v>0</v>
      </c>
      <c r="K6574" s="19">
        <f>Table1[[#This Row],[Final Meter Reading (km) ]]-Table1[[#This Row],[Initial Meter Reading (km) ]]</f>
        <v>0</v>
      </c>
      <c r="M6574" s="174">
        <f>IF(ISBLANK(Table1[[#This Row],[Fuel Used (in liters)]]),,Table1[[#This Row],[Distance Travelled (km)]]/Table1[[#This Row],[Fuel Used (in liters)]])</f>
        <v>0</v>
      </c>
    </row>
    <row r="6575" spans="2:13">
      <c r="B6575">
        <f>IF(ISBLANK(Table1[[#This Row],[Date]]), ,MONTH(Table1[[#This Row],[Date]]))</f>
        <v>0</v>
      </c>
      <c r="K6575" s="19">
        <f>Table1[[#This Row],[Final Meter Reading (km) ]]-Table1[[#This Row],[Initial Meter Reading (km) ]]</f>
        <v>0</v>
      </c>
      <c r="M6575" s="174">
        <f>IF(ISBLANK(Table1[[#This Row],[Fuel Used (in liters)]]),,Table1[[#This Row],[Distance Travelled (km)]]/Table1[[#This Row],[Fuel Used (in liters)]])</f>
        <v>0</v>
      </c>
    </row>
    <row r="6576" spans="2:13">
      <c r="B6576">
        <f>IF(ISBLANK(Table1[[#This Row],[Date]]), ,MONTH(Table1[[#This Row],[Date]]))</f>
        <v>0</v>
      </c>
      <c r="K6576" s="19">
        <f>Table1[[#This Row],[Final Meter Reading (km) ]]-Table1[[#This Row],[Initial Meter Reading (km) ]]</f>
        <v>0</v>
      </c>
      <c r="M6576" s="174">
        <f>IF(ISBLANK(Table1[[#This Row],[Fuel Used (in liters)]]),,Table1[[#This Row],[Distance Travelled (km)]]/Table1[[#This Row],[Fuel Used (in liters)]])</f>
        <v>0</v>
      </c>
    </row>
    <row r="6577" spans="2:13">
      <c r="B6577">
        <f>IF(ISBLANK(Table1[[#This Row],[Date]]), ,MONTH(Table1[[#This Row],[Date]]))</f>
        <v>0</v>
      </c>
      <c r="K6577" s="19">
        <f>Table1[[#This Row],[Final Meter Reading (km) ]]-Table1[[#This Row],[Initial Meter Reading (km) ]]</f>
        <v>0</v>
      </c>
      <c r="M6577" s="174">
        <f>IF(ISBLANK(Table1[[#This Row],[Fuel Used (in liters)]]),,Table1[[#This Row],[Distance Travelled (km)]]/Table1[[#This Row],[Fuel Used (in liters)]])</f>
        <v>0</v>
      </c>
    </row>
    <row r="6578" spans="2:13">
      <c r="B6578">
        <f>IF(ISBLANK(Table1[[#This Row],[Date]]), ,MONTH(Table1[[#This Row],[Date]]))</f>
        <v>0</v>
      </c>
      <c r="K6578" s="19">
        <f>Table1[[#This Row],[Final Meter Reading (km) ]]-Table1[[#This Row],[Initial Meter Reading (km) ]]</f>
        <v>0</v>
      </c>
      <c r="M6578" s="174">
        <f>IF(ISBLANK(Table1[[#This Row],[Fuel Used (in liters)]]),,Table1[[#This Row],[Distance Travelled (km)]]/Table1[[#This Row],[Fuel Used (in liters)]])</f>
        <v>0</v>
      </c>
    </row>
    <row r="6579" spans="2:13">
      <c r="B6579">
        <f>IF(ISBLANK(Table1[[#This Row],[Date]]), ,MONTH(Table1[[#This Row],[Date]]))</f>
        <v>0</v>
      </c>
      <c r="K6579" s="19">
        <f>Table1[[#This Row],[Final Meter Reading (km) ]]-Table1[[#This Row],[Initial Meter Reading (km) ]]</f>
        <v>0</v>
      </c>
      <c r="M6579" s="174">
        <f>IF(ISBLANK(Table1[[#This Row],[Fuel Used (in liters)]]),,Table1[[#This Row],[Distance Travelled (km)]]/Table1[[#This Row],[Fuel Used (in liters)]])</f>
        <v>0</v>
      </c>
    </row>
    <row r="6580" spans="2:13">
      <c r="B6580">
        <f>IF(ISBLANK(Table1[[#This Row],[Date]]), ,MONTH(Table1[[#This Row],[Date]]))</f>
        <v>0</v>
      </c>
      <c r="K6580" s="19">
        <f>Table1[[#This Row],[Final Meter Reading (km) ]]-Table1[[#This Row],[Initial Meter Reading (km) ]]</f>
        <v>0</v>
      </c>
      <c r="M6580" s="174">
        <f>IF(ISBLANK(Table1[[#This Row],[Fuel Used (in liters)]]),,Table1[[#This Row],[Distance Travelled (km)]]/Table1[[#This Row],[Fuel Used (in liters)]])</f>
        <v>0</v>
      </c>
    </row>
    <row r="6581" spans="2:13">
      <c r="B6581">
        <f>IF(ISBLANK(Table1[[#This Row],[Date]]), ,MONTH(Table1[[#This Row],[Date]]))</f>
        <v>0</v>
      </c>
      <c r="K6581" s="19">
        <f>Table1[[#This Row],[Final Meter Reading (km) ]]-Table1[[#This Row],[Initial Meter Reading (km) ]]</f>
        <v>0</v>
      </c>
      <c r="M6581" s="174">
        <f>IF(ISBLANK(Table1[[#This Row],[Fuel Used (in liters)]]),,Table1[[#This Row],[Distance Travelled (km)]]/Table1[[#This Row],[Fuel Used (in liters)]])</f>
        <v>0</v>
      </c>
    </row>
    <row r="6582" spans="2:13">
      <c r="B6582">
        <f>IF(ISBLANK(Table1[[#This Row],[Date]]), ,MONTH(Table1[[#This Row],[Date]]))</f>
        <v>0</v>
      </c>
      <c r="K6582" s="19">
        <f>Table1[[#This Row],[Final Meter Reading (km) ]]-Table1[[#This Row],[Initial Meter Reading (km) ]]</f>
        <v>0</v>
      </c>
      <c r="M6582" s="174">
        <f>IF(ISBLANK(Table1[[#This Row],[Fuel Used (in liters)]]),,Table1[[#This Row],[Distance Travelled (km)]]/Table1[[#This Row],[Fuel Used (in liters)]])</f>
        <v>0</v>
      </c>
    </row>
    <row r="6583" spans="2:13">
      <c r="B6583">
        <f>IF(ISBLANK(Table1[[#This Row],[Date]]), ,MONTH(Table1[[#This Row],[Date]]))</f>
        <v>0</v>
      </c>
      <c r="K6583" s="19">
        <f>Table1[[#This Row],[Final Meter Reading (km) ]]-Table1[[#This Row],[Initial Meter Reading (km) ]]</f>
        <v>0</v>
      </c>
      <c r="M6583" s="174">
        <f>IF(ISBLANK(Table1[[#This Row],[Fuel Used (in liters)]]),,Table1[[#This Row],[Distance Travelled (km)]]/Table1[[#This Row],[Fuel Used (in liters)]])</f>
        <v>0</v>
      </c>
    </row>
    <row r="6584" spans="2:13">
      <c r="B6584">
        <f>IF(ISBLANK(Table1[[#This Row],[Date]]), ,MONTH(Table1[[#This Row],[Date]]))</f>
        <v>0</v>
      </c>
      <c r="K6584" s="19">
        <f>Table1[[#This Row],[Final Meter Reading (km) ]]-Table1[[#This Row],[Initial Meter Reading (km) ]]</f>
        <v>0</v>
      </c>
      <c r="M6584" s="174">
        <f>IF(ISBLANK(Table1[[#This Row],[Fuel Used (in liters)]]),,Table1[[#This Row],[Distance Travelled (km)]]/Table1[[#This Row],[Fuel Used (in liters)]])</f>
        <v>0</v>
      </c>
    </row>
    <row r="6585" spans="2:13">
      <c r="B6585">
        <f>IF(ISBLANK(Table1[[#This Row],[Date]]), ,MONTH(Table1[[#This Row],[Date]]))</f>
        <v>0</v>
      </c>
      <c r="K6585" s="19">
        <f>Table1[[#This Row],[Final Meter Reading (km) ]]-Table1[[#This Row],[Initial Meter Reading (km) ]]</f>
        <v>0</v>
      </c>
      <c r="M6585" s="174">
        <f>IF(ISBLANK(Table1[[#This Row],[Fuel Used (in liters)]]),,Table1[[#This Row],[Distance Travelled (km)]]/Table1[[#This Row],[Fuel Used (in liters)]])</f>
        <v>0</v>
      </c>
    </row>
    <row r="6586" spans="2:13">
      <c r="B6586">
        <f>IF(ISBLANK(Table1[[#This Row],[Date]]), ,MONTH(Table1[[#This Row],[Date]]))</f>
        <v>0</v>
      </c>
      <c r="K6586" s="19">
        <f>Table1[[#This Row],[Final Meter Reading (km) ]]-Table1[[#This Row],[Initial Meter Reading (km) ]]</f>
        <v>0</v>
      </c>
      <c r="M6586" s="174">
        <f>IF(ISBLANK(Table1[[#This Row],[Fuel Used (in liters)]]),,Table1[[#This Row],[Distance Travelled (km)]]/Table1[[#This Row],[Fuel Used (in liters)]])</f>
        <v>0</v>
      </c>
    </row>
    <row r="6587" spans="2:13">
      <c r="B6587">
        <f>IF(ISBLANK(Table1[[#This Row],[Date]]), ,MONTH(Table1[[#This Row],[Date]]))</f>
        <v>0</v>
      </c>
      <c r="K6587" s="19">
        <f>Table1[[#This Row],[Final Meter Reading (km) ]]-Table1[[#This Row],[Initial Meter Reading (km) ]]</f>
        <v>0</v>
      </c>
      <c r="M6587" s="174">
        <f>IF(ISBLANK(Table1[[#This Row],[Fuel Used (in liters)]]),,Table1[[#This Row],[Distance Travelled (km)]]/Table1[[#This Row],[Fuel Used (in liters)]])</f>
        <v>0</v>
      </c>
    </row>
    <row r="6588" spans="2:13">
      <c r="B6588">
        <f>IF(ISBLANK(Table1[[#This Row],[Date]]), ,MONTH(Table1[[#This Row],[Date]]))</f>
        <v>0</v>
      </c>
      <c r="K6588" s="19">
        <f>Table1[[#This Row],[Final Meter Reading (km) ]]-Table1[[#This Row],[Initial Meter Reading (km) ]]</f>
        <v>0</v>
      </c>
      <c r="M6588" s="174">
        <f>IF(ISBLANK(Table1[[#This Row],[Fuel Used (in liters)]]),,Table1[[#This Row],[Distance Travelled (km)]]/Table1[[#This Row],[Fuel Used (in liters)]])</f>
        <v>0</v>
      </c>
    </row>
    <row r="6589" spans="2:13">
      <c r="B6589">
        <f>IF(ISBLANK(Table1[[#This Row],[Date]]), ,MONTH(Table1[[#This Row],[Date]]))</f>
        <v>0</v>
      </c>
      <c r="K6589" s="19">
        <f>Table1[[#This Row],[Final Meter Reading (km) ]]-Table1[[#This Row],[Initial Meter Reading (km) ]]</f>
        <v>0</v>
      </c>
      <c r="M6589" s="174">
        <f>IF(ISBLANK(Table1[[#This Row],[Fuel Used (in liters)]]),,Table1[[#This Row],[Distance Travelled (km)]]/Table1[[#This Row],[Fuel Used (in liters)]])</f>
        <v>0</v>
      </c>
    </row>
    <row r="6590" spans="2:13">
      <c r="B6590">
        <f>IF(ISBLANK(Table1[[#This Row],[Date]]), ,MONTH(Table1[[#This Row],[Date]]))</f>
        <v>0</v>
      </c>
      <c r="K6590" s="19">
        <f>Table1[[#This Row],[Final Meter Reading (km) ]]-Table1[[#This Row],[Initial Meter Reading (km) ]]</f>
        <v>0</v>
      </c>
      <c r="M6590" s="174">
        <f>IF(ISBLANK(Table1[[#This Row],[Fuel Used (in liters)]]),,Table1[[#This Row],[Distance Travelled (km)]]/Table1[[#This Row],[Fuel Used (in liters)]])</f>
        <v>0</v>
      </c>
    </row>
    <row r="6591" spans="2:13">
      <c r="B6591">
        <f>IF(ISBLANK(Table1[[#This Row],[Date]]), ,MONTH(Table1[[#This Row],[Date]]))</f>
        <v>0</v>
      </c>
      <c r="K6591" s="19">
        <f>Table1[[#This Row],[Final Meter Reading (km) ]]-Table1[[#This Row],[Initial Meter Reading (km) ]]</f>
        <v>0</v>
      </c>
      <c r="M6591" s="174">
        <f>IF(ISBLANK(Table1[[#This Row],[Fuel Used (in liters)]]),,Table1[[#This Row],[Distance Travelled (km)]]/Table1[[#This Row],[Fuel Used (in liters)]])</f>
        <v>0</v>
      </c>
    </row>
    <row r="6592" spans="2:13">
      <c r="B6592">
        <f>IF(ISBLANK(Table1[[#This Row],[Date]]), ,MONTH(Table1[[#This Row],[Date]]))</f>
        <v>0</v>
      </c>
      <c r="K6592" s="19">
        <f>Table1[[#This Row],[Final Meter Reading (km) ]]-Table1[[#This Row],[Initial Meter Reading (km) ]]</f>
        <v>0</v>
      </c>
      <c r="M6592" s="174">
        <f>IF(ISBLANK(Table1[[#This Row],[Fuel Used (in liters)]]),,Table1[[#This Row],[Distance Travelled (km)]]/Table1[[#This Row],[Fuel Used (in liters)]])</f>
        <v>0</v>
      </c>
    </row>
    <row r="6593" spans="2:13">
      <c r="B6593">
        <f>IF(ISBLANK(Table1[[#This Row],[Date]]), ,MONTH(Table1[[#This Row],[Date]]))</f>
        <v>0</v>
      </c>
      <c r="K6593" s="19">
        <f>Table1[[#This Row],[Final Meter Reading (km) ]]-Table1[[#This Row],[Initial Meter Reading (km) ]]</f>
        <v>0</v>
      </c>
      <c r="M6593" s="174">
        <f>IF(ISBLANK(Table1[[#This Row],[Fuel Used (in liters)]]),,Table1[[#This Row],[Distance Travelled (km)]]/Table1[[#This Row],[Fuel Used (in liters)]])</f>
        <v>0</v>
      </c>
    </row>
    <row r="6594" spans="2:13">
      <c r="B6594">
        <f>IF(ISBLANK(Table1[[#This Row],[Date]]), ,MONTH(Table1[[#This Row],[Date]]))</f>
        <v>0</v>
      </c>
      <c r="K6594" s="19">
        <f>Table1[[#This Row],[Final Meter Reading (km) ]]-Table1[[#This Row],[Initial Meter Reading (km) ]]</f>
        <v>0</v>
      </c>
      <c r="M6594" s="174">
        <f>IF(ISBLANK(Table1[[#This Row],[Fuel Used (in liters)]]),,Table1[[#This Row],[Distance Travelled (km)]]/Table1[[#This Row],[Fuel Used (in liters)]])</f>
        <v>0</v>
      </c>
    </row>
    <row r="6595" spans="2:13">
      <c r="B6595">
        <f>IF(ISBLANK(Table1[[#This Row],[Date]]), ,MONTH(Table1[[#This Row],[Date]]))</f>
        <v>0</v>
      </c>
      <c r="K6595" s="19">
        <f>Table1[[#This Row],[Final Meter Reading (km) ]]-Table1[[#This Row],[Initial Meter Reading (km) ]]</f>
        <v>0</v>
      </c>
      <c r="M6595" s="174">
        <f>IF(ISBLANK(Table1[[#This Row],[Fuel Used (in liters)]]),,Table1[[#This Row],[Distance Travelled (km)]]/Table1[[#This Row],[Fuel Used (in liters)]])</f>
        <v>0</v>
      </c>
    </row>
    <row r="6596" spans="2:13">
      <c r="B6596">
        <f>IF(ISBLANK(Table1[[#This Row],[Date]]), ,MONTH(Table1[[#This Row],[Date]]))</f>
        <v>0</v>
      </c>
      <c r="K6596" s="19">
        <f>Table1[[#This Row],[Final Meter Reading (km) ]]-Table1[[#This Row],[Initial Meter Reading (km) ]]</f>
        <v>0</v>
      </c>
      <c r="M6596" s="174">
        <f>IF(ISBLANK(Table1[[#This Row],[Fuel Used (in liters)]]),,Table1[[#This Row],[Distance Travelled (km)]]/Table1[[#This Row],[Fuel Used (in liters)]])</f>
        <v>0</v>
      </c>
    </row>
    <row r="6597" spans="2:13">
      <c r="B6597">
        <f>IF(ISBLANK(Table1[[#This Row],[Date]]), ,MONTH(Table1[[#This Row],[Date]]))</f>
        <v>0</v>
      </c>
      <c r="K6597" s="19">
        <f>Table1[[#This Row],[Final Meter Reading (km) ]]-Table1[[#This Row],[Initial Meter Reading (km) ]]</f>
        <v>0</v>
      </c>
      <c r="M6597" s="174">
        <f>IF(ISBLANK(Table1[[#This Row],[Fuel Used (in liters)]]),,Table1[[#This Row],[Distance Travelled (km)]]/Table1[[#This Row],[Fuel Used (in liters)]])</f>
        <v>0</v>
      </c>
    </row>
    <row r="6598" spans="2:13">
      <c r="B6598">
        <f>IF(ISBLANK(Table1[[#This Row],[Date]]), ,MONTH(Table1[[#This Row],[Date]]))</f>
        <v>0</v>
      </c>
      <c r="K6598" s="19">
        <f>Table1[[#This Row],[Final Meter Reading (km) ]]-Table1[[#This Row],[Initial Meter Reading (km) ]]</f>
        <v>0</v>
      </c>
      <c r="M6598" s="174">
        <f>IF(ISBLANK(Table1[[#This Row],[Fuel Used (in liters)]]),,Table1[[#This Row],[Distance Travelled (km)]]/Table1[[#This Row],[Fuel Used (in liters)]])</f>
        <v>0</v>
      </c>
    </row>
    <row r="6599" spans="2:13">
      <c r="B6599">
        <f>IF(ISBLANK(Table1[[#This Row],[Date]]), ,MONTH(Table1[[#This Row],[Date]]))</f>
        <v>0</v>
      </c>
      <c r="K6599" s="19">
        <f>Table1[[#This Row],[Final Meter Reading (km) ]]-Table1[[#This Row],[Initial Meter Reading (km) ]]</f>
        <v>0</v>
      </c>
      <c r="M6599" s="174">
        <f>IF(ISBLANK(Table1[[#This Row],[Fuel Used (in liters)]]),,Table1[[#This Row],[Distance Travelled (km)]]/Table1[[#This Row],[Fuel Used (in liters)]])</f>
        <v>0</v>
      </c>
    </row>
    <row r="6600" spans="2:13">
      <c r="B6600">
        <f>IF(ISBLANK(Table1[[#This Row],[Date]]), ,MONTH(Table1[[#This Row],[Date]]))</f>
        <v>0</v>
      </c>
      <c r="K6600" s="19">
        <f>Table1[[#This Row],[Final Meter Reading (km) ]]-Table1[[#This Row],[Initial Meter Reading (km) ]]</f>
        <v>0</v>
      </c>
      <c r="M6600" s="174">
        <f>IF(ISBLANK(Table1[[#This Row],[Fuel Used (in liters)]]),,Table1[[#This Row],[Distance Travelled (km)]]/Table1[[#This Row],[Fuel Used (in liters)]])</f>
        <v>0</v>
      </c>
    </row>
    <row r="6601" spans="2:13">
      <c r="B6601">
        <f>IF(ISBLANK(Table1[[#This Row],[Date]]), ,MONTH(Table1[[#This Row],[Date]]))</f>
        <v>0</v>
      </c>
      <c r="K6601" s="19">
        <f>Table1[[#This Row],[Final Meter Reading (km) ]]-Table1[[#This Row],[Initial Meter Reading (km) ]]</f>
        <v>0</v>
      </c>
      <c r="M6601" s="174">
        <f>IF(ISBLANK(Table1[[#This Row],[Fuel Used (in liters)]]),,Table1[[#This Row],[Distance Travelled (km)]]/Table1[[#This Row],[Fuel Used (in liters)]])</f>
        <v>0</v>
      </c>
    </row>
    <row r="6602" spans="2:13">
      <c r="B6602">
        <f>IF(ISBLANK(Table1[[#This Row],[Date]]), ,MONTH(Table1[[#This Row],[Date]]))</f>
        <v>0</v>
      </c>
      <c r="K6602" s="19">
        <f>Table1[[#This Row],[Final Meter Reading (km) ]]-Table1[[#This Row],[Initial Meter Reading (km) ]]</f>
        <v>0</v>
      </c>
      <c r="M6602" s="174">
        <f>IF(ISBLANK(Table1[[#This Row],[Fuel Used (in liters)]]),,Table1[[#This Row],[Distance Travelled (km)]]/Table1[[#This Row],[Fuel Used (in liters)]])</f>
        <v>0</v>
      </c>
    </row>
    <row r="6603" spans="2:13">
      <c r="B6603">
        <f>IF(ISBLANK(Table1[[#This Row],[Date]]), ,MONTH(Table1[[#This Row],[Date]]))</f>
        <v>0</v>
      </c>
      <c r="K6603" s="19">
        <f>Table1[[#This Row],[Final Meter Reading (km) ]]-Table1[[#This Row],[Initial Meter Reading (km) ]]</f>
        <v>0</v>
      </c>
      <c r="M6603" s="174">
        <f>IF(ISBLANK(Table1[[#This Row],[Fuel Used (in liters)]]),,Table1[[#This Row],[Distance Travelled (km)]]/Table1[[#This Row],[Fuel Used (in liters)]])</f>
        <v>0</v>
      </c>
    </row>
    <row r="6604" spans="2:13">
      <c r="B6604">
        <f>IF(ISBLANK(Table1[[#This Row],[Date]]), ,MONTH(Table1[[#This Row],[Date]]))</f>
        <v>0</v>
      </c>
      <c r="K6604" s="19">
        <f>Table1[[#This Row],[Final Meter Reading (km) ]]-Table1[[#This Row],[Initial Meter Reading (km) ]]</f>
        <v>0</v>
      </c>
      <c r="M6604" s="174">
        <f>IF(ISBLANK(Table1[[#This Row],[Fuel Used (in liters)]]),,Table1[[#This Row],[Distance Travelled (km)]]/Table1[[#This Row],[Fuel Used (in liters)]])</f>
        <v>0</v>
      </c>
    </row>
    <row r="6605" spans="2:13">
      <c r="B6605">
        <f>IF(ISBLANK(Table1[[#This Row],[Date]]), ,MONTH(Table1[[#This Row],[Date]]))</f>
        <v>0</v>
      </c>
      <c r="K6605" s="19">
        <f>Table1[[#This Row],[Final Meter Reading (km) ]]-Table1[[#This Row],[Initial Meter Reading (km) ]]</f>
        <v>0</v>
      </c>
      <c r="M6605" s="174">
        <f>IF(ISBLANK(Table1[[#This Row],[Fuel Used (in liters)]]),,Table1[[#This Row],[Distance Travelled (km)]]/Table1[[#This Row],[Fuel Used (in liters)]])</f>
        <v>0</v>
      </c>
    </row>
    <row r="6606" spans="2:13">
      <c r="B6606">
        <f>IF(ISBLANK(Table1[[#This Row],[Date]]), ,MONTH(Table1[[#This Row],[Date]]))</f>
        <v>0</v>
      </c>
      <c r="K6606" s="19">
        <f>Table1[[#This Row],[Final Meter Reading (km) ]]-Table1[[#This Row],[Initial Meter Reading (km) ]]</f>
        <v>0</v>
      </c>
      <c r="M6606" s="174">
        <f>IF(ISBLANK(Table1[[#This Row],[Fuel Used (in liters)]]),,Table1[[#This Row],[Distance Travelled (km)]]/Table1[[#This Row],[Fuel Used (in liters)]])</f>
        <v>0</v>
      </c>
    </row>
    <row r="6607" spans="2:13">
      <c r="B6607">
        <f>IF(ISBLANK(Table1[[#This Row],[Date]]), ,MONTH(Table1[[#This Row],[Date]]))</f>
        <v>0</v>
      </c>
      <c r="K6607" s="19">
        <f>Table1[[#This Row],[Final Meter Reading (km) ]]-Table1[[#This Row],[Initial Meter Reading (km) ]]</f>
        <v>0</v>
      </c>
      <c r="M6607" s="174">
        <f>IF(ISBLANK(Table1[[#This Row],[Fuel Used (in liters)]]),,Table1[[#This Row],[Distance Travelled (km)]]/Table1[[#This Row],[Fuel Used (in liters)]])</f>
        <v>0</v>
      </c>
    </row>
    <row r="6608" spans="2:13">
      <c r="B6608">
        <f>IF(ISBLANK(Table1[[#This Row],[Date]]), ,MONTH(Table1[[#This Row],[Date]]))</f>
        <v>0</v>
      </c>
      <c r="K6608" s="19">
        <f>Table1[[#This Row],[Final Meter Reading (km) ]]-Table1[[#This Row],[Initial Meter Reading (km) ]]</f>
        <v>0</v>
      </c>
      <c r="M6608" s="174">
        <f>IF(ISBLANK(Table1[[#This Row],[Fuel Used (in liters)]]),,Table1[[#This Row],[Distance Travelled (km)]]/Table1[[#This Row],[Fuel Used (in liters)]])</f>
        <v>0</v>
      </c>
    </row>
    <row r="6609" spans="2:13">
      <c r="B6609">
        <f>IF(ISBLANK(Table1[[#This Row],[Date]]), ,MONTH(Table1[[#This Row],[Date]]))</f>
        <v>0</v>
      </c>
      <c r="K6609" s="19">
        <f>Table1[[#This Row],[Final Meter Reading (km) ]]-Table1[[#This Row],[Initial Meter Reading (km) ]]</f>
        <v>0</v>
      </c>
      <c r="M6609" s="174">
        <f>IF(ISBLANK(Table1[[#This Row],[Fuel Used (in liters)]]),,Table1[[#This Row],[Distance Travelled (km)]]/Table1[[#This Row],[Fuel Used (in liters)]])</f>
        <v>0</v>
      </c>
    </row>
    <row r="6610" spans="2:13">
      <c r="B6610">
        <f>IF(ISBLANK(Table1[[#This Row],[Date]]), ,MONTH(Table1[[#This Row],[Date]]))</f>
        <v>0</v>
      </c>
      <c r="K6610" s="19">
        <f>Table1[[#This Row],[Final Meter Reading (km) ]]-Table1[[#This Row],[Initial Meter Reading (km) ]]</f>
        <v>0</v>
      </c>
      <c r="M6610" s="174">
        <f>IF(ISBLANK(Table1[[#This Row],[Fuel Used (in liters)]]),,Table1[[#This Row],[Distance Travelled (km)]]/Table1[[#This Row],[Fuel Used (in liters)]])</f>
        <v>0</v>
      </c>
    </row>
    <row r="6611" spans="2:13">
      <c r="B6611">
        <f>IF(ISBLANK(Table1[[#This Row],[Date]]), ,MONTH(Table1[[#This Row],[Date]]))</f>
        <v>0</v>
      </c>
      <c r="K6611" s="19">
        <f>Table1[[#This Row],[Final Meter Reading (km) ]]-Table1[[#This Row],[Initial Meter Reading (km) ]]</f>
        <v>0</v>
      </c>
      <c r="M6611" s="174">
        <f>IF(ISBLANK(Table1[[#This Row],[Fuel Used (in liters)]]),,Table1[[#This Row],[Distance Travelled (km)]]/Table1[[#This Row],[Fuel Used (in liters)]])</f>
        <v>0</v>
      </c>
    </row>
    <row r="6612" spans="2:13">
      <c r="B6612">
        <f>IF(ISBLANK(Table1[[#This Row],[Date]]), ,MONTH(Table1[[#This Row],[Date]]))</f>
        <v>0</v>
      </c>
      <c r="K6612" s="19">
        <f>Table1[[#This Row],[Final Meter Reading (km) ]]-Table1[[#This Row],[Initial Meter Reading (km) ]]</f>
        <v>0</v>
      </c>
      <c r="M6612" s="174">
        <f>IF(ISBLANK(Table1[[#This Row],[Fuel Used (in liters)]]),,Table1[[#This Row],[Distance Travelled (km)]]/Table1[[#This Row],[Fuel Used (in liters)]])</f>
        <v>0</v>
      </c>
    </row>
    <row r="6613" spans="2:13">
      <c r="B6613">
        <f>IF(ISBLANK(Table1[[#This Row],[Date]]), ,MONTH(Table1[[#This Row],[Date]]))</f>
        <v>0</v>
      </c>
      <c r="K6613" s="19">
        <f>Table1[[#This Row],[Final Meter Reading (km) ]]-Table1[[#This Row],[Initial Meter Reading (km) ]]</f>
        <v>0</v>
      </c>
      <c r="M6613" s="174">
        <f>IF(ISBLANK(Table1[[#This Row],[Fuel Used (in liters)]]),,Table1[[#This Row],[Distance Travelled (km)]]/Table1[[#This Row],[Fuel Used (in liters)]])</f>
        <v>0</v>
      </c>
    </row>
    <row r="6614" spans="2:13">
      <c r="B6614">
        <f>IF(ISBLANK(Table1[[#This Row],[Date]]), ,MONTH(Table1[[#This Row],[Date]]))</f>
        <v>0</v>
      </c>
      <c r="K6614" s="19">
        <f>Table1[[#This Row],[Final Meter Reading (km) ]]-Table1[[#This Row],[Initial Meter Reading (km) ]]</f>
        <v>0</v>
      </c>
      <c r="M6614" s="174">
        <f>IF(ISBLANK(Table1[[#This Row],[Fuel Used (in liters)]]),,Table1[[#This Row],[Distance Travelled (km)]]/Table1[[#This Row],[Fuel Used (in liters)]])</f>
        <v>0</v>
      </c>
    </row>
    <row r="6615" spans="2:13">
      <c r="B6615">
        <f>IF(ISBLANK(Table1[[#This Row],[Date]]), ,MONTH(Table1[[#This Row],[Date]]))</f>
        <v>0</v>
      </c>
      <c r="K6615" s="19">
        <f>Table1[[#This Row],[Final Meter Reading (km) ]]-Table1[[#This Row],[Initial Meter Reading (km) ]]</f>
        <v>0</v>
      </c>
      <c r="M6615" s="174">
        <f>IF(ISBLANK(Table1[[#This Row],[Fuel Used (in liters)]]),,Table1[[#This Row],[Distance Travelled (km)]]/Table1[[#This Row],[Fuel Used (in liters)]])</f>
        <v>0</v>
      </c>
    </row>
    <row r="6616" spans="2:13">
      <c r="B6616">
        <f>IF(ISBLANK(Table1[[#This Row],[Date]]), ,MONTH(Table1[[#This Row],[Date]]))</f>
        <v>0</v>
      </c>
      <c r="K6616" s="19">
        <f>Table1[[#This Row],[Final Meter Reading (km) ]]-Table1[[#This Row],[Initial Meter Reading (km) ]]</f>
        <v>0</v>
      </c>
      <c r="M6616" s="174">
        <f>IF(ISBLANK(Table1[[#This Row],[Fuel Used (in liters)]]),,Table1[[#This Row],[Distance Travelled (km)]]/Table1[[#This Row],[Fuel Used (in liters)]])</f>
        <v>0</v>
      </c>
    </row>
    <row r="6617" spans="2:13">
      <c r="B6617">
        <f>IF(ISBLANK(Table1[[#This Row],[Date]]), ,MONTH(Table1[[#This Row],[Date]]))</f>
        <v>0</v>
      </c>
      <c r="K6617" s="19">
        <f>Table1[[#This Row],[Final Meter Reading (km) ]]-Table1[[#This Row],[Initial Meter Reading (km) ]]</f>
        <v>0</v>
      </c>
      <c r="M6617" s="174">
        <f>IF(ISBLANK(Table1[[#This Row],[Fuel Used (in liters)]]),,Table1[[#This Row],[Distance Travelled (km)]]/Table1[[#This Row],[Fuel Used (in liters)]])</f>
        <v>0</v>
      </c>
    </row>
    <row r="6618" spans="2:13">
      <c r="B6618">
        <f>IF(ISBLANK(Table1[[#This Row],[Date]]), ,MONTH(Table1[[#This Row],[Date]]))</f>
        <v>0</v>
      </c>
      <c r="K6618" s="19">
        <f>Table1[[#This Row],[Final Meter Reading (km) ]]-Table1[[#This Row],[Initial Meter Reading (km) ]]</f>
        <v>0</v>
      </c>
      <c r="M6618" s="174">
        <f>IF(ISBLANK(Table1[[#This Row],[Fuel Used (in liters)]]),,Table1[[#This Row],[Distance Travelled (km)]]/Table1[[#This Row],[Fuel Used (in liters)]])</f>
        <v>0</v>
      </c>
    </row>
    <row r="6619" spans="2:13">
      <c r="B6619">
        <f>IF(ISBLANK(Table1[[#This Row],[Date]]), ,MONTH(Table1[[#This Row],[Date]]))</f>
        <v>0</v>
      </c>
      <c r="K6619" s="19">
        <f>Table1[[#This Row],[Final Meter Reading (km) ]]-Table1[[#This Row],[Initial Meter Reading (km) ]]</f>
        <v>0</v>
      </c>
      <c r="M6619" s="174">
        <f>IF(ISBLANK(Table1[[#This Row],[Fuel Used (in liters)]]),,Table1[[#This Row],[Distance Travelled (km)]]/Table1[[#This Row],[Fuel Used (in liters)]])</f>
        <v>0</v>
      </c>
    </row>
    <row r="6620" spans="2:13">
      <c r="B6620">
        <f>IF(ISBLANK(Table1[[#This Row],[Date]]), ,MONTH(Table1[[#This Row],[Date]]))</f>
        <v>0</v>
      </c>
      <c r="K6620" s="19">
        <f>Table1[[#This Row],[Final Meter Reading (km) ]]-Table1[[#This Row],[Initial Meter Reading (km) ]]</f>
        <v>0</v>
      </c>
      <c r="M6620" s="174">
        <f>IF(ISBLANK(Table1[[#This Row],[Fuel Used (in liters)]]),,Table1[[#This Row],[Distance Travelled (km)]]/Table1[[#This Row],[Fuel Used (in liters)]])</f>
        <v>0</v>
      </c>
    </row>
    <row r="6621" spans="2:13">
      <c r="B6621">
        <f>IF(ISBLANK(Table1[[#This Row],[Date]]), ,MONTH(Table1[[#This Row],[Date]]))</f>
        <v>0</v>
      </c>
      <c r="K6621" s="19">
        <f>Table1[[#This Row],[Final Meter Reading (km) ]]-Table1[[#This Row],[Initial Meter Reading (km) ]]</f>
        <v>0</v>
      </c>
      <c r="M6621" s="174">
        <f>IF(ISBLANK(Table1[[#This Row],[Fuel Used (in liters)]]),,Table1[[#This Row],[Distance Travelled (km)]]/Table1[[#This Row],[Fuel Used (in liters)]])</f>
        <v>0</v>
      </c>
    </row>
    <row r="6622" spans="2:13">
      <c r="B6622">
        <f>IF(ISBLANK(Table1[[#This Row],[Date]]), ,MONTH(Table1[[#This Row],[Date]]))</f>
        <v>0</v>
      </c>
      <c r="K6622" s="19">
        <f>Table1[[#This Row],[Final Meter Reading (km) ]]-Table1[[#This Row],[Initial Meter Reading (km) ]]</f>
        <v>0</v>
      </c>
      <c r="M6622" s="174">
        <f>IF(ISBLANK(Table1[[#This Row],[Fuel Used (in liters)]]),,Table1[[#This Row],[Distance Travelled (km)]]/Table1[[#This Row],[Fuel Used (in liters)]])</f>
        <v>0</v>
      </c>
    </row>
    <row r="6623" spans="2:13">
      <c r="B6623">
        <f>IF(ISBLANK(Table1[[#This Row],[Date]]), ,MONTH(Table1[[#This Row],[Date]]))</f>
        <v>0</v>
      </c>
      <c r="K6623" s="19">
        <f>Table1[[#This Row],[Final Meter Reading (km) ]]-Table1[[#This Row],[Initial Meter Reading (km) ]]</f>
        <v>0</v>
      </c>
      <c r="M6623" s="174">
        <f>IF(ISBLANK(Table1[[#This Row],[Fuel Used (in liters)]]),,Table1[[#This Row],[Distance Travelled (km)]]/Table1[[#This Row],[Fuel Used (in liters)]])</f>
        <v>0</v>
      </c>
    </row>
    <row r="6624" spans="2:13">
      <c r="B6624">
        <f>IF(ISBLANK(Table1[[#This Row],[Date]]), ,MONTH(Table1[[#This Row],[Date]]))</f>
        <v>0</v>
      </c>
      <c r="K6624" s="19">
        <f>Table1[[#This Row],[Final Meter Reading (km) ]]-Table1[[#This Row],[Initial Meter Reading (km) ]]</f>
        <v>0</v>
      </c>
      <c r="M6624" s="174">
        <f>IF(ISBLANK(Table1[[#This Row],[Fuel Used (in liters)]]),,Table1[[#This Row],[Distance Travelled (km)]]/Table1[[#This Row],[Fuel Used (in liters)]])</f>
        <v>0</v>
      </c>
    </row>
    <row r="6625" spans="2:13">
      <c r="B6625">
        <f>IF(ISBLANK(Table1[[#This Row],[Date]]), ,MONTH(Table1[[#This Row],[Date]]))</f>
        <v>0</v>
      </c>
      <c r="K6625" s="19">
        <f>Table1[[#This Row],[Final Meter Reading (km) ]]-Table1[[#This Row],[Initial Meter Reading (km) ]]</f>
        <v>0</v>
      </c>
      <c r="M6625" s="174">
        <f>IF(ISBLANK(Table1[[#This Row],[Fuel Used (in liters)]]),,Table1[[#This Row],[Distance Travelled (km)]]/Table1[[#This Row],[Fuel Used (in liters)]])</f>
        <v>0</v>
      </c>
    </row>
    <row r="6626" spans="2:13">
      <c r="B6626">
        <f>IF(ISBLANK(Table1[[#This Row],[Date]]), ,MONTH(Table1[[#This Row],[Date]]))</f>
        <v>0</v>
      </c>
      <c r="K6626" s="19">
        <f>Table1[[#This Row],[Final Meter Reading (km) ]]-Table1[[#This Row],[Initial Meter Reading (km) ]]</f>
        <v>0</v>
      </c>
      <c r="M6626" s="174">
        <f>IF(ISBLANK(Table1[[#This Row],[Fuel Used (in liters)]]),,Table1[[#This Row],[Distance Travelled (km)]]/Table1[[#This Row],[Fuel Used (in liters)]])</f>
        <v>0</v>
      </c>
    </row>
    <row r="6627" spans="2:13">
      <c r="B6627">
        <f>IF(ISBLANK(Table1[[#This Row],[Date]]), ,MONTH(Table1[[#This Row],[Date]]))</f>
        <v>0</v>
      </c>
      <c r="K6627" s="19">
        <f>Table1[[#This Row],[Final Meter Reading (km) ]]-Table1[[#This Row],[Initial Meter Reading (km) ]]</f>
        <v>0</v>
      </c>
      <c r="M6627" s="174">
        <f>IF(ISBLANK(Table1[[#This Row],[Fuel Used (in liters)]]),,Table1[[#This Row],[Distance Travelled (km)]]/Table1[[#This Row],[Fuel Used (in liters)]])</f>
        <v>0</v>
      </c>
    </row>
    <row r="6628" spans="2:13">
      <c r="B6628">
        <f>IF(ISBLANK(Table1[[#This Row],[Date]]), ,MONTH(Table1[[#This Row],[Date]]))</f>
        <v>0</v>
      </c>
      <c r="K6628" s="19">
        <f>Table1[[#This Row],[Final Meter Reading (km) ]]-Table1[[#This Row],[Initial Meter Reading (km) ]]</f>
        <v>0</v>
      </c>
      <c r="M6628" s="174">
        <f>IF(ISBLANK(Table1[[#This Row],[Fuel Used (in liters)]]),,Table1[[#This Row],[Distance Travelled (km)]]/Table1[[#This Row],[Fuel Used (in liters)]])</f>
        <v>0</v>
      </c>
    </row>
    <row r="6629" spans="2:13">
      <c r="B6629">
        <f>IF(ISBLANK(Table1[[#This Row],[Date]]), ,MONTH(Table1[[#This Row],[Date]]))</f>
        <v>0</v>
      </c>
      <c r="K6629" s="19">
        <f>Table1[[#This Row],[Final Meter Reading (km) ]]-Table1[[#This Row],[Initial Meter Reading (km) ]]</f>
        <v>0</v>
      </c>
      <c r="M6629" s="174">
        <f>IF(ISBLANK(Table1[[#This Row],[Fuel Used (in liters)]]),,Table1[[#This Row],[Distance Travelled (km)]]/Table1[[#This Row],[Fuel Used (in liters)]])</f>
        <v>0</v>
      </c>
    </row>
    <row r="6630" spans="2:13">
      <c r="B6630">
        <f>IF(ISBLANK(Table1[[#This Row],[Date]]), ,MONTH(Table1[[#This Row],[Date]]))</f>
        <v>0</v>
      </c>
      <c r="K6630" s="19">
        <f>Table1[[#This Row],[Final Meter Reading (km) ]]-Table1[[#This Row],[Initial Meter Reading (km) ]]</f>
        <v>0</v>
      </c>
      <c r="M6630" s="174">
        <f>IF(ISBLANK(Table1[[#This Row],[Fuel Used (in liters)]]),,Table1[[#This Row],[Distance Travelled (km)]]/Table1[[#This Row],[Fuel Used (in liters)]])</f>
        <v>0</v>
      </c>
    </row>
    <row r="6631" spans="2:13">
      <c r="B6631">
        <f>IF(ISBLANK(Table1[[#This Row],[Date]]), ,MONTH(Table1[[#This Row],[Date]]))</f>
        <v>0</v>
      </c>
      <c r="K6631" s="19">
        <f>Table1[[#This Row],[Final Meter Reading (km) ]]-Table1[[#This Row],[Initial Meter Reading (km) ]]</f>
        <v>0</v>
      </c>
      <c r="M6631" s="174">
        <f>IF(ISBLANK(Table1[[#This Row],[Fuel Used (in liters)]]),,Table1[[#This Row],[Distance Travelled (km)]]/Table1[[#This Row],[Fuel Used (in liters)]])</f>
        <v>0</v>
      </c>
    </row>
    <row r="6632" spans="2:13">
      <c r="B6632">
        <f>IF(ISBLANK(Table1[[#This Row],[Date]]), ,MONTH(Table1[[#This Row],[Date]]))</f>
        <v>0</v>
      </c>
      <c r="K6632" s="19">
        <f>Table1[[#This Row],[Final Meter Reading (km) ]]-Table1[[#This Row],[Initial Meter Reading (km) ]]</f>
        <v>0</v>
      </c>
      <c r="M6632" s="174">
        <f>IF(ISBLANK(Table1[[#This Row],[Fuel Used (in liters)]]),,Table1[[#This Row],[Distance Travelled (km)]]/Table1[[#This Row],[Fuel Used (in liters)]])</f>
        <v>0</v>
      </c>
    </row>
    <row r="6633" spans="2:13">
      <c r="B6633">
        <f>IF(ISBLANK(Table1[[#This Row],[Date]]), ,MONTH(Table1[[#This Row],[Date]]))</f>
        <v>0</v>
      </c>
      <c r="K6633" s="19">
        <f>Table1[[#This Row],[Final Meter Reading (km) ]]-Table1[[#This Row],[Initial Meter Reading (km) ]]</f>
        <v>0</v>
      </c>
      <c r="M6633" s="174">
        <f>IF(ISBLANK(Table1[[#This Row],[Fuel Used (in liters)]]),,Table1[[#This Row],[Distance Travelled (km)]]/Table1[[#This Row],[Fuel Used (in liters)]])</f>
        <v>0</v>
      </c>
    </row>
    <row r="6634" spans="2:13">
      <c r="B6634">
        <f>IF(ISBLANK(Table1[[#This Row],[Date]]), ,MONTH(Table1[[#This Row],[Date]]))</f>
        <v>0</v>
      </c>
      <c r="K6634" s="19">
        <f>Table1[[#This Row],[Final Meter Reading (km) ]]-Table1[[#This Row],[Initial Meter Reading (km) ]]</f>
        <v>0</v>
      </c>
      <c r="M6634" s="174">
        <f>IF(ISBLANK(Table1[[#This Row],[Fuel Used (in liters)]]),,Table1[[#This Row],[Distance Travelled (km)]]/Table1[[#This Row],[Fuel Used (in liters)]])</f>
        <v>0</v>
      </c>
    </row>
    <row r="6635" spans="2:13">
      <c r="B6635">
        <f>IF(ISBLANK(Table1[[#This Row],[Date]]), ,MONTH(Table1[[#This Row],[Date]]))</f>
        <v>0</v>
      </c>
      <c r="K6635" s="19">
        <f>Table1[[#This Row],[Final Meter Reading (km) ]]-Table1[[#This Row],[Initial Meter Reading (km) ]]</f>
        <v>0</v>
      </c>
      <c r="M6635" s="174">
        <f>IF(ISBLANK(Table1[[#This Row],[Fuel Used (in liters)]]),,Table1[[#This Row],[Distance Travelled (km)]]/Table1[[#This Row],[Fuel Used (in liters)]])</f>
        <v>0</v>
      </c>
    </row>
    <row r="6636" spans="2:13">
      <c r="B6636">
        <f>IF(ISBLANK(Table1[[#This Row],[Date]]), ,MONTH(Table1[[#This Row],[Date]]))</f>
        <v>0</v>
      </c>
      <c r="K6636" s="19">
        <f>Table1[[#This Row],[Final Meter Reading (km) ]]-Table1[[#This Row],[Initial Meter Reading (km) ]]</f>
        <v>0</v>
      </c>
      <c r="M6636" s="174">
        <f>IF(ISBLANK(Table1[[#This Row],[Fuel Used (in liters)]]),,Table1[[#This Row],[Distance Travelled (km)]]/Table1[[#This Row],[Fuel Used (in liters)]])</f>
        <v>0</v>
      </c>
    </row>
    <row r="6637" spans="2:13">
      <c r="B6637">
        <f>IF(ISBLANK(Table1[[#This Row],[Date]]), ,MONTH(Table1[[#This Row],[Date]]))</f>
        <v>0</v>
      </c>
      <c r="K6637" s="19">
        <f>Table1[[#This Row],[Final Meter Reading (km) ]]-Table1[[#This Row],[Initial Meter Reading (km) ]]</f>
        <v>0</v>
      </c>
      <c r="M6637" s="174">
        <f>IF(ISBLANK(Table1[[#This Row],[Fuel Used (in liters)]]),,Table1[[#This Row],[Distance Travelled (km)]]/Table1[[#This Row],[Fuel Used (in liters)]])</f>
        <v>0</v>
      </c>
    </row>
    <row r="6638" spans="2:13">
      <c r="B6638">
        <f>IF(ISBLANK(Table1[[#This Row],[Date]]), ,MONTH(Table1[[#This Row],[Date]]))</f>
        <v>0</v>
      </c>
      <c r="K6638" s="19">
        <f>Table1[[#This Row],[Final Meter Reading (km) ]]-Table1[[#This Row],[Initial Meter Reading (km) ]]</f>
        <v>0</v>
      </c>
      <c r="M6638" s="174">
        <f>IF(ISBLANK(Table1[[#This Row],[Fuel Used (in liters)]]),,Table1[[#This Row],[Distance Travelled (km)]]/Table1[[#This Row],[Fuel Used (in liters)]])</f>
        <v>0</v>
      </c>
    </row>
    <row r="6639" spans="2:13">
      <c r="B6639">
        <f>IF(ISBLANK(Table1[[#This Row],[Date]]), ,MONTH(Table1[[#This Row],[Date]]))</f>
        <v>0</v>
      </c>
      <c r="K6639" s="19">
        <f>Table1[[#This Row],[Final Meter Reading (km) ]]-Table1[[#This Row],[Initial Meter Reading (km) ]]</f>
        <v>0</v>
      </c>
      <c r="M6639" s="174">
        <f>IF(ISBLANK(Table1[[#This Row],[Fuel Used (in liters)]]),,Table1[[#This Row],[Distance Travelled (km)]]/Table1[[#This Row],[Fuel Used (in liters)]])</f>
        <v>0</v>
      </c>
    </row>
    <row r="6640" spans="2:13">
      <c r="B6640">
        <f>IF(ISBLANK(Table1[[#This Row],[Date]]), ,MONTH(Table1[[#This Row],[Date]]))</f>
        <v>0</v>
      </c>
      <c r="K6640" s="19">
        <f>Table1[[#This Row],[Final Meter Reading (km) ]]-Table1[[#This Row],[Initial Meter Reading (km) ]]</f>
        <v>0</v>
      </c>
      <c r="M6640" s="174">
        <f>IF(ISBLANK(Table1[[#This Row],[Fuel Used (in liters)]]),,Table1[[#This Row],[Distance Travelled (km)]]/Table1[[#This Row],[Fuel Used (in liters)]])</f>
        <v>0</v>
      </c>
    </row>
    <row r="6641" spans="2:13">
      <c r="B6641">
        <f>IF(ISBLANK(Table1[[#This Row],[Date]]), ,MONTH(Table1[[#This Row],[Date]]))</f>
        <v>0</v>
      </c>
      <c r="K6641" s="19">
        <f>Table1[[#This Row],[Final Meter Reading (km) ]]-Table1[[#This Row],[Initial Meter Reading (km) ]]</f>
        <v>0</v>
      </c>
      <c r="M6641" s="174">
        <f>IF(ISBLANK(Table1[[#This Row],[Fuel Used (in liters)]]),,Table1[[#This Row],[Distance Travelled (km)]]/Table1[[#This Row],[Fuel Used (in liters)]])</f>
        <v>0</v>
      </c>
    </row>
    <row r="6642" spans="2:13">
      <c r="B6642">
        <f>IF(ISBLANK(Table1[[#This Row],[Date]]), ,MONTH(Table1[[#This Row],[Date]]))</f>
        <v>0</v>
      </c>
      <c r="K6642" s="19">
        <f>Table1[[#This Row],[Final Meter Reading (km) ]]-Table1[[#This Row],[Initial Meter Reading (km) ]]</f>
        <v>0</v>
      </c>
      <c r="M6642" s="174">
        <f>IF(ISBLANK(Table1[[#This Row],[Fuel Used (in liters)]]),,Table1[[#This Row],[Distance Travelled (km)]]/Table1[[#This Row],[Fuel Used (in liters)]])</f>
        <v>0</v>
      </c>
    </row>
    <row r="6643" spans="2:13">
      <c r="B6643">
        <f>IF(ISBLANK(Table1[[#This Row],[Date]]), ,MONTH(Table1[[#This Row],[Date]]))</f>
        <v>0</v>
      </c>
      <c r="K6643" s="19">
        <f>Table1[[#This Row],[Final Meter Reading (km) ]]-Table1[[#This Row],[Initial Meter Reading (km) ]]</f>
        <v>0</v>
      </c>
      <c r="M6643" s="174">
        <f>IF(ISBLANK(Table1[[#This Row],[Fuel Used (in liters)]]),,Table1[[#This Row],[Distance Travelled (km)]]/Table1[[#This Row],[Fuel Used (in liters)]])</f>
        <v>0</v>
      </c>
    </row>
    <row r="6644" spans="2:13">
      <c r="B6644">
        <f>IF(ISBLANK(Table1[[#This Row],[Date]]), ,MONTH(Table1[[#This Row],[Date]]))</f>
        <v>0</v>
      </c>
      <c r="K6644" s="19">
        <f>Table1[[#This Row],[Final Meter Reading (km) ]]-Table1[[#This Row],[Initial Meter Reading (km) ]]</f>
        <v>0</v>
      </c>
      <c r="M6644" s="174">
        <f>IF(ISBLANK(Table1[[#This Row],[Fuel Used (in liters)]]),,Table1[[#This Row],[Distance Travelled (km)]]/Table1[[#This Row],[Fuel Used (in liters)]])</f>
        <v>0</v>
      </c>
    </row>
    <row r="6645" spans="2:13">
      <c r="B6645">
        <f>IF(ISBLANK(Table1[[#This Row],[Date]]), ,MONTH(Table1[[#This Row],[Date]]))</f>
        <v>0</v>
      </c>
      <c r="K6645" s="19">
        <f>Table1[[#This Row],[Final Meter Reading (km) ]]-Table1[[#This Row],[Initial Meter Reading (km) ]]</f>
        <v>0</v>
      </c>
      <c r="M6645" s="174">
        <f>IF(ISBLANK(Table1[[#This Row],[Fuel Used (in liters)]]),,Table1[[#This Row],[Distance Travelled (km)]]/Table1[[#This Row],[Fuel Used (in liters)]])</f>
        <v>0</v>
      </c>
    </row>
    <row r="6646" spans="2:13">
      <c r="B6646">
        <f>IF(ISBLANK(Table1[[#This Row],[Date]]), ,MONTH(Table1[[#This Row],[Date]]))</f>
        <v>0</v>
      </c>
      <c r="K6646" s="19">
        <f>Table1[[#This Row],[Final Meter Reading (km) ]]-Table1[[#This Row],[Initial Meter Reading (km) ]]</f>
        <v>0</v>
      </c>
      <c r="M6646" s="174">
        <f>IF(ISBLANK(Table1[[#This Row],[Fuel Used (in liters)]]),,Table1[[#This Row],[Distance Travelled (km)]]/Table1[[#This Row],[Fuel Used (in liters)]])</f>
        <v>0</v>
      </c>
    </row>
    <row r="6647" spans="2:13">
      <c r="B6647">
        <f>IF(ISBLANK(Table1[[#This Row],[Date]]), ,MONTH(Table1[[#This Row],[Date]]))</f>
        <v>0</v>
      </c>
      <c r="K6647" s="19">
        <f>Table1[[#This Row],[Final Meter Reading (km) ]]-Table1[[#This Row],[Initial Meter Reading (km) ]]</f>
        <v>0</v>
      </c>
      <c r="M6647" s="174">
        <f>IF(ISBLANK(Table1[[#This Row],[Fuel Used (in liters)]]),,Table1[[#This Row],[Distance Travelled (km)]]/Table1[[#This Row],[Fuel Used (in liters)]])</f>
        <v>0</v>
      </c>
    </row>
    <row r="6648" spans="2:13">
      <c r="B6648">
        <f>IF(ISBLANK(Table1[[#This Row],[Date]]), ,MONTH(Table1[[#This Row],[Date]]))</f>
        <v>0</v>
      </c>
      <c r="K6648" s="19">
        <f>Table1[[#This Row],[Final Meter Reading (km) ]]-Table1[[#This Row],[Initial Meter Reading (km) ]]</f>
        <v>0</v>
      </c>
      <c r="M6648" s="174">
        <f>IF(ISBLANK(Table1[[#This Row],[Fuel Used (in liters)]]),,Table1[[#This Row],[Distance Travelled (km)]]/Table1[[#This Row],[Fuel Used (in liters)]])</f>
        <v>0</v>
      </c>
    </row>
    <row r="6649" spans="2:13">
      <c r="B6649">
        <f>IF(ISBLANK(Table1[[#This Row],[Date]]), ,MONTH(Table1[[#This Row],[Date]]))</f>
        <v>0</v>
      </c>
      <c r="K6649" s="19">
        <f>Table1[[#This Row],[Final Meter Reading (km) ]]-Table1[[#This Row],[Initial Meter Reading (km) ]]</f>
        <v>0</v>
      </c>
      <c r="M6649" s="174">
        <f>IF(ISBLANK(Table1[[#This Row],[Fuel Used (in liters)]]),,Table1[[#This Row],[Distance Travelled (km)]]/Table1[[#This Row],[Fuel Used (in liters)]])</f>
        <v>0</v>
      </c>
    </row>
    <row r="6650" spans="2:13">
      <c r="B6650">
        <f>IF(ISBLANK(Table1[[#This Row],[Date]]), ,MONTH(Table1[[#This Row],[Date]]))</f>
        <v>0</v>
      </c>
      <c r="K6650" s="19">
        <f>Table1[[#This Row],[Final Meter Reading (km) ]]-Table1[[#This Row],[Initial Meter Reading (km) ]]</f>
        <v>0</v>
      </c>
      <c r="M6650" s="174">
        <f>IF(ISBLANK(Table1[[#This Row],[Fuel Used (in liters)]]),,Table1[[#This Row],[Distance Travelled (km)]]/Table1[[#This Row],[Fuel Used (in liters)]])</f>
        <v>0</v>
      </c>
    </row>
    <row r="6651" spans="2:13">
      <c r="B6651">
        <f>IF(ISBLANK(Table1[[#This Row],[Date]]), ,MONTH(Table1[[#This Row],[Date]]))</f>
        <v>0</v>
      </c>
      <c r="K6651" s="19">
        <f>Table1[[#This Row],[Final Meter Reading (km) ]]-Table1[[#This Row],[Initial Meter Reading (km) ]]</f>
        <v>0</v>
      </c>
      <c r="M6651" s="174">
        <f>IF(ISBLANK(Table1[[#This Row],[Fuel Used (in liters)]]),,Table1[[#This Row],[Distance Travelled (km)]]/Table1[[#This Row],[Fuel Used (in liters)]])</f>
        <v>0</v>
      </c>
    </row>
    <row r="6652" spans="2:13">
      <c r="B6652">
        <f>IF(ISBLANK(Table1[[#This Row],[Date]]), ,MONTH(Table1[[#This Row],[Date]]))</f>
        <v>0</v>
      </c>
      <c r="K6652" s="19">
        <f>Table1[[#This Row],[Final Meter Reading (km) ]]-Table1[[#This Row],[Initial Meter Reading (km) ]]</f>
        <v>0</v>
      </c>
      <c r="M6652" s="174">
        <f>IF(ISBLANK(Table1[[#This Row],[Fuel Used (in liters)]]),,Table1[[#This Row],[Distance Travelled (km)]]/Table1[[#This Row],[Fuel Used (in liters)]])</f>
        <v>0</v>
      </c>
    </row>
    <row r="6653" spans="2:13">
      <c r="B6653">
        <f>IF(ISBLANK(Table1[[#This Row],[Date]]), ,MONTH(Table1[[#This Row],[Date]]))</f>
        <v>0</v>
      </c>
      <c r="K6653" s="19">
        <f>Table1[[#This Row],[Final Meter Reading (km) ]]-Table1[[#This Row],[Initial Meter Reading (km) ]]</f>
        <v>0</v>
      </c>
      <c r="M6653" s="174">
        <f>IF(ISBLANK(Table1[[#This Row],[Fuel Used (in liters)]]),,Table1[[#This Row],[Distance Travelled (km)]]/Table1[[#This Row],[Fuel Used (in liters)]])</f>
        <v>0</v>
      </c>
    </row>
    <row r="6654" spans="2:13">
      <c r="B6654">
        <f>IF(ISBLANK(Table1[[#This Row],[Date]]), ,MONTH(Table1[[#This Row],[Date]]))</f>
        <v>0</v>
      </c>
      <c r="K6654" s="19">
        <f>Table1[[#This Row],[Final Meter Reading (km) ]]-Table1[[#This Row],[Initial Meter Reading (km) ]]</f>
        <v>0</v>
      </c>
      <c r="M6654" s="174">
        <f>IF(ISBLANK(Table1[[#This Row],[Fuel Used (in liters)]]),,Table1[[#This Row],[Distance Travelled (km)]]/Table1[[#This Row],[Fuel Used (in liters)]])</f>
        <v>0</v>
      </c>
    </row>
    <row r="6655" spans="2:13">
      <c r="B6655">
        <f>IF(ISBLANK(Table1[[#This Row],[Date]]), ,MONTH(Table1[[#This Row],[Date]]))</f>
        <v>0</v>
      </c>
      <c r="K6655" s="19">
        <f>Table1[[#This Row],[Final Meter Reading (km) ]]-Table1[[#This Row],[Initial Meter Reading (km) ]]</f>
        <v>0</v>
      </c>
      <c r="M6655" s="174">
        <f>IF(ISBLANK(Table1[[#This Row],[Fuel Used (in liters)]]),,Table1[[#This Row],[Distance Travelled (km)]]/Table1[[#This Row],[Fuel Used (in liters)]])</f>
        <v>0</v>
      </c>
    </row>
    <row r="6656" spans="2:13">
      <c r="B6656">
        <f>IF(ISBLANK(Table1[[#This Row],[Date]]), ,MONTH(Table1[[#This Row],[Date]]))</f>
        <v>0</v>
      </c>
      <c r="K6656" s="19">
        <f>Table1[[#This Row],[Final Meter Reading (km) ]]-Table1[[#This Row],[Initial Meter Reading (km) ]]</f>
        <v>0</v>
      </c>
      <c r="M6656" s="174">
        <f>IF(ISBLANK(Table1[[#This Row],[Fuel Used (in liters)]]),,Table1[[#This Row],[Distance Travelled (km)]]/Table1[[#This Row],[Fuel Used (in liters)]])</f>
        <v>0</v>
      </c>
    </row>
    <row r="6657" spans="2:13">
      <c r="B6657">
        <f>IF(ISBLANK(Table1[[#This Row],[Date]]), ,MONTH(Table1[[#This Row],[Date]]))</f>
        <v>0</v>
      </c>
      <c r="K6657" s="19">
        <f>Table1[[#This Row],[Final Meter Reading (km) ]]-Table1[[#This Row],[Initial Meter Reading (km) ]]</f>
        <v>0</v>
      </c>
      <c r="M6657" s="174">
        <f>IF(ISBLANK(Table1[[#This Row],[Fuel Used (in liters)]]),,Table1[[#This Row],[Distance Travelled (km)]]/Table1[[#This Row],[Fuel Used (in liters)]])</f>
        <v>0</v>
      </c>
    </row>
    <row r="6658" spans="2:13">
      <c r="B6658">
        <f>IF(ISBLANK(Table1[[#This Row],[Date]]), ,MONTH(Table1[[#This Row],[Date]]))</f>
        <v>0</v>
      </c>
      <c r="K6658" s="19">
        <f>Table1[[#This Row],[Final Meter Reading (km) ]]-Table1[[#This Row],[Initial Meter Reading (km) ]]</f>
        <v>0</v>
      </c>
      <c r="M6658" s="174">
        <f>IF(ISBLANK(Table1[[#This Row],[Fuel Used (in liters)]]),,Table1[[#This Row],[Distance Travelled (km)]]/Table1[[#This Row],[Fuel Used (in liters)]])</f>
        <v>0</v>
      </c>
    </row>
    <row r="6659" spans="2:13">
      <c r="B6659">
        <f>IF(ISBLANK(Table1[[#This Row],[Date]]), ,MONTH(Table1[[#This Row],[Date]]))</f>
        <v>0</v>
      </c>
      <c r="K6659" s="19">
        <f>Table1[[#This Row],[Final Meter Reading (km) ]]-Table1[[#This Row],[Initial Meter Reading (km) ]]</f>
        <v>0</v>
      </c>
      <c r="M6659" s="174">
        <f>IF(ISBLANK(Table1[[#This Row],[Fuel Used (in liters)]]),,Table1[[#This Row],[Distance Travelled (km)]]/Table1[[#This Row],[Fuel Used (in liters)]])</f>
        <v>0</v>
      </c>
    </row>
    <row r="6660" spans="2:13">
      <c r="B6660">
        <f>IF(ISBLANK(Table1[[#This Row],[Date]]), ,MONTH(Table1[[#This Row],[Date]]))</f>
        <v>0</v>
      </c>
      <c r="K6660" s="19">
        <f>Table1[[#This Row],[Final Meter Reading (km) ]]-Table1[[#This Row],[Initial Meter Reading (km) ]]</f>
        <v>0</v>
      </c>
      <c r="M6660" s="174">
        <f>IF(ISBLANK(Table1[[#This Row],[Fuel Used (in liters)]]),,Table1[[#This Row],[Distance Travelled (km)]]/Table1[[#This Row],[Fuel Used (in liters)]])</f>
        <v>0</v>
      </c>
    </row>
    <row r="6661" spans="2:13">
      <c r="B6661">
        <f>IF(ISBLANK(Table1[[#This Row],[Date]]), ,MONTH(Table1[[#This Row],[Date]]))</f>
        <v>0</v>
      </c>
      <c r="K6661" s="19">
        <f>Table1[[#This Row],[Final Meter Reading (km) ]]-Table1[[#This Row],[Initial Meter Reading (km) ]]</f>
        <v>0</v>
      </c>
      <c r="M6661" s="174">
        <f>IF(ISBLANK(Table1[[#This Row],[Fuel Used (in liters)]]),,Table1[[#This Row],[Distance Travelled (km)]]/Table1[[#This Row],[Fuel Used (in liters)]])</f>
        <v>0</v>
      </c>
    </row>
    <row r="6662" spans="2:13">
      <c r="B6662">
        <f>IF(ISBLANK(Table1[[#This Row],[Date]]), ,MONTH(Table1[[#This Row],[Date]]))</f>
        <v>0</v>
      </c>
      <c r="K6662" s="19">
        <f>Table1[[#This Row],[Final Meter Reading (km) ]]-Table1[[#This Row],[Initial Meter Reading (km) ]]</f>
        <v>0</v>
      </c>
      <c r="M6662" s="174">
        <f>IF(ISBLANK(Table1[[#This Row],[Fuel Used (in liters)]]),,Table1[[#This Row],[Distance Travelled (km)]]/Table1[[#This Row],[Fuel Used (in liters)]])</f>
        <v>0</v>
      </c>
    </row>
    <row r="6663" spans="2:13">
      <c r="B6663">
        <f>IF(ISBLANK(Table1[[#This Row],[Date]]), ,MONTH(Table1[[#This Row],[Date]]))</f>
        <v>0</v>
      </c>
      <c r="K6663" s="19">
        <f>Table1[[#This Row],[Final Meter Reading (km) ]]-Table1[[#This Row],[Initial Meter Reading (km) ]]</f>
        <v>0</v>
      </c>
      <c r="M6663" s="174">
        <f>IF(ISBLANK(Table1[[#This Row],[Fuel Used (in liters)]]),,Table1[[#This Row],[Distance Travelled (km)]]/Table1[[#This Row],[Fuel Used (in liters)]])</f>
        <v>0</v>
      </c>
    </row>
    <row r="6664" spans="2:13">
      <c r="B6664">
        <f>IF(ISBLANK(Table1[[#This Row],[Date]]), ,MONTH(Table1[[#This Row],[Date]]))</f>
        <v>0</v>
      </c>
      <c r="K6664" s="19">
        <f>Table1[[#This Row],[Final Meter Reading (km) ]]-Table1[[#This Row],[Initial Meter Reading (km) ]]</f>
        <v>0</v>
      </c>
      <c r="M6664" s="174">
        <f>IF(ISBLANK(Table1[[#This Row],[Fuel Used (in liters)]]),,Table1[[#This Row],[Distance Travelled (km)]]/Table1[[#This Row],[Fuel Used (in liters)]])</f>
        <v>0</v>
      </c>
    </row>
    <row r="6665" spans="2:13">
      <c r="B6665">
        <f>IF(ISBLANK(Table1[[#This Row],[Date]]), ,MONTH(Table1[[#This Row],[Date]]))</f>
        <v>0</v>
      </c>
      <c r="K6665" s="19">
        <f>Table1[[#This Row],[Final Meter Reading (km) ]]-Table1[[#This Row],[Initial Meter Reading (km) ]]</f>
        <v>0</v>
      </c>
      <c r="M6665" s="174">
        <f>IF(ISBLANK(Table1[[#This Row],[Fuel Used (in liters)]]),,Table1[[#This Row],[Distance Travelled (km)]]/Table1[[#This Row],[Fuel Used (in liters)]])</f>
        <v>0</v>
      </c>
    </row>
    <row r="6666" spans="2:13">
      <c r="B6666">
        <f>IF(ISBLANK(Table1[[#This Row],[Date]]), ,MONTH(Table1[[#This Row],[Date]]))</f>
        <v>0</v>
      </c>
      <c r="K6666" s="19">
        <f>Table1[[#This Row],[Final Meter Reading (km) ]]-Table1[[#This Row],[Initial Meter Reading (km) ]]</f>
        <v>0</v>
      </c>
      <c r="M6666" s="174">
        <f>IF(ISBLANK(Table1[[#This Row],[Fuel Used (in liters)]]),,Table1[[#This Row],[Distance Travelled (km)]]/Table1[[#This Row],[Fuel Used (in liters)]])</f>
        <v>0</v>
      </c>
    </row>
    <row r="6667" spans="2:13">
      <c r="B6667">
        <f>IF(ISBLANK(Table1[[#This Row],[Date]]), ,MONTH(Table1[[#This Row],[Date]]))</f>
        <v>0</v>
      </c>
      <c r="K6667" s="19">
        <f>Table1[[#This Row],[Final Meter Reading (km) ]]-Table1[[#This Row],[Initial Meter Reading (km) ]]</f>
        <v>0</v>
      </c>
      <c r="M6667" s="174">
        <f>IF(ISBLANK(Table1[[#This Row],[Fuel Used (in liters)]]),,Table1[[#This Row],[Distance Travelled (km)]]/Table1[[#This Row],[Fuel Used (in liters)]])</f>
        <v>0</v>
      </c>
    </row>
    <row r="6668" spans="2:13">
      <c r="B6668">
        <f>IF(ISBLANK(Table1[[#This Row],[Date]]), ,MONTH(Table1[[#This Row],[Date]]))</f>
        <v>0</v>
      </c>
      <c r="K6668" s="19">
        <f>Table1[[#This Row],[Final Meter Reading (km) ]]-Table1[[#This Row],[Initial Meter Reading (km) ]]</f>
        <v>0</v>
      </c>
      <c r="M6668" s="174">
        <f>IF(ISBLANK(Table1[[#This Row],[Fuel Used (in liters)]]),,Table1[[#This Row],[Distance Travelled (km)]]/Table1[[#This Row],[Fuel Used (in liters)]])</f>
        <v>0</v>
      </c>
    </row>
    <row r="6669" spans="2:13">
      <c r="B6669">
        <f>IF(ISBLANK(Table1[[#This Row],[Date]]), ,MONTH(Table1[[#This Row],[Date]]))</f>
        <v>0</v>
      </c>
      <c r="K6669" s="19">
        <f>Table1[[#This Row],[Final Meter Reading (km) ]]-Table1[[#This Row],[Initial Meter Reading (km) ]]</f>
        <v>0</v>
      </c>
      <c r="M6669" s="174">
        <f>IF(ISBLANK(Table1[[#This Row],[Fuel Used (in liters)]]),,Table1[[#This Row],[Distance Travelled (km)]]/Table1[[#This Row],[Fuel Used (in liters)]])</f>
        <v>0</v>
      </c>
    </row>
    <row r="6670" spans="2:13">
      <c r="B6670">
        <f>IF(ISBLANK(Table1[[#This Row],[Date]]), ,MONTH(Table1[[#This Row],[Date]]))</f>
        <v>0</v>
      </c>
      <c r="K6670" s="19">
        <f>Table1[[#This Row],[Final Meter Reading (km) ]]-Table1[[#This Row],[Initial Meter Reading (km) ]]</f>
        <v>0</v>
      </c>
      <c r="M6670" s="174">
        <f>IF(ISBLANK(Table1[[#This Row],[Fuel Used (in liters)]]),,Table1[[#This Row],[Distance Travelled (km)]]/Table1[[#This Row],[Fuel Used (in liters)]])</f>
        <v>0</v>
      </c>
    </row>
    <row r="6671" spans="2:13">
      <c r="B6671">
        <f>IF(ISBLANK(Table1[[#This Row],[Date]]), ,MONTH(Table1[[#This Row],[Date]]))</f>
        <v>0</v>
      </c>
      <c r="K6671" s="19">
        <f>Table1[[#This Row],[Final Meter Reading (km) ]]-Table1[[#This Row],[Initial Meter Reading (km) ]]</f>
        <v>0</v>
      </c>
      <c r="M6671" s="174">
        <f>IF(ISBLANK(Table1[[#This Row],[Fuel Used (in liters)]]),,Table1[[#This Row],[Distance Travelled (km)]]/Table1[[#This Row],[Fuel Used (in liters)]])</f>
        <v>0</v>
      </c>
    </row>
    <row r="6672" spans="2:13">
      <c r="B6672">
        <f>IF(ISBLANK(Table1[[#This Row],[Date]]), ,MONTH(Table1[[#This Row],[Date]]))</f>
        <v>0</v>
      </c>
      <c r="K6672" s="19">
        <f>Table1[[#This Row],[Final Meter Reading (km) ]]-Table1[[#This Row],[Initial Meter Reading (km) ]]</f>
        <v>0</v>
      </c>
      <c r="M6672" s="174">
        <f>IF(ISBLANK(Table1[[#This Row],[Fuel Used (in liters)]]),,Table1[[#This Row],[Distance Travelled (km)]]/Table1[[#This Row],[Fuel Used (in liters)]])</f>
        <v>0</v>
      </c>
    </row>
    <row r="6673" spans="2:13">
      <c r="B6673">
        <f>IF(ISBLANK(Table1[[#This Row],[Date]]), ,MONTH(Table1[[#This Row],[Date]]))</f>
        <v>0</v>
      </c>
      <c r="K6673" s="19">
        <f>Table1[[#This Row],[Final Meter Reading (km) ]]-Table1[[#This Row],[Initial Meter Reading (km) ]]</f>
        <v>0</v>
      </c>
      <c r="M6673" s="174">
        <f>IF(ISBLANK(Table1[[#This Row],[Fuel Used (in liters)]]),,Table1[[#This Row],[Distance Travelled (km)]]/Table1[[#This Row],[Fuel Used (in liters)]])</f>
        <v>0</v>
      </c>
    </row>
    <row r="6674" spans="2:13">
      <c r="B6674">
        <f>IF(ISBLANK(Table1[[#This Row],[Date]]), ,MONTH(Table1[[#This Row],[Date]]))</f>
        <v>0</v>
      </c>
      <c r="K6674" s="19">
        <f>Table1[[#This Row],[Final Meter Reading (km) ]]-Table1[[#This Row],[Initial Meter Reading (km) ]]</f>
        <v>0</v>
      </c>
      <c r="M6674" s="174">
        <f>IF(ISBLANK(Table1[[#This Row],[Fuel Used (in liters)]]),,Table1[[#This Row],[Distance Travelled (km)]]/Table1[[#This Row],[Fuel Used (in liters)]])</f>
        <v>0</v>
      </c>
    </row>
    <row r="6675" spans="2:13">
      <c r="B6675">
        <f>IF(ISBLANK(Table1[[#This Row],[Date]]), ,MONTH(Table1[[#This Row],[Date]]))</f>
        <v>0</v>
      </c>
      <c r="K6675" s="19">
        <f>Table1[[#This Row],[Final Meter Reading (km) ]]-Table1[[#This Row],[Initial Meter Reading (km) ]]</f>
        <v>0</v>
      </c>
      <c r="M6675" s="174">
        <f>IF(ISBLANK(Table1[[#This Row],[Fuel Used (in liters)]]),,Table1[[#This Row],[Distance Travelled (km)]]/Table1[[#This Row],[Fuel Used (in liters)]])</f>
        <v>0</v>
      </c>
    </row>
    <row r="6676" spans="2:13">
      <c r="B6676">
        <f>IF(ISBLANK(Table1[[#This Row],[Date]]), ,MONTH(Table1[[#This Row],[Date]]))</f>
        <v>0</v>
      </c>
      <c r="K6676" s="19">
        <f>Table1[[#This Row],[Final Meter Reading (km) ]]-Table1[[#This Row],[Initial Meter Reading (km) ]]</f>
        <v>0</v>
      </c>
      <c r="M6676" s="174">
        <f>IF(ISBLANK(Table1[[#This Row],[Fuel Used (in liters)]]),,Table1[[#This Row],[Distance Travelled (km)]]/Table1[[#This Row],[Fuel Used (in liters)]])</f>
        <v>0</v>
      </c>
    </row>
    <row r="6677" spans="2:13">
      <c r="B6677">
        <f>IF(ISBLANK(Table1[[#This Row],[Date]]), ,MONTH(Table1[[#This Row],[Date]]))</f>
        <v>0</v>
      </c>
      <c r="K6677" s="19">
        <f>Table1[[#This Row],[Final Meter Reading (km) ]]-Table1[[#This Row],[Initial Meter Reading (km) ]]</f>
        <v>0</v>
      </c>
      <c r="M6677" s="174">
        <f>IF(ISBLANK(Table1[[#This Row],[Fuel Used (in liters)]]),,Table1[[#This Row],[Distance Travelled (km)]]/Table1[[#This Row],[Fuel Used (in liters)]])</f>
        <v>0</v>
      </c>
    </row>
    <row r="6678" spans="2:13">
      <c r="B6678">
        <f>IF(ISBLANK(Table1[[#This Row],[Date]]), ,MONTH(Table1[[#This Row],[Date]]))</f>
        <v>0</v>
      </c>
      <c r="K6678" s="19">
        <f>Table1[[#This Row],[Final Meter Reading (km) ]]-Table1[[#This Row],[Initial Meter Reading (km) ]]</f>
        <v>0</v>
      </c>
      <c r="M6678" s="174">
        <f>IF(ISBLANK(Table1[[#This Row],[Fuel Used (in liters)]]),,Table1[[#This Row],[Distance Travelled (km)]]/Table1[[#This Row],[Fuel Used (in liters)]])</f>
        <v>0</v>
      </c>
    </row>
    <row r="6679" spans="2:13">
      <c r="B6679">
        <f>IF(ISBLANK(Table1[[#This Row],[Date]]), ,MONTH(Table1[[#This Row],[Date]]))</f>
        <v>0</v>
      </c>
      <c r="K6679" s="19">
        <f>Table1[[#This Row],[Final Meter Reading (km) ]]-Table1[[#This Row],[Initial Meter Reading (km) ]]</f>
        <v>0</v>
      </c>
      <c r="M6679" s="174">
        <f>IF(ISBLANK(Table1[[#This Row],[Fuel Used (in liters)]]),,Table1[[#This Row],[Distance Travelled (km)]]/Table1[[#This Row],[Fuel Used (in liters)]])</f>
        <v>0</v>
      </c>
    </row>
    <row r="6680" spans="2:13">
      <c r="B6680">
        <f>IF(ISBLANK(Table1[[#This Row],[Date]]), ,MONTH(Table1[[#This Row],[Date]]))</f>
        <v>0</v>
      </c>
      <c r="K6680" s="19">
        <f>Table1[[#This Row],[Final Meter Reading (km) ]]-Table1[[#This Row],[Initial Meter Reading (km) ]]</f>
        <v>0</v>
      </c>
      <c r="M6680" s="174">
        <f>IF(ISBLANK(Table1[[#This Row],[Fuel Used (in liters)]]),,Table1[[#This Row],[Distance Travelled (km)]]/Table1[[#This Row],[Fuel Used (in liters)]])</f>
        <v>0</v>
      </c>
    </row>
    <row r="6681" spans="2:13">
      <c r="B6681">
        <f>IF(ISBLANK(Table1[[#This Row],[Date]]), ,MONTH(Table1[[#This Row],[Date]]))</f>
        <v>0</v>
      </c>
      <c r="K6681" s="19">
        <f>Table1[[#This Row],[Final Meter Reading (km) ]]-Table1[[#This Row],[Initial Meter Reading (km) ]]</f>
        <v>0</v>
      </c>
      <c r="M6681" s="174">
        <f>IF(ISBLANK(Table1[[#This Row],[Fuel Used (in liters)]]),,Table1[[#This Row],[Distance Travelled (km)]]/Table1[[#This Row],[Fuel Used (in liters)]])</f>
        <v>0</v>
      </c>
    </row>
    <row r="6682" spans="2:13">
      <c r="B6682">
        <f>IF(ISBLANK(Table1[[#This Row],[Date]]), ,MONTH(Table1[[#This Row],[Date]]))</f>
        <v>0</v>
      </c>
      <c r="K6682" s="19">
        <f>Table1[[#This Row],[Final Meter Reading (km) ]]-Table1[[#This Row],[Initial Meter Reading (km) ]]</f>
        <v>0</v>
      </c>
      <c r="M6682" s="174">
        <f>IF(ISBLANK(Table1[[#This Row],[Fuel Used (in liters)]]),,Table1[[#This Row],[Distance Travelled (km)]]/Table1[[#This Row],[Fuel Used (in liters)]])</f>
        <v>0</v>
      </c>
    </row>
    <row r="6683" spans="2:13">
      <c r="B6683">
        <f>IF(ISBLANK(Table1[[#This Row],[Date]]), ,MONTH(Table1[[#This Row],[Date]]))</f>
        <v>0</v>
      </c>
      <c r="K6683" s="19">
        <f>Table1[[#This Row],[Final Meter Reading (km) ]]-Table1[[#This Row],[Initial Meter Reading (km) ]]</f>
        <v>0</v>
      </c>
      <c r="M6683" s="174">
        <f>IF(ISBLANK(Table1[[#This Row],[Fuel Used (in liters)]]),,Table1[[#This Row],[Distance Travelled (km)]]/Table1[[#This Row],[Fuel Used (in liters)]])</f>
        <v>0</v>
      </c>
    </row>
    <row r="6684" spans="2:13">
      <c r="B6684">
        <f>IF(ISBLANK(Table1[[#This Row],[Date]]), ,MONTH(Table1[[#This Row],[Date]]))</f>
        <v>0</v>
      </c>
      <c r="K6684" s="19">
        <f>Table1[[#This Row],[Final Meter Reading (km) ]]-Table1[[#This Row],[Initial Meter Reading (km) ]]</f>
        <v>0</v>
      </c>
      <c r="M6684" s="174">
        <f>IF(ISBLANK(Table1[[#This Row],[Fuel Used (in liters)]]),,Table1[[#This Row],[Distance Travelled (km)]]/Table1[[#This Row],[Fuel Used (in liters)]])</f>
        <v>0</v>
      </c>
    </row>
    <row r="6685" spans="2:13">
      <c r="B6685">
        <f>IF(ISBLANK(Table1[[#This Row],[Date]]), ,MONTH(Table1[[#This Row],[Date]]))</f>
        <v>0</v>
      </c>
      <c r="K6685" s="19">
        <f>Table1[[#This Row],[Final Meter Reading (km) ]]-Table1[[#This Row],[Initial Meter Reading (km) ]]</f>
        <v>0</v>
      </c>
      <c r="M6685" s="174">
        <f>IF(ISBLANK(Table1[[#This Row],[Fuel Used (in liters)]]),,Table1[[#This Row],[Distance Travelled (km)]]/Table1[[#This Row],[Fuel Used (in liters)]])</f>
        <v>0</v>
      </c>
    </row>
    <row r="6686" spans="2:13">
      <c r="B6686">
        <f>IF(ISBLANK(Table1[[#This Row],[Date]]), ,MONTH(Table1[[#This Row],[Date]]))</f>
        <v>0</v>
      </c>
      <c r="K6686" s="19">
        <f>Table1[[#This Row],[Final Meter Reading (km) ]]-Table1[[#This Row],[Initial Meter Reading (km) ]]</f>
        <v>0</v>
      </c>
      <c r="M6686" s="174">
        <f>IF(ISBLANK(Table1[[#This Row],[Fuel Used (in liters)]]),,Table1[[#This Row],[Distance Travelled (km)]]/Table1[[#This Row],[Fuel Used (in liters)]])</f>
        <v>0</v>
      </c>
    </row>
    <row r="6687" spans="2:13">
      <c r="B6687">
        <f>IF(ISBLANK(Table1[[#This Row],[Date]]), ,MONTH(Table1[[#This Row],[Date]]))</f>
        <v>0</v>
      </c>
      <c r="K6687" s="19">
        <f>Table1[[#This Row],[Final Meter Reading (km) ]]-Table1[[#This Row],[Initial Meter Reading (km) ]]</f>
        <v>0</v>
      </c>
      <c r="M6687" s="174">
        <f>IF(ISBLANK(Table1[[#This Row],[Fuel Used (in liters)]]),,Table1[[#This Row],[Distance Travelled (km)]]/Table1[[#This Row],[Fuel Used (in liters)]])</f>
        <v>0</v>
      </c>
    </row>
    <row r="6688" spans="2:13">
      <c r="B6688">
        <f>IF(ISBLANK(Table1[[#This Row],[Date]]), ,MONTH(Table1[[#This Row],[Date]]))</f>
        <v>0</v>
      </c>
      <c r="K6688" s="19">
        <f>Table1[[#This Row],[Final Meter Reading (km) ]]-Table1[[#This Row],[Initial Meter Reading (km) ]]</f>
        <v>0</v>
      </c>
      <c r="M6688" s="174">
        <f>IF(ISBLANK(Table1[[#This Row],[Fuel Used (in liters)]]),,Table1[[#This Row],[Distance Travelled (km)]]/Table1[[#This Row],[Fuel Used (in liters)]])</f>
        <v>0</v>
      </c>
    </row>
    <row r="6689" spans="2:13">
      <c r="B6689">
        <f>IF(ISBLANK(Table1[[#This Row],[Date]]), ,MONTH(Table1[[#This Row],[Date]]))</f>
        <v>0</v>
      </c>
      <c r="K6689" s="19">
        <f>Table1[[#This Row],[Final Meter Reading (km) ]]-Table1[[#This Row],[Initial Meter Reading (km) ]]</f>
        <v>0</v>
      </c>
      <c r="M6689" s="174">
        <f>IF(ISBLANK(Table1[[#This Row],[Fuel Used (in liters)]]),,Table1[[#This Row],[Distance Travelled (km)]]/Table1[[#This Row],[Fuel Used (in liters)]])</f>
        <v>0</v>
      </c>
    </row>
    <row r="6690" spans="2:13">
      <c r="B6690">
        <f>IF(ISBLANK(Table1[[#This Row],[Date]]), ,MONTH(Table1[[#This Row],[Date]]))</f>
        <v>0</v>
      </c>
      <c r="K6690" s="19">
        <f>Table1[[#This Row],[Final Meter Reading (km) ]]-Table1[[#This Row],[Initial Meter Reading (km) ]]</f>
        <v>0</v>
      </c>
      <c r="M6690" s="174">
        <f>IF(ISBLANK(Table1[[#This Row],[Fuel Used (in liters)]]),,Table1[[#This Row],[Distance Travelled (km)]]/Table1[[#This Row],[Fuel Used (in liters)]])</f>
        <v>0</v>
      </c>
    </row>
    <row r="6691" spans="2:13">
      <c r="B6691">
        <f>IF(ISBLANK(Table1[[#This Row],[Date]]), ,MONTH(Table1[[#This Row],[Date]]))</f>
        <v>0</v>
      </c>
      <c r="K6691" s="19">
        <f>Table1[[#This Row],[Final Meter Reading (km) ]]-Table1[[#This Row],[Initial Meter Reading (km) ]]</f>
        <v>0</v>
      </c>
      <c r="M6691" s="174">
        <f>IF(ISBLANK(Table1[[#This Row],[Fuel Used (in liters)]]),,Table1[[#This Row],[Distance Travelled (km)]]/Table1[[#This Row],[Fuel Used (in liters)]])</f>
        <v>0</v>
      </c>
    </row>
    <row r="6692" spans="2:13">
      <c r="B6692">
        <f>IF(ISBLANK(Table1[[#This Row],[Date]]), ,MONTH(Table1[[#This Row],[Date]]))</f>
        <v>0</v>
      </c>
      <c r="K6692" s="19">
        <f>Table1[[#This Row],[Final Meter Reading (km) ]]-Table1[[#This Row],[Initial Meter Reading (km) ]]</f>
        <v>0</v>
      </c>
      <c r="M6692" s="174">
        <f>IF(ISBLANK(Table1[[#This Row],[Fuel Used (in liters)]]),,Table1[[#This Row],[Distance Travelled (km)]]/Table1[[#This Row],[Fuel Used (in liters)]])</f>
        <v>0</v>
      </c>
    </row>
    <row r="6693" spans="2:13">
      <c r="B6693">
        <f>IF(ISBLANK(Table1[[#This Row],[Date]]), ,MONTH(Table1[[#This Row],[Date]]))</f>
        <v>0</v>
      </c>
      <c r="K6693" s="19">
        <f>Table1[[#This Row],[Final Meter Reading (km) ]]-Table1[[#This Row],[Initial Meter Reading (km) ]]</f>
        <v>0</v>
      </c>
      <c r="M6693" s="174">
        <f>IF(ISBLANK(Table1[[#This Row],[Fuel Used (in liters)]]),,Table1[[#This Row],[Distance Travelled (km)]]/Table1[[#This Row],[Fuel Used (in liters)]])</f>
        <v>0</v>
      </c>
    </row>
    <row r="6694" spans="2:13">
      <c r="B6694">
        <f>IF(ISBLANK(Table1[[#This Row],[Date]]), ,MONTH(Table1[[#This Row],[Date]]))</f>
        <v>0</v>
      </c>
      <c r="K6694" s="19">
        <f>Table1[[#This Row],[Final Meter Reading (km) ]]-Table1[[#This Row],[Initial Meter Reading (km) ]]</f>
        <v>0</v>
      </c>
      <c r="M6694" s="174">
        <f>IF(ISBLANK(Table1[[#This Row],[Fuel Used (in liters)]]),,Table1[[#This Row],[Distance Travelled (km)]]/Table1[[#This Row],[Fuel Used (in liters)]])</f>
        <v>0</v>
      </c>
    </row>
    <row r="6695" spans="2:13">
      <c r="B6695">
        <f>IF(ISBLANK(Table1[[#This Row],[Date]]), ,MONTH(Table1[[#This Row],[Date]]))</f>
        <v>0</v>
      </c>
      <c r="K6695" s="19">
        <f>Table1[[#This Row],[Final Meter Reading (km) ]]-Table1[[#This Row],[Initial Meter Reading (km) ]]</f>
        <v>0</v>
      </c>
      <c r="M6695" s="174">
        <f>IF(ISBLANK(Table1[[#This Row],[Fuel Used (in liters)]]),,Table1[[#This Row],[Distance Travelled (km)]]/Table1[[#This Row],[Fuel Used (in liters)]])</f>
        <v>0</v>
      </c>
    </row>
    <row r="6696" spans="2:13">
      <c r="B6696">
        <f>IF(ISBLANK(Table1[[#This Row],[Date]]), ,MONTH(Table1[[#This Row],[Date]]))</f>
        <v>0</v>
      </c>
      <c r="K6696" s="19">
        <f>Table1[[#This Row],[Final Meter Reading (km) ]]-Table1[[#This Row],[Initial Meter Reading (km) ]]</f>
        <v>0</v>
      </c>
      <c r="M6696" s="174">
        <f>IF(ISBLANK(Table1[[#This Row],[Fuel Used (in liters)]]),,Table1[[#This Row],[Distance Travelled (km)]]/Table1[[#This Row],[Fuel Used (in liters)]])</f>
        <v>0</v>
      </c>
    </row>
    <row r="6697" spans="2:13">
      <c r="B6697">
        <f>IF(ISBLANK(Table1[[#This Row],[Date]]), ,MONTH(Table1[[#This Row],[Date]]))</f>
        <v>0</v>
      </c>
      <c r="K6697" s="19">
        <f>Table1[[#This Row],[Final Meter Reading (km) ]]-Table1[[#This Row],[Initial Meter Reading (km) ]]</f>
        <v>0</v>
      </c>
      <c r="M6697" s="174">
        <f>IF(ISBLANK(Table1[[#This Row],[Fuel Used (in liters)]]),,Table1[[#This Row],[Distance Travelled (km)]]/Table1[[#This Row],[Fuel Used (in liters)]])</f>
        <v>0</v>
      </c>
    </row>
    <row r="6698" spans="2:13">
      <c r="B6698">
        <f>IF(ISBLANK(Table1[[#This Row],[Date]]), ,MONTH(Table1[[#This Row],[Date]]))</f>
        <v>0</v>
      </c>
      <c r="K6698" s="19">
        <f>Table1[[#This Row],[Final Meter Reading (km) ]]-Table1[[#This Row],[Initial Meter Reading (km) ]]</f>
        <v>0</v>
      </c>
      <c r="M6698" s="174">
        <f>IF(ISBLANK(Table1[[#This Row],[Fuel Used (in liters)]]),,Table1[[#This Row],[Distance Travelled (km)]]/Table1[[#This Row],[Fuel Used (in liters)]])</f>
        <v>0</v>
      </c>
    </row>
    <row r="6699" spans="2:13">
      <c r="B6699">
        <f>IF(ISBLANK(Table1[[#This Row],[Date]]), ,MONTH(Table1[[#This Row],[Date]]))</f>
        <v>0</v>
      </c>
      <c r="K6699" s="19">
        <f>Table1[[#This Row],[Final Meter Reading (km) ]]-Table1[[#This Row],[Initial Meter Reading (km) ]]</f>
        <v>0</v>
      </c>
      <c r="M6699" s="174">
        <f>IF(ISBLANK(Table1[[#This Row],[Fuel Used (in liters)]]),,Table1[[#This Row],[Distance Travelled (km)]]/Table1[[#This Row],[Fuel Used (in liters)]])</f>
        <v>0</v>
      </c>
    </row>
    <row r="6700" spans="2:13">
      <c r="B6700">
        <f>IF(ISBLANK(Table1[[#This Row],[Date]]), ,MONTH(Table1[[#This Row],[Date]]))</f>
        <v>0</v>
      </c>
      <c r="K6700" s="19">
        <f>Table1[[#This Row],[Final Meter Reading (km) ]]-Table1[[#This Row],[Initial Meter Reading (km) ]]</f>
        <v>0</v>
      </c>
      <c r="M6700" s="174">
        <f>IF(ISBLANK(Table1[[#This Row],[Fuel Used (in liters)]]),,Table1[[#This Row],[Distance Travelled (km)]]/Table1[[#This Row],[Fuel Used (in liters)]])</f>
        <v>0</v>
      </c>
    </row>
    <row r="6701" spans="2:13">
      <c r="B6701">
        <f>IF(ISBLANK(Table1[[#This Row],[Date]]), ,MONTH(Table1[[#This Row],[Date]]))</f>
        <v>0</v>
      </c>
      <c r="K6701" s="19">
        <f>Table1[[#This Row],[Final Meter Reading (km) ]]-Table1[[#This Row],[Initial Meter Reading (km) ]]</f>
        <v>0</v>
      </c>
      <c r="M6701" s="174">
        <f>IF(ISBLANK(Table1[[#This Row],[Fuel Used (in liters)]]),,Table1[[#This Row],[Distance Travelled (km)]]/Table1[[#This Row],[Fuel Used (in liters)]])</f>
        <v>0</v>
      </c>
    </row>
    <row r="6702" spans="2:13">
      <c r="B6702">
        <f>IF(ISBLANK(Table1[[#This Row],[Date]]), ,MONTH(Table1[[#This Row],[Date]]))</f>
        <v>0</v>
      </c>
      <c r="K6702" s="19">
        <f>Table1[[#This Row],[Final Meter Reading (km) ]]-Table1[[#This Row],[Initial Meter Reading (km) ]]</f>
        <v>0</v>
      </c>
      <c r="M6702" s="174">
        <f>IF(ISBLANK(Table1[[#This Row],[Fuel Used (in liters)]]),,Table1[[#This Row],[Distance Travelled (km)]]/Table1[[#This Row],[Fuel Used (in liters)]])</f>
        <v>0</v>
      </c>
    </row>
    <row r="6703" spans="2:13">
      <c r="B6703">
        <f>IF(ISBLANK(Table1[[#This Row],[Date]]), ,MONTH(Table1[[#This Row],[Date]]))</f>
        <v>0</v>
      </c>
      <c r="K6703" s="19">
        <f>Table1[[#This Row],[Final Meter Reading (km) ]]-Table1[[#This Row],[Initial Meter Reading (km) ]]</f>
        <v>0</v>
      </c>
      <c r="M6703" s="174">
        <f>IF(ISBLANK(Table1[[#This Row],[Fuel Used (in liters)]]),,Table1[[#This Row],[Distance Travelled (km)]]/Table1[[#This Row],[Fuel Used (in liters)]])</f>
        <v>0</v>
      </c>
    </row>
    <row r="6704" spans="2:13">
      <c r="B6704">
        <f>IF(ISBLANK(Table1[[#This Row],[Date]]), ,MONTH(Table1[[#This Row],[Date]]))</f>
        <v>0</v>
      </c>
      <c r="K6704" s="19">
        <f>Table1[[#This Row],[Final Meter Reading (km) ]]-Table1[[#This Row],[Initial Meter Reading (km) ]]</f>
        <v>0</v>
      </c>
      <c r="M6704" s="174">
        <f>IF(ISBLANK(Table1[[#This Row],[Fuel Used (in liters)]]),,Table1[[#This Row],[Distance Travelled (km)]]/Table1[[#This Row],[Fuel Used (in liters)]])</f>
        <v>0</v>
      </c>
    </row>
    <row r="6705" spans="2:13">
      <c r="B6705">
        <f>IF(ISBLANK(Table1[[#This Row],[Date]]), ,MONTH(Table1[[#This Row],[Date]]))</f>
        <v>0</v>
      </c>
      <c r="K6705" s="19">
        <f>Table1[[#This Row],[Final Meter Reading (km) ]]-Table1[[#This Row],[Initial Meter Reading (km) ]]</f>
        <v>0</v>
      </c>
      <c r="M6705" s="174">
        <f>IF(ISBLANK(Table1[[#This Row],[Fuel Used (in liters)]]),,Table1[[#This Row],[Distance Travelled (km)]]/Table1[[#This Row],[Fuel Used (in liters)]])</f>
        <v>0</v>
      </c>
    </row>
    <row r="6706" spans="2:13">
      <c r="B6706">
        <f>IF(ISBLANK(Table1[[#This Row],[Date]]), ,MONTH(Table1[[#This Row],[Date]]))</f>
        <v>0</v>
      </c>
      <c r="K6706" s="19">
        <f>Table1[[#This Row],[Final Meter Reading (km) ]]-Table1[[#This Row],[Initial Meter Reading (km) ]]</f>
        <v>0</v>
      </c>
      <c r="M6706" s="174">
        <f>IF(ISBLANK(Table1[[#This Row],[Fuel Used (in liters)]]),,Table1[[#This Row],[Distance Travelled (km)]]/Table1[[#This Row],[Fuel Used (in liters)]])</f>
        <v>0</v>
      </c>
    </row>
    <row r="6707" spans="2:13">
      <c r="B6707">
        <f>IF(ISBLANK(Table1[[#This Row],[Date]]), ,MONTH(Table1[[#This Row],[Date]]))</f>
        <v>0</v>
      </c>
      <c r="K6707" s="19">
        <f>Table1[[#This Row],[Final Meter Reading (km) ]]-Table1[[#This Row],[Initial Meter Reading (km) ]]</f>
        <v>0</v>
      </c>
      <c r="M6707" s="174">
        <f>IF(ISBLANK(Table1[[#This Row],[Fuel Used (in liters)]]),,Table1[[#This Row],[Distance Travelled (km)]]/Table1[[#This Row],[Fuel Used (in liters)]])</f>
        <v>0</v>
      </c>
    </row>
    <row r="6708" spans="2:13">
      <c r="B6708">
        <f>IF(ISBLANK(Table1[[#This Row],[Date]]), ,MONTH(Table1[[#This Row],[Date]]))</f>
        <v>0</v>
      </c>
      <c r="K6708" s="19">
        <f>Table1[[#This Row],[Final Meter Reading (km) ]]-Table1[[#This Row],[Initial Meter Reading (km) ]]</f>
        <v>0</v>
      </c>
      <c r="M6708" s="174">
        <f>IF(ISBLANK(Table1[[#This Row],[Fuel Used (in liters)]]),,Table1[[#This Row],[Distance Travelled (km)]]/Table1[[#This Row],[Fuel Used (in liters)]])</f>
        <v>0</v>
      </c>
    </row>
    <row r="6709" spans="2:13">
      <c r="B6709">
        <f>IF(ISBLANK(Table1[[#This Row],[Date]]), ,MONTH(Table1[[#This Row],[Date]]))</f>
        <v>0</v>
      </c>
      <c r="K6709" s="19">
        <f>Table1[[#This Row],[Final Meter Reading (km) ]]-Table1[[#This Row],[Initial Meter Reading (km) ]]</f>
        <v>0</v>
      </c>
      <c r="M6709" s="174">
        <f>IF(ISBLANK(Table1[[#This Row],[Fuel Used (in liters)]]),,Table1[[#This Row],[Distance Travelled (km)]]/Table1[[#This Row],[Fuel Used (in liters)]])</f>
        <v>0</v>
      </c>
    </row>
    <row r="6710" spans="2:13">
      <c r="B6710">
        <f>IF(ISBLANK(Table1[[#This Row],[Date]]), ,MONTH(Table1[[#This Row],[Date]]))</f>
        <v>0</v>
      </c>
      <c r="K6710" s="19">
        <f>Table1[[#This Row],[Final Meter Reading (km) ]]-Table1[[#This Row],[Initial Meter Reading (km) ]]</f>
        <v>0</v>
      </c>
      <c r="M6710" s="174">
        <f>IF(ISBLANK(Table1[[#This Row],[Fuel Used (in liters)]]),,Table1[[#This Row],[Distance Travelled (km)]]/Table1[[#This Row],[Fuel Used (in liters)]])</f>
        <v>0</v>
      </c>
    </row>
    <row r="6711" spans="2:13">
      <c r="B6711">
        <f>IF(ISBLANK(Table1[[#This Row],[Date]]), ,MONTH(Table1[[#This Row],[Date]]))</f>
        <v>0</v>
      </c>
      <c r="K6711" s="19">
        <f>Table1[[#This Row],[Final Meter Reading (km) ]]-Table1[[#This Row],[Initial Meter Reading (km) ]]</f>
        <v>0</v>
      </c>
      <c r="M6711" s="174">
        <f>IF(ISBLANK(Table1[[#This Row],[Fuel Used (in liters)]]),,Table1[[#This Row],[Distance Travelled (km)]]/Table1[[#This Row],[Fuel Used (in liters)]])</f>
        <v>0</v>
      </c>
    </row>
    <row r="6712" spans="2:13">
      <c r="B6712">
        <f>IF(ISBLANK(Table1[[#This Row],[Date]]), ,MONTH(Table1[[#This Row],[Date]]))</f>
        <v>0</v>
      </c>
      <c r="K6712" s="19">
        <f>Table1[[#This Row],[Final Meter Reading (km) ]]-Table1[[#This Row],[Initial Meter Reading (km) ]]</f>
        <v>0</v>
      </c>
      <c r="M6712" s="174">
        <f>IF(ISBLANK(Table1[[#This Row],[Fuel Used (in liters)]]),,Table1[[#This Row],[Distance Travelled (km)]]/Table1[[#This Row],[Fuel Used (in liters)]])</f>
        <v>0</v>
      </c>
    </row>
    <row r="6713" spans="2:13">
      <c r="B6713">
        <f>IF(ISBLANK(Table1[[#This Row],[Date]]), ,MONTH(Table1[[#This Row],[Date]]))</f>
        <v>0</v>
      </c>
      <c r="K6713" s="19">
        <f>Table1[[#This Row],[Final Meter Reading (km) ]]-Table1[[#This Row],[Initial Meter Reading (km) ]]</f>
        <v>0</v>
      </c>
      <c r="M6713" s="174">
        <f>IF(ISBLANK(Table1[[#This Row],[Fuel Used (in liters)]]),,Table1[[#This Row],[Distance Travelled (km)]]/Table1[[#This Row],[Fuel Used (in liters)]])</f>
        <v>0</v>
      </c>
    </row>
    <row r="6714" spans="2:13">
      <c r="B6714">
        <f>IF(ISBLANK(Table1[[#This Row],[Date]]), ,MONTH(Table1[[#This Row],[Date]]))</f>
        <v>0</v>
      </c>
      <c r="K6714" s="19">
        <f>Table1[[#This Row],[Final Meter Reading (km) ]]-Table1[[#This Row],[Initial Meter Reading (km) ]]</f>
        <v>0</v>
      </c>
      <c r="M6714" s="174">
        <f>IF(ISBLANK(Table1[[#This Row],[Fuel Used (in liters)]]),,Table1[[#This Row],[Distance Travelled (km)]]/Table1[[#This Row],[Fuel Used (in liters)]])</f>
        <v>0</v>
      </c>
    </row>
    <row r="6715" spans="2:13">
      <c r="B6715">
        <f>IF(ISBLANK(Table1[[#This Row],[Date]]), ,MONTH(Table1[[#This Row],[Date]]))</f>
        <v>0</v>
      </c>
      <c r="K6715" s="19">
        <f>Table1[[#This Row],[Final Meter Reading (km) ]]-Table1[[#This Row],[Initial Meter Reading (km) ]]</f>
        <v>0</v>
      </c>
      <c r="M6715" s="174">
        <f>IF(ISBLANK(Table1[[#This Row],[Fuel Used (in liters)]]),,Table1[[#This Row],[Distance Travelled (km)]]/Table1[[#This Row],[Fuel Used (in liters)]])</f>
        <v>0</v>
      </c>
    </row>
    <row r="6716" spans="2:13">
      <c r="B6716">
        <f>IF(ISBLANK(Table1[[#This Row],[Date]]), ,MONTH(Table1[[#This Row],[Date]]))</f>
        <v>0</v>
      </c>
      <c r="K6716" s="19">
        <f>Table1[[#This Row],[Final Meter Reading (km) ]]-Table1[[#This Row],[Initial Meter Reading (km) ]]</f>
        <v>0</v>
      </c>
      <c r="M6716" s="174">
        <f>IF(ISBLANK(Table1[[#This Row],[Fuel Used (in liters)]]),,Table1[[#This Row],[Distance Travelled (km)]]/Table1[[#This Row],[Fuel Used (in liters)]])</f>
        <v>0</v>
      </c>
    </row>
    <row r="6717" spans="2:13">
      <c r="B6717">
        <f>IF(ISBLANK(Table1[[#This Row],[Date]]), ,MONTH(Table1[[#This Row],[Date]]))</f>
        <v>0</v>
      </c>
      <c r="K6717" s="19">
        <f>Table1[[#This Row],[Final Meter Reading (km) ]]-Table1[[#This Row],[Initial Meter Reading (km) ]]</f>
        <v>0</v>
      </c>
      <c r="M6717" s="174">
        <f>IF(ISBLANK(Table1[[#This Row],[Fuel Used (in liters)]]),,Table1[[#This Row],[Distance Travelled (km)]]/Table1[[#This Row],[Fuel Used (in liters)]])</f>
        <v>0</v>
      </c>
    </row>
    <row r="6718" spans="2:13">
      <c r="B6718">
        <f>IF(ISBLANK(Table1[[#This Row],[Date]]), ,MONTH(Table1[[#This Row],[Date]]))</f>
        <v>0</v>
      </c>
      <c r="K6718" s="19">
        <f>Table1[[#This Row],[Final Meter Reading (km) ]]-Table1[[#This Row],[Initial Meter Reading (km) ]]</f>
        <v>0</v>
      </c>
      <c r="M6718" s="174">
        <f>IF(ISBLANK(Table1[[#This Row],[Fuel Used (in liters)]]),,Table1[[#This Row],[Distance Travelled (km)]]/Table1[[#This Row],[Fuel Used (in liters)]])</f>
        <v>0</v>
      </c>
    </row>
    <row r="6719" spans="2:13">
      <c r="B6719">
        <f>IF(ISBLANK(Table1[[#This Row],[Date]]), ,MONTH(Table1[[#This Row],[Date]]))</f>
        <v>0</v>
      </c>
      <c r="K6719" s="19">
        <f>Table1[[#This Row],[Final Meter Reading (km) ]]-Table1[[#This Row],[Initial Meter Reading (km) ]]</f>
        <v>0</v>
      </c>
      <c r="M6719" s="174">
        <f>IF(ISBLANK(Table1[[#This Row],[Fuel Used (in liters)]]),,Table1[[#This Row],[Distance Travelled (km)]]/Table1[[#This Row],[Fuel Used (in liters)]])</f>
        <v>0</v>
      </c>
    </row>
    <row r="6720" spans="2:13">
      <c r="B6720">
        <f>IF(ISBLANK(Table1[[#This Row],[Date]]), ,MONTH(Table1[[#This Row],[Date]]))</f>
        <v>0</v>
      </c>
      <c r="K6720" s="19">
        <f>Table1[[#This Row],[Final Meter Reading (km) ]]-Table1[[#This Row],[Initial Meter Reading (km) ]]</f>
        <v>0</v>
      </c>
      <c r="M6720" s="174">
        <f>IF(ISBLANK(Table1[[#This Row],[Fuel Used (in liters)]]),,Table1[[#This Row],[Distance Travelled (km)]]/Table1[[#This Row],[Fuel Used (in liters)]])</f>
        <v>0</v>
      </c>
    </row>
    <row r="6721" spans="2:13">
      <c r="B6721">
        <f>IF(ISBLANK(Table1[[#This Row],[Date]]), ,MONTH(Table1[[#This Row],[Date]]))</f>
        <v>0</v>
      </c>
      <c r="K6721" s="19">
        <f>Table1[[#This Row],[Final Meter Reading (km) ]]-Table1[[#This Row],[Initial Meter Reading (km) ]]</f>
        <v>0</v>
      </c>
      <c r="M6721" s="174">
        <f>IF(ISBLANK(Table1[[#This Row],[Fuel Used (in liters)]]),,Table1[[#This Row],[Distance Travelled (km)]]/Table1[[#This Row],[Fuel Used (in liters)]])</f>
        <v>0</v>
      </c>
    </row>
    <row r="6722" spans="2:13">
      <c r="B6722">
        <f>IF(ISBLANK(Table1[[#This Row],[Date]]), ,MONTH(Table1[[#This Row],[Date]]))</f>
        <v>0</v>
      </c>
      <c r="K6722" s="19">
        <f>Table1[[#This Row],[Final Meter Reading (km) ]]-Table1[[#This Row],[Initial Meter Reading (km) ]]</f>
        <v>0</v>
      </c>
      <c r="M6722" s="174">
        <f>IF(ISBLANK(Table1[[#This Row],[Fuel Used (in liters)]]),,Table1[[#This Row],[Distance Travelled (km)]]/Table1[[#This Row],[Fuel Used (in liters)]])</f>
        <v>0</v>
      </c>
    </row>
    <row r="6723" spans="2:13">
      <c r="B6723">
        <f>IF(ISBLANK(Table1[[#This Row],[Date]]), ,MONTH(Table1[[#This Row],[Date]]))</f>
        <v>0</v>
      </c>
      <c r="K6723" s="19">
        <f>Table1[[#This Row],[Final Meter Reading (km) ]]-Table1[[#This Row],[Initial Meter Reading (km) ]]</f>
        <v>0</v>
      </c>
      <c r="M6723" s="174">
        <f>IF(ISBLANK(Table1[[#This Row],[Fuel Used (in liters)]]),,Table1[[#This Row],[Distance Travelled (km)]]/Table1[[#This Row],[Fuel Used (in liters)]])</f>
        <v>0</v>
      </c>
    </row>
    <row r="6724" spans="2:13">
      <c r="B6724">
        <f>IF(ISBLANK(Table1[[#This Row],[Date]]), ,MONTH(Table1[[#This Row],[Date]]))</f>
        <v>0</v>
      </c>
      <c r="K6724" s="19">
        <f>Table1[[#This Row],[Final Meter Reading (km) ]]-Table1[[#This Row],[Initial Meter Reading (km) ]]</f>
        <v>0</v>
      </c>
      <c r="M6724" s="174">
        <f>IF(ISBLANK(Table1[[#This Row],[Fuel Used (in liters)]]),,Table1[[#This Row],[Distance Travelled (km)]]/Table1[[#This Row],[Fuel Used (in liters)]])</f>
        <v>0</v>
      </c>
    </row>
    <row r="6725" spans="2:13">
      <c r="B6725">
        <f>IF(ISBLANK(Table1[[#This Row],[Date]]), ,MONTH(Table1[[#This Row],[Date]]))</f>
        <v>0</v>
      </c>
      <c r="K6725" s="19">
        <f>Table1[[#This Row],[Final Meter Reading (km) ]]-Table1[[#This Row],[Initial Meter Reading (km) ]]</f>
        <v>0</v>
      </c>
      <c r="M6725" s="174">
        <f>IF(ISBLANK(Table1[[#This Row],[Fuel Used (in liters)]]),,Table1[[#This Row],[Distance Travelled (km)]]/Table1[[#This Row],[Fuel Used (in liters)]])</f>
        <v>0</v>
      </c>
    </row>
    <row r="6726" spans="2:13">
      <c r="B6726">
        <f>IF(ISBLANK(Table1[[#This Row],[Date]]), ,MONTH(Table1[[#This Row],[Date]]))</f>
        <v>0</v>
      </c>
      <c r="K6726" s="19">
        <f>Table1[[#This Row],[Final Meter Reading (km) ]]-Table1[[#This Row],[Initial Meter Reading (km) ]]</f>
        <v>0</v>
      </c>
      <c r="M6726" s="174">
        <f>IF(ISBLANK(Table1[[#This Row],[Fuel Used (in liters)]]),,Table1[[#This Row],[Distance Travelled (km)]]/Table1[[#This Row],[Fuel Used (in liters)]])</f>
        <v>0</v>
      </c>
    </row>
    <row r="6727" spans="2:13">
      <c r="B6727">
        <f>IF(ISBLANK(Table1[[#This Row],[Date]]), ,MONTH(Table1[[#This Row],[Date]]))</f>
        <v>0</v>
      </c>
      <c r="K6727" s="19">
        <f>Table1[[#This Row],[Final Meter Reading (km) ]]-Table1[[#This Row],[Initial Meter Reading (km) ]]</f>
        <v>0</v>
      </c>
      <c r="M6727" s="174">
        <f>IF(ISBLANK(Table1[[#This Row],[Fuel Used (in liters)]]),,Table1[[#This Row],[Distance Travelled (km)]]/Table1[[#This Row],[Fuel Used (in liters)]])</f>
        <v>0</v>
      </c>
    </row>
    <row r="6728" spans="2:13">
      <c r="B6728">
        <f>IF(ISBLANK(Table1[[#This Row],[Date]]), ,MONTH(Table1[[#This Row],[Date]]))</f>
        <v>0</v>
      </c>
      <c r="K6728" s="19">
        <f>Table1[[#This Row],[Final Meter Reading (km) ]]-Table1[[#This Row],[Initial Meter Reading (km) ]]</f>
        <v>0</v>
      </c>
      <c r="M6728" s="174">
        <f>IF(ISBLANK(Table1[[#This Row],[Fuel Used (in liters)]]),,Table1[[#This Row],[Distance Travelled (km)]]/Table1[[#This Row],[Fuel Used (in liters)]])</f>
        <v>0</v>
      </c>
    </row>
    <row r="6729" spans="2:13">
      <c r="B6729">
        <f>IF(ISBLANK(Table1[[#This Row],[Date]]), ,MONTH(Table1[[#This Row],[Date]]))</f>
        <v>0</v>
      </c>
      <c r="K6729" s="19">
        <f>Table1[[#This Row],[Final Meter Reading (km) ]]-Table1[[#This Row],[Initial Meter Reading (km) ]]</f>
        <v>0</v>
      </c>
      <c r="M6729" s="174">
        <f>IF(ISBLANK(Table1[[#This Row],[Fuel Used (in liters)]]),,Table1[[#This Row],[Distance Travelled (km)]]/Table1[[#This Row],[Fuel Used (in liters)]])</f>
        <v>0</v>
      </c>
    </row>
    <row r="6730" spans="2:13">
      <c r="B6730">
        <f>IF(ISBLANK(Table1[[#This Row],[Date]]), ,MONTH(Table1[[#This Row],[Date]]))</f>
        <v>0</v>
      </c>
      <c r="K6730" s="19">
        <f>Table1[[#This Row],[Final Meter Reading (km) ]]-Table1[[#This Row],[Initial Meter Reading (km) ]]</f>
        <v>0</v>
      </c>
      <c r="M6730" s="174">
        <f>IF(ISBLANK(Table1[[#This Row],[Fuel Used (in liters)]]),,Table1[[#This Row],[Distance Travelled (km)]]/Table1[[#This Row],[Fuel Used (in liters)]])</f>
        <v>0</v>
      </c>
    </row>
    <row r="6731" spans="2:13">
      <c r="B6731">
        <f>IF(ISBLANK(Table1[[#This Row],[Date]]), ,MONTH(Table1[[#This Row],[Date]]))</f>
        <v>0</v>
      </c>
      <c r="K6731" s="19">
        <f>Table1[[#This Row],[Final Meter Reading (km) ]]-Table1[[#This Row],[Initial Meter Reading (km) ]]</f>
        <v>0</v>
      </c>
      <c r="M6731" s="174">
        <f>IF(ISBLANK(Table1[[#This Row],[Fuel Used (in liters)]]),,Table1[[#This Row],[Distance Travelled (km)]]/Table1[[#This Row],[Fuel Used (in liters)]])</f>
        <v>0</v>
      </c>
    </row>
    <row r="6732" spans="2:13">
      <c r="B6732">
        <f>IF(ISBLANK(Table1[[#This Row],[Date]]), ,MONTH(Table1[[#This Row],[Date]]))</f>
        <v>0</v>
      </c>
      <c r="K6732" s="19">
        <f>Table1[[#This Row],[Final Meter Reading (km) ]]-Table1[[#This Row],[Initial Meter Reading (km) ]]</f>
        <v>0</v>
      </c>
      <c r="M6732" s="174">
        <f>IF(ISBLANK(Table1[[#This Row],[Fuel Used (in liters)]]),,Table1[[#This Row],[Distance Travelled (km)]]/Table1[[#This Row],[Fuel Used (in liters)]])</f>
        <v>0</v>
      </c>
    </row>
    <row r="6733" spans="2:13">
      <c r="B6733">
        <f>IF(ISBLANK(Table1[[#This Row],[Date]]), ,MONTH(Table1[[#This Row],[Date]]))</f>
        <v>0</v>
      </c>
      <c r="K6733" s="19">
        <f>Table1[[#This Row],[Final Meter Reading (km) ]]-Table1[[#This Row],[Initial Meter Reading (km) ]]</f>
        <v>0</v>
      </c>
      <c r="M6733" s="174">
        <f>IF(ISBLANK(Table1[[#This Row],[Fuel Used (in liters)]]),,Table1[[#This Row],[Distance Travelled (km)]]/Table1[[#This Row],[Fuel Used (in liters)]])</f>
        <v>0</v>
      </c>
    </row>
    <row r="6734" spans="2:13">
      <c r="B6734">
        <f>IF(ISBLANK(Table1[[#This Row],[Date]]), ,MONTH(Table1[[#This Row],[Date]]))</f>
        <v>0</v>
      </c>
      <c r="K6734" s="19">
        <f>Table1[[#This Row],[Final Meter Reading (km) ]]-Table1[[#This Row],[Initial Meter Reading (km) ]]</f>
        <v>0</v>
      </c>
      <c r="M6734" s="174">
        <f>IF(ISBLANK(Table1[[#This Row],[Fuel Used (in liters)]]),,Table1[[#This Row],[Distance Travelled (km)]]/Table1[[#This Row],[Fuel Used (in liters)]])</f>
        <v>0</v>
      </c>
    </row>
    <row r="6735" spans="2:13">
      <c r="B6735">
        <f>IF(ISBLANK(Table1[[#This Row],[Date]]), ,MONTH(Table1[[#This Row],[Date]]))</f>
        <v>0</v>
      </c>
      <c r="K6735" s="19">
        <f>Table1[[#This Row],[Final Meter Reading (km) ]]-Table1[[#This Row],[Initial Meter Reading (km) ]]</f>
        <v>0</v>
      </c>
      <c r="M6735" s="174">
        <f>IF(ISBLANK(Table1[[#This Row],[Fuel Used (in liters)]]),,Table1[[#This Row],[Distance Travelled (km)]]/Table1[[#This Row],[Fuel Used (in liters)]])</f>
        <v>0</v>
      </c>
    </row>
    <row r="6736" spans="2:13">
      <c r="B6736">
        <f>IF(ISBLANK(Table1[[#This Row],[Date]]), ,MONTH(Table1[[#This Row],[Date]]))</f>
        <v>0</v>
      </c>
      <c r="K6736" s="19">
        <f>Table1[[#This Row],[Final Meter Reading (km) ]]-Table1[[#This Row],[Initial Meter Reading (km) ]]</f>
        <v>0</v>
      </c>
      <c r="M6736" s="174">
        <f>IF(ISBLANK(Table1[[#This Row],[Fuel Used (in liters)]]),,Table1[[#This Row],[Distance Travelled (km)]]/Table1[[#This Row],[Fuel Used (in liters)]])</f>
        <v>0</v>
      </c>
    </row>
    <row r="6737" spans="2:13">
      <c r="B6737">
        <f>IF(ISBLANK(Table1[[#This Row],[Date]]), ,MONTH(Table1[[#This Row],[Date]]))</f>
        <v>0</v>
      </c>
      <c r="K6737" s="19">
        <f>Table1[[#This Row],[Final Meter Reading (km) ]]-Table1[[#This Row],[Initial Meter Reading (km) ]]</f>
        <v>0</v>
      </c>
      <c r="M6737" s="174">
        <f>IF(ISBLANK(Table1[[#This Row],[Fuel Used (in liters)]]),,Table1[[#This Row],[Distance Travelled (km)]]/Table1[[#This Row],[Fuel Used (in liters)]])</f>
        <v>0</v>
      </c>
    </row>
    <row r="6738" spans="2:13">
      <c r="B6738">
        <f>IF(ISBLANK(Table1[[#This Row],[Date]]), ,MONTH(Table1[[#This Row],[Date]]))</f>
        <v>0</v>
      </c>
      <c r="K6738" s="19">
        <f>Table1[[#This Row],[Final Meter Reading (km) ]]-Table1[[#This Row],[Initial Meter Reading (km) ]]</f>
        <v>0</v>
      </c>
      <c r="M6738" s="174">
        <f>IF(ISBLANK(Table1[[#This Row],[Fuel Used (in liters)]]),,Table1[[#This Row],[Distance Travelled (km)]]/Table1[[#This Row],[Fuel Used (in liters)]])</f>
        <v>0</v>
      </c>
    </row>
    <row r="6739" spans="2:13">
      <c r="B6739">
        <f>IF(ISBLANK(Table1[[#This Row],[Date]]), ,MONTH(Table1[[#This Row],[Date]]))</f>
        <v>0</v>
      </c>
      <c r="K6739" s="19">
        <f>Table1[[#This Row],[Final Meter Reading (km) ]]-Table1[[#This Row],[Initial Meter Reading (km) ]]</f>
        <v>0</v>
      </c>
      <c r="M6739" s="174">
        <f>IF(ISBLANK(Table1[[#This Row],[Fuel Used (in liters)]]),,Table1[[#This Row],[Distance Travelled (km)]]/Table1[[#This Row],[Fuel Used (in liters)]])</f>
        <v>0</v>
      </c>
    </row>
    <row r="6740" spans="2:13">
      <c r="B6740">
        <f>IF(ISBLANK(Table1[[#This Row],[Date]]), ,MONTH(Table1[[#This Row],[Date]]))</f>
        <v>0</v>
      </c>
      <c r="K6740" s="19">
        <f>Table1[[#This Row],[Final Meter Reading (km) ]]-Table1[[#This Row],[Initial Meter Reading (km) ]]</f>
        <v>0</v>
      </c>
      <c r="M6740" s="174">
        <f>IF(ISBLANK(Table1[[#This Row],[Fuel Used (in liters)]]),,Table1[[#This Row],[Distance Travelled (km)]]/Table1[[#This Row],[Fuel Used (in liters)]])</f>
        <v>0</v>
      </c>
    </row>
    <row r="6741" spans="2:13">
      <c r="B6741">
        <f>IF(ISBLANK(Table1[[#This Row],[Date]]), ,MONTH(Table1[[#This Row],[Date]]))</f>
        <v>0</v>
      </c>
      <c r="K6741" s="19">
        <f>Table1[[#This Row],[Final Meter Reading (km) ]]-Table1[[#This Row],[Initial Meter Reading (km) ]]</f>
        <v>0</v>
      </c>
      <c r="M6741" s="174">
        <f>IF(ISBLANK(Table1[[#This Row],[Fuel Used (in liters)]]),,Table1[[#This Row],[Distance Travelled (km)]]/Table1[[#This Row],[Fuel Used (in liters)]])</f>
        <v>0</v>
      </c>
    </row>
    <row r="6742" spans="2:13">
      <c r="B6742">
        <f>IF(ISBLANK(Table1[[#This Row],[Date]]), ,MONTH(Table1[[#This Row],[Date]]))</f>
        <v>0</v>
      </c>
      <c r="K6742" s="19">
        <f>Table1[[#This Row],[Final Meter Reading (km) ]]-Table1[[#This Row],[Initial Meter Reading (km) ]]</f>
        <v>0</v>
      </c>
      <c r="M6742" s="174">
        <f>IF(ISBLANK(Table1[[#This Row],[Fuel Used (in liters)]]),,Table1[[#This Row],[Distance Travelled (km)]]/Table1[[#This Row],[Fuel Used (in liters)]])</f>
        <v>0</v>
      </c>
    </row>
    <row r="6743" spans="2:13">
      <c r="B6743">
        <f>IF(ISBLANK(Table1[[#This Row],[Date]]), ,MONTH(Table1[[#This Row],[Date]]))</f>
        <v>0</v>
      </c>
      <c r="K6743" s="19">
        <f>Table1[[#This Row],[Final Meter Reading (km) ]]-Table1[[#This Row],[Initial Meter Reading (km) ]]</f>
        <v>0</v>
      </c>
      <c r="M6743" s="174">
        <f>IF(ISBLANK(Table1[[#This Row],[Fuel Used (in liters)]]),,Table1[[#This Row],[Distance Travelled (km)]]/Table1[[#This Row],[Fuel Used (in liters)]])</f>
        <v>0</v>
      </c>
    </row>
    <row r="6744" spans="2:13">
      <c r="B6744">
        <f>IF(ISBLANK(Table1[[#This Row],[Date]]), ,MONTH(Table1[[#This Row],[Date]]))</f>
        <v>0</v>
      </c>
      <c r="K6744" s="19">
        <f>Table1[[#This Row],[Final Meter Reading (km) ]]-Table1[[#This Row],[Initial Meter Reading (km) ]]</f>
        <v>0</v>
      </c>
      <c r="M6744" s="174">
        <f>IF(ISBLANK(Table1[[#This Row],[Fuel Used (in liters)]]),,Table1[[#This Row],[Distance Travelled (km)]]/Table1[[#This Row],[Fuel Used (in liters)]])</f>
        <v>0</v>
      </c>
    </row>
    <row r="6745" spans="2:13">
      <c r="B6745">
        <f>IF(ISBLANK(Table1[[#This Row],[Date]]), ,MONTH(Table1[[#This Row],[Date]]))</f>
        <v>0</v>
      </c>
      <c r="K6745" s="19">
        <f>Table1[[#This Row],[Final Meter Reading (km) ]]-Table1[[#This Row],[Initial Meter Reading (km) ]]</f>
        <v>0</v>
      </c>
      <c r="M6745" s="174">
        <f>IF(ISBLANK(Table1[[#This Row],[Fuel Used (in liters)]]),,Table1[[#This Row],[Distance Travelled (km)]]/Table1[[#This Row],[Fuel Used (in liters)]])</f>
        <v>0</v>
      </c>
    </row>
    <row r="6746" spans="2:13">
      <c r="B6746">
        <f>IF(ISBLANK(Table1[[#This Row],[Date]]), ,MONTH(Table1[[#This Row],[Date]]))</f>
        <v>0</v>
      </c>
      <c r="K6746" s="19">
        <f>Table1[[#This Row],[Final Meter Reading (km) ]]-Table1[[#This Row],[Initial Meter Reading (km) ]]</f>
        <v>0</v>
      </c>
      <c r="M6746" s="174">
        <f>IF(ISBLANK(Table1[[#This Row],[Fuel Used (in liters)]]),,Table1[[#This Row],[Distance Travelled (km)]]/Table1[[#This Row],[Fuel Used (in liters)]])</f>
        <v>0</v>
      </c>
    </row>
    <row r="6747" spans="2:13">
      <c r="B6747">
        <f>IF(ISBLANK(Table1[[#This Row],[Date]]), ,MONTH(Table1[[#This Row],[Date]]))</f>
        <v>0</v>
      </c>
      <c r="K6747" s="19">
        <f>Table1[[#This Row],[Final Meter Reading (km) ]]-Table1[[#This Row],[Initial Meter Reading (km) ]]</f>
        <v>0</v>
      </c>
      <c r="M6747" s="174">
        <f>IF(ISBLANK(Table1[[#This Row],[Fuel Used (in liters)]]),,Table1[[#This Row],[Distance Travelled (km)]]/Table1[[#This Row],[Fuel Used (in liters)]])</f>
        <v>0</v>
      </c>
    </row>
    <row r="6748" spans="2:13">
      <c r="B6748">
        <f>IF(ISBLANK(Table1[[#This Row],[Date]]), ,MONTH(Table1[[#This Row],[Date]]))</f>
        <v>0</v>
      </c>
      <c r="K6748" s="19">
        <f>Table1[[#This Row],[Final Meter Reading (km) ]]-Table1[[#This Row],[Initial Meter Reading (km) ]]</f>
        <v>0</v>
      </c>
      <c r="M6748" s="174">
        <f>IF(ISBLANK(Table1[[#This Row],[Fuel Used (in liters)]]),,Table1[[#This Row],[Distance Travelled (km)]]/Table1[[#This Row],[Fuel Used (in liters)]])</f>
        <v>0</v>
      </c>
    </row>
    <row r="6749" spans="2:13">
      <c r="B6749">
        <f>IF(ISBLANK(Table1[[#This Row],[Date]]), ,MONTH(Table1[[#This Row],[Date]]))</f>
        <v>0</v>
      </c>
      <c r="K6749" s="19">
        <f>Table1[[#This Row],[Final Meter Reading (km) ]]-Table1[[#This Row],[Initial Meter Reading (km) ]]</f>
        <v>0</v>
      </c>
      <c r="M6749" s="174">
        <f>IF(ISBLANK(Table1[[#This Row],[Fuel Used (in liters)]]),,Table1[[#This Row],[Distance Travelled (km)]]/Table1[[#This Row],[Fuel Used (in liters)]])</f>
        <v>0</v>
      </c>
    </row>
    <row r="6750" spans="2:13">
      <c r="B6750">
        <f>IF(ISBLANK(Table1[[#This Row],[Date]]), ,MONTH(Table1[[#This Row],[Date]]))</f>
        <v>0</v>
      </c>
      <c r="K6750" s="19">
        <f>Table1[[#This Row],[Final Meter Reading (km) ]]-Table1[[#This Row],[Initial Meter Reading (km) ]]</f>
        <v>0</v>
      </c>
      <c r="M6750" s="174">
        <f>IF(ISBLANK(Table1[[#This Row],[Fuel Used (in liters)]]),,Table1[[#This Row],[Distance Travelled (km)]]/Table1[[#This Row],[Fuel Used (in liters)]])</f>
        <v>0</v>
      </c>
    </row>
    <row r="6751" spans="2:13">
      <c r="B6751">
        <f>IF(ISBLANK(Table1[[#This Row],[Date]]), ,MONTH(Table1[[#This Row],[Date]]))</f>
        <v>0</v>
      </c>
      <c r="K6751" s="19">
        <f>Table1[[#This Row],[Final Meter Reading (km) ]]-Table1[[#This Row],[Initial Meter Reading (km) ]]</f>
        <v>0</v>
      </c>
      <c r="M6751" s="174">
        <f>IF(ISBLANK(Table1[[#This Row],[Fuel Used (in liters)]]),,Table1[[#This Row],[Distance Travelled (km)]]/Table1[[#This Row],[Fuel Used (in liters)]])</f>
        <v>0</v>
      </c>
    </row>
    <row r="6752" spans="2:13">
      <c r="B6752">
        <f>IF(ISBLANK(Table1[[#This Row],[Date]]), ,MONTH(Table1[[#This Row],[Date]]))</f>
        <v>0</v>
      </c>
      <c r="K6752" s="19">
        <f>Table1[[#This Row],[Final Meter Reading (km) ]]-Table1[[#This Row],[Initial Meter Reading (km) ]]</f>
        <v>0</v>
      </c>
      <c r="M6752" s="174">
        <f>IF(ISBLANK(Table1[[#This Row],[Fuel Used (in liters)]]),,Table1[[#This Row],[Distance Travelled (km)]]/Table1[[#This Row],[Fuel Used (in liters)]])</f>
        <v>0</v>
      </c>
    </row>
    <row r="6753" spans="2:13">
      <c r="B6753">
        <f>IF(ISBLANK(Table1[[#This Row],[Date]]), ,MONTH(Table1[[#This Row],[Date]]))</f>
        <v>0</v>
      </c>
      <c r="K6753" s="19">
        <f>Table1[[#This Row],[Final Meter Reading (km) ]]-Table1[[#This Row],[Initial Meter Reading (km) ]]</f>
        <v>0</v>
      </c>
      <c r="M6753" s="174">
        <f>IF(ISBLANK(Table1[[#This Row],[Fuel Used (in liters)]]),,Table1[[#This Row],[Distance Travelled (km)]]/Table1[[#This Row],[Fuel Used (in liters)]])</f>
        <v>0</v>
      </c>
    </row>
    <row r="6754" spans="2:13">
      <c r="B6754">
        <f>IF(ISBLANK(Table1[[#This Row],[Date]]), ,MONTH(Table1[[#This Row],[Date]]))</f>
        <v>0</v>
      </c>
      <c r="K6754" s="19">
        <f>Table1[[#This Row],[Final Meter Reading (km) ]]-Table1[[#This Row],[Initial Meter Reading (km) ]]</f>
        <v>0</v>
      </c>
      <c r="M6754" s="174">
        <f>IF(ISBLANK(Table1[[#This Row],[Fuel Used (in liters)]]),,Table1[[#This Row],[Distance Travelled (km)]]/Table1[[#This Row],[Fuel Used (in liters)]])</f>
        <v>0</v>
      </c>
    </row>
    <row r="6755" spans="2:13">
      <c r="B6755">
        <f>IF(ISBLANK(Table1[[#This Row],[Date]]), ,MONTH(Table1[[#This Row],[Date]]))</f>
        <v>0</v>
      </c>
      <c r="K6755" s="19">
        <f>Table1[[#This Row],[Final Meter Reading (km) ]]-Table1[[#This Row],[Initial Meter Reading (km) ]]</f>
        <v>0</v>
      </c>
      <c r="M6755" s="174">
        <f>IF(ISBLANK(Table1[[#This Row],[Fuel Used (in liters)]]),,Table1[[#This Row],[Distance Travelled (km)]]/Table1[[#This Row],[Fuel Used (in liters)]])</f>
        <v>0</v>
      </c>
    </row>
    <row r="6756" spans="2:13">
      <c r="B6756">
        <f>IF(ISBLANK(Table1[[#This Row],[Date]]), ,MONTH(Table1[[#This Row],[Date]]))</f>
        <v>0</v>
      </c>
      <c r="K6756" s="19">
        <f>Table1[[#This Row],[Final Meter Reading (km) ]]-Table1[[#This Row],[Initial Meter Reading (km) ]]</f>
        <v>0</v>
      </c>
      <c r="M6756" s="174">
        <f>IF(ISBLANK(Table1[[#This Row],[Fuel Used (in liters)]]),,Table1[[#This Row],[Distance Travelled (km)]]/Table1[[#This Row],[Fuel Used (in liters)]])</f>
        <v>0</v>
      </c>
    </row>
    <row r="6757" spans="2:13">
      <c r="B6757">
        <f>IF(ISBLANK(Table1[[#This Row],[Date]]), ,MONTH(Table1[[#This Row],[Date]]))</f>
        <v>0</v>
      </c>
      <c r="K6757" s="19">
        <f>Table1[[#This Row],[Final Meter Reading (km) ]]-Table1[[#This Row],[Initial Meter Reading (km) ]]</f>
        <v>0</v>
      </c>
      <c r="M6757" s="174">
        <f>IF(ISBLANK(Table1[[#This Row],[Fuel Used (in liters)]]),,Table1[[#This Row],[Distance Travelled (km)]]/Table1[[#This Row],[Fuel Used (in liters)]])</f>
        <v>0</v>
      </c>
    </row>
    <row r="6758" spans="2:13">
      <c r="B6758">
        <f>IF(ISBLANK(Table1[[#This Row],[Date]]), ,MONTH(Table1[[#This Row],[Date]]))</f>
        <v>0</v>
      </c>
      <c r="K6758" s="19">
        <f>Table1[[#This Row],[Final Meter Reading (km) ]]-Table1[[#This Row],[Initial Meter Reading (km) ]]</f>
        <v>0</v>
      </c>
      <c r="M6758" s="174">
        <f>IF(ISBLANK(Table1[[#This Row],[Fuel Used (in liters)]]),,Table1[[#This Row],[Distance Travelled (km)]]/Table1[[#This Row],[Fuel Used (in liters)]])</f>
        <v>0</v>
      </c>
    </row>
    <row r="6759" spans="2:13">
      <c r="B6759">
        <f>IF(ISBLANK(Table1[[#This Row],[Date]]), ,MONTH(Table1[[#This Row],[Date]]))</f>
        <v>0</v>
      </c>
      <c r="K6759" s="19">
        <f>Table1[[#This Row],[Final Meter Reading (km) ]]-Table1[[#This Row],[Initial Meter Reading (km) ]]</f>
        <v>0</v>
      </c>
      <c r="M6759" s="174">
        <f>IF(ISBLANK(Table1[[#This Row],[Fuel Used (in liters)]]),,Table1[[#This Row],[Distance Travelled (km)]]/Table1[[#This Row],[Fuel Used (in liters)]])</f>
        <v>0</v>
      </c>
    </row>
    <row r="6760" spans="2:13">
      <c r="B6760">
        <f>IF(ISBLANK(Table1[[#This Row],[Date]]), ,MONTH(Table1[[#This Row],[Date]]))</f>
        <v>0</v>
      </c>
      <c r="K6760" s="19">
        <f>Table1[[#This Row],[Final Meter Reading (km) ]]-Table1[[#This Row],[Initial Meter Reading (km) ]]</f>
        <v>0</v>
      </c>
      <c r="M6760" s="174">
        <f>IF(ISBLANK(Table1[[#This Row],[Fuel Used (in liters)]]),,Table1[[#This Row],[Distance Travelled (km)]]/Table1[[#This Row],[Fuel Used (in liters)]])</f>
        <v>0</v>
      </c>
    </row>
    <row r="6761" spans="2:13">
      <c r="B6761">
        <f>IF(ISBLANK(Table1[[#This Row],[Date]]), ,MONTH(Table1[[#This Row],[Date]]))</f>
        <v>0</v>
      </c>
      <c r="K6761" s="19">
        <f>Table1[[#This Row],[Final Meter Reading (km) ]]-Table1[[#This Row],[Initial Meter Reading (km) ]]</f>
        <v>0</v>
      </c>
      <c r="M6761" s="174">
        <f>IF(ISBLANK(Table1[[#This Row],[Fuel Used (in liters)]]),,Table1[[#This Row],[Distance Travelled (km)]]/Table1[[#This Row],[Fuel Used (in liters)]])</f>
        <v>0</v>
      </c>
    </row>
    <row r="6762" spans="2:13">
      <c r="B6762">
        <f>IF(ISBLANK(Table1[[#This Row],[Date]]), ,MONTH(Table1[[#This Row],[Date]]))</f>
        <v>0</v>
      </c>
      <c r="K6762" s="19">
        <f>Table1[[#This Row],[Final Meter Reading (km) ]]-Table1[[#This Row],[Initial Meter Reading (km) ]]</f>
        <v>0</v>
      </c>
      <c r="M6762" s="174">
        <f>IF(ISBLANK(Table1[[#This Row],[Fuel Used (in liters)]]),,Table1[[#This Row],[Distance Travelled (km)]]/Table1[[#This Row],[Fuel Used (in liters)]])</f>
        <v>0</v>
      </c>
    </row>
    <row r="6763" spans="2:13">
      <c r="B6763">
        <f>IF(ISBLANK(Table1[[#This Row],[Date]]), ,MONTH(Table1[[#This Row],[Date]]))</f>
        <v>0</v>
      </c>
      <c r="K6763" s="19">
        <f>Table1[[#This Row],[Final Meter Reading (km) ]]-Table1[[#This Row],[Initial Meter Reading (km) ]]</f>
        <v>0</v>
      </c>
      <c r="M6763" s="174">
        <f>IF(ISBLANK(Table1[[#This Row],[Fuel Used (in liters)]]),,Table1[[#This Row],[Distance Travelled (km)]]/Table1[[#This Row],[Fuel Used (in liters)]])</f>
        <v>0</v>
      </c>
    </row>
    <row r="6764" spans="2:13">
      <c r="B6764">
        <f>IF(ISBLANK(Table1[[#This Row],[Date]]), ,MONTH(Table1[[#This Row],[Date]]))</f>
        <v>0</v>
      </c>
      <c r="K6764" s="19">
        <f>Table1[[#This Row],[Final Meter Reading (km) ]]-Table1[[#This Row],[Initial Meter Reading (km) ]]</f>
        <v>0</v>
      </c>
      <c r="M6764" s="174">
        <f>IF(ISBLANK(Table1[[#This Row],[Fuel Used (in liters)]]),,Table1[[#This Row],[Distance Travelled (km)]]/Table1[[#This Row],[Fuel Used (in liters)]])</f>
        <v>0</v>
      </c>
    </row>
    <row r="6765" spans="2:13">
      <c r="B6765">
        <f>IF(ISBLANK(Table1[[#This Row],[Date]]), ,MONTH(Table1[[#This Row],[Date]]))</f>
        <v>0</v>
      </c>
      <c r="K6765" s="19">
        <f>Table1[[#This Row],[Final Meter Reading (km) ]]-Table1[[#This Row],[Initial Meter Reading (km) ]]</f>
        <v>0</v>
      </c>
      <c r="M6765" s="174">
        <f>IF(ISBLANK(Table1[[#This Row],[Fuel Used (in liters)]]),,Table1[[#This Row],[Distance Travelled (km)]]/Table1[[#This Row],[Fuel Used (in liters)]])</f>
        <v>0</v>
      </c>
    </row>
    <row r="6766" spans="2:13">
      <c r="B6766">
        <f>IF(ISBLANK(Table1[[#This Row],[Date]]), ,MONTH(Table1[[#This Row],[Date]]))</f>
        <v>0</v>
      </c>
      <c r="K6766" s="19">
        <f>Table1[[#This Row],[Final Meter Reading (km) ]]-Table1[[#This Row],[Initial Meter Reading (km) ]]</f>
        <v>0</v>
      </c>
      <c r="M6766" s="174">
        <f>IF(ISBLANK(Table1[[#This Row],[Fuel Used (in liters)]]),,Table1[[#This Row],[Distance Travelled (km)]]/Table1[[#This Row],[Fuel Used (in liters)]])</f>
        <v>0</v>
      </c>
    </row>
    <row r="6767" spans="2:13">
      <c r="B6767">
        <f>IF(ISBLANK(Table1[[#This Row],[Date]]), ,MONTH(Table1[[#This Row],[Date]]))</f>
        <v>0</v>
      </c>
      <c r="K6767" s="19">
        <f>Table1[[#This Row],[Final Meter Reading (km) ]]-Table1[[#This Row],[Initial Meter Reading (km) ]]</f>
        <v>0</v>
      </c>
      <c r="M6767" s="174">
        <f>IF(ISBLANK(Table1[[#This Row],[Fuel Used (in liters)]]),,Table1[[#This Row],[Distance Travelled (km)]]/Table1[[#This Row],[Fuel Used (in liters)]])</f>
        <v>0</v>
      </c>
    </row>
    <row r="6768" spans="2:13">
      <c r="B6768">
        <f>IF(ISBLANK(Table1[[#This Row],[Date]]), ,MONTH(Table1[[#This Row],[Date]]))</f>
        <v>0</v>
      </c>
      <c r="K6768" s="19">
        <f>Table1[[#This Row],[Final Meter Reading (km) ]]-Table1[[#This Row],[Initial Meter Reading (km) ]]</f>
        <v>0</v>
      </c>
      <c r="M6768" s="174">
        <f>IF(ISBLANK(Table1[[#This Row],[Fuel Used (in liters)]]),,Table1[[#This Row],[Distance Travelled (km)]]/Table1[[#This Row],[Fuel Used (in liters)]])</f>
        <v>0</v>
      </c>
    </row>
    <row r="6769" spans="2:13">
      <c r="B6769">
        <f>IF(ISBLANK(Table1[[#This Row],[Date]]), ,MONTH(Table1[[#This Row],[Date]]))</f>
        <v>0</v>
      </c>
      <c r="K6769" s="19">
        <f>Table1[[#This Row],[Final Meter Reading (km) ]]-Table1[[#This Row],[Initial Meter Reading (km) ]]</f>
        <v>0</v>
      </c>
      <c r="M6769" s="174">
        <f>IF(ISBLANK(Table1[[#This Row],[Fuel Used (in liters)]]),,Table1[[#This Row],[Distance Travelled (km)]]/Table1[[#This Row],[Fuel Used (in liters)]])</f>
        <v>0</v>
      </c>
    </row>
    <row r="6770" spans="2:13">
      <c r="B6770">
        <f>IF(ISBLANK(Table1[[#This Row],[Date]]), ,MONTH(Table1[[#This Row],[Date]]))</f>
        <v>0</v>
      </c>
      <c r="K6770" s="19">
        <f>Table1[[#This Row],[Final Meter Reading (km) ]]-Table1[[#This Row],[Initial Meter Reading (km) ]]</f>
        <v>0</v>
      </c>
      <c r="M6770" s="174">
        <f>IF(ISBLANK(Table1[[#This Row],[Fuel Used (in liters)]]),,Table1[[#This Row],[Distance Travelled (km)]]/Table1[[#This Row],[Fuel Used (in liters)]])</f>
        <v>0</v>
      </c>
    </row>
    <row r="6771" spans="2:13">
      <c r="B6771">
        <f>IF(ISBLANK(Table1[[#This Row],[Date]]), ,MONTH(Table1[[#This Row],[Date]]))</f>
        <v>0</v>
      </c>
      <c r="K6771" s="19">
        <f>Table1[[#This Row],[Final Meter Reading (km) ]]-Table1[[#This Row],[Initial Meter Reading (km) ]]</f>
        <v>0</v>
      </c>
      <c r="M6771" s="174">
        <f>IF(ISBLANK(Table1[[#This Row],[Fuel Used (in liters)]]),,Table1[[#This Row],[Distance Travelled (km)]]/Table1[[#This Row],[Fuel Used (in liters)]])</f>
        <v>0</v>
      </c>
    </row>
    <row r="6772" spans="2:13">
      <c r="B6772">
        <f>IF(ISBLANK(Table1[[#This Row],[Date]]), ,MONTH(Table1[[#This Row],[Date]]))</f>
        <v>0</v>
      </c>
      <c r="K6772" s="19">
        <f>Table1[[#This Row],[Final Meter Reading (km) ]]-Table1[[#This Row],[Initial Meter Reading (km) ]]</f>
        <v>0</v>
      </c>
      <c r="M6772" s="174">
        <f>IF(ISBLANK(Table1[[#This Row],[Fuel Used (in liters)]]),,Table1[[#This Row],[Distance Travelled (km)]]/Table1[[#This Row],[Fuel Used (in liters)]])</f>
        <v>0</v>
      </c>
    </row>
    <row r="6773" spans="2:13">
      <c r="B6773">
        <f>IF(ISBLANK(Table1[[#This Row],[Date]]), ,MONTH(Table1[[#This Row],[Date]]))</f>
        <v>0</v>
      </c>
      <c r="K6773" s="19">
        <f>Table1[[#This Row],[Final Meter Reading (km) ]]-Table1[[#This Row],[Initial Meter Reading (km) ]]</f>
        <v>0</v>
      </c>
      <c r="M6773" s="174">
        <f>IF(ISBLANK(Table1[[#This Row],[Fuel Used (in liters)]]),,Table1[[#This Row],[Distance Travelled (km)]]/Table1[[#This Row],[Fuel Used (in liters)]])</f>
        <v>0</v>
      </c>
    </row>
    <row r="6774" spans="2:13">
      <c r="B6774">
        <f>IF(ISBLANK(Table1[[#This Row],[Date]]), ,MONTH(Table1[[#This Row],[Date]]))</f>
        <v>0</v>
      </c>
      <c r="K6774" s="19">
        <f>Table1[[#This Row],[Final Meter Reading (km) ]]-Table1[[#This Row],[Initial Meter Reading (km) ]]</f>
        <v>0</v>
      </c>
      <c r="M6774" s="174">
        <f>IF(ISBLANK(Table1[[#This Row],[Fuel Used (in liters)]]),,Table1[[#This Row],[Distance Travelled (km)]]/Table1[[#This Row],[Fuel Used (in liters)]])</f>
        <v>0</v>
      </c>
    </row>
    <row r="6775" spans="2:13">
      <c r="B6775">
        <f>IF(ISBLANK(Table1[[#This Row],[Date]]), ,MONTH(Table1[[#This Row],[Date]]))</f>
        <v>0</v>
      </c>
      <c r="K6775" s="19">
        <f>Table1[[#This Row],[Final Meter Reading (km) ]]-Table1[[#This Row],[Initial Meter Reading (km) ]]</f>
        <v>0</v>
      </c>
      <c r="M6775" s="174">
        <f>IF(ISBLANK(Table1[[#This Row],[Fuel Used (in liters)]]),,Table1[[#This Row],[Distance Travelled (km)]]/Table1[[#This Row],[Fuel Used (in liters)]])</f>
        <v>0</v>
      </c>
    </row>
    <row r="6776" spans="2:13">
      <c r="B6776">
        <f>IF(ISBLANK(Table1[[#This Row],[Date]]), ,MONTH(Table1[[#This Row],[Date]]))</f>
        <v>0</v>
      </c>
      <c r="K6776" s="19">
        <f>Table1[[#This Row],[Final Meter Reading (km) ]]-Table1[[#This Row],[Initial Meter Reading (km) ]]</f>
        <v>0</v>
      </c>
      <c r="M6776" s="174">
        <f>IF(ISBLANK(Table1[[#This Row],[Fuel Used (in liters)]]),,Table1[[#This Row],[Distance Travelled (km)]]/Table1[[#This Row],[Fuel Used (in liters)]])</f>
        <v>0</v>
      </c>
    </row>
    <row r="6777" spans="2:13">
      <c r="B6777">
        <f>IF(ISBLANK(Table1[[#This Row],[Date]]), ,MONTH(Table1[[#This Row],[Date]]))</f>
        <v>0</v>
      </c>
      <c r="K6777" s="19">
        <f>Table1[[#This Row],[Final Meter Reading (km) ]]-Table1[[#This Row],[Initial Meter Reading (km) ]]</f>
        <v>0</v>
      </c>
      <c r="M6777" s="174">
        <f>IF(ISBLANK(Table1[[#This Row],[Fuel Used (in liters)]]),,Table1[[#This Row],[Distance Travelled (km)]]/Table1[[#This Row],[Fuel Used (in liters)]])</f>
        <v>0</v>
      </c>
    </row>
    <row r="6778" spans="2:13">
      <c r="B6778">
        <f>IF(ISBLANK(Table1[[#This Row],[Date]]), ,MONTH(Table1[[#This Row],[Date]]))</f>
        <v>0</v>
      </c>
      <c r="K6778" s="19">
        <f>Table1[[#This Row],[Final Meter Reading (km) ]]-Table1[[#This Row],[Initial Meter Reading (km) ]]</f>
        <v>0</v>
      </c>
      <c r="M6778" s="174">
        <f>IF(ISBLANK(Table1[[#This Row],[Fuel Used (in liters)]]),,Table1[[#This Row],[Distance Travelled (km)]]/Table1[[#This Row],[Fuel Used (in liters)]])</f>
        <v>0</v>
      </c>
    </row>
    <row r="6779" spans="2:13">
      <c r="B6779">
        <f>IF(ISBLANK(Table1[[#This Row],[Date]]), ,MONTH(Table1[[#This Row],[Date]]))</f>
        <v>0</v>
      </c>
      <c r="K6779" s="19">
        <f>Table1[[#This Row],[Final Meter Reading (km) ]]-Table1[[#This Row],[Initial Meter Reading (km) ]]</f>
        <v>0</v>
      </c>
      <c r="M6779" s="174">
        <f>IF(ISBLANK(Table1[[#This Row],[Fuel Used (in liters)]]),,Table1[[#This Row],[Distance Travelled (km)]]/Table1[[#This Row],[Fuel Used (in liters)]])</f>
        <v>0</v>
      </c>
    </row>
    <row r="6780" spans="2:13">
      <c r="B6780">
        <f>IF(ISBLANK(Table1[[#This Row],[Date]]), ,MONTH(Table1[[#This Row],[Date]]))</f>
        <v>0</v>
      </c>
      <c r="K6780" s="19">
        <f>Table1[[#This Row],[Final Meter Reading (km) ]]-Table1[[#This Row],[Initial Meter Reading (km) ]]</f>
        <v>0</v>
      </c>
      <c r="M6780" s="174">
        <f>IF(ISBLANK(Table1[[#This Row],[Fuel Used (in liters)]]),,Table1[[#This Row],[Distance Travelled (km)]]/Table1[[#This Row],[Fuel Used (in liters)]])</f>
        <v>0</v>
      </c>
    </row>
    <row r="6781" spans="2:13">
      <c r="B6781">
        <f>IF(ISBLANK(Table1[[#This Row],[Date]]), ,MONTH(Table1[[#This Row],[Date]]))</f>
        <v>0</v>
      </c>
      <c r="K6781" s="19">
        <f>Table1[[#This Row],[Final Meter Reading (km) ]]-Table1[[#This Row],[Initial Meter Reading (km) ]]</f>
        <v>0</v>
      </c>
      <c r="M6781" s="174">
        <f>IF(ISBLANK(Table1[[#This Row],[Fuel Used (in liters)]]),,Table1[[#This Row],[Distance Travelled (km)]]/Table1[[#This Row],[Fuel Used (in liters)]])</f>
        <v>0</v>
      </c>
    </row>
    <row r="6782" spans="2:13">
      <c r="B6782">
        <f>IF(ISBLANK(Table1[[#This Row],[Date]]), ,MONTH(Table1[[#This Row],[Date]]))</f>
        <v>0</v>
      </c>
      <c r="K6782" s="19">
        <f>Table1[[#This Row],[Final Meter Reading (km) ]]-Table1[[#This Row],[Initial Meter Reading (km) ]]</f>
        <v>0</v>
      </c>
      <c r="M6782" s="174">
        <f>IF(ISBLANK(Table1[[#This Row],[Fuel Used (in liters)]]),,Table1[[#This Row],[Distance Travelled (km)]]/Table1[[#This Row],[Fuel Used (in liters)]])</f>
        <v>0</v>
      </c>
    </row>
    <row r="6783" spans="2:13">
      <c r="B6783">
        <f>IF(ISBLANK(Table1[[#This Row],[Date]]), ,MONTH(Table1[[#This Row],[Date]]))</f>
        <v>0</v>
      </c>
      <c r="K6783" s="19">
        <f>Table1[[#This Row],[Final Meter Reading (km) ]]-Table1[[#This Row],[Initial Meter Reading (km) ]]</f>
        <v>0</v>
      </c>
      <c r="M6783" s="174">
        <f>IF(ISBLANK(Table1[[#This Row],[Fuel Used (in liters)]]),,Table1[[#This Row],[Distance Travelled (km)]]/Table1[[#This Row],[Fuel Used (in liters)]])</f>
        <v>0</v>
      </c>
    </row>
    <row r="6784" spans="2:13">
      <c r="B6784">
        <f>IF(ISBLANK(Table1[[#This Row],[Date]]), ,MONTH(Table1[[#This Row],[Date]]))</f>
        <v>0</v>
      </c>
      <c r="K6784" s="19">
        <f>Table1[[#This Row],[Final Meter Reading (km) ]]-Table1[[#This Row],[Initial Meter Reading (km) ]]</f>
        <v>0</v>
      </c>
      <c r="M6784" s="174">
        <f>IF(ISBLANK(Table1[[#This Row],[Fuel Used (in liters)]]),,Table1[[#This Row],[Distance Travelled (km)]]/Table1[[#This Row],[Fuel Used (in liters)]])</f>
        <v>0</v>
      </c>
    </row>
    <row r="6785" spans="2:13">
      <c r="B6785">
        <f>IF(ISBLANK(Table1[[#This Row],[Date]]), ,MONTH(Table1[[#This Row],[Date]]))</f>
        <v>0</v>
      </c>
      <c r="K6785" s="19">
        <f>Table1[[#This Row],[Final Meter Reading (km) ]]-Table1[[#This Row],[Initial Meter Reading (km) ]]</f>
        <v>0</v>
      </c>
      <c r="M6785" s="174">
        <f>IF(ISBLANK(Table1[[#This Row],[Fuel Used (in liters)]]),,Table1[[#This Row],[Distance Travelled (km)]]/Table1[[#This Row],[Fuel Used (in liters)]])</f>
        <v>0</v>
      </c>
    </row>
    <row r="6786" spans="2:13">
      <c r="B6786">
        <f>IF(ISBLANK(Table1[[#This Row],[Date]]), ,MONTH(Table1[[#This Row],[Date]]))</f>
        <v>0</v>
      </c>
      <c r="K6786" s="19">
        <f>Table1[[#This Row],[Final Meter Reading (km) ]]-Table1[[#This Row],[Initial Meter Reading (km) ]]</f>
        <v>0</v>
      </c>
      <c r="M6786" s="174">
        <f>IF(ISBLANK(Table1[[#This Row],[Fuel Used (in liters)]]),,Table1[[#This Row],[Distance Travelled (km)]]/Table1[[#This Row],[Fuel Used (in liters)]])</f>
        <v>0</v>
      </c>
    </row>
    <row r="6787" spans="2:13">
      <c r="B6787">
        <f>IF(ISBLANK(Table1[[#This Row],[Date]]), ,MONTH(Table1[[#This Row],[Date]]))</f>
        <v>0</v>
      </c>
      <c r="K6787" s="19">
        <f>Table1[[#This Row],[Final Meter Reading (km) ]]-Table1[[#This Row],[Initial Meter Reading (km) ]]</f>
        <v>0</v>
      </c>
      <c r="M6787" s="174">
        <f>IF(ISBLANK(Table1[[#This Row],[Fuel Used (in liters)]]),,Table1[[#This Row],[Distance Travelled (km)]]/Table1[[#This Row],[Fuel Used (in liters)]])</f>
        <v>0</v>
      </c>
    </row>
    <row r="6788" spans="2:13">
      <c r="B6788">
        <f>IF(ISBLANK(Table1[[#This Row],[Date]]), ,MONTH(Table1[[#This Row],[Date]]))</f>
        <v>0</v>
      </c>
      <c r="K6788" s="19">
        <f>Table1[[#This Row],[Final Meter Reading (km) ]]-Table1[[#This Row],[Initial Meter Reading (km) ]]</f>
        <v>0</v>
      </c>
      <c r="M6788" s="174">
        <f>IF(ISBLANK(Table1[[#This Row],[Fuel Used (in liters)]]),,Table1[[#This Row],[Distance Travelled (km)]]/Table1[[#This Row],[Fuel Used (in liters)]])</f>
        <v>0</v>
      </c>
    </row>
    <row r="6789" spans="2:13">
      <c r="B6789">
        <f>IF(ISBLANK(Table1[[#This Row],[Date]]), ,MONTH(Table1[[#This Row],[Date]]))</f>
        <v>0</v>
      </c>
      <c r="K6789" s="19">
        <f>Table1[[#This Row],[Final Meter Reading (km) ]]-Table1[[#This Row],[Initial Meter Reading (km) ]]</f>
        <v>0</v>
      </c>
      <c r="M6789" s="174">
        <f>IF(ISBLANK(Table1[[#This Row],[Fuel Used (in liters)]]),,Table1[[#This Row],[Distance Travelled (km)]]/Table1[[#This Row],[Fuel Used (in liters)]])</f>
        <v>0</v>
      </c>
    </row>
    <row r="6790" spans="2:13">
      <c r="B6790">
        <f>IF(ISBLANK(Table1[[#This Row],[Date]]), ,MONTH(Table1[[#This Row],[Date]]))</f>
        <v>0</v>
      </c>
      <c r="K6790" s="19">
        <f>Table1[[#This Row],[Final Meter Reading (km) ]]-Table1[[#This Row],[Initial Meter Reading (km) ]]</f>
        <v>0</v>
      </c>
      <c r="M6790" s="174">
        <f>IF(ISBLANK(Table1[[#This Row],[Fuel Used (in liters)]]),,Table1[[#This Row],[Distance Travelled (km)]]/Table1[[#This Row],[Fuel Used (in liters)]])</f>
        <v>0</v>
      </c>
    </row>
    <row r="6791" spans="2:13">
      <c r="B6791">
        <f>IF(ISBLANK(Table1[[#This Row],[Date]]), ,MONTH(Table1[[#This Row],[Date]]))</f>
        <v>0</v>
      </c>
      <c r="K6791" s="19">
        <f>Table1[[#This Row],[Final Meter Reading (km) ]]-Table1[[#This Row],[Initial Meter Reading (km) ]]</f>
        <v>0</v>
      </c>
      <c r="M6791" s="174">
        <f>IF(ISBLANK(Table1[[#This Row],[Fuel Used (in liters)]]),,Table1[[#This Row],[Distance Travelled (km)]]/Table1[[#This Row],[Fuel Used (in liters)]])</f>
        <v>0</v>
      </c>
    </row>
    <row r="6792" spans="2:13">
      <c r="B6792">
        <f>IF(ISBLANK(Table1[[#This Row],[Date]]), ,MONTH(Table1[[#This Row],[Date]]))</f>
        <v>0</v>
      </c>
      <c r="K6792" s="19">
        <f>Table1[[#This Row],[Final Meter Reading (km) ]]-Table1[[#This Row],[Initial Meter Reading (km) ]]</f>
        <v>0</v>
      </c>
      <c r="M6792" s="174">
        <f>IF(ISBLANK(Table1[[#This Row],[Fuel Used (in liters)]]),,Table1[[#This Row],[Distance Travelled (km)]]/Table1[[#This Row],[Fuel Used (in liters)]])</f>
        <v>0</v>
      </c>
    </row>
    <row r="6793" spans="2:13">
      <c r="B6793">
        <f>IF(ISBLANK(Table1[[#This Row],[Date]]), ,MONTH(Table1[[#This Row],[Date]]))</f>
        <v>0</v>
      </c>
      <c r="K6793" s="19">
        <f>Table1[[#This Row],[Final Meter Reading (km) ]]-Table1[[#This Row],[Initial Meter Reading (km) ]]</f>
        <v>0</v>
      </c>
      <c r="M6793" s="174">
        <f>IF(ISBLANK(Table1[[#This Row],[Fuel Used (in liters)]]),,Table1[[#This Row],[Distance Travelled (km)]]/Table1[[#This Row],[Fuel Used (in liters)]])</f>
        <v>0</v>
      </c>
    </row>
    <row r="6794" spans="2:13">
      <c r="B6794">
        <f>IF(ISBLANK(Table1[[#This Row],[Date]]), ,MONTH(Table1[[#This Row],[Date]]))</f>
        <v>0</v>
      </c>
      <c r="K6794" s="19">
        <f>Table1[[#This Row],[Final Meter Reading (km) ]]-Table1[[#This Row],[Initial Meter Reading (km) ]]</f>
        <v>0</v>
      </c>
      <c r="M6794" s="174">
        <f>IF(ISBLANK(Table1[[#This Row],[Fuel Used (in liters)]]),,Table1[[#This Row],[Distance Travelled (km)]]/Table1[[#This Row],[Fuel Used (in liters)]])</f>
        <v>0</v>
      </c>
    </row>
    <row r="6795" spans="2:13">
      <c r="B6795">
        <f>IF(ISBLANK(Table1[[#This Row],[Date]]), ,MONTH(Table1[[#This Row],[Date]]))</f>
        <v>0</v>
      </c>
      <c r="K6795" s="19">
        <f>Table1[[#This Row],[Final Meter Reading (km) ]]-Table1[[#This Row],[Initial Meter Reading (km) ]]</f>
        <v>0</v>
      </c>
      <c r="M6795" s="174">
        <f>IF(ISBLANK(Table1[[#This Row],[Fuel Used (in liters)]]),,Table1[[#This Row],[Distance Travelled (km)]]/Table1[[#This Row],[Fuel Used (in liters)]])</f>
        <v>0</v>
      </c>
    </row>
    <row r="6796" spans="2:13">
      <c r="B6796">
        <f>IF(ISBLANK(Table1[[#This Row],[Date]]), ,MONTH(Table1[[#This Row],[Date]]))</f>
        <v>0</v>
      </c>
      <c r="K6796" s="19">
        <f>Table1[[#This Row],[Final Meter Reading (km) ]]-Table1[[#This Row],[Initial Meter Reading (km) ]]</f>
        <v>0</v>
      </c>
      <c r="M6796" s="174">
        <f>IF(ISBLANK(Table1[[#This Row],[Fuel Used (in liters)]]),,Table1[[#This Row],[Distance Travelled (km)]]/Table1[[#This Row],[Fuel Used (in liters)]])</f>
        <v>0</v>
      </c>
    </row>
    <row r="6797" spans="2:13">
      <c r="B6797">
        <f>IF(ISBLANK(Table1[[#This Row],[Date]]), ,MONTH(Table1[[#This Row],[Date]]))</f>
        <v>0</v>
      </c>
      <c r="K6797" s="19">
        <f>Table1[[#This Row],[Final Meter Reading (km) ]]-Table1[[#This Row],[Initial Meter Reading (km) ]]</f>
        <v>0</v>
      </c>
      <c r="M6797" s="174">
        <f>IF(ISBLANK(Table1[[#This Row],[Fuel Used (in liters)]]),,Table1[[#This Row],[Distance Travelled (km)]]/Table1[[#This Row],[Fuel Used (in liters)]])</f>
        <v>0</v>
      </c>
    </row>
    <row r="6798" spans="2:13">
      <c r="B6798">
        <f>IF(ISBLANK(Table1[[#This Row],[Date]]), ,MONTH(Table1[[#This Row],[Date]]))</f>
        <v>0</v>
      </c>
      <c r="K6798" s="19">
        <f>Table1[[#This Row],[Final Meter Reading (km) ]]-Table1[[#This Row],[Initial Meter Reading (km) ]]</f>
        <v>0</v>
      </c>
      <c r="M6798" s="174">
        <f>IF(ISBLANK(Table1[[#This Row],[Fuel Used (in liters)]]),,Table1[[#This Row],[Distance Travelled (km)]]/Table1[[#This Row],[Fuel Used (in liters)]])</f>
        <v>0</v>
      </c>
    </row>
    <row r="6799" spans="2:13">
      <c r="B6799">
        <f>IF(ISBLANK(Table1[[#This Row],[Date]]), ,MONTH(Table1[[#This Row],[Date]]))</f>
        <v>0</v>
      </c>
      <c r="K6799" s="19">
        <f>Table1[[#This Row],[Final Meter Reading (km) ]]-Table1[[#This Row],[Initial Meter Reading (km) ]]</f>
        <v>0</v>
      </c>
      <c r="M6799" s="174">
        <f>IF(ISBLANK(Table1[[#This Row],[Fuel Used (in liters)]]),,Table1[[#This Row],[Distance Travelled (km)]]/Table1[[#This Row],[Fuel Used (in liters)]])</f>
        <v>0</v>
      </c>
    </row>
    <row r="6800" spans="2:13">
      <c r="B6800">
        <f>IF(ISBLANK(Table1[[#This Row],[Date]]), ,MONTH(Table1[[#This Row],[Date]]))</f>
        <v>0</v>
      </c>
      <c r="K6800" s="19">
        <f>Table1[[#This Row],[Final Meter Reading (km) ]]-Table1[[#This Row],[Initial Meter Reading (km) ]]</f>
        <v>0</v>
      </c>
      <c r="M6800" s="174">
        <f>IF(ISBLANK(Table1[[#This Row],[Fuel Used (in liters)]]),,Table1[[#This Row],[Distance Travelled (km)]]/Table1[[#This Row],[Fuel Used (in liters)]])</f>
        <v>0</v>
      </c>
    </row>
    <row r="6801" spans="2:13">
      <c r="B6801">
        <f>IF(ISBLANK(Table1[[#This Row],[Date]]), ,MONTH(Table1[[#This Row],[Date]]))</f>
        <v>0</v>
      </c>
      <c r="K6801" s="19">
        <f>Table1[[#This Row],[Final Meter Reading (km) ]]-Table1[[#This Row],[Initial Meter Reading (km) ]]</f>
        <v>0</v>
      </c>
      <c r="M6801" s="174">
        <f>IF(ISBLANK(Table1[[#This Row],[Fuel Used (in liters)]]),,Table1[[#This Row],[Distance Travelled (km)]]/Table1[[#This Row],[Fuel Used (in liters)]])</f>
        <v>0</v>
      </c>
    </row>
    <row r="6802" spans="2:13">
      <c r="B6802">
        <f>IF(ISBLANK(Table1[[#This Row],[Date]]), ,MONTH(Table1[[#This Row],[Date]]))</f>
        <v>0</v>
      </c>
      <c r="K6802" s="19">
        <f>Table1[[#This Row],[Final Meter Reading (km) ]]-Table1[[#This Row],[Initial Meter Reading (km) ]]</f>
        <v>0</v>
      </c>
      <c r="M6802" s="174">
        <f>IF(ISBLANK(Table1[[#This Row],[Fuel Used (in liters)]]),,Table1[[#This Row],[Distance Travelled (km)]]/Table1[[#This Row],[Fuel Used (in liters)]])</f>
        <v>0</v>
      </c>
    </row>
    <row r="6803" spans="2:13">
      <c r="B6803">
        <f>IF(ISBLANK(Table1[[#This Row],[Date]]), ,MONTH(Table1[[#This Row],[Date]]))</f>
        <v>0</v>
      </c>
      <c r="K6803" s="19">
        <f>Table1[[#This Row],[Final Meter Reading (km) ]]-Table1[[#This Row],[Initial Meter Reading (km) ]]</f>
        <v>0</v>
      </c>
      <c r="M6803" s="174">
        <f>IF(ISBLANK(Table1[[#This Row],[Fuel Used (in liters)]]),,Table1[[#This Row],[Distance Travelled (km)]]/Table1[[#This Row],[Fuel Used (in liters)]])</f>
        <v>0</v>
      </c>
    </row>
    <row r="6804" spans="2:13">
      <c r="B6804">
        <f>IF(ISBLANK(Table1[[#This Row],[Date]]), ,MONTH(Table1[[#This Row],[Date]]))</f>
        <v>0</v>
      </c>
      <c r="K6804" s="19">
        <f>Table1[[#This Row],[Final Meter Reading (km) ]]-Table1[[#This Row],[Initial Meter Reading (km) ]]</f>
        <v>0</v>
      </c>
      <c r="M6804" s="174">
        <f>IF(ISBLANK(Table1[[#This Row],[Fuel Used (in liters)]]),,Table1[[#This Row],[Distance Travelled (km)]]/Table1[[#This Row],[Fuel Used (in liters)]])</f>
        <v>0</v>
      </c>
    </row>
    <row r="6805" spans="2:13">
      <c r="B6805">
        <f>IF(ISBLANK(Table1[[#This Row],[Date]]), ,MONTH(Table1[[#This Row],[Date]]))</f>
        <v>0</v>
      </c>
      <c r="K6805" s="19">
        <f>Table1[[#This Row],[Final Meter Reading (km) ]]-Table1[[#This Row],[Initial Meter Reading (km) ]]</f>
        <v>0</v>
      </c>
      <c r="M6805" s="174">
        <f>IF(ISBLANK(Table1[[#This Row],[Fuel Used (in liters)]]),,Table1[[#This Row],[Distance Travelled (km)]]/Table1[[#This Row],[Fuel Used (in liters)]])</f>
        <v>0</v>
      </c>
    </row>
    <row r="6806" spans="2:13">
      <c r="B6806">
        <f>IF(ISBLANK(Table1[[#This Row],[Date]]), ,MONTH(Table1[[#This Row],[Date]]))</f>
        <v>0</v>
      </c>
      <c r="K6806" s="19">
        <f>Table1[[#This Row],[Final Meter Reading (km) ]]-Table1[[#This Row],[Initial Meter Reading (km) ]]</f>
        <v>0</v>
      </c>
      <c r="M6806" s="174">
        <f>IF(ISBLANK(Table1[[#This Row],[Fuel Used (in liters)]]),,Table1[[#This Row],[Distance Travelled (km)]]/Table1[[#This Row],[Fuel Used (in liters)]])</f>
        <v>0</v>
      </c>
    </row>
    <row r="6807" spans="2:13">
      <c r="B6807">
        <f>IF(ISBLANK(Table1[[#This Row],[Date]]), ,MONTH(Table1[[#This Row],[Date]]))</f>
        <v>0</v>
      </c>
      <c r="K6807" s="19">
        <f>Table1[[#This Row],[Final Meter Reading (km) ]]-Table1[[#This Row],[Initial Meter Reading (km) ]]</f>
        <v>0</v>
      </c>
      <c r="M6807" s="174">
        <f>IF(ISBLANK(Table1[[#This Row],[Fuel Used (in liters)]]),,Table1[[#This Row],[Distance Travelled (km)]]/Table1[[#This Row],[Fuel Used (in liters)]])</f>
        <v>0</v>
      </c>
    </row>
    <row r="6808" spans="2:13">
      <c r="B6808">
        <f>IF(ISBLANK(Table1[[#This Row],[Date]]), ,MONTH(Table1[[#This Row],[Date]]))</f>
        <v>0</v>
      </c>
      <c r="K6808" s="19">
        <f>Table1[[#This Row],[Final Meter Reading (km) ]]-Table1[[#This Row],[Initial Meter Reading (km) ]]</f>
        <v>0</v>
      </c>
      <c r="M6808" s="174">
        <f>IF(ISBLANK(Table1[[#This Row],[Fuel Used (in liters)]]),,Table1[[#This Row],[Distance Travelled (km)]]/Table1[[#This Row],[Fuel Used (in liters)]])</f>
        <v>0</v>
      </c>
    </row>
    <row r="6809" spans="2:13">
      <c r="B6809">
        <f>IF(ISBLANK(Table1[[#This Row],[Date]]), ,MONTH(Table1[[#This Row],[Date]]))</f>
        <v>0</v>
      </c>
      <c r="K6809" s="19">
        <f>Table1[[#This Row],[Final Meter Reading (km) ]]-Table1[[#This Row],[Initial Meter Reading (km) ]]</f>
        <v>0</v>
      </c>
      <c r="M6809" s="174">
        <f>IF(ISBLANK(Table1[[#This Row],[Fuel Used (in liters)]]),,Table1[[#This Row],[Distance Travelled (km)]]/Table1[[#This Row],[Fuel Used (in liters)]])</f>
        <v>0</v>
      </c>
    </row>
    <row r="6810" spans="2:13">
      <c r="B6810">
        <f>IF(ISBLANK(Table1[[#This Row],[Date]]), ,MONTH(Table1[[#This Row],[Date]]))</f>
        <v>0</v>
      </c>
      <c r="K6810" s="19">
        <f>Table1[[#This Row],[Final Meter Reading (km) ]]-Table1[[#This Row],[Initial Meter Reading (km) ]]</f>
        <v>0</v>
      </c>
      <c r="M6810" s="174">
        <f>IF(ISBLANK(Table1[[#This Row],[Fuel Used (in liters)]]),,Table1[[#This Row],[Distance Travelled (km)]]/Table1[[#This Row],[Fuel Used (in liters)]])</f>
        <v>0</v>
      </c>
    </row>
    <row r="6811" spans="2:13">
      <c r="B6811">
        <f>IF(ISBLANK(Table1[[#This Row],[Date]]), ,MONTH(Table1[[#This Row],[Date]]))</f>
        <v>0</v>
      </c>
      <c r="K6811" s="19">
        <f>Table1[[#This Row],[Final Meter Reading (km) ]]-Table1[[#This Row],[Initial Meter Reading (km) ]]</f>
        <v>0</v>
      </c>
      <c r="M6811" s="174">
        <f>IF(ISBLANK(Table1[[#This Row],[Fuel Used (in liters)]]),,Table1[[#This Row],[Distance Travelled (km)]]/Table1[[#This Row],[Fuel Used (in liters)]])</f>
        <v>0</v>
      </c>
    </row>
    <row r="6812" spans="2:13">
      <c r="B6812">
        <f>IF(ISBLANK(Table1[[#This Row],[Date]]), ,MONTH(Table1[[#This Row],[Date]]))</f>
        <v>0</v>
      </c>
      <c r="K6812" s="19">
        <f>Table1[[#This Row],[Final Meter Reading (km) ]]-Table1[[#This Row],[Initial Meter Reading (km) ]]</f>
        <v>0</v>
      </c>
      <c r="M6812" s="174">
        <f>IF(ISBLANK(Table1[[#This Row],[Fuel Used (in liters)]]),,Table1[[#This Row],[Distance Travelled (km)]]/Table1[[#This Row],[Fuel Used (in liters)]])</f>
        <v>0</v>
      </c>
    </row>
    <row r="6813" spans="2:13">
      <c r="B6813">
        <f>IF(ISBLANK(Table1[[#This Row],[Date]]), ,MONTH(Table1[[#This Row],[Date]]))</f>
        <v>0</v>
      </c>
      <c r="K6813" s="19">
        <f>Table1[[#This Row],[Final Meter Reading (km) ]]-Table1[[#This Row],[Initial Meter Reading (km) ]]</f>
        <v>0</v>
      </c>
      <c r="M6813" s="174">
        <f>IF(ISBLANK(Table1[[#This Row],[Fuel Used (in liters)]]),,Table1[[#This Row],[Distance Travelled (km)]]/Table1[[#This Row],[Fuel Used (in liters)]])</f>
        <v>0</v>
      </c>
    </row>
    <row r="6814" spans="2:13">
      <c r="B6814">
        <f>IF(ISBLANK(Table1[[#This Row],[Date]]), ,MONTH(Table1[[#This Row],[Date]]))</f>
        <v>0</v>
      </c>
      <c r="K6814" s="19">
        <f>Table1[[#This Row],[Final Meter Reading (km) ]]-Table1[[#This Row],[Initial Meter Reading (km) ]]</f>
        <v>0</v>
      </c>
      <c r="M6814" s="174">
        <f>IF(ISBLANK(Table1[[#This Row],[Fuel Used (in liters)]]),,Table1[[#This Row],[Distance Travelled (km)]]/Table1[[#This Row],[Fuel Used (in liters)]])</f>
        <v>0</v>
      </c>
    </row>
    <row r="6815" spans="2:13">
      <c r="B6815">
        <f>IF(ISBLANK(Table1[[#This Row],[Date]]), ,MONTH(Table1[[#This Row],[Date]]))</f>
        <v>0</v>
      </c>
      <c r="K6815" s="19">
        <f>Table1[[#This Row],[Final Meter Reading (km) ]]-Table1[[#This Row],[Initial Meter Reading (km) ]]</f>
        <v>0</v>
      </c>
      <c r="M6815" s="174">
        <f>IF(ISBLANK(Table1[[#This Row],[Fuel Used (in liters)]]),,Table1[[#This Row],[Distance Travelled (km)]]/Table1[[#This Row],[Fuel Used (in liters)]])</f>
        <v>0</v>
      </c>
    </row>
    <row r="6816" spans="2:13">
      <c r="B6816">
        <f>IF(ISBLANK(Table1[[#This Row],[Date]]), ,MONTH(Table1[[#This Row],[Date]]))</f>
        <v>0</v>
      </c>
      <c r="K6816" s="19">
        <f>Table1[[#This Row],[Final Meter Reading (km) ]]-Table1[[#This Row],[Initial Meter Reading (km) ]]</f>
        <v>0</v>
      </c>
      <c r="M6816" s="174">
        <f>IF(ISBLANK(Table1[[#This Row],[Fuel Used (in liters)]]),,Table1[[#This Row],[Distance Travelled (km)]]/Table1[[#This Row],[Fuel Used (in liters)]])</f>
        <v>0</v>
      </c>
    </row>
    <row r="6817" spans="2:13">
      <c r="B6817">
        <f>IF(ISBLANK(Table1[[#This Row],[Date]]), ,MONTH(Table1[[#This Row],[Date]]))</f>
        <v>0</v>
      </c>
      <c r="K6817" s="19">
        <f>Table1[[#This Row],[Final Meter Reading (km) ]]-Table1[[#This Row],[Initial Meter Reading (km) ]]</f>
        <v>0</v>
      </c>
      <c r="M6817" s="174">
        <f>IF(ISBLANK(Table1[[#This Row],[Fuel Used (in liters)]]),,Table1[[#This Row],[Distance Travelled (km)]]/Table1[[#This Row],[Fuel Used (in liters)]])</f>
        <v>0</v>
      </c>
    </row>
    <row r="6818" spans="2:13">
      <c r="B6818">
        <f>IF(ISBLANK(Table1[[#This Row],[Date]]), ,MONTH(Table1[[#This Row],[Date]]))</f>
        <v>0</v>
      </c>
      <c r="K6818" s="19">
        <f>Table1[[#This Row],[Final Meter Reading (km) ]]-Table1[[#This Row],[Initial Meter Reading (km) ]]</f>
        <v>0</v>
      </c>
      <c r="M6818" s="174">
        <f>IF(ISBLANK(Table1[[#This Row],[Fuel Used (in liters)]]),,Table1[[#This Row],[Distance Travelled (km)]]/Table1[[#This Row],[Fuel Used (in liters)]])</f>
        <v>0</v>
      </c>
    </row>
    <row r="6819" spans="2:13">
      <c r="B6819">
        <f>IF(ISBLANK(Table1[[#This Row],[Date]]), ,MONTH(Table1[[#This Row],[Date]]))</f>
        <v>0</v>
      </c>
      <c r="K6819" s="19">
        <f>Table1[[#This Row],[Final Meter Reading (km) ]]-Table1[[#This Row],[Initial Meter Reading (km) ]]</f>
        <v>0</v>
      </c>
      <c r="M6819" s="174">
        <f>IF(ISBLANK(Table1[[#This Row],[Fuel Used (in liters)]]),,Table1[[#This Row],[Distance Travelled (km)]]/Table1[[#This Row],[Fuel Used (in liters)]])</f>
        <v>0</v>
      </c>
    </row>
    <row r="6820" spans="2:13">
      <c r="B6820">
        <f>IF(ISBLANK(Table1[[#This Row],[Date]]), ,MONTH(Table1[[#This Row],[Date]]))</f>
        <v>0</v>
      </c>
      <c r="K6820" s="19">
        <f>Table1[[#This Row],[Final Meter Reading (km) ]]-Table1[[#This Row],[Initial Meter Reading (km) ]]</f>
        <v>0</v>
      </c>
      <c r="M6820" s="174">
        <f>IF(ISBLANK(Table1[[#This Row],[Fuel Used (in liters)]]),,Table1[[#This Row],[Distance Travelled (km)]]/Table1[[#This Row],[Fuel Used (in liters)]])</f>
        <v>0</v>
      </c>
    </row>
    <row r="6821" spans="2:13">
      <c r="B6821">
        <f>IF(ISBLANK(Table1[[#This Row],[Date]]), ,MONTH(Table1[[#This Row],[Date]]))</f>
        <v>0</v>
      </c>
      <c r="K6821" s="19">
        <f>Table1[[#This Row],[Final Meter Reading (km) ]]-Table1[[#This Row],[Initial Meter Reading (km) ]]</f>
        <v>0</v>
      </c>
      <c r="M6821" s="174">
        <f>IF(ISBLANK(Table1[[#This Row],[Fuel Used (in liters)]]),,Table1[[#This Row],[Distance Travelled (km)]]/Table1[[#This Row],[Fuel Used (in liters)]])</f>
        <v>0</v>
      </c>
    </row>
    <row r="6822" spans="2:13">
      <c r="B6822">
        <f>IF(ISBLANK(Table1[[#This Row],[Date]]), ,MONTH(Table1[[#This Row],[Date]]))</f>
        <v>0</v>
      </c>
      <c r="K6822" s="19">
        <f>Table1[[#This Row],[Final Meter Reading (km) ]]-Table1[[#This Row],[Initial Meter Reading (km) ]]</f>
        <v>0</v>
      </c>
      <c r="M6822" s="174">
        <f>IF(ISBLANK(Table1[[#This Row],[Fuel Used (in liters)]]),,Table1[[#This Row],[Distance Travelled (km)]]/Table1[[#This Row],[Fuel Used (in liters)]])</f>
        <v>0</v>
      </c>
    </row>
    <row r="6823" spans="2:13">
      <c r="B6823">
        <f>IF(ISBLANK(Table1[[#This Row],[Date]]), ,MONTH(Table1[[#This Row],[Date]]))</f>
        <v>0</v>
      </c>
      <c r="K6823" s="19">
        <f>Table1[[#This Row],[Final Meter Reading (km) ]]-Table1[[#This Row],[Initial Meter Reading (km) ]]</f>
        <v>0</v>
      </c>
      <c r="M6823" s="174">
        <f>IF(ISBLANK(Table1[[#This Row],[Fuel Used (in liters)]]),,Table1[[#This Row],[Distance Travelled (km)]]/Table1[[#This Row],[Fuel Used (in liters)]])</f>
        <v>0</v>
      </c>
    </row>
    <row r="6824" spans="2:13">
      <c r="B6824">
        <f>IF(ISBLANK(Table1[[#This Row],[Date]]), ,MONTH(Table1[[#This Row],[Date]]))</f>
        <v>0</v>
      </c>
      <c r="K6824" s="19">
        <f>Table1[[#This Row],[Final Meter Reading (km) ]]-Table1[[#This Row],[Initial Meter Reading (km) ]]</f>
        <v>0</v>
      </c>
      <c r="M6824" s="174">
        <f>IF(ISBLANK(Table1[[#This Row],[Fuel Used (in liters)]]),,Table1[[#This Row],[Distance Travelled (km)]]/Table1[[#This Row],[Fuel Used (in liters)]])</f>
        <v>0</v>
      </c>
    </row>
    <row r="6825" spans="2:13">
      <c r="B6825">
        <f>IF(ISBLANK(Table1[[#This Row],[Date]]), ,MONTH(Table1[[#This Row],[Date]]))</f>
        <v>0</v>
      </c>
      <c r="K6825" s="19">
        <f>Table1[[#This Row],[Final Meter Reading (km) ]]-Table1[[#This Row],[Initial Meter Reading (km) ]]</f>
        <v>0</v>
      </c>
      <c r="M6825" s="174">
        <f>IF(ISBLANK(Table1[[#This Row],[Fuel Used (in liters)]]),,Table1[[#This Row],[Distance Travelled (km)]]/Table1[[#This Row],[Fuel Used (in liters)]])</f>
        <v>0</v>
      </c>
    </row>
    <row r="6826" spans="2:13">
      <c r="B6826">
        <f>IF(ISBLANK(Table1[[#This Row],[Date]]), ,MONTH(Table1[[#This Row],[Date]]))</f>
        <v>0</v>
      </c>
      <c r="K6826" s="19">
        <f>Table1[[#This Row],[Final Meter Reading (km) ]]-Table1[[#This Row],[Initial Meter Reading (km) ]]</f>
        <v>0</v>
      </c>
      <c r="M6826" s="174">
        <f>IF(ISBLANK(Table1[[#This Row],[Fuel Used (in liters)]]),,Table1[[#This Row],[Distance Travelled (km)]]/Table1[[#This Row],[Fuel Used (in liters)]])</f>
        <v>0</v>
      </c>
    </row>
    <row r="6827" spans="2:13">
      <c r="B6827">
        <f>IF(ISBLANK(Table1[[#This Row],[Date]]), ,MONTH(Table1[[#This Row],[Date]]))</f>
        <v>0</v>
      </c>
      <c r="K6827" s="19">
        <f>Table1[[#This Row],[Final Meter Reading (km) ]]-Table1[[#This Row],[Initial Meter Reading (km) ]]</f>
        <v>0</v>
      </c>
      <c r="M6827" s="174">
        <f>IF(ISBLANK(Table1[[#This Row],[Fuel Used (in liters)]]),,Table1[[#This Row],[Distance Travelled (km)]]/Table1[[#This Row],[Fuel Used (in liters)]])</f>
        <v>0</v>
      </c>
    </row>
    <row r="6828" spans="2:13">
      <c r="B6828">
        <f>IF(ISBLANK(Table1[[#This Row],[Date]]), ,MONTH(Table1[[#This Row],[Date]]))</f>
        <v>0</v>
      </c>
      <c r="K6828" s="19">
        <f>Table1[[#This Row],[Final Meter Reading (km) ]]-Table1[[#This Row],[Initial Meter Reading (km) ]]</f>
        <v>0</v>
      </c>
      <c r="M6828" s="174">
        <f>IF(ISBLANK(Table1[[#This Row],[Fuel Used (in liters)]]),,Table1[[#This Row],[Distance Travelled (km)]]/Table1[[#This Row],[Fuel Used (in liters)]])</f>
        <v>0</v>
      </c>
    </row>
    <row r="6829" spans="2:13">
      <c r="B6829">
        <f>IF(ISBLANK(Table1[[#This Row],[Date]]), ,MONTH(Table1[[#This Row],[Date]]))</f>
        <v>0</v>
      </c>
      <c r="K6829" s="19">
        <f>Table1[[#This Row],[Final Meter Reading (km) ]]-Table1[[#This Row],[Initial Meter Reading (km) ]]</f>
        <v>0</v>
      </c>
      <c r="M6829" s="174">
        <f>IF(ISBLANK(Table1[[#This Row],[Fuel Used (in liters)]]),,Table1[[#This Row],[Distance Travelled (km)]]/Table1[[#This Row],[Fuel Used (in liters)]])</f>
        <v>0</v>
      </c>
    </row>
    <row r="6830" spans="2:13">
      <c r="B6830">
        <f>IF(ISBLANK(Table1[[#This Row],[Date]]), ,MONTH(Table1[[#This Row],[Date]]))</f>
        <v>0</v>
      </c>
      <c r="K6830" s="19">
        <f>Table1[[#This Row],[Final Meter Reading (km) ]]-Table1[[#This Row],[Initial Meter Reading (km) ]]</f>
        <v>0</v>
      </c>
      <c r="M6830" s="174">
        <f>IF(ISBLANK(Table1[[#This Row],[Fuel Used (in liters)]]),,Table1[[#This Row],[Distance Travelled (km)]]/Table1[[#This Row],[Fuel Used (in liters)]])</f>
        <v>0</v>
      </c>
    </row>
    <row r="6831" spans="2:13">
      <c r="B6831">
        <f>IF(ISBLANK(Table1[[#This Row],[Date]]), ,MONTH(Table1[[#This Row],[Date]]))</f>
        <v>0</v>
      </c>
      <c r="K6831" s="19">
        <f>Table1[[#This Row],[Final Meter Reading (km) ]]-Table1[[#This Row],[Initial Meter Reading (km) ]]</f>
        <v>0</v>
      </c>
      <c r="M6831" s="174">
        <f>IF(ISBLANK(Table1[[#This Row],[Fuel Used (in liters)]]),,Table1[[#This Row],[Distance Travelled (km)]]/Table1[[#This Row],[Fuel Used (in liters)]])</f>
        <v>0</v>
      </c>
    </row>
    <row r="6832" spans="2:13">
      <c r="B6832">
        <f>IF(ISBLANK(Table1[[#This Row],[Date]]), ,MONTH(Table1[[#This Row],[Date]]))</f>
        <v>0</v>
      </c>
      <c r="K6832" s="19">
        <f>Table1[[#This Row],[Final Meter Reading (km) ]]-Table1[[#This Row],[Initial Meter Reading (km) ]]</f>
        <v>0</v>
      </c>
      <c r="M6832" s="174">
        <f>IF(ISBLANK(Table1[[#This Row],[Fuel Used (in liters)]]),,Table1[[#This Row],[Distance Travelled (km)]]/Table1[[#This Row],[Fuel Used (in liters)]])</f>
        <v>0</v>
      </c>
    </row>
    <row r="6833" spans="2:13">
      <c r="B6833">
        <f>IF(ISBLANK(Table1[[#This Row],[Date]]), ,MONTH(Table1[[#This Row],[Date]]))</f>
        <v>0</v>
      </c>
      <c r="K6833" s="19">
        <f>Table1[[#This Row],[Final Meter Reading (km) ]]-Table1[[#This Row],[Initial Meter Reading (km) ]]</f>
        <v>0</v>
      </c>
      <c r="M6833" s="174">
        <f>IF(ISBLANK(Table1[[#This Row],[Fuel Used (in liters)]]),,Table1[[#This Row],[Distance Travelled (km)]]/Table1[[#This Row],[Fuel Used (in liters)]])</f>
        <v>0</v>
      </c>
    </row>
    <row r="6834" spans="2:13">
      <c r="B6834">
        <f>IF(ISBLANK(Table1[[#This Row],[Date]]), ,MONTH(Table1[[#This Row],[Date]]))</f>
        <v>0</v>
      </c>
      <c r="K6834" s="19">
        <f>Table1[[#This Row],[Final Meter Reading (km) ]]-Table1[[#This Row],[Initial Meter Reading (km) ]]</f>
        <v>0</v>
      </c>
      <c r="M6834" s="174">
        <f>IF(ISBLANK(Table1[[#This Row],[Fuel Used (in liters)]]),,Table1[[#This Row],[Distance Travelled (km)]]/Table1[[#This Row],[Fuel Used (in liters)]])</f>
        <v>0</v>
      </c>
    </row>
    <row r="6835" spans="2:13">
      <c r="B6835">
        <f>IF(ISBLANK(Table1[[#This Row],[Date]]), ,MONTH(Table1[[#This Row],[Date]]))</f>
        <v>0</v>
      </c>
      <c r="K6835" s="19">
        <f>Table1[[#This Row],[Final Meter Reading (km) ]]-Table1[[#This Row],[Initial Meter Reading (km) ]]</f>
        <v>0</v>
      </c>
      <c r="M6835" s="174">
        <f>IF(ISBLANK(Table1[[#This Row],[Fuel Used (in liters)]]),,Table1[[#This Row],[Distance Travelled (km)]]/Table1[[#This Row],[Fuel Used (in liters)]])</f>
        <v>0</v>
      </c>
    </row>
    <row r="6836" spans="2:13">
      <c r="B6836">
        <f>IF(ISBLANK(Table1[[#This Row],[Date]]), ,MONTH(Table1[[#This Row],[Date]]))</f>
        <v>0</v>
      </c>
      <c r="K6836" s="19">
        <f>Table1[[#This Row],[Final Meter Reading (km) ]]-Table1[[#This Row],[Initial Meter Reading (km) ]]</f>
        <v>0</v>
      </c>
      <c r="M6836" s="174">
        <f>IF(ISBLANK(Table1[[#This Row],[Fuel Used (in liters)]]),,Table1[[#This Row],[Distance Travelled (km)]]/Table1[[#This Row],[Fuel Used (in liters)]])</f>
        <v>0</v>
      </c>
    </row>
    <row r="6837" spans="2:13">
      <c r="B6837">
        <f>IF(ISBLANK(Table1[[#This Row],[Date]]), ,MONTH(Table1[[#This Row],[Date]]))</f>
        <v>0</v>
      </c>
      <c r="K6837" s="19">
        <f>Table1[[#This Row],[Final Meter Reading (km) ]]-Table1[[#This Row],[Initial Meter Reading (km) ]]</f>
        <v>0</v>
      </c>
      <c r="M6837" s="174">
        <f>IF(ISBLANK(Table1[[#This Row],[Fuel Used (in liters)]]),,Table1[[#This Row],[Distance Travelled (km)]]/Table1[[#This Row],[Fuel Used (in liters)]])</f>
        <v>0</v>
      </c>
    </row>
    <row r="6838" spans="2:13">
      <c r="B6838">
        <f>IF(ISBLANK(Table1[[#This Row],[Date]]), ,MONTH(Table1[[#This Row],[Date]]))</f>
        <v>0</v>
      </c>
      <c r="K6838" s="19">
        <f>Table1[[#This Row],[Final Meter Reading (km) ]]-Table1[[#This Row],[Initial Meter Reading (km) ]]</f>
        <v>0</v>
      </c>
      <c r="M6838" s="174">
        <f>IF(ISBLANK(Table1[[#This Row],[Fuel Used (in liters)]]),,Table1[[#This Row],[Distance Travelled (km)]]/Table1[[#This Row],[Fuel Used (in liters)]])</f>
        <v>0</v>
      </c>
    </row>
    <row r="6839" spans="2:13">
      <c r="B6839">
        <f>IF(ISBLANK(Table1[[#This Row],[Date]]), ,MONTH(Table1[[#This Row],[Date]]))</f>
        <v>0</v>
      </c>
      <c r="K6839" s="19">
        <f>Table1[[#This Row],[Final Meter Reading (km) ]]-Table1[[#This Row],[Initial Meter Reading (km) ]]</f>
        <v>0</v>
      </c>
      <c r="M6839" s="174">
        <f>IF(ISBLANK(Table1[[#This Row],[Fuel Used (in liters)]]),,Table1[[#This Row],[Distance Travelled (km)]]/Table1[[#This Row],[Fuel Used (in liters)]])</f>
        <v>0</v>
      </c>
    </row>
    <row r="6840" spans="2:13">
      <c r="B6840">
        <f>IF(ISBLANK(Table1[[#This Row],[Date]]), ,MONTH(Table1[[#This Row],[Date]]))</f>
        <v>0</v>
      </c>
      <c r="K6840" s="19">
        <f>Table1[[#This Row],[Final Meter Reading (km) ]]-Table1[[#This Row],[Initial Meter Reading (km) ]]</f>
        <v>0</v>
      </c>
      <c r="M6840" s="174">
        <f>IF(ISBLANK(Table1[[#This Row],[Fuel Used (in liters)]]),,Table1[[#This Row],[Distance Travelled (km)]]/Table1[[#This Row],[Fuel Used (in liters)]])</f>
        <v>0</v>
      </c>
    </row>
    <row r="6841" spans="2:13">
      <c r="B6841">
        <f>IF(ISBLANK(Table1[[#This Row],[Date]]), ,MONTH(Table1[[#This Row],[Date]]))</f>
        <v>0</v>
      </c>
      <c r="K6841" s="19">
        <f>Table1[[#This Row],[Final Meter Reading (km) ]]-Table1[[#This Row],[Initial Meter Reading (km) ]]</f>
        <v>0</v>
      </c>
      <c r="M6841" s="174">
        <f>IF(ISBLANK(Table1[[#This Row],[Fuel Used (in liters)]]),,Table1[[#This Row],[Distance Travelled (km)]]/Table1[[#This Row],[Fuel Used (in liters)]])</f>
        <v>0</v>
      </c>
    </row>
    <row r="6842" spans="2:13">
      <c r="B6842">
        <f>IF(ISBLANK(Table1[[#This Row],[Date]]), ,MONTH(Table1[[#This Row],[Date]]))</f>
        <v>0</v>
      </c>
      <c r="K6842" s="19">
        <f>Table1[[#This Row],[Final Meter Reading (km) ]]-Table1[[#This Row],[Initial Meter Reading (km) ]]</f>
        <v>0</v>
      </c>
      <c r="M6842" s="174">
        <f>IF(ISBLANK(Table1[[#This Row],[Fuel Used (in liters)]]),,Table1[[#This Row],[Distance Travelled (km)]]/Table1[[#This Row],[Fuel Used (in liters)]])</f>
        <v>0</v>
      </c>
    </row>
    <row r="6843" spans="2:13">
      <c r="B6843">
        <f>IF(ISBLANK(Table1[[#This Row],[Date]]), ,MONTH(Table1[[#This Row],[Date]]))</f>
        <v>0</v>
      </c>
      <c r="K6843" s="19">
        <f>Table1[[#This Row],[Final Meter Reading (km) ]]-Table1[[#This Row],[Initial Meter Reading (km) ]]</f>
        <v>0</v>
      </c>
      <c r="M6843" s="174">
        <f>IF(ISBLANK(Table1[[#This Row],[Fuel Used (in liters)]]),,Table1[[#This Row],[Distance Travelled (km)]]/Table1[[#This Row],[Fuel Used (in liters)]])</f>
        <v>0</v>
      </c>
    </row>
    <row r="6844" spans="2:13">
      <c r="B6844">
        <f>IF(ISBLANK(Table1[[#This Row],[Date]]), ,MONTH(Table1[[#This Row],[Date]]))</f>
        <v>0</v>
      </c>
      <c r="K6844" s="19">
        <f>Table1[[#This Row],[Final Meter Reading (km) ]]-Table1[[#This Row],[Initial Meter Reading (km) ]]</f>
        <v>0</v>
      </c>
      <c r="M6844" s="174">
        <f>IF(ISBLANK(Table1[[#This Row],[Fuel Used (in liters)]]),,Table1[[#This Row],[Distance Travelled (km)]]/Table1[[#This Row],[Fuel Used (in liters)]])</f>
        <v>0</v>
      </c>
    </row>
    <row r="6845" spans="2:13">
      <c r="B6845">
        <f>IF(ISBLANK(Table1[[#This Row],[Date]]), ,MONTH(Table1[[#This Row],[Date]]))</f>
        <v>0</v>
      </c>
      <c r="K6845" s="19">
        <f>Table1[[#This Row],[Final Meter Reading (km) ]]-Table1[[#This Row],[Initial Meter Reading (km) ]]</f>
        <v>0</v>
      </c>
      <c r="M6845" s="174">
        <f>IF(ISBLANK(Table1[[#This Row],[Fuel Used (in liters)]]),,Table1[[#This Row],[Distance Travelled (km)]]/Table1[[#This Row],[Fuel Used (in liters)]])</f>
        <v>0</v>
      </c>
    </row>
    <row r="6846" spans="2:13">
      <c r="B6846">
        <f>IF(ISBLANK(Table1[[#This Row],[Date]]), ,MONTH(Table1[[#This Row],[Date]]))</f>
        <v>0</v>
      </c>
      <c r="K6846" s="19">
        <f>Table1[[#This Row],[Final Meter Reading (km) ]]-Table1[[#This Row],[Initial Meter Reading (km) ]]</f>
        <v>0</v>
      </c>
      <c r="M6846" s="174">
        <f>IF(ISBLANK(Table1[[#This Row],[Fuel Used (in liters)]]),,Table1[[#This Row],[Distance Travelled (km)]]/Table1[[#This Row],[Fuel Used (in liters)]])</f>
        <v>0</v>
      </c>
    </row>
    <row r="6847" spans="2:13">
      <c r="B6847">
        <f>IF(ISBLANK(Table1[[#This Row],[Date]]), ,MONTH(Table1[[#This Row],[Date]]))</f>
        <v>0</v>
      </c>
      <c r="K6847" s="19">
        <f>Table1[[#This Row],[Final Meter Reading (km) ]]-Table1[[#This Row],[Initial Meter Reading (km) ]]</f>
        <v>0</v>
      </c>
      <c r="M6847" s="174">
        <f>IF(ISBLANK(Table1[[#This Row],[Fuel Used (in liters)]]),,Table1[[#This Row],[Distance Travelled (km)]]/Table1[[#This Row],[Fuel Used (in liters)]])</f>
        <v>0</v>
      </c>
    </row>
    <row r="6848" spans="2:13">
      <c r="B6848">
        <f>IF(ISBLANK(Table1[[#This Row],[Date]]), ,MONTH(Table1[[#This Row],[Date]]))</f>
        <v>0</v>
      </c>
      <c r="K6848" s="19">
        <f>Table1[[#This Row],[Final Meter Reading (km) ]]-Table1[[#This Row],[Initial Meter Reading (km) ]]</f>
        <v>0</v>
      </c>
      <c r="M6848" s="174">
        <f>IF(ISBLANK(Table1[[#This Row],[Fuel Used (in liters)]]),,Table1[[#This Row],[Distance Travelled (km)]]/Table1[[#This Row],[Fuel Used (in liters)]])</f>
        <v>0</v>
      </c>
    </row>
    <row r="6849" spans="2:13">
      <c r="B6849">
        <f>IF(ISBLANK(Table1[[#This Row],[Date]]), ,MONTH(Table1[[#This Row],[Date]]))</f>
        <v>0</v>
      </c>
      <c r="K6849" s="19">
        <f>Table1[[#This Row],[Final Meter Reading (km) ]]-Table1[[#This Row],[Initial Meter Reading (km) ]]</f>
        <v>0</v>
      </c>
      <c r="M6849" s="174">
        <f>IF(ISBLANK(Table1[[#This Row],[Fuel Used (in liters)]]),,Table1[[#This Row],[Distance Travelled (km)]]/Table1[[#This Row],[Fuel Used (in liters)]])</f>
        <v>0</v>
      </c>
    </row>
    <row r="6850" spans="2:13">
      <c r="B6850">
        <f>IF(ISBLANK(Table1[[#This Row],[Date]]), ,MONTH(Table1[[#This Row],[Date]]))</f>
        <v>0</v>
      </c>
      <c r="K6850" s="19">
        <f>Table1[[#This Row],[Final Meter Reading (km) ]]-Table1[[#This Row],[Initial Meter Reading (km) ]]</f>
        <v>0</v>
      </c>
      <c r="M6850" s="174">
        <f>IF(ISBLANK(Table1[[#This Row],[Fuel Used (in liters)]]),,Table1[[#This Row],[Distance Travelled (km)]]/Table1[[#This Row],[Fuel Used (in liters)]])</f>
        <v>0</v>
      </c>
    </row>
    <row r="6851" spans="2:13">
      <c r="B6851">
        <f>IF(ISBLANK(Table1[[#This Row],[Date]]), ,MONTH(Table1[[#This Row],[Date]]))</f>
        <v>0</v>
      </c>
      <c r="K6851" s="19">
        <f>Table1[[#This Row],[Final Meter Reading (km) ]]-Table1[[#This Row],[Initial Meter Reading (km) ]]</f>
        <v>0</v>
      </c>
      <c r="M6851" s="174">
        <f>IF(ISBLANK(Table1[[#This Row],[Fuel Used (in liters)]]),,Table1[[#This Row],[Distance Travelled (km)]]/Table1[[#This Row],[Fuel Used (in liters)]])</f>
        <v>0</v>
      </c>
    </row>
    <row r="6852" spans="2:13">
      <c r="B6852">
        <f>IF(ISBLANK(Table1[[#This Row],[Date]]), ,MONTH(Table1[[#This Row],[Date]]))</f>
        <v>0</v>
      </c>
      <c r="K6852" s="19">
        <f>Table1[[#This Row],[Final Meter Reading (km) ]]-Table1[[#This Row],[Initial Meter Reading (km) ]]</f>
        <v>0</v>
      </c>
      <c r="M6852" s="174">
        <f>IF(ISBLANK(Table1[[#This Row],[Fuel Used (in liters)]]),,Table1[[#This Row],[Distance Travelled (km)]]/Table1[[#This Row],[Fuel Used (in liters)]])</f>
        <v>0</v>
      </c>
    </row>
    <row r="6853" spans="2:13">
      <c r="B6853">
        <f>IF(ISBLANK(Table1[[#This Row],[Date]]), ,MONTH(Table1[[#This Row],[Date]]))</f>
        <v>0</v>
      </c>
      <c r="K6853" s="19">
        <f>Table1[[#This Row],[Final Meter Reading (km) ]]-Table1[[#This Row],[Initial Meter Reading (km) ]]</f>
        <v>0</v>
      </c>
      <c r="M6853" s="174">
        <f>IF(ISBLANK(Table1[[#This Row],[Fuel Used (in liters)]]),,Table1[[#This Row],[Distance Travelled (km)]]/Table1[[#This Row],[Fuel Used (in liters)]])</f>
        <v>0</v>
      </c>
    </row>
    <row r="6854" spans="2:13">
      <c r="B6854">
        <f>IF(ISBLANK(Table1[[#This Row],[Date]]), ,MONTH(Table1[[#This Row],[Date]]))</f>
        <v>0</v>
      </c>
      <c r="K6854" s="19">
        <f>Table1[[#This Row],[Final Meter Reading (km) ]]-Table1[[#This Row],[Initial Meter Reading (km) ]]</f>
        <v>0</v>
      </c>
      <c r="M6854" s="174">
        <f>IF(ISBLANK(Table1[[#This Row],[Fuel Used (in liters)]]),,Table1[[#This Row],[Distance Travelled (km)]]/Table1[[#This Row],[Fuel Used (in liters)]])</f>
        <v>0</v>
      </c>
    </row>
    <row r="6855" spans="2:13">
      <c r="B6855">
        <f>IF(ISBLANK(Table1[[#This Row],[Date]]), ,MONTH(Table1[[#This Row],[Date]]))</f>
        <v>0</v>
      </c>
      <c r="K6855" s="19">
        <f>Table1[[#This Row],[Final Meter Reading (km) ]]-Table1[[#This Row],[Initial Meter Reading (km) ]]</f>
        <v>0</v>
      </c>
      <c r="M6855" s="174">
        <f>IF(ISBLANK(Table1[[#This Row],[Fuel Used (in liters)]]),,Table1[[#This Row],[Distance Travelled (km)]]/Table1[[#This Row],[Fuel Used (in liters)]])</f>
        <v>0</v>
      </c>
    </row>
    <row r="6856" spans="2:13">
      <c r="B6856">
        <f>IF(ISBLANK(Table1[[#This Row],[Date]]), ,MONTH(Table1[[#This Row],[Date]]))</f>
        <v>0</v>
      </c>
      <c r="K6856" s="19">
        <f>Table1[[#This Row],[Final Meter Reading (km) ]]-Table1[[#This Row],[Initial Meter Reading (km) ]]</f>
        <v>0</v>
      </c>
      <c r="M6856" s="174">
        <f>IF(ISBLANK(Table1[[#This Row],[Fuel Used (in liters)]]),,Table1[[#This Row],[Distance Travelled (km)]]/Table1[[#This Row],[Fuel Used (in liters)]])</f>
        <v>0</v>
      </c>
    </row>
    <row r="6857" spans="2:13">
      <c r="B6857">
        <f>IF(ISBLANK(Table1[[#This Row],[Date]]), ,MONTH(Table1[[#This Row],[Date]]))</f>
        <v>0</v>
      </c>
      <c r="K6857" s="19">
        <f>Table1[[#This Row],[Final Meter Reading (km) ]]-Table1[[#This Row],[Initial Meter Reading (km) ]]</f>
        <v>0</v>
      </c>
      <c r="M6857" s="174">
        <f>IF(ISBLANK(Table1[[#This Row],[Fuel Used (in liters)]]),,Table1[[#This Row],[Distance Travelled (km)]]/Table1[[#This Row],[Fuel Used (in liters)]])</f>
        <v>0</v>
      </c>
    </row>
    <row r="6858" spans="2:13">
      <c r="B6858">
        <f>IF(ISBLANK(Table1[[#This Row],[Date]]), ,MONTH(Table1[[#This Row],[Date]]))</f>
        <v>0</v>
      </c>
      <c r="K6858" s="19">
        <f>Table1[[#This Row],[Final Meter Reading (km) ]]-Table1[[#This Row],[Initial Meter Reading (km) ]]</f>
        <v>0</v>
      </c>
      <c r="M6858" s="174">
        <f>IF(ISBLANK(Table1[[#This Row],[Fuel Used (in liters)]]),,Table1[[#This Row],[Distance Travelled (km)]]/Table1[[#This Row],[Fuel Used (in liters)]])</f>
        <v>0</v>
      </c>
    </row>
    <row r="6859" spans="2:13">
      <c r="B6859">
        <f>IF(ISBLANK(Table1[[#This Row],[Date]]), ,MONTH(Table1[[#This Row],[Date]]))</f>
        <v>0</v>
      </c>
      <c r="K6859" s="19">
        <f>Table1[[#This Row],[Final Meter Reading (km) ]]-Table1[[#This Row],[Initial Meter Reading (km) ]]</f>
        <v>0</v>
      </c>
      <c r="M6859" s="174">
        <f>IF(ISBLANK(Table1[[#This Row],[Fuel Used (in liters)]]),,Table1[[#This Row],[Distance Travelled (km)]]/Table1[[#This Row],[Fuel Used (in liters)]])</f>
        <v>0</v>
      </c>
    </row>
    <row r="6860" spans="2:13">
      <c r="B6860">
        <f>IF(ISBLANK(Table1[[#This Row],[Date]]), ,MONTH(Table1[[#This Row],[Date]]))</f>
        <v>0</v>
      </c>
      <c r="K6860" s="19">
        <f>Table1[[#This Row],[Final Meter Reading (km) ]]-Table1[[#This Row],[Initial Meter Reading (km) ]]</f>
        <v>0</v>
      </c>
      <c r="M6860" s="174">
        <f>IF(ISBLANK(Table1[[#This Row],[Fuel Used (in liters)]]),,Table1[[#This Row],[Distance Travelled (km)]]/Table1[[#This Row],[Fuel Used (in liters)]])</f>
        <v>0</v>
      </c>
    </row>
    <row r="6861" spans="2:13">
      <c r="B6861">
        <f>IF(ISBLANK(Table1[[#This Row],[Date]]), ,MONTH(Table1[[#This Row],[Date]]))</f>
        <v>0</v>
      </c>
      <c r="K6861" s="19">
        <f>Table1[[#This Row],[Final Meter Reading (km) ]]-Table1[[#This Row],[Initial Meter Reading (km) ]]</f>
        <v>0</v>
      </c>
      <c r="M6861" s="174">
        <f>IF(ISBLANK(Table1[[#This Row],[Fuel Used (in liters)]]),,Table1[[#This Row],[Distance Travelled (km)]]/Table1[[#This Row],[Fuel Used (in liters)]])</f>
        <v>0</v>
      </c>
    </row>
    <row r="6862" spans="2:13">
      <c r="B6862">
        <f>IF(ISBLANK(Table1[[#This Row],[Date]]), ,MONTH(Table1[[#This Row],[Date]]))</f>
        <v>0</v>
      </c>
      <c r="K6862" s="19">
        <f>Table1[[#This Row],[Final Meter Reading (km) ]]-Table1[[#This Row],[Initial Meter Reading (km) ]]</f>
        <v>0</v>
      </c>
      <c r="M6862" s="174">
        <f>IF(ISBLANK(Table1[[#This Row],[Fuel Used (in liters)]]),,Table1[[#This Row],[Distance Travelled (km)]]/Table1[[#This Row],[Fuel Used (in liters)]])</f>
        <v>0</v>
      </c>
    </row>
    <row r="6863" spans="2:13">
      <c r="B6863">
        <f>IF(ISBLANK(Table1[[#This Row],[Date]]), ,MONTH(Table1[[#This Row],[Date]]))</f>
        <v>0</v>
      </c>
      <c r="K6863" s="19">
        <f>Table1[[#This Row],[Final Meter Reading (km) ]]-Table1[[#This Row],[Initial Meter Reading (km) ]]</f>
        <v>0</v>
      </c>
      <c r="M6863" s="174">
        <f>IF(ISBLANK(Table1[[#This Row],[Fuel Used (in liters)]]),,Table1[[#This Row],[Distance Travelled (km)]]/Table1[[#This Row],[Fuel Used (in liters)]])</f>
        <v>0</v>
      </c>
    </row>
    <row r="6864" spans="2:13">
      <c r="B6864">
        <f>IF(ISBLANK(Table1[[#This Row],[Date]]), ,MONTH(Table1[[#This Row],[Date]]))</f>
        <v>0</v>
      </c>
      <c r="K6864" s="19">
        <f>Table1[[#This Row],[Final Meter Reading (km) ]]-Table1[[#This Row],[Initial Meter Reading (km) ]]</f>
        <v>0</v>
      </c>
      <c r="M6864" s="174">
        <f>IF(ISBLANK(Table1[[#This Row],[Fuel Used (in liters)]]),,Table1[[#This Row],[Distance Travelled (km)]]/Table1[[#This Row],[Fuel Used (in liters)]])</f>
        <v>0</v>
      </c>
    </row>
    <row r="6865" spans="2:13">
      <c r="B6865">
        <f>IF(ISBLANK(Table1[[#This Row],[Date]]), ,MONTH(Table1[[#This Row],[Date]]))</f>
        <v>0</v>
      </c>
      <c r="K6865" s="19">
        <f>Table1[[#This Row],[Final Meter Reading (km) ]]-Table1[[#This Row],[Initial Meter Reading (km) ]]</f>
        <v>0</v>
      </c>
      <c r="M6865" s="174">
        <f>IF(ISBLANK(Table1[[#This Row],[Fuel Used (in liters)]]),,Table1[[#This Row],[Distance Travelled (km)]]/Table1[[#This Row],[Fuel Used (in liters)]])</f>
        <v>0</v>
      </c>
    </row>
    <row r="6866" spans="2:13">
      <c r="B6866">
        <f>IF(ISBLANK(Table1[[#This Row],[Date]]), ,MONTH(Table1[[#This Row],[Date]]))</f>
        <v>0</v>
      </c>
      <c r="K6866" s="19">
        <f>Table1[[#This Row],[Final Meter Reading (km) ]]-Table1[[#This Row],[Initial Meter Reading (km) ]]</f>
        <v>0</v>
      </c>
      <c r="M6866" s="174">
        <f>IF(ISBLANK(Table1[[#This Row],[Fuel Used (in liters)]]),,Table1[[#This Row],[Distance Travelled (km)]]/Table1[[#This Row],[Fuel Used (in liters)]])</f>
        <v>0</v>
      </c>
    </row>
    <row r="6867" spans="2:13">
      <c r="B6867">
        <f>IF(ISBLANK(Table1[[#This Row],[Date]]), ,MONTH(Table1[[#This Row],[Date]]))</f>
        <v>0</v>
      </c>
      <c r="K6867" s="19">
        <f>Table1[[#This Row],[Final Meter Reading (km) ]]-Table1[[#This Row],[Initial Meter Reading (km) ]]</f>
        <v>0</v>
      </c>
      <c r="M6867" s="174">
        <f>IF(ISBLANK(Table1[[#This Row],[Fuel Used (in liters)]]),,Table1[[#This Row],[Distance Travelled (km)]]/Table1[[#This Row],[Fuel Used (in liters)]])</f>
        <v>0</v>
      </c>
    </row>
    <row r="6868" spans="2:13">
      <c r="B6868">
        <f>IF(ISBLANK(Table1[[#This Row],[Date]]), ,MONTH(Table1[[#This Row],[Date]]))</f>
        <v>0</v>
      </c>
      <c r="K6868" s="19">
        <f>Table1[[#This Row],[Final Meter Reading (km) ]]-Table1[[#This Row],[Initial Meter Reading (km) ]]</f>
        <v>0</v>
      </c>
      <c r="M6868" s="174">
        <f>IF(ISBLANK(Table1[[#This Row],[Fuel Used (in liters)]]),,Table1[[#This Row],[Distance Travelled (km)]]/Table1[[#This Row],[Fuel Used (in liters)]])</f>
        <v>0</v>
      </c>
    </row>
    <row r="6869" spans="2:13">
      <c r="B6869">
        <f>IF(ISBLANK(Table1[[#This Row],[Date]]), ,MONTH(Table1[[#This Row],[Date]]))</f>
        <v>0</v>
      </c>
      <c r="K6869" s="19">
        <f>Table1[[#This Row],[Final Meter Reading (km) ]]-Table1[[#This Row],[Initial Meter Reading (km) ]]</f>
        <v>0</v>
      </c>
      <c r="M6869" s="174">
        <f>IF(ISBLANK(Table1[[#This Row],[Fuel Used (in liters)]]),,Table1[[#This Row],[Distance Travelled (km)]]/Table1[[#This Row],[Fuel Used (in liters)]])</f>
        <v>0</v>
      </c>
    </row>
    <row r="6870" spans="2:13">
      <c r="B6870">
        <f>IF(ISBLANK(Table1[[#This Row],[Date]]), ,MONTH(Table1[[#This Row],[Date]]))</f>
        <v>0</v>
      </c>
      <c r="K6870" s="19">
        <f>Table1[[#This Row],[Final Meter Reading (km) ]]-Table1[[#This Row],[Initial Meter Reading (km) ]]</f>
        <v>0</v>
      </c>
      <c r="M6870" s="174">
        <f>IF(ISBLANK(Table1[[#This Row],[Fuel Used (in liters)]]),,Table1[[#This Row],[Distance Travelled (km)]]/Table1[[#This Row],[Fuel Used (in liters)]])</f>
        <v>0</v>
      </c>
    </row>
    <row r="6871" spans="2:13">
      <c r="B6871">
        <f>IF(ISBLANK(Table1[[#This Row],[Date]]), ,MONTH(Table1[[#This Row],[Date]]))</f>
        <v>0</v>
      </c>
      <c r="K6871" s="19">
        <f>Table1[[#This Row],[Final Meter Reading (km) ]]-Table1[[#This Row],[Initial Meter Reading (km) ]]</f>
        <v>0</v>
      </c>
      <c r="M6871" s="174">
        <f>IF(ISBLANK(Table1[[#This Row],[Fuel Used (in liters)]]),,Table1[[#This Row],[Distance Travelled (km)]]/Table1[[#This Row],[Fuel Used (in liters)]])</f>
        <v>0</v>
      </c>
    </row>
    <row r="6872" spans="2:13">
      <c r="B6872">
        <f>IF(ISBLANK(Table1[[#This Row],[Date]]), ,MONTH(Table1[[#This Row],[Date]]))</f>
        <v>0</v>
      </c>
      <c r="K6872" s="19">
        <f>Table1[[#This Row],[Final Meter Reading (km) ]]-Table1[[#This Row],[Initial Meter Reading (km) ]]</f>
        <v>0</v>
      </c>
      <c r="M6872" s="174">
        <f>IF(ISBLANK(Table1[[#This Row],[Fuel Used (in liters)]]),,Table1[[#This Row],[Distance Travelled (km)]]/Table1[[#This Row],[Fuel Used (in liters)]])</f>
        <v>0</v>
      </c>
    </row>
    <row r="6873" spans="2:13">
      <c r="B6873">
        <f>IF(ISBLANK(Table1[[#This Row],[Date]]), ,MONTH(Table1[[#This Row],[Date]]))</f>
        <v>0</v>
      </c>
      <c r="K6873" s="19">
        <f>Table1[[#This Row],[Final Meter Reading (km) ]]-Table1[[#This Row],[Initial Meter Reading (km) ]]</f>
        <v>0</v>
      </c>
      <c r="M6873" s="174">
        <f>IF(ISBLANK(Table1[[#This Row],[Fuel Used (in liters)]]),,Table1[[#This Row],[Distance Travelled (km)]]/Table1[[#This Row],[Fuel Used (in liters)]])</f>
        <v>0</v>
      </c>
    </row>
    <row r="6874" spans="2:13">
      <c r="B6874">
        <f>IF(ISBLANK(Table1[[#This Row],[Date]]), ,MONTH(Table1[[#This Row],[Date]]))</f>
        <v>0</v>
      </c>
      <c r="K6874" s="19">
        <f>Table1[[#This Row],[Final Meter Reading (km) ]]-Table1[[#This Row],[Initial Meter Reading (km) ]]</f>
        <v>0</v>
      </c>
      <c r="M6874" s="174">
        <f>IF(ISBLANK(Table1[[#This Row],[Fuel Used (in liters)]]),,Table1[[#This Row],[Distance Travelled (km)]]/Table1[[#This Row],[Fuel Used (in liters)]])</f>
        <v>0</v>
      </c>
    </row>
    <row r="6875" spans="2:13">
      <c r="B6875">
        <f>IF(ISBLANK(Table1[[#This Row],[Date]]), ,MONTH(Table1[[#This Row],[Date]]))</f>
        <v>0</v>
      </c>
      <c r="K6875" s="19">
        <f>Table1[[#This Row],[Final Meter Reading (km) ]]-Table1[[#This Row],[Initial Meter Reading (km) ]]</f>
        <v>0</v>
      </c>
      <c r="M6875" s="174">
        <f>IF(ISBLANK(Table1[[#This Row],[Fuel Used (in liters)]]),,Table1[[#This Row],[Distance Travelled (km)]]/Table1[[#This Row],[Fuel Used (in liters)]])</f>
        <v>0</v>
      </c>
    </row>
    <row r="6876" spans="2:13">
      <c r="B6876">
        <f>IF(ISBLANK(Table1[[#This Row],[Date]]), ,MONTH(Table1[[#This Row],[Date]]))</f>
        <v>0</v>
      </c>
      <c r="K6876" s="19">
        <f>Table1[[#This Row],[Final Meter Reading (km) ]]-Table1[[#This Row],[Initial Meter Reading (km) ]]</f>
        <v>0</v>
      </c>
      <c r="M6876" s="174">
        <f>IF(ISBLANK(Table1[[#This Row],[Fuel Used (in liters)]]),,Table1[[#This Row],[Distance Travelled (km)]]/Table1[[#This Row],[Fuel Used (in liters)]])</f>
        <v>0</v>
      </c>
    </row>
    <row r="6877" spans="2:13">
      <c r="B6877">
        <f>IF(ISBLANK(Table1[[#This Row],[Date]]), ,MONTH(Table1[[#This Row],[Date]]))</f>
        <v>0</v>
      </c>
      <c r="K6877" s="19">
        <f>Table1[[#This Row],[Final Meter Reading (km) ]]-Table1[[#This Row],[Initial Meter Reading (km) ]]</f>
        <v>0</v>
      </c>
      <c r="M6877" s="174">
        <f>IF(ISBLANK(Table1[[#This Row],[Fuel Used (in liters)]]),,Table1[[#This Row],[Distance Travelled (km)]]/Table1[[#This Row],[Fuel Used (in liters)]])</f>
        <v>0</v>
      </c>
    </row>
    <row r="6878" spans="2:13">
      <c r="B6878">
        <f>IF(ISBLANK(Table1[[#This Row],[Date]]), ,MONTH(Table1[[#This Row],[Date]]))</f>
        <v>0</v>
      </c>
      <c r="K6878" s="19">
        <f>Table1[[#This Row],[Final Meter Reading (km) ]]-Table1[[#This Row],[Initial Meter Reading (km) ]]</f>
        <v>0</v>
      </c>
      <c r="M6878" s="174">
        <f>IF(ISBLANK(Table1[[#This Row],[Fuel Used (in liters)]]),,Table1[[#This Row],[Distance Travelled (km)]]/Table1[[#This Row],[Fuel Used (in liters)]])</f>
        <v>0</v>
      </c>
    </row>
    <row r="6879" spans="2:13">
      <c r="B6879">
        <f>IF(ISBLANK(Table1[[#This Row],[Date]]), ,MONTH(Table1[[#This Row],[Date]]))</f>
        <v>0</v>
      </c>
      <c r="K6879" s="19">
        <f>Table1[[#This Row],[Final Meter Reading (km) ]]-Table1[[#This Row],[Initial Meter Reading (km) ]]</f>
        <v>0</v>
      </c>
      <c r="M6879" s="174">
        <f>IF(ISBLANK(Table1[[#This Row],[Fuel Used (in liters)]]),,Table1[[#This Row],[Distance Travelled (km)]]/Table1[[#This Row],[Fuel Used (in liters)]])</f>
        <v>0</v>
      </c>
    </row>
    <row r="6880" spans="2:13">
      <c r="B6880">
        <f>IF(ISBLANK(Table1[[#This Row],[Date]]), ,MONTH(Table1[[#This Row],[Date]]))</f>
        <v>0</v>
      </c>
      <c r="K6880" s="19">
        <f>Table1[[#This Row],[Final Meter Reading (km) ]]-Table1[[#This Row],[Initial Meter Reading (km) ]]</f>
        <v>0</v>
      </c>
      <c r="M6880" s="174">
        <f>IF(ISBLANK(Table1[[#This Row],[Fuel Used (in liters)]]),,Table1[[#This Row],[Distance Travelled (km)]]/Table1[[#This Row],[Fuel Used (in liters)]])</f>
        <v>0</v>
      </c>
    </row>
    <row r="6881" spans="2:13">
      <c r="B6881">
        <f>IF(ISBLANK(Table1[[#This Row],[Date]]), ,MONTH(Table1[[#This Row],[Date]]))</f>
        <v>0</v>
      </c>
      <c r="K6881" s="19">
        <f>Table1[[#This Row],[Final Meter Reading (km) ]]-Table1[[#This Row],[Initial Meter Reading (km) ]]</f>
        <v>0</v>
      </c>
      <c r="M6881" s="174">
        <f>IF(ISBLANK(Table1[[#This Row],[Fuel Used (in liters)]]),,Table1[[#This Row],[Distance Travelled (km)]]/Table1[[#This Row],[Fuel Used (in liters)]])</f>
        <v>0</v>
      </c>
    </row>
    <row r="6882" spans="2:13">
      <c r="B6882">
        <f>IF(ISBLANK(Table1[[#This Row],[Date]]), ,MONTH(Table1[[#This Row],[Date]]))</f>
        <v>0</v>
      </c>
      <c r="K6882" s="19">
        <f>Table1[[#This Row],[Final Meter Reading (km) ]]-Table1[[#This Row],[Initial Meter Reading (km) ]]</f>
        <v>0</v>
      </c>
      <c r="M6882" s="174">
        <f>IF(ISBLANK(Table1[[#This Row],[Fuel Used (in liters)]]),,Table1[[#This Row],[Distance Travelled (km)]]/Table1[[#This Row],[Fuel Used (in liters)]])</f>
        <v>0</v>
      </c>
    </row>
    <row r="6883" spans="2:13">
      <c r="B6883">
        <f>IF(ISBLANK(Table1[[#This Row],[Date]]), ,MONTH(Table1[[#This Row],[Date]]))</f>
        <v>0</v>
      </c>
      <c r="K6883" s="19">
        <f>Table1[[#This Row],[Final Meter Reading (km) ]]-Table1[[#This Row],[Initial Meter Reading (km) ]]</f>
        <v>0</v>
      </c>
      <c r="M6883" s="174">
        <f>IF(ISBLANK(Table1[[#This Row],[Fuel Used (in liters)]]),,Table1[[#This Row],[Distance Travelled (km)]]/Table1[[#This Row],[Fuel Used (in liters)]])</f>
        <v>0</v>
      </c>
    </row>
    <row r="6884" spans="2:13">
      <c r="B6884">
        <f>IF(ISBLANK(Table1[[#This Row],[Date]]), ,MONTH(Table1[[#This Row],[Date]]))</f>
        <v>0</v>
      </c>
      <c r="K6884" s="19">
        <f>Table1[[#This Row],[Final Meter Reading (km) ]]-Table1[[#This Row],[Initial Meter Reading (km) ]]</f>
        <v>0</v>
      </c>
      <c r="M6884" s="174">
        <f>IF(ISBLANK(Table1[[#This Row],[Fuel Used (in liters)]]),,Table1[[#This Row],[Distance Travelled (km)]]/Table1[[#This Row],[Fuel Used (in liters)]])</f>
        <v>0</v>
      </c>
    </row>
    <row r="6885" spans="2:13">
      <c r="B6885">
        <f>IF(ISBLANK(Table1[[#This Row],[Date]]), ,MONTH(Table1[[#This Row],[Date]]))</f>
        <v>0</v>
      </c>
      <c r="K6885" s="19">
        <f>Table1[[#This Row],[Final Meter Reading (km) ]]-Table1[[#This Row],[Initial Meter Reading (km) ]]</f>
        <v>0</v>
      </c>
      <c r="M6885" s="174">
        <f>IF(ISBLANK(Table1[[#This Row],[Fuel Used (in liters)]]),,Table1[[#This Row],[Distance Travelled (km)]]/Table1[[#This Row],[Fuel Used (in liters)]])</f>
        <v>0</v>
      </c>
    </row>
    <row r="6886" spans="2:13">
      <c r="B6886">
        <f>IF(ISBLANK(Table1[[#This Row],[Date]]), ,MONTH(Table1[[#This Row],[Date]]))</f>
        <v>0</v>
      </c>
      <c r="K6886" s="19">
        <f>Table1[[#This Row],[Final Meter Reading (km) ]]-Table1[[#This Row],[Initial Meter Reading (km) ]]</f>
        <v>0</v>
      </c>
      <c r="M6886" s="174">
        <f>IF(ISBLANK(Table1[[#This Row],[Fuel Used (in liters)]]),,Table1[[#This Row],[Distance Travelled (km)]]/Table1[[#This Row],[Fuel Used (in liters)]])</f>
        <v>0</v>
      </c>
    </row>
    <row r="6887" spans="2:13">
      <c r="B6887">
        <f>IF(ISBLANK(Table1[[#This Row],[Date]]), ,MONTH(Table1[[#This Row],[Date]]))</f>
        <v>0</v>
      </c>
      <c r="K6887" s="19">
        <f>Table1[[#This Row],[Final Meter Reading (km) ]]-Table1[[#This Row],[Initial Meter Reading (km) ]]</f>
        <v>0</v>
      </c>
      <c r="M6887" s="174">
        <f>IF(ISBLANK(Table1[[#This Row],[Fuel Used (in liters)]]),,Table1[[#This Row],[Distance Travelled (km)]]/Table1[[#This Row],[Fuel Used (in liters)]])</f>
        <v>0</v>
      </c>
    </row>
    <row r="6888" spans="2:13">
      <c r="B6888">
        <f>IF(ISBLANK(Table1[[#This Row],[Date]]), ,MONTH(Table1[[#This Row],[Date]]))</f>
        <v>0</v>
      </c>
      <c r="K6888" s="19">
        <f>Table1[[#This Row],[Final Meter Reading (km) ]]-Table1[[#This Row],[Initial Meter Reading (km) ]]</f>
        <v>0</v>
      </c>
      <c r="M6888" s="174">
        <f>IF(ISBLANK(Table1[[#This Row],[Fuel Used (in liters)]]),,Table1[[#This Row],[Distance Travelled (km)]]/Table1[[#This Row],[Fuel Used (in liters)]])</f>
        <v>0</v>
      </c>
    </row>
    <row r="6889" spans="2:13">
      <c r="B6889">
        <f>IF(ISBLANK(Table1[[#This Row],[Date]]), ,MONTH(Table1[[#This Row],[Date]]))</f>
        <v>0</v>
      </c>
      <c r="K6889" s="19">
        <f>Table1[[#This Row],[Final Meter Reading (km) ]]-Table1[[#This Row],[Initial Meter Reading (km) ]]</f>
        <v>0</v>
      </c>
      <c r="M6889" s="174">
        <f>IF(ISBLANK(Table1[[#This Row],[Fuel Used (in liters)]]),,Table1[[#This Row],[Distance Travelled (km)]]/Table1[[#This Row],[Fuel Used (in liters)]])</f>
        <v>0</v>
      </c>
    </row>
    <row r="6890" spans="2:13">
      <c r="B6890">
        <f>IF(ISBLANK(Table1[[#This Row],[Date]]), ,MONTH(Table1[[#This Row],[Date]]))</f>
        <v>0</v>
      </c>
      <c r="K6890" s="19">
        <f>Table1[[#This Row],[Final Meter Reading (km) ]]-Table1[[#This Row],[Initial Meter Reading (km) ]]</f>
        <v>0</v>
      </c>
      <c r="M6890" s="174">
        <f>IF(ISBLANK(Table1[[#This Row],[Fuel Used (in liters)]]),,Table1[[#This Row],[Distance Travelled (km)]]/Table1[[#This Row],[Fuel Used (in liters)]])</f>
        <v>0</v>
      </c>
    </row>
    <row r="6891" spans="2:13">
      <c r="B6891">
        <f>IF(ISBLANK(Table1[[#This Row],[Date]]), ,MONTH(Table1[[#This Row],[Date]]))</f>
        <v>0</v>
      </c>
      <c r="K6891" s="19">
        <f>Table1[[#This Row],[Final Meter Reading (km) ]]-Table1[[#This Row],[Initial Meter Reading (km) ]]</f>
        <v>0</v>
      </c>
      <c r="M6891" s="174">
        <f>IF(ISBLANK(Table1[[#This Row],[Fuel Used (in liters)]]),,Table1[[#This Row],[Distance Travelled (km)]]/Table1[[#This Row],[Fuel Used (in liters)]])</f>
        <v>0</v>
      </c>
    </row>
    <row r="6892" spans="2:13">
      <c r="B6892">
        <f>IF(ISBLANK(Table1[[#This Row],[Date]]), ,MONTH(Table1[[#This Row],[Date]]))</f>
        <v>0</v>
      </c>
      <c r="K6892" s="19">
        <f>Table1[[#This Row],[Final Meter Reading (km) ]]-Table1[[#This Row],[Initial Meter Reading (km) ]]</f>
        <v>0</v>
      </c>
      <c r="M6892" s="174">
        <f>IF(ISBLANK(Table1[[#This Row],[Fuel Used (in liters)]]),,Table1[[#This Row],[Distance Travelled (km)]]/Table1[[#This Row],[Fuel Used (in liters)]])</f>
        <v>0</v>
      </c>
    </row>
    <row r="6893" spans="2:13">
      <c r="B6893">
        <f>IF(ISBLANK(Table1[[#This Row],[Date]]), ,MONTH(Table1[[#This Row],[Date]]))</f>
        <v>0</v>
      </c>
      <c r="K6893" s="19">
        <f>Table1[[#This Row],[Final Meter Reading (km) ]]-Table1[[#This Row],[Initial Meter Reading (km) ]]</f>
        <v>0</v>
      </c>
      <c r="M6893" s="174">
        <f>IF(ISBLANK(Table1[[#This Row],[Fuel Used (in liters)]]),,Table1[[#This Row],[Distance Travelled (km)]]/Table1[[#This Row],[Fuel Used (in liters)]])</f>
        <v>0</v>
      </c>
    </row>
    <row r="6894" spans="2:13">
      <c r="B6894">
        <f>IF(ISBLANK(Table1[[#This Row],[Date]]), ,MONTH(Table1[[#This Row],[Date]]))</f>
        <v>0</v>
      </c>
      <c r="K6894" s="19">
        <f>Table1[[#This Row],[Final Meter Reading (km) ]]-Table1[[#This Row],[Initial Meter Reading (km) ]]</f>
        <v>0</v>
      </c>
      <c r="M6894" s="174">
        <f>IF(ISBLANK(Table1[[#This Row],[Fuel Used (in liters)]]),,Table1[[#This Row],[Distance Travelled (km)]]/Table1[[#This Row],[Fuel Used (in liters)]])</f>
        <v>0</v>
      </c>
    </row>
    <row r="6895" spans="2:13">
      <c r="B6895">
        <f>IF(ISBLANK(Table1[[#This Row],[Date]]), ,MONTH(Table1[[#This Row],[Date]]))</f>
        <v>0</v>
      </c>
      <c r="K6895" s="19">
        <f>Table1[[#This Row],[Final Meter Reading (km) ]]-Table1[[#This Row],[Initial Meter Reading (km) ]]</f>
        <v>0</v>
      </c>
      <c r="M6895" s="174">
        <f>IF(ISBLANK(Table1[[#This Row],[Fuel Used (in liters)]]),,Table1[[#This Row],[Distance Travelled (km)]]/Table1[[#This Row],[Fuel Used (in liters)]])</f>
        <v>0</v>
      </c>
    </row>
    <row r="6896" spans="2:13">
      <c r="B6896">
        <f>IF(ISBLANK(Table1[[#This Row],[Date]]), ,MONTH(Table1[[#This Row],[Date]]))</f>
        <v>0</v>
      </c>
      <c r="K6896" s="19">
        <f>Table1[[#This Row],[Final Meter Reading (km) ]]-Table1[[#This Row],[Initial Meter Reading (km) ]]</f>
        <v>0</v>
      </c>
      <c r="M6896" s="174">
        <f>IF(ISBLANK(Table1[[#This Row],[Fuel Used (in liters)]]),,Table1[[#This Row],[Distance Travelled (km)]]/Table1[[#This Row],[Fuel Used (in liters)]])</f>
        <v>0</v>
      </c>
    </row>
    <row r="6897" spans="2:13">
      <c r="B6897">
        <f>IF(ISBLANK(Table1[[#This Row],[Date]]), ,MONTH(Table1[[#This Row],[Date]]))</f>
        <v>0</v>
      </c>
      <c r="K6897" s="19">
        <f>Table1[[#This Row],[Final Meter Reading (km) ]]-Table1[[#This Row],[Initial Meter Reading (km) ]]</f>
        <v>0</v>
      </c>
      <c r="M6897" s="174">
        <f>IF(ISBLANK(Table1[[#This Row],[Fuel Used (in liters)]]),,Table1[[#This Row],[Distance Travelled (km)]]/Table1[[#This Row],[Fuel Used (in liters)]])</f>
        <v>0</v>
      </c>
    </row>
    <row r="6898" spans="2:13">
      <c r="B6898">
        <f>IF(ISBLANK(Table1[[#This Row],[Date]]), ,MONTH(Table1[[#This Row],[Date]]))</f>
        <v>0</v>
      </c>
      <c r="K6898" s="19">
        <f>Table1[[#This Row],[Final Meter Reading (km) ]]-Table1[[#This Row],[Initial Meter Reading (km) ]]</f>
        <v>0</v>
      </c>
      <c r="M6898" s="174">
        <f>IF(ISBLANK(Table1[[#This Row],[Fuel Used (in liters)]]),,Table1[[#This Row],[Distance Travelled (km)]]/Table1[[#This Row],[Fuel Used (in liters)]])</f>
        <v>0</v>
      </c>
    </row>
    <row r="6899" spans="2:13">
      <c r="B6899">
        <f>IF(ISBLANK(Table1[[#This Row],[Date]]), ,MONTH(Table1[[#This Row],[Date]]))</f>
        <v>0</v>
      </c>
      <c r="K6899" s="19">
        <f>Table1[[#This Row],[Final Meter Reading (km) ]]-Table1[[#This Row],[Initial Meter Reading (km) ]]</f>
        <v>0</v>
      </c>
      <c r="M6899" s="174">
        <f>IF(ISBLANK(Table1[[#This Row],[Fuel Used (in liters)]]),,Table1[[#This Row],[Distance Travelled (km)]]/Table1[[#This Row],[Fuel Used (in liters)]])</f>
        <v>0</v>
      </c>
    </row>
    <row r="6900" spans="2:13">
      <c r="B6900">
        <f>IF(ISBLANK(Table1[[#This Row],[Date]]), ,MONTH(Table1[[#This Row],[Date]]))</f>
        <v>0</v>
      </c>
      <c r="K6900" s="19">
        <f>Table1[[#This Row],[Final Meter Reading (km) ]]-Table1[[#This Row],[Initial Meter Reading (km) ]]</f>
        <v>0</v>
      </c>
      <c r="M6900" s="174">
        <f>IF(ISBLANK(Table1[[#This Row],[Fuel Used (in liters)]]),,Table1[[#This Row],[Distance Travelled (km)]]/Table1[[#This Row],[Fuel Used (in liters)]])</f>
        <v>0</v>
      </c>
    </row>
    <row r="6901" spans="2:13">
      <c r="B6901">
        <f>IF(ISBLANK(Table1[[#This Row],[Date]]), ,MONTH(Table1[[#This Row],[Date]]))</f>
        <v>0</v>
      </c>
      <c r="K6901" s="19">
        <f>Table1[[#This Row],[Final Meter Reading (km) ]]-Table1[[#This Row],[Initial Meter Reading (km) ]]</f>
        <v>0</v>
      </c>
      <c r="M6901" s="174">
        <f>IF(ISBLANK(Table1[[#This Row],[Fuel Used (in liters)]]),,Table1[[#This Row],[Distance Travelled (km)]]/Table1[[#This Row],[Fuel Used (in liters)]])</f>
        <v>0</v>
      </c>
    </row>
    <row r="6902" spans="2:13">
      <c r="B6902">
        <f>IF(ISBLANK(Table1[[#This Row],[Date]]), ,MONTH(Table1[[#This Row],[Date]]))</f>
        <v>0</v>
      </c>
      <c r="K6902" s="19">
        <f>Table1[[#This Row],[Final Meter Reading (km) ]]-Table1[[#This Row],[Initial Meter Reading (km) ]]</f>
        <v>0</v>
      </c>
      <c r="M6902" s="174">
        <f>IF(ISBLANK(Table1[[#This Row],[Fuel Used (in liters)]]),,Table1[[#This Row],[Distance Travelled (km)]]/Table1[[#This Row],[Fuel Used (in liters)]])</f>
        <v>0</v>
      </c>
    </row>
    <row r="6903" spans="2:13">
      <c r="B6903">
        <f>IF(ISBLANK(Table1[[#This Row],[Date]]), ,MONTH(Table1[[#This Row],[Date]]))</f>
        <v>0</v>
      </c>
      <c r="K6903" s="19">
        <f>Table1[[#This Row],[Final Meter Reading (km) ]]-Table1[[#This Row],[Initial Meter Reading (km) ]]</f>
        <v>0</v>
      </c>
      <c r="M6903" s="174">
        <f>IF(ISBLANK(Table1[[#This Row],[Fuel Used (in liters)]]),,Table1[[#This Row],[Distance Travelled (km)]]/Table1[[#This Row],[Fuel Used (in liters)]])</f>
        <v>0</v>
      </c>
    </row>
    <row r="6904" spans="2:13">
      <c r="B6904">
        <f>IF(ISBLANK(Table1[[#This Row],[Date]]), ,MONTH(Table1[[#This Row],[Date]]))</f>
        <v>0</v>
      </c>
      <c r="K6904" s="19">
        <f>Table1[[#This Row],[Final Meter Reading (km) ]]-Table1[[#This Row],[Initial Meter Reading (km) ]]</f>
        <v>0</v>
      </c>
      <c r="M6904" s="174">
        <f>IF(ISBLANK(Table1[[#This Row],[Fuel Used (in liters)]]),,Table1[[#This Row],[Distance Travelled (km)]]/Table1[[#This Row],[Fuel Used (in liters)]])</f>
        <v>0</v>
      </c>
    </row>
    <row r="6905" spans="2:13">
      <c r="B6905">
        <f>IF(ISBLANK(Table1[[#This Row],[Date]]), ,MONTH(Table1[[#This Row],[Date]]))</f>
        <v>0</v>
      </c>
      <c r="K6905" s="19">
        <f>Table1[[#This Row],[Final Meter Reading (km) ]]-Table1[[#This Row],[Initial Meter Reading (km) ]]</f>
        <v>0</v>
      </c>
      <c r="M6905" s="174">
        <f>IF(ISBLANK(Table1[[#This Row],[Fuel Used (in liters)]]),,Table1[[#This Row],[Distance Travelled (km)]]/Table1[[#This Row],[Fuel Used (in liters)]])</f>
        <v>0</v>
      </c>
    </row>
    <row r="6906" spans="2:13">
      <c r="B6906">
        <f>IF(ISBLANK(Table1[[#This Row],[Date]]), ,MONTH(Table1[[#This Row],[Date]]))</f>
        <v>0</v>
      </c>
      <c r="K6906" s="19">
        <f>Table1[[#This Row],[Final Meter Reading (km) ]]-Table1[[#This Row],[Initial Meter Reading (km) ]]</f>
        <v>0</v>
      </c>
      <c r="M6906" s="174">
        <f>IF(ISBLANK(Table1[[#This Row],[Fuel Used (in liters)]]),,Table1[[#This Row],[Distance Travelled (km)]]/Table1[[#This Row],[Fuel Used (in liters)]])</f>
        <v>0</v>
      </c>
    </row>
    <row r="6907" spans="2:13">
      <c r="B6907">
        <f>IF(ISBLANK(Table1[[#This Row],[Date]]), ,MONTH(Table1[[#This Row],[Date]]))</f>
        <v>0</v>
      </c>
      <c r="K6907" s="19">
        <f>Table1[[#This Row],[Final Meter Reading (km) ]]-Table1[[#This Row],[Initial Meter Reading (km) ]]</f>
        <v>0</v>
      </c>
      <c r="M6907" s="174">
        <f>IF(ISBLANK(Table1[[#This Row],[Fuel Used (in liters)]]),,Table1[[#This Row],[Distance Travelled (km)]]/Table1[[#This Row],[Fuel Used (in liters)]])</f>
        <v>0</v>
      </c>
    </row>
    <row r="6908" spans="2:13">
      <c r="B6908">
        <f>IF(ISBLANK(Table1[[#This Row],[Date]]), ,MONTH(Table1[[#This Row],[Date]]))</f>
        <v>0</v>
      </c>
      <c r="K6908" s="19">
        <f>Table1[[#This Row],[Final Meter Reading (km) ]]-Table1[[#This Row],[Initial Meter Reading (km) ]]</f>
        <v>0</v>
      </c>
      <c r="M6908" s="174">
        <f>IF(ISBLANK(Table1[[#This Row],[Fuel Used (in liters)]]),,Table1[[#This Row],[Distance Travelled (km)]]/Table1[[#This Row],[Fuel Used (in liters)]])</f>
        <v>0</v>
      </c>
    </row>
    <row r="6909" spans="2:13">
      <c r="B6909">
        <f>IF(ISBLANK(Table1[[#This Row],[Date]]), ,MONTH(Table1[[#This Row],[Date]]))</f>
        <v>0</v>
      </c>
      <c r="K6909" s="19">
        <f>Table1[[#This Row],[Final Meter Reading (km) ]]-Table1[[#This Row],[Initial Meter Reading (km) ]]</f>
        <v>0</v>
      </c>
      <c r="M6909" s="174">
        <f>IF(ISBLANK(Table1[[#This Row],[Fuel Used (in liters)]]),,Table1[[#This Row],[Distance Travelled (km)]]/Table1[[#This Row],[Fuel Used (in liters)]])</f>
        <v>0</v>
      </c>
    </row>
    <row r="6910" spans="2:13">
      <c r="B6910">
        <f>IF(ISBLANK(Table1[[#This Row],[Date]]), ,MONTH(Table1[[#This Row],[Date]]))</f>
        <v>0</v>
      </c>
      <c r="K6910" s="19">
        <f>Table1[[#This Row],[Final Meter Reading (km) ]]-Table1[[#This Row],[Initial Meter Reading (km) ]]</f>
        <v>0</v>
      </c>
      <c r="M6910" s="174">
        <f>IF(ISBLANK(Table1[[#This Row],[Fuel Used (in liters)]]),,Table1[[#This Row],[Distance Travelled (km)]]/Table1[[#This Row],[Fuel Used (in liters)]])</f>
        <v>0</v>
      </c>
    </row>
    <row r="6911" spans="2:13">
      <c r="B6911">
        <f>IF(ISBLANK(Table1[[#This Row],[Date]]), ,MONTH(Table1[[#This Row],[Date]]))</f>
        <v>0</v>
      </c>
      <c r="K6911" s="19">
        <f>Table1[[#This Row],[Final Meter Reading (km) ]]-Table1[[#This Row],[Initial Meter Reading (km) ]]</f>
        <v>0</v>
      </c>
      <c r="M6911" s="174">
        <f>IF(ISBLANK(Table1[[#This Row],[Fuel Used (in liters)]]),,Table1[[#This Row],[Distance Travelled (km)]]/Table1[[#This Row],[Fuel Used (in liters)]])</f>
        <v>0</v>
      </c>
    </row>
    <row r="6912" spans="2:13">
      <c r="B6912">
        <f>IF(ISBLANK(Table1[[#This Row],[Date]]), ,MONTH(Table1[[#This Row],[Date]]))</f>
        <v>0</v>
      </c>
      <c r="K6912" s="19">
        <f>Table1[[#This Row],[Final Meter Reading (km) ]]-Table1[[#This Row],[Initial Meter Reading (km) ]]</f>
        <v>0</v>
      </c>
      <c r="M6912" s="174">
        <f>IF(ISBLANK(Table1[[#This Row],[Fuel Used (in liters)]]),,Table1[[#This Row],[Distance Travelled (km)]]/Table1[[#This Row],[Fuel Used (in liters)]])</f>
        <v>0</v>
      </c>
    </row>
    <row r="6913" spans="2:13">
      <c r="B6913">
        <f>IF(ISBLANK(Table1[[#This Row],[Date]]), ,MONTH(Table1[[#This Row],[Date]]))</f>
        <v>0</v>
      </c>
      <c r="K6913" s="19">
        <f>Table1[[#This Row],[Final Meter Reading (km) ]]-Table1[[#This Row],[Initial Meter Reading (km) ]]</f>
        <v>0</v>
      </c>
      <c r="M6913" s="174">
        <f>IF(ISBLANK(Table1[[#This Row],[Fuel Used (in liters)]]),,Table1[[#This Row],[Distance Travelled (km)]]/Table1[[#This Row],[Fuel Used (in liters)]])</f>
        <v>0</v>
      </c>
    </row>
    <row r="6914" spans="2:13">
      <c r="B6914">
        <f>IF(ISBLANK(Table1[[#This Row],[Date]]), ,MONTH(Table1[[#This Row],[Date]]))</f>
        <v>0</v>
      </c>
      <c r="K6914" s="19">
        <f>Table1[[#This Row],[Final Meter Reading (km) ]]-Table1[[#This Row],[Initial Meter Reading (km) ]]</f>
        <v>0</v>
      </c>
      <c r="M6914" s="174">
        <f>IF(ISBLANK(Table1[[#This Row],[Fuel Used (in liters)]]),,Table1[[#This Row],[Distance Travelled (km)]]/Table1[[#This Row],[Fuel Used (in liters)]])</f>
        <v>0</v>
      </c>
    </row>
    <row r="6915" spans="2:13">
      <c r="B6915">
        <f>IF(ISBLANK(Table1[[#This Row],[Date]]), ,MONTH(Table1[[#This Row],[Date]]))</f>
        <v>0</v>
      </c>
      <c r="K6915" s="19">
        <f>Table1[[#This Row],[Final Meter Reading (km) ]]-Table1[[#This Row],[Initial Meter Reading (km) ]]</f>
        <v>0</v>
      </c>
      <c r="M6915" s="174">
        <f>IF(ISBLANK(Table1[[#This Row],[Fuel Used (in liters)]]),,Table1[[#This Row],[Distance Travelled (km)]]/Table1[[#This Row],[Fuel Used (in liters)]])</f>
        <v>0</v>
      </c>
    </row>
    <row r="6916" spans="2:13">
      <c r="B6916">
        <f>IF(ISBLANK(Table1[[#This Row],[Date]]), ,MONTH(Table1[[#This Row],[Date]]))</f>
        <v>0</v>
      </c>
      <c r="K6916" s="19">
        <f>Table1[[#This Row],[Final Meter Reading (km) ]]-Table1[[#This Row],[Initial Meter Reading (km) ]]</f>
        <v>0</v>
      </c>
      <c r="M6916" s="174">
        <f>IF(ISBLANK(Table1[[#This Row],[Fuel Used (in liters)]]),,Table1[[#This Row],[Distance Travelled (km)]]/Table1[[#This Row],[Fuel Used (in liters)]])</f>
        <v>0</v>
      </c>
    </row>
    <row r="6917" spans="2:13">
      <c r="B6917">
        <f>IF(ISBLANK(Table1[[#This Row],[Date]]), ,MONTH(Table1[[#This Row],[Date]]))</f>
        <v>0</v>
      </c>
      <c r="K6917" s="19">
        <f>Table1[[#This Row],[Final Meter Reading (km) ]]-Table1[[#This Row],[Initial Meter Reading (km) ]]</f>
        <v>0</v>
      </c>
      <c r="M6917" s="174">
        <f>IF(ISBLANK(Table1[[#This Row],[Fuel Used (in liters)]]),,Table1[[#This Row],[Distance Travelled (km)]]/Table1[[#This Row],[Fuel Used (in liters)]])</f>
        <v>0</v>
      </c>
    </row>
    <row r="6918" spans="2:13">
      <c r="B6918">
        <f>IF(ISBLANK(Table1[[#This Row],[Date]]), ,MONTH(Table1[[#This Row],[Date]]))</f>
        <v>0</v>
      </c>
      <c r="K6918" s="19">
        <f>Table1[[#This Row],[Final Meter Reading (km) ]]-Table1[[#This Row],[Initial Meter Reading (km) ]]</f>
        <v>0</v>
      </c>
      <c r="M6918" s="174">
        <f>IF(ISBLANK(Table1[[#This Row],[Fuel Used (in liters)]]),,Table1[[#This Row],[Distance Travelled (km)]]/Table1[[#This Row],[Fuel Used (in liters)]])</f>
        <v>0</v>
      </c>
    </row>
    <row r="6919" spans="2:13">
      <c r="B6919">
        <f>IF(ISBLANK(Table1[[#This Row],[Date]]), ,MONTH(Table1[[#This Row],[Date]]))</f>
        <v>0</v>
      </c>
      <c r="K6919" s="19">
        <f>Table1[[#This Row],[Final Meter Reading (km) ]]-Table1[[#This Row],[Initial Meter Reading (km) ]]</f>
        <v>0</v>
      </c>
      <c r="M6919" s="174">
        <f>IF(ISBLANK(Table1[[#This Row],[Fuel Used (in liters)]]),,Table1[[#This Row],[Distance Travelled (km)]]/Table1[[#This Row],[Fuel Used (in liters)]])</f>
        <v>0</v>
      </c>
    </row>
    <row r="6920" spans="2:13">
      <c r="B6920">
        <f>IF(ISBLANK(Table1[[#This Row],[Date]]), ,MONTH(Table1[[#This Row],[Date]]))</f>
        <v>0</v>
      </c>
      <c r="K6920" s="19">
        <f>Table1[[#This Row],[Final Meter Reading (km) ]]-Table1[[#This Row],[Initial Meter Reading (km) ]]</f>
        <v>0</v>
      </c>
      <c r="M6920" s="174">
        <f>IF(ISBLANK(Table1[[#This Row],[Fuel Used (in liters)]]),,Table1[[#This Row],[Distance Travelled (km)]]/Table1[[#This Row],[Fuel Used (in liters)]])</f>
        <v>0</v>
      </c>
    </row>
    <row r="6921" spans="2:13">
      <c r="B6921">
        <f>IF(ISBLANK(Table1[[#This Row],[Date]]), ,MONTH(Table1[[#This Row],[Date]]))</f>
        <v>0</v>
      </c>
      <c r="K6921" s="19">
        <f>Table1[[#This Row],[Final Meter Reading (km) ]]-Table1[[#This Row],[Initial Meter Reading (km) ]]</f>
        <v>0</v>
      </c>
      <c r="M6921" s="174">
        <f>IF(ISBLANK(Table1[[#This Row],[Fuel Used (in liters)]]),,Table1[[#This Row],[Distance Travelled (km)]]/Table1[[#This Row],[Fuel Used (in liters)]])</f>
        <v>0</v>
      </c>
    </row>
    <row r="6922" spans="2:13">
      <c r="B6922">
        <f>IF(ISBLANK(Table1[[#This Row],[Date]]), ,MONTH(Table1[[#This Row],[Date]]))</f>
        <v>0</v>
      </c>
      <c r="K6922" s="19">
        <f>Table1[[#This Row],[Final Meter Reading (km) ]]-Table1[[#This Row],[Initial Meter Reading (km) ]]</f>
        <v>0</v>
      </c>
      <c r="M6922" s="174">
        <f>IF(ISBLANK(Table1[[#This Row],[Fuel Used (in liters)]]),,Table1[[#This Row],[Distance Travelled (km)]]/Table1[[#This Row],[Fuel Used (in liters)]])</f>
        <v>0</v>
      </c>
    </row>
    <row r="6923" spans="2:13">
      <c r="B6923">
        <f>IF(ISBLANK(Table1[[#This Row],[Date]]), ,MONTH(Table1[[#This Row],[Date]]))</f>
        <v>0</v>
      </c>
      <c r="K6923" s="19">
        <f>Table1[[#This Row],[Final Meter Reading (km) ]]-Table1[[#This Row],[Initial Meter Reading (km) ]]</f>
        <v>0</v>
      </c>
      <c r="M6923" s="174">
        <f>IF(ISBLANK(Table1[[#This Row],[Fuel Used (in liters)]]),,Table1[[#This Row],[Distance Travelled (km)]]/Table1[[#This Row],[Fuel Used (in liters)]])</f>
        <v>0</v>
      </c>
    </row>
    <row r="6924" spans="2:13">
      <c r="B6924">
        <f>IF(ISBLANK(Table1[[#This Row],[Date]]), ,MONTH(Table1[[#This Row],[Date]]))</f>
        <v>0</v>
      </c>
      <c r="K6924" s="19">
        <f>Table1[[#This Row],[Final Meter Reading (km) ]]-Table1[[#This Row],[Initial Meter Reading (km) ]]</f>
        <v>0</v>
      </c>
      <c r="M6924" s="174">
        <f>IF(ISBLANK(Table1[[#This Row],[Fuel Used (in liters)]]),,Table1[[#This Row],[Distance Travelled (km)]]/Table1[[#This Row],[Fuel Used (in liters)]])</f>
        <v>0</v>
      </c>
    </row>
    <row r="6925" spans="2:13">
      <c r="B6925">
        <f>IF(ISBLANK(Table1[[#This Row],[Date]]), ,MONTH(Table1[[#This Row],[Date]]))</f>
        <v>0</v>
      </c>
      <c r="K6925" s="19">
        <f>Table1[[#This Row],[Final Meter Reading (km) ]]-Table1[[#This Row],[Initial Meter Reading (km) ]]</f>
        <v>0</v>
      </c>
      <c r="M6925" s="174">
        <f>IF(ISBLANK(Table1[[#This Row],[Fuel Used (in liters)]]),,Table1[[#This Row],[Distance Travelled (km)]]/Table1[[#This Row],[Fuel Used (in liters)]])</f>
        <v>0</v>
      </c>
    </row>
    <row r="6926" spans="2:13">
      <c r="B6926">
        <f>IF(ISBLANK(Table1[[#This Row],[Date]]), ,MONTH(Table1[[#This Row],[Date]]))</f>
        <v>0</v>
      </c>
      <c r="K6926" s="19">
        <f>Table1[[#This Row],[Final Meter Reading (km) ]]-Table1[[#This Row],[Initial Meter Reading (km) ]]</f>
        <v>0</v>
      </c>
      <c r="M6926" s="174">
        <f>IF(ISBLANK(Table1[[#This Row],[Fuel Used (in liters)]]),,Table1[[#This Row],[Distance Travelled (km)]]/Table1[[#This Row],[Fuel Used (in liters)]])</f>
        <v>0</v>
      </c>
    </row>
    <row r="6927" spans="2:13">
      <c r="B6927">
        <f>IF(ISBLANK(Table1[[#This Row],[Date]]), ,MONTH(Table1[[#This Row],[Date]]))</f>
        <v>0</v>
      </c>
      <c r="K6927" s="19">
        <f>Table1[[#This Row],[Final Meter Reading (km) ]]-Table1[[#This Row],[Initial Meter Reading (km) ]]</f>
        <v>0</v>
      </c>
      <c r="M6927" s="174">
        <f>IF(ISBLANK(Table1[[#This Row],[Fuel Used (in liters)]]),,Table1[[#This Row],[Distance Travelled (km)]]/Table1[[#This Row],[Fuel Used (in liters)]])</f>
        <v>0</v>
      </c>
    </row>
    <row r="6928" spans="2:13">
      <c r="B6928">
        <f>IF(ISBLANK(Table1[[#This Row],[Date]]), ,MONTH(Table1[[#This Row],[Date]]))</f>
        <v>0</v>
      </c>
      <c r="K6928" s="19">
        <f>Table1[[#This Row],[Final Meter Reading (km) ]]-Table1[[#This Row],[Initial Meter Reading (km) ]]</f>
        <v>0</v>
      </c>
      <c r="M6928" s="174">
        <f>IF(ISBLANK(Table1[[#This Row],[Fuel Used (in liters)]]),,Table1[[#This Row],[Distance Travelled (km)]]/Table1[[#This Row],[Fuel Used (in liters)]])</f>
        <v>0</v>
      </c>
    </row>
    <row r="6929" spans="2:13">
      <c r="B6929">
        <f>IF(ISBLANK(Table1[[#This Row],[Date]]), ,MONTH(Table1[[#This Row],[Date]]))</f>
        <v>0</v>
      </c>
      <c r="K6929" s="19">
        <f>Table1[[#This Row],[Final Meter Reading (km) ]]-Table1[[#This Row],[Initial Meter Reading (km) ]]</f>
        <v>0</v>
      </c>
      <c r="M6929" s="174">
        <f>IF(ISBLANK(Table1[[#This Row],[Fuel Used (in liters)]]),,Table1[[#This Row],[Distance Travelled (km)]]/Table1[[#This Row],[Fuel Used (in liters)]])</f>
        <v>0</v>
      </c>
    </row>
    <row r="6930" spans="2:13">
      <c r="B6930">
        <f>IF(ISBLANK(Table1[[#This Row],[Date]]), ,MONTH(Table1[[#This Row],[Date]]))</f>
        <v>0</v>
      </c>
      <c r="K6930" s="19">
        <f>Table1[[#This Row],[Final Meter Reading (km) ]]-Table1[[#This Row],[Initial Meter Reading (km) ]]</f>
        <v>0</v>
      </c>
      <c r="M6930" s="174">
        <f>IF(ISBLANK(Table1[[#This Row],[Fuel Used (in liters)]]),,Table1[[#This Row],[Distance Travelled (km)]]/Table1[[#This Row],[Fuel Used (in liters)]])</f>
        <v>0</v>
      </c>
    </row>
    <row r="6931" spans="2:13">
      <c r="B6931">
        <f>IF(ISBLANK(Table1[[#This Row],[Date]]), ,MONTH(Table1[[#This Row],[Date]]))</f>
        <v>0</v>
      </c>
      <c r="K6931" s="19">
        <f>Table1[[#This Row],[Final Meter Reading (km) ]]-Table1[[#This Row],[Initial Meter Reading (km) ]]</f>
        <v>0</v>
      </c>
      <c r="M6931" s="174">
        <f>IF(ISBLANK(Table1[[#This Row],[Fuel Used (in liters)]]),,Table1[[#This Row],[Distance Travelled (km)]]/Table1[[#This Row],[Fuel Used (in liters)]])</f>
        <v>0</v>
      </c>
    </row>
    <row r="6932" spans="2:13">
      <c r="B6932">
        <f>IF(ISBLANK(Table1[[#This Row],[Date]]), ,MONTH(Table1[[#This Row],[Date]]))</f>
        <v>0</v>
      </c>
      <c r="K6932" s="19">
        <f>Table1[[#This Row],[Final Meter Reading (km) ]]-Table1[[#This Row],[Initial Meter Reading (km) ]]</f>
        <v>0</v>
      </c>
      <c r="M6932" s="174">
        <f>IF(ISBLANK(Table1[[#This Row],[Fuel Used (in liters)]]),,Table1[[#This Row],[Distance Travelled (km)]]/Table1[[#This Row],[Fuel Used (in liters)]])</f>
        <v>0</v>
      </c>
    </row>
    <row r="6933" spans="2:13">
      <c r="B6933">
        <f>IF(ISBLANK(Table1[[#This Row],[Date]]), ,MONTH(Table1[[#This Row],[Date]]))</f>
        <v>0</v>
      </c>
      <c r="K6933" s="19">
        <f>Table1[[#This Row],[Final Meter Reading (km) ]]-Table1[[#This Row],[Initial Meter Reading (km) ]]</f>
        <v>0</v>
      </c>
      <c r="M6933" s="174">
        <f>IF(ISBLANK(Table1[[#This Row],[Fuel Used (in liters)]]),,Table1[[#This Row],[Distance Travelled (km)]]/Table1[[#This Row],[Fuel Used (in liters)]])</f>
        <v>0</v>
      </c>
    </row>
    <row r="6934" spans="2:13">
      <c r="B6934">
        <f>IF(ISBLANK(Table1[[#This Row],[Date]]), ,MONTH(Table1[[#This Row],[Date]]))</f>
        <v>0</v>
      </c>
      <c r="K6934" s="19">
        <f>Table1[[#This Row],[Final Meter Reading (km) ]]-Table1[[#This Row],[Initial Meter Reading (km) ]]</f>
        <v>0</v>
      </c>
      <c r="M6934" s="174">
        <f>IF(ISBLANK(Table1[[#This Row],[Fuel Used (in liters)]]),,Table1[[#This Row],[Distance Travelled (km)]]/Table1[[#This Row],[Fuel Used (in liters)]])</f>
        <v>0</v>
      </c>
    </row>
    <row r="6935" spans="2:13">
      <c r="B6935">
        <f>IF(ISBLANK(Table1[[#This Row],[Date]]), ,MONTH(Table1[[#This Row],[Date]]))</f>
        <v>0</v>
      </c>
      <c r="K6935" s="19">
        <f>Table1[[#This Row],[Final Meter Reading (km) ]]-Table1[[#This Row],[Initial Meter Reading (km) ]]</f>
        <v>0</v>
      </c>
      <c r="M6935" s="174">
        <f>IF(ISBLANK(Table1[[#This Row],[Fuel Used (in liters)]]),,Table1[[#This Row],[Distance Travelled (km)]]/Table1[[#This Row],[Fuel Used (in liters)]])</f>
        <v>0</v>
      </c>
    </row>
    <row r="6936" spans="2:13">
      <c r="B6936">
        <f>IF(ISBLANK(Table1[[#This Row],[Date]]), ,MONTH(Table1[[#This Row],[Date]]))</f>
        <v>0</v>
      </c>
      <c r="K6936" s="19">
        <f>Table1[[#This Row],[Final Meter Reading (km) ]]-Table1[[#This Row],[Initial Meter Reading (km) ]]</f>
        <v>0</v>
      </c>
      <c r="M6936" s="174">
        <f>IF(ISBLANK(Table1[[#This Row],[Fuel Used (in liters)]]),,Table1[[#This Row],[Distance Travelled (km)]]/Table1[[#This Row],[Fuel Used (in liters)]])</f>
        <v>0</v>
      </c>
    </row>
    <row r="6937" spans="2:13">
      <c r="B6937">
        <f>IF(ISBLANK(Table1[[#This Row],[Date]]), ,MONTH(Table1[[#This Row],[Date]]))</f>
        <v>0</v>
      </c>
      <c r="K6937" s="19">
        <f>Table1[[#This Row],[Final Meter Reading (km) ]]-Table1[[#This Row],[Initial Meter Reading (km) ]]</f>
        <v>0</v>
      </c>
      <c r="M6937" s="174">
        <f>IF(ISBLANK(Table1[[#This Row],[Fuel Used (in liters)]]),,Table1[[#This Row],[Distance Travelled (km)]]/Table1[[#This Row],[Fuel Used (in liters)]])</f>
        <v>0</v>
      </c>
    </row>
    <row r="6938" spans="2:13">
      <c r="B6938">
        <f>IF(ISBLANK(Table1[[#This Row],[Date]]), ,MONTH(Table1[[#This Row],[Date]]))</f>
        <v>0</v>
      </c>
      <c r="K6938" s="19">
        <f>Table1[[#This Row],[Final Meter Reading (km) ]]-Table1[[#This Row],[Initial Meter Reading (km) ]]</f>
        <v>0</v>
      </c>
      <c r="M6938" s="174">
        <f>IF(ISBLANK(Table1[[#This Row],[Fuel Used (in liters)]]),,Table1[[#This Row],[Distance Travelled (km)]]/Table1[[#This Row],[Fuel Used (in liters)]])</f>
        <v>0</v>
      </c>
    </row>
    <row r="6939" spans="2:13">
      <c r="B6939">
        <f>IF(ISBLANK(Table1[[#This Row],[Date]]), ,MONTH(Table1[[#This Row],[Date]]))</f>
        <v>0</v>
      </c>
      <c r="K6939" s="19">
        <f>Table1[[#This Row],[Final Meter Reading (km) ]]-Table1[[#This Row],[Initial Meter Reading (km) ]]</f>
        <v>0</v>
      </c>
      <c r="M6939" s="174">
        <f>IF(ISBLANK(Table1[[#This Row],[Fuel Used (in liters)]]),,Table1[[#This Row],[Distance Travelled (km)]]/Table1[[#This Row],[Fuel Used (in liters)]])</f>
        <v>0</v>
      </c>
    </row>
    <row r="6940" spans="2:13">
      <c r="B6940">
        <f>IF(ISBLANK(Table1[[#This Row],[Date]]), ,MONTH(Table1[[#This Row],[Date]]))</f>
        <v>0</v>
      </c>
      <c r="K6940" s="19">
        <f>Table1[[#This Row],[Final Meter Reading (km) ]]-Table1[[#This Row],[Initial Meter Reading (km) ]]</f>
        <v>0</v>
      </c>
      <c r="M6940" s="174">
        <f>IF(ISBLANK(Table1[[#This Row],[Fuel Used (in liters)]]),,Table1[[#This Row],[Distance Travelled (km)]]/Table1[[#This Row],[Fuel Used (in liters)]])</f>
        <v>0</v>
      </c>
    </row>
    <row r="6941" spans="2:13">
      <c r="B6941">
        <f>IF(ISBLANK(Table1[[#This Row],[Date]]), ,MONTH(Table1[[#This Row],[Date]]))</f>
        <v>0</v>
      </c>
      <c r="K6941" s="19">
        <f>Table1[[#This Row],[Final Meter Reading (km) ]]-Table1[[#This Row],[Initial Meter Reading (km) ]]</f>
        <v>0</v>
      </c>
      <c r="M6941" s="174">
        <f>IF(ISBLANK(Table1[[#This Row],[Fuel Used (in liters)]]),,Table1[[#This Row],[Distance Travelled (km)]]/Table1[[#This Row],[Fuel Used (in liters)]])</f>
        <v>0</v>
      </c>
    </row>
    <row r="6942" spans="2:13">
      <c r="B6942">
        <f>IF(ISBLANK(Table1[[#This Row],[Date]]), ,MONTH(Table1[[#This Row],[Date]]))</f>
        <v>0</v>
      </c>
      <c r="K6942" s="19">
        <f>Table1[[#This Row],[Final Meter Reading (km) ]]-Table1[[#This Row],[Initial Meter Reading (km) ]]</f>
        <v>0</v>
      </c>
      <c r="M6942" s="174">
        <f>IF(ISBLANK(Table1[[#This Row],[Fuel Used (in liters)]]),,Table1[[#This Row],[Distance Travelled (km)]]/Table1[[#This Row],[Fuel Used (in liters)]])</f>
        <v>0</v>
      </c>
    </row>
    <row r="6943" spans="2:13">
      <c r="B6943">
        <f>IF(ISBLANK(Table1[[#This Row],[Date]]), ,MONTH(Table1[[#This Row],[Date]]))</f>
        <v>0</v>
      </c>
      <c r="K6943" s="19">
        <f>Table1[[#This Row],[Final Meter Reading (km) ]]-Table1[[#This Row],[Initial Meter Reading (km) ]]</f>
        <v>0</v>
      </c>
      <c r="M6943" s="174">
        <f>IF(ISBLANK(Table1[[#This Row],[Fuel Used (in liters)]]),,Table1[[#This Row],[Distance Travelled (km)]]/Table1[[#This Row],[Fuel Used (in liters)]])</f>
        <v>0</v>
      </c>
    </row>
    <row r="6944" spans="2:13">
      <c r="B6944">
        <f>IF(ISBLANK(Table1[[#This Row],[Date]]), ,MONTH(Table1[[#This Row],[Date]]))</f>
        <v>0</v>
      </c>
      <c r="K6944" s="19">
        <f>Table1[[#This Row],[Final Meter Reading (km) ]]-Table1[[#This Row],[Initial Meter Reading (km) ]]</f>
        <v>0</v>
      </c>
      <c r="M6944" s="174">
        <f>IF(ISBLANK(Table1[[#This Row],[Fuel Used (in liters)]]),,Table1[[#This Row],[Distance Travelled (km)]]/Table1[[#This Row],[Fuel Used (in liters)]])</f>
        <v>0</v>
      </c>
    </row>
    <row r="6945" spans="2:13">
      <c r="B6945">
        <f>IF(ISBLANK(Table1[[#This Row],[Date]]), ,MONTH(Table1[[#This Row],[Date]]))</f>
        <v>0</v>
      </c>
      <c r="K6945" s="19">
        <f>Table1[[#This Row],[Final Meter Reading (km) ]]-Table1[[#This Row],[Initial Meter Reading (km) ]]</f>
        <v>0</v>
      </c>
      <c r="M6945" s="174">
        <f>IF(ISBLANK(Table1[[#This Row],[Fuel Used (in liters)]]),,Table1[[#This Row],[Distance Travelled (km)]]/Table1[[#This Row],[Fuel Used (in liters)]])</f>
        <v>0</v>
      </c>
    </row>
    <row r="6946" spans="2:13">
      <c r="B6946">
        <f>IF(ISBLANK(Table1[[#This Row],[Date]]), ,MONTH(Table1[[#This Row],[Date]]))</f>
        <v>0</v>
      </c>
      <c r="K6946" s="19">
        <f>Table1[[#This Row],[Final Meter Reading (km) ]]-Table1[[#This Row],[Initial Meter Reading (km) ]]</f>
        <v>0</v>
      </c>
      <c r="M6946" s="174">
        <f>IF(ISBLANK(Table1[[#This Row],[Fuel Used (in liters)]]),,Table1[[#This Row],[Distance Travelled (km)]]/Table1[[#This Row],[Fuel Used (in liters)]])</f>
        <v>0</v>
      </c>
    </row>
    <row r="6947" spans="2:13">
      <c r="B6947">
        <f>IF(ISBLANK(Table1[[#This Row],[Date]]), ,MONTH(Table1[[#This Row],[Date]]))</f>
        <v>0</v>
      </c>
      <c r="K6947" s="19">
        <f>Table1[[#This Row],[Final Meter Reading (km) ]]-Table1[[#This Row],[Initial Meter Reading (km) ]]</f>
        <v>0</v>
      </c>
      <c r="M6947" s="174">
        <f>IF(ISBLANK(Table1[[#This Row],[Fuel Used (in liters)]]),,Table1[[#This Row],[Distance Travelled (km)]]/Table1[[#This Row],[Fuel Used (in liters)]])</f>
        <v>0</v>
      </c>
    </row>
    <row r="6948" spans="2:13">
      <c r="B6948">
        <f>IF(ISBLANK(Table1[[#This Row],[Date]]), ,MONTH(Table1[[#This Row],[Date]]))</f>
        <v>0</v>
      </c>
      <c r="K6948" s="19">
        <f>Table1[[#This Row],[Final Meter Reading (km) ]]-Table1[[#This Row],[Initial Meter Reading (km) ]]</f>
        <v>0</v>
      </c>
      <c r="M6948" s="174">
        <f>IF(ISBLANK(Table1[[#This Row],[Fuel Used (in liters)]]),,Table1[[#This Row],[Distance Travelled (km)]]/Table1[[#This Row],[Fuel Used (in liters)]])</f>
        <v>0</v>
      </c>
    </row>
    <row r="6949" spans="2:13">
      <c r="B6949">
        <f>IF(ISBLANK(Table1[[#This Row],[Date]]), ,MONTH(Table1[[#This Row],[Date]]))</f>
        <v>0</v>
      </c>
      <c r="K6949" s="19">
        <f>Table1[[#This Row],[Final Meter Reading (km) ]]-Table1[[#This Row],[Initial Meter Reading (km) ]]</f>
        <v>0</v>
      </c>
      <c r="M6949" s="174">
        <f>IF(ISBLANK(Table1[[#This Row],[Fuel Used (in liters)]]),,Table1[[#This Row],[Distance Travelled (km)]]/Table1[[#This Row],[Fuel Used (in liters)]])</f>
        <v>0</v>
      </c>
    </row>
    <row r="6950" spans="2:13">
      <c r="B6950">
        <f>IF(ISBLANK(Table1[[#This Row],[Date]]), ,MONTH(Table1[[#This Row],[Date]]))</f>
        <v>0</v>
      </c>
      <c r="K6950" s="19">
        <f>Table1[[#This Row],[Final Meter Reading (km) ]]-Table1[[#This Row],[Initial Meter Reading (km) ]]</f>
        <v>0</v>
      </c>
      <c r="M6950" s="174">
        <f>IF(ISBLANK(Table1[[#This Row],[Fuel Used (in liters)]]),,Table1[[#This Row],[Distance Travelled (km)]]/Table1[[#This Row],[Fuel Used (in liters)]])</f>
        <v>0</v>
      </c>
    </row>
    <row r="6951" spans="2:13">
      <c r="B6951">
        <f>IF(ISBLANK(Table1[[#This Row],[Date]]), ,MONTH(Table1[[#This Row],[Date]]))</f>
        <v>0</v>
      </c>
      <c r="K6951" s="19">
        <f>Table1[[#This Row],[Final Meter Reading (km) ]]-Table1[[#This Row],[Initial Meter Reading (km) ]]</f>
        <v>0</v>
      </c>
      <c r="M6951" s="174">
        <f>IF(ISBLANK(Table1[[#This Row],[Fuel Used (in liters)]]),,Table1[[#This Row],[Distance Travelled (km)]]/Table1[[#This Row],[Fuel Used (in liters)]])</f>
        <v>0</v>
      </c>
    </row>
    <row r="6952" spans="2:13">
      <c r="B6952">
        <f>IF(ISBLANK(Table1[[#This Row],[Date]]), ,MONTH(Table1[[#This Row],[Date]]))</f>
        <v>0</v>
      </c>
      <c r="K6952" s="19">
        <f>Table1[[#This Row],[Final Meter Reading (km) ]]-Table1[[#This Row],[Initial Meter Reading (km) ]]</f>
        <v>0</v>
      </c>
      <c r="M6952" s="174">
        <f>IF(ISBLANK(Table1[[#This Row],[Fuel Used (in liters)]]),,Table1[[#This Row],[Distance Travelled (km)]]/Table1[[#This Row],[Fuel Used (in liters)]])</f>
        <v>0</v>
      </c>
    </row>
    <row r="6953" spans="2:13">
      <c r="B6953">
        <f>IF(ISBLANK(Table1[[#This Row],[Date]]), ,MONTH(Table1[[#This Row],[Date]]))</f>
        <v>0</v>
      </c>
      <c r="K6953" s="19">
        <f>Table1[[#This Row],[Final Meter Reading (km) ]]-Table1[[#This Row],[Initial Meter Reading (km) ]]</f>
        <v>0</v>
      </c>
      <c r="M6953" s="174">
        <f>IF(ISBLANK(Table1[[#This Row],[Fuel Used (in liters)]]),,Table1[[#This Row],[Distance Travelled (km)]]/Table1[[#This Row],[Fuel Used (in liters)]])</f>
        <v>0</v>
      </c>
    </row>
    <row r="6954" spans="2:13">
      <c r="B6954">
        <f>IF(ISBLANK(Table1[[#This Row],[Date]]), ,MONTH(Table1[[#This Row],[Date]]))</f>
        <v>0</v>
      </c>
      <c r="K6954" s="19">
        <f>Table1[[#This Row],[Final Meter Reading (km) ]]-Table1[[#This Row],[Initial Meter Reading (km) ]]</f>
        <v>0</v>
      </c>
      <c r="M6954" s="174">
        <f>IF(ISBLANK(Table1[[#This Row],[Fuel Used (in liters)]]),,Table1[[#This Row],[Distance Travelled (km)]]/Table1[[#This Row],[Fuel Used (in liters)]])</f>
        <v>0</v>
      </c>
    </row>
    <row r="6955" spans="2:13">
      <c r="B6955">
        <f>IF(ISBLANK(Table1[[#This Row],[Date]]), ,MONTH(Table1[[#This Row],[Date]]))</f>
        <v>0</v>
      </c>
      <c r="K6955" s="19">
        <f>Table1[[#This Row],[Final Meter Reading (km) ]]-Table1[[#This Row],[Initial Meter Reading (km) ]]</f>
        <v>0</v>
      </c>
      <c r="M6955" s="174">
        <f>IF(ISBLANK(Table1[[#This Row],[Fuel Used (in liters)]]),,Table1[[#This Row],[Distance Travelled (km)]]/Table1[[#This Row],[Fuel Used (in liters)]])</f>
        <v>0</v>
      </c>
    </row>
    <row r="6956" spans="2:13">
      <c r="B6956">
        <f>IF(ISBLANK(Table1[[#This Row],[Date]]), ,MONTH(Table1[[#This Row],[Date]]))</f>
        <v>0</v>
      </c>
      <c r="K6956" s="19">
        <f>Table1[[#This Row],[Final Meter Reading (km) ]]-Table1[[#This Row],[Initial Meter Reading (km) ]]</f>
        <v>0</v>
      </c>
      <c r="M6956" s="174">
        <f>IF(ISBLANK(Table1[[#This Row],[Fuel Used (in liters)]]),,Table1[[#This Row],[Distance Travelled (km)]]/Table1[[#This Row],[Fuel Used (in liters)]])</f>
        <v>0</v>
      </c>
    </row>
    <row r="6957" spans="2:13">
      <c r="B6957">
        <f>IF(ISBLANK(Table1[[#This Row],[Date]]), ,MONTH(Table1[[#This Row],[Date]]))</f>
        <v>0</v>
      </c>
      <c r="K6957" s="19">
        <f>Table1[[#This Row],[Final Meter Reading (km) ]]-Table1[[#This Row],[Initial Meter Reading (km) ]]</f>
        <v>0</v>
      </c>
      <c r="M6957" s="174">
        <f>IF(ISBLANK(Table1[[#This Row],[Fuel Used (in liters)]]),,Table1[[#This Row],[Distance Travelled (km)]]/Table1[[#This Row],[Fuel Used (in liters)]])</f>
        <v>0</v>
      </c>
    </row>
    <row r="6958" spans="2:13">
      <c r="B6958">
        <f>IF(ISBLANK(Table1[[#This Row],[Date]]), ,MONTH(Table1[[#This Row],[Date]]))</f>
        <v>0</v>
      </c>
      <c r="K6958" s="19">
        <f>Table1[[#This Row],[Final Meter Reading (km) ]]-Table1[[#This Row],[Initial Meter Reading (km) ]]</f>
        <v>0</v>
      </c>
      <c r="M6958" s="174">
        <f>IF(ISBLANK(Table1[[#This Row],[Fuel Used (in liters)]]),,Table1[[#This Row],[Distance Travelled (km)]]/Table1[[#This Row],[Fuel Used (in liters)]])</f>
        <v>0</v>
      </c>
    </row>
    <row r="6959" spans="2:13">
      <c r="B6959">
        <f>IF(ISBLANK(Table1[[#This Row],[Date]]), ,MONTH(Table1[[#This Row],[Date]]))</f>
        <v>0</v>
      </c>
      <c r="K6959" s="19">
        <f>Table1[[#This Row],[Final Meter Reading (km) ]]-Table1[[#This Row],[Initial Meter Reading (km) ]]</f>
        <v>0</v>
      </c>
      <c r="M6959" s="174">
        <f>IF(ISBLANK(Table1[[#This Row],[Fuel Used (in liters)]]),,Table1[[#This Row],[Distance Travelled (km)]]/Table1[[#This Row],[Fuel Used (in liters)]])</f>
        <v>0</v>
      </c>
    </row>
    <row r="6960" spans="2:13">
      <c r="B6960">
        <f>IF(ISBLANK(Table1[[#This Row],[Date]]), ,MONTH(Table1[[#This Row],[Date]]))</f>
        <v>0</v>
      </c>
      <c r="K6960" s="19">
        <f>Table1[[#This Row],[Final Meter Reading (km) ]]-Table1[[#This Row],[Initial Meter Reading (km) ]]</f>
        <v>0</v>
      </c>
      <c r="M6960" s="174">
        <f>IF(ISBLANK(Table1[[#This Row],[Fuel Used (in liters)]]),,Table1[[#This Row],[Distance Travelled (km)]]/Table1[[#This Row],[Fuel Used (in liters)]])</f>
        <v>0</v>
      </c>
    </row>
    <row r="6961" spans="2:13">
      <c r="B6961">
        <f>IF(ISBLANK(Table1[[#This Row],[Date]]), ,MONTH(Table1[[#This Row],[Date]]))</f>
        <v>0</v>
      </c>
      <c r="K6961" s="19">
        <f>Table1[[#This Row],[Final Meter Reading (km) ]]-Table1[[#This Row],[Initial Meter Reading (km) ]]</f>
        <v>0</v>
      </c>
      <c r="M6961" s="174">
        <f>IF(ISBLANK(Table1[[#This Row],[Fuel Used (in liters)]]),,Table1[[#This Row],[Distance Travelled (km)]]/Table1[[#This Row],[Fuel Used (in liters)]])</f>
        <v>0</v>
      </c>
    </row>
    <row r="6962" spans="2:13">
      <c r="B6962">
        <f>IF(ISBLANK(Table1[[#This Row],[Date]]), ,MONTH(Table1[[#This Row],[Date]]))</f>
        <v>0</v>
      </c>
      <c r="K6962" s="19">
        <f>Table1[[#This Row],[Final Meter Reading (km) ]]-Table1[[#This Row],[Initial Meter Reading (km) ]]</f>
        <v>0</v>
      </c>
      <c r="M6962" s="174">
        <f>IF(ISBLANK(Table1[[#This Row],[Fuel Used (in liters)]]),,Table1[[#This Row],[Distance Travelled (km)]]/Table1[[#This Row],[Fuel Used (in liters)]])</f>
        <v>0</v>
      </c>
    </row>
    <row r="6963" spans="2:13">
      <c r="B6963">
        <f>IF(ISBLANK(Table1[[#This Row],[Date]]), ,MONTH(Table1[[#This Row],[Date]]))</f>
        <v>0</v>
      </c>
      <c r="K6963" s="19">
        <f>Table1[[#This Row],[Final Meter Reading (km) ]]-Table1[[#This Row],[Initial Meter Reading (km) ]]</f>
        <v>0</v>
      </c>
      <c r="M6963" s="174">
        <f>IF(ISBLANK(Table1[[#This Row],[Fuel Used (in liters)]]),,Table1[[#This Row],[Distance Travelled (km)]]/Table1[[#This Row],[Fuel Used (in liters)]])</f>
        <v>0</v>
      </c>
    </row>
    <row r="6964" spans="2:13">
      <c r="B6964">
        <f>IF(ISBLANK(Table1[[#This Row],[Date]]), ,MONTH(Table1[[#This Row],[Date]]))</f>
        <v>0</v>
      </c>
      <c r="K6964" s="19">
        <f>Table1[[#This Row],[Final Meter Reading (km) ]]-Table1[[#This Row],[Initial Meter Reading (km) ]]</f>
        <v>0</v>
      </c>
      <c r="M6964" s="174">
        <f>IF(ISBLANK(Table1[[#This Row],[Fuel Used (in liters)]]),,Table1[[#This Row],[Distance Travelled (km)]]/Table1[[#This Row],[Fuel Used (in liters)]])</f>
        <v>0</v>
      </c>
    </row>
    <row r="6965" spans="2:13">
      <c r="B6965">
        <f>IF(ISBLANK(Table1[[#This Row],[Date]]), ,MONTH(Table1[[#This Row],[Date]]))</f>
        <v>0</v>
      </c>
      <c r="K6965" s="19">
        <f>Table1[[#This Row],[Final Meter Reading (km) ]]-Table1[[#This Row],[Initial Meter Reading (km) ]]</f>
        <v>0</v>
      </c>
      <c r="M6965" s="174">
        <f>IF(ISBLANK(Table1[[#This Row],[Fuel Used (in liters)]]),,Table1[[#This Row],[Distance Travelled (km)]]/Table1[[#This Row],[Fuel Used (in liters)]])</f>
        <v>0</v>
      </c>
    </row>
    <row r="6966" spans="2:13">
      <c r="B6966">
        <f>IF(ISBLANK(Table1[[#This Row],[Date]]), ,MONTH(Table1[[#This Row],[Date]]))</f>
        <v>0</v>
      </c>
      <c r="K6966" s="19">
        <f>Table1[[#This Row],[Final Meter Reading (km) ]]-Table1[[#This Row],[Initial Meter Reading (km) ]]</f>
        <v>0</v>
      </c>
      <c r="M6966" s="174">
        <f>IF(ISBLANK(Table1[[#This Row],[Fuel Used (in liters)]]),,Table1[[#This Row],[Distance Travelled (km)]]/Table1[[#This Row],[Fuel Used (in liters)]])</f>
        <v>0</v>
      </c>
    </row>
    <row r="6967" spans="2:13">
      <c r="B6967">
        <f>IF(ISBLANK(Table1[[#This Row],[Date]]), ,MONTH(Table1[[#This Row],[Date]]))</f>
        <v>0</v>
      </c>
      <c r="K6967" s="19">
        <f>Table1[[#This Row],[Final Meter Reading (km) ]]-Table1[[#This Row],[Initial Meter Reading (km) ]]</f>
        <v>0</v>
      </c>
      <c r="M6967" s="174">
        <f>IF(ISBLANK(Table1[[#This Row],[Fuel Used (in liters)]]),,Table1[[#This Row],[Distance Travelled (km)]]/Table1[[#This Row],[Fuel Used (in liters)]])</f>
        <v>0</v>
      </c>
    </row>
    <row r="6968" spans="2:13">
      <c r="B6968">
        <f>IF(ISBLANK(Table1[[#This Row],[Date]]), ,MONTH(Table1[[#This Row],[Date]]))</f>
        <v>0</v>
      </c>
      <c r="K6968" s="19">
        <f>Table1[[#This Row],[Final Meter Reading (km) ]]-Table1[[#This Row],[Initial Meter Reading (km) ]]</f>
        <v>0</v>
      </c>
      <c r="M6968" s="174">
        <f>IF(ISBLANK(Table1[[#This Row],[Fuel Used (in liters)]]),,Table1[[#This Row],[Distance Travelled (km)]]/Table1[[#This Row],[Fuel Used (in liters)]])</f>
        <v>0</v>
      </c>
    </row>
    <row r="6969" spans="2:13">
      <c r="B6969">
        <f>IF(ISBLANK(Table1[[#This Row],[Date]]), ,MONTH(Table1[[#This Row],[Date]]))</f>
        <v>0</v>
      </c>
      <c r="K6969" s="19">
        <f>Table1[[#This Row],[Final Meter Reading (km) ]]-Table1[[#This Row],[Initial Meter Reading (km) ]]</f>
        <v>0</v>
      </c>
      <c r="M6969" s="174">
        <f>IF(ISBLANK(Table1[[#This Row],[Fuel Used (in liters)]]),,Table1[[#This Row],[Distance Travelled (km)]]/Table1[[#This Row],[Fuel Used (in liters)]])</f>
        <v>0</v>
      </c>
    </row>
    <row r="6970" spans="2:13">
      <c r="B6970">
        <f>IF(ISBLANK(Table1[[#This Row],[Date]]), ,MONTH(Table1[[#This Row],[Date]]))</f>
        <v>0</v>
      </c>
      <c r="K6970" s="19">
        <f>Table1[[#This Row],[Final Meter Reading (km) ]]-Table1[[#This Row],[Initial Meter Reading (km) ]]</f>
        <v>0</v>
      </c>
      <c r="M6970" s="174">
        <f>IF(ISBLANK(Table1[[#This Row],[Fuel Used (in liters)]]),,Table1[[#This Row],[Distance Travelled (km)]]/Table1[[#This Row],[Fuel Used (in liters)]])</f>
        <v>0</v>
      </c>
    </row>
    <row r="6971" spans="2:13">
      <c r="B6971">
        <f>IF(ISBLANK(Table1[[#This Row],[Date]]), ,MONTH(Table1[[#This Row],[Date]]))</f>
        <v>0</v>
      </c>
      <c r="K6971" s="19">
        <f>Table1[[#This Row],[Final Meter Reading (km) ]]-Table1[[#This Row],[Initial Meter Reading (km) ]]</f>
        <v>0</v>
      </c>
      <c r="M6971" s="174">
        <f>IF(ISBLANK(Table1[[#This Row],[Fuel Used (in liters)]]),,Table1[[#This Row],[Distance Travelled (km)]]/Table1[[#This Row],[Fuel Used (in liters)]])</f>
        <v>0</v>
      </c>
    </row>
    <row r="6972" spans="2:13">
      <c r="B6972">
        <f>IF(ISBLANK(Table1[[#This Row],[Date]]), ,MONTH(Table1[[#This Row],[Date]]))</f>
        <v>0</v>
      </c>
      <c r="K6972" s="19">
        <f>Table1[[#This Row],[Final Meter Reading (km) ]]-Table1[[#This Row],[Initial Meter Reading (km) ]]</f>
        <v>0</v>
      </c>
      <c r="M6972" s="174">
        <f>IF(ISBLANK(Table1[[#This Row],[Fuel Used (in liters)]]),,Table1[[#This Row],[Distance Travelled (km)]]/Table1[[#This Row],[Fuel Used (in liters)]])</f>
        <v>0</v>
      </c>
    </row>
    <row r="6973" spans="2:13">
      <c r="B6973">
        <f>IF(ISBLANK(Table1[[#This Row],[Date]]), ,MONTH(Table1[[#This Row],[Date]]))</f>
        <v>0</v>
      </c>
      <c r="K6973" s="19">
        <f>Table1[[#This Row],[Final Meter Reading (km) ]]-Table1[[#This Row],[Initial Meter Reading (km) ]]</f>
        <v>0</v>
      </c>
      <c r="M6973" s="174">
        <f>IF(ISBLANK(Table1[[#This Row],[Fuel Used (in liters)]]),,Table1[[#This Row],[Distance Travelled (km)]]/Table1[[#This Row],[Fuel Used (in liters)]])</f>
        <v>0</v>
      </c>
    </row>
    <row r="6974" spans="2:13">
      <c r="B6974">
        <f>IF(ISBLANK(Table1[[#This Row],[Date]]), ,MONTH(Table1[[#This Row],[Date]]))</f>
        <v>0</v>
      </c>
      <c r="K6974" s="19">
        <f>Table1[[#This Row],[Final Meter Reading (km) ]]-Table1[[#This Row],[Initial Meter Reading (km) ]]</f>
        <v>0</v>
      </c>
      <c r="M6974" s="174">
        <f>IF(ISBLANK(Table1[[#This Row],[Fuel Used (in liters)]]),,Table1[[#This Row],[Distance Travelled (km)]]/Table1[[#This Row],[Fuel Used (in liters)]])</f>
        <v>0</v>
      </c>
    </row>
    <row r="6975" spans="2:13">
      <c r="B6975">
        <f>IF(ISBLANK(Table1[[#This Row],[Date]]), ,MONTH(Table1[[#This Row],[Date]]))</f>
        <v>0</v>
      </c>
      <c r="K6975" s="19">
        <f>Table1[[#This Row],[Final Meter Reading (km) ]]-Table1[[#This Row],[Initial Meter Reading (km) ]]</f>
        <v>0</v>
      </c>
      <c r="M6975" s="174">
        <f>IF(ISBLANK(Table1[[#This Row],[Fuel Used (in liters)]]),,Table1[[#This Row],[Distance Travelled (km)]]/Table1[[#This Row],[Fuel Used (in liters)]])</f>
        <v>0</v>
      </c>
    </row>
    <row r="6976" spans="2:13">
      <c r="B6976">
        <f>IF(ISBLANK(Table1[[#This Row],[Date]]), ,MONTH(Table1[[#This Row],[Date]]))</f>
        <v>0</v>
      </c>
      <c r="K6976" s="19">
        <f>Table1[[#This Row],[Final Meter Reading (km) ]]-Table1[[#This Row],[Initial Meter Reading (km) ]]</f>
        <v>0</v>
      </c>
      <c r="M6976" s="174">
        <f>IF(ISBLANK(Table1[[#This Row],[Fuel Used (in liters)]]),,Table1[[#This Row],[Distance Travelled (km)]]/Table1[[#This Row],[Fuel Used (in liters)]])</f>
        <v>0</v>
      </c>
    </row>
    <row r="6977" spans="2:13">
      <c r="B6977">
        <f>IF(ISBLANK(Table1[[#This Row],[Date]]), ,MONTH(Table1[[#This Row],[Date]]))</f>
        <v>0</v>
      </c>
      <c r="K6977" s="19">
        <f>Table1[[#This Row],[Final Meter Reading (km) ]]-Table1[[#This Row],[Initial Meter Reading (km) ]]</f>
        <v>0</v>
      </c>
      <c r="M6977" s="174">
        <f>IF(ISBLANK(Table1[[#This Row],[Fuel Used (in liters)]]),,Table1[[#This Row],[Distance Travelled (km)]]/Table1[[#This Row],[Fuel Used (in liters)]])</f>
        <v>0</v>
      </c>
    </row>
    <row r="6978" spans="2:13">
      <c r="B6978">
        <f>IF(ISBLANK(Table1[[#This Row],[Date]]), ,MONTH(Table1[[#This Row],[Date]]))</f>
        <v>0</v>
      </c>
      <c r="K6978" s="19">
        <f>Table1[[#This Row],[Final Meter Reading (km) ]]-Table1[[#This Row],[Initial Meter Reading (km) ]]</f>
        <v>0</v>
      </c>
      <c r="M6978" s="174">
        <f>IF(ISBLANK(Table1[[#This Row],[Fuel Used (in liters)]]),,Table1[[#This Row],[Distance Travelled (km)]]/Table1[[#This Row],[Fuel Used (in liters)]])</f>
        <v>0</v>
      </c>
    </row>
    <row r="6979" spans="2:13">
      <c r="B6979">
        <f>IF(ISBLANK(Table1[[#This Row],[Date]]), ,MONTH(Table1[[#This Row],[Date]]))</f>
        <v>0</v>
      </c>
      <c r="K6979" s="19">
        <f>Table1[[#This Row],[Final Meter Reading (km) ]]-Table1[[#This Row],[Initial Meter Reading (km) ]]</f>
        <v>0</v>
      </c>
      <c r="M6979" s="174">
        <f>IF(ISBLANK(Table1[[#This Row],[Fuel Used (in liters)]]),,Table1[[#This Row],[Distance Travelled (km)]]/Table1[[#This Row],[Fuel Used (in liters)]])</f>
        <v>0</v>
      </c>
    </row>
    <row r="6980" spans="2:13">
      <c r="B6980">
        <f>IF(ISBLANK(Table1[[#This Row],[Date]]), ,MONTH(Table1[[#This Row],[Date]]))</f>
        <v>0</v>
      </c>
      <c r="K6980" s="19">
        <f>Table1[[#This Row],[Final Meter Reading (km) ]]-Table1[[#This Row],[Initial Meter Reading (km) ]]</f>
        <v>0</v>
      </c>
      <c r="M6980" s="174">
        <f>IF(ISBLANK(Table1[[#This Row],[Fuel Used (in liters)]]),,Table1[[#This Row],[Distance Travelled (km)]]/Table1[[#This Row],[Fuel Used (in liters)]])</f>
        <v>0</v>
      </c>
    </row>
    <row r="6981" spans="2:13">
      <c r="B6981">
        <f>IF(ISBLANK(Table1[[#This Row],[Date]]), ,MONTH(Table1[[#This Row],[Date]]))</f>
        <v>0</v>
      </c>
      <c r="K6981" s="19">
        <f>Table1[[#This Row],[Final Meter Reading (km) ]]-Table1[[#This Row],[Initial Meter Reading (km) ]]</f>
        <v>0</v>
      </c>
      <c r="M6981" s="174">
        <f>IF(ISBLANK(Table1[[#This Row],[Fuel Used (in liters)]]),,Table1[[#This Row],[Distance Travelled (km)]]/Table1[[#This Row],[Fuel Used (in liters)]])</f>
        <v>0</v>
      </c>
    </row>
    <row r="6982" spans="2:13">
      <c r="B6982">
        <f>IF(ISBLANK(Table1[[#This Row],[Date]]), ,MONTH(Table1[[#This Row],[Date]]))</f>
        <v>0</v>
      </c>
      <c r="K6982" s="19">
        <f>Table1[[#This Row],[Final Meter Reading (km) ]]-Table1[[#This Row],[Initial Meter Reading (km) ]]</f>
        <v>0</v>
      </c>
      <c r="M6982" s="174">
        <f>IF(ISBLANK(Table1[[#This Row],[Fuel Used (in liters)]]),,Table1[[#This Row],[Distance Travelled (km)]]/Table1[[#This Row],[Fuel Used (in liters)]])</f>
        <v>0</v>
      </c>
    </row>
    <row r="6983" spans="2:13">
      <c r="B6983">
        <f>IF(ISBLANK(Table1[[#This Row],[Date]]), ,MONTH(Table1[[#This Row],[Date]]))</f>
        <v>0</v>
      </c>
      <c r="K6983" s="19">
        <f>Table1[[#This Row],[Final Meter Reading (km) ]]-Table1[[#This Row],[Initial Meter Reading (km) ]]</f>
        <v>0</v>
      </c>
      <c r="M6983" s="174">
        <f>IF(ISBLANK(Table1[[#This Row],[Fuel Used (in liters)]]),,Table1[[#This Row],[Distance Travelled (km)]]/Table1[[#This Row],[Fuel Used (in liters)]])</f>
        <v>0</v>
      </c>
    </row>
    <row r="6984" spans="2:13">
      <c r="B6984">
        <f>IF(ISBLANK(Table1[[#This Row],[Date]]), ,MONTH(Table1[[#This Row],[Date]]))</f>
        <v>0</v>
      </c>
      <c r="K6984" s="19">
        <f>Table1[[#This Row],[Final Meter Reading (km) ]]-Table1[[#This Row],[Initial Meter Reading (km) ]]</f>
        <v>0</v>
      </c>
      <c r="M6984" s="174">
        <f>IF(ISBLANK(Table1[[#This Row],[Fuel Used (in liters)]]),,Table1[[#This Row],[Distance Travelled (km)]]/Table1[[#This Row],[Fuel Used (in liters)]])</f>
        <v>0</v>
      </c>
    </row>
    <row r="6985" spans="2:13">
      <c r="B6985">
        <f>IF(ISBLANK(Table1[[#This Row],[Date]]), ,MONTH(Table1[[#This Row],[Date]]))</f>
        <v>0</v>
      </c>
      <c r="K6985" s="19">
        <f>Table1[[#This Row],[Final Meter Reading (km) ]]-Table1[[#This Row],[Initial Meter Reading (km) ]]</f>
        <v>0</v>
      </c>
      <c r="M6985" s="174">
        <f>IF(ISBLANK(Table1[[#This Row],[Fuel Used (in liters)]]),,Table1[[#This Row],[Distance Travelled (km)]]/Table1[[#This Row],[Fuel Used (in liters)]])</f>
        <v>0</v>
      </c>
    </row>
    <row r="6986" spans="2:13">
      <c r="B6986">
        <f>IF(ISBLANK(Table1[[#This Row],[Date]]), ,MONTH(Table1[[#This Row],[Date]]))</f>
        <v>0</v>
      </c>
      <c r="K6986" s="19">
        <f>Table1[[#This Row],[Final Meter Reading (km) ]]-Table1[[#This Row],[Initial Meter Reading (km) ]]</f>
        <v>0</v>
      </c>
      <c r="M6986" s="174">
        <f>IF(ISBLANK(Table1[[#This Row],[Fuel Used (in liters)]]),,Table1[[#This Row],[Distance Travelled (km)]]/Table1[[#This Row],[Fuel Used (in liters)]])</f>
        <v>0</v>
      </c>
    </row>
    <row r="6987" spans="2:13">
      <c r="B6987">
        <f>IF(ISBLANK(Table1[[#This Row],[Date]]), ,MONTH(Table1[[#This Row],[Date]]))</f>
        <v>0</v>
      </c>
      <c r="K6987" s="19">
        <f>Table1[[#This Row],[Final Meter Reading (km) ]]-Table1[[#This Row],[Initial Meter Reading (km) ]]</f>
        <v>0</v>
      </c>
      <c r="M6987" s="174">
        <f>IF(ISBLANK(Table1[[#This Row],[Fuel Used (in liters)]]),,Table1[[#This Row],[Distance Travelled (km)]]/Table1[[#This Row],[Fuel Used (in liters)]])</f>
        <v>0</v>
      </c>
    </row>
    <row r="6988" spans="2:13">
      <c r="B6988">
        <f>IF(ISBLANK(Table1[[#This Row],[Date]]), ,MONTH(Table1[[#This Row],[Date]]))</f>
        <v>0</v>
      </c>
      <c r="K6988" s="19">
        <f>Table1[[#This Row],[Final Meter Reading (km) ]]-Table1[[#This Row],[Initial Meter Reading (km) ]]</f>
        <v>0</v>
      </c>
      <c r="M6988" s="174">
        <f>IF(ISBLANK(Table1[[#This Row],[Fuel Used (in liters)]]),,Table1[[#This Row],[Distance Travelled (km)]]/Table1[[#This Row],[Fuel Used (in liters)]])</f>
        <v>0</v>
      </c>
    </row>
    <row r="6989" spans="2:13">
      <c r="B6989">
        <f>IF(ISBLANK(Table1[[#This Row],[Date]]), ,MONTH(Table1[[#This Row],[Date]]))</f>
        <v>0</v>
      </c>
      <c r="K6989" s="19">
        <f>Table1[[#This Row],[Final Meter Reading (km) ]]-Table1[[#This Row],[Initial Meter Reading (km) ]]</f>
        <v>0</v>
      </c>
      <c r="M6989" s="174">
        <f>IF(ISBLANK(Table1[[#This Row],[Fuel Used (in liters)]]),,Table1[[#This Row],[Distance Travelled (km)]]/Table1[[#This Row],[Fuel Used (in liters)]])</f>
        <v>0</v>
      </c>
    </row>
    <row r="6990" spans="2:13">
      <c r="B6990">
        <f>IF(ISBLANK(Table1[[#This Row],[Date]]), ,MONTH(Table1[[#This Row],[Date]]))</f>
        <v>0</v>
      </c>
      <c r="K6990" s="19">
        <f>Table1[[#This Row],[Final Meter Reading (km) ]]-Table1[[#This Row],[Initial Meter Reading (km) ]]</f>
        <v>0</v>
      </c>
      <c r="M6990" s="174">
        <f>IF(ISBLANK(Table1[[#This Row],[Fuel Used (in liters)]]),,Table1[[#This Row],[Distance Travelled (km)]]/Table1[[#This Row],[Fuel Used (in liters)]])</f>
        <v>0</v>
      </c>
    </row>
    <row r="6991" spans="2:13">
      <c r="B6991">
        <f>IF(ISBLANK(Table1[[#This Row],[Date]]), ,MONTH(Table1[[#This Row],[Date]]))</f>
        <v>0</v>
      </c>
      <c r="K6991" s="19">
        <f>Table1[[#This Row],[Final Meter Reading (km) ]]-Table1[[#This Row],[Initial Meter Reading (km) ]]</f>
        <v>0</v>
      </c>
      <c r="M6991" s="174">
        <f>IF(ISBLANK(Table1[[#This Row],[Fuel Used (in liters)]]),,Table1[[#This Row],[Distance Travelled (km)]]/Table1[[#This Row],[Fuel Used (in liters)]])</f>
        <v>0</v>
      </c>
    </row>
    <row r="6992" spans="2:13">
      <c r="B6992">
        <f>IF(ISBLANK(Table1[[#This Row],[Date]]), ,MONTH(Table1[[#This Row],[Date]]))</f>
        <v>0</v>
      </c>
      <c r="K6992" s="19">
        <f>Table1[[#This Row],[Final Meter Reading (km) ]]-Table1[[#This Row],[Initial Meter Reading (km) ]]</f>
        <v>0</v>
      </c>
      <c r="M6992" s="174">
        <f>IF(ISBLANK(Table1[[#This Row],[Fuel Used (in liters)]]),,Table1[[#This Row],[Distance Travelled (km)]]/Table1[[#This Row],[Fuel Used (in liters)]])</f>
        <v>0</v>
      </c>
    </row>
    <row r="6993" spans="2:13">
      <c r="B6993">
        <f>IF(ISBLANK(Table1[[#This Row],[Date]]), ,MONTH(Table1[[#This Row],[Date]]))</f>
        <v>0</v>
      </c>
      <c r="K6993" s="19">
        <f>Table1[[#This Row],[Final Meter Reading (km) ]]-Table1[[#This Row],[Initial Meter Reading (km) ]]</f>
        <v>0</v>
      </c>
      <c r="M6993" s="174">
        <f>IF(ISBLANK(Table1[[#This Row],[Fuel Used (in liters)]]),,Table1[[#This Row],[Distance Travelled (km)]]/Table1[[#This Row],[Fuel Used (in liters)]])</f>
        <v>0</v>
      </c>
    </row>
    <row r="6994" spans="2:13">
      <c r="B6994">
        <f>IF(ISBLANK(Table1[[#This Row],[Date]]), ,MONTH(Table1[[#This Row],[Date]]))</f>
        <v>0</v>
      </c>
      <c r="K6994" s="19">
        <f>Table1[[#This Row],[Final Meter Reading (km) ]]-Table1[[#This Row],[Initial Meter Reading (km) ]]</f>
        <v>0</v>
      </c>
      <c r="M6994" s="174">
        <f>IF(ISBLANK(Table1[[#This Row],[Fuel Used (in liters)]]),,Table1[[#This Row],[Distance Travelled (km)]]/Table1[[#This Row],[Fuel Used (in liters)]])</f>
        <v>0</v>
      </c>
    </row>
    <row r="6995" spans="2:13">
      <c r="B6995">
        <f>IF(ISBLANK(Table1[[#This Row],[Date]]), ,MONTH(Table1[[#This Row],[Date]]))</f>
        <v>0</v>
      </c>
      <c r="K6995" s="19">
        <f>Table1[[#This Row],[Final Meter Reading (km) ]]-Table1[[#This Row],[Initial Meter Reading (km) ]]</f>
        <v>0</v>
      </c>
      <c r="M6995" s="174">
        <f>IF(ISBLANK(Table1[[#This Row],[Fuel Used (in liters)]]),,Table1[[#This Row],[Distance Travelled (km)]]/Table1[[#This Row],[Fuel Used (in liters)]])</f>
        <v>0</v>
      </c>
    </row>
    <row r="6996" spans="2:13">
      <c r="B6996">
        <f>IF(ISBLANK(Table1[[#This Row],[Date]]), ,MONTH(Table1[[#This Row],[Date]]))</f>
        <v>0</v>
      </c>
      <c r="K6996" s="19">
        <f>Table1[[#This Row],[Final Meter Reading (km) ]]-Table1[[#This Row],[Initial Meter Reading (km) ]]</f>
        <v>0</v>
      </c>
      <c r="M6996" s="174">
        <f>IF(ISBLANK(Table1[[#This Row],[Fuel Used (in liters)]]),,Table1[[#This Row],[Distance Travelled (km)]]/Table1[[#This Row],[Fuel Used (in liters)]])</f>
        <v>0</v>
      </c>
    </row>
    <row r="6997" spans="2:13">
      <c r="B6997">
        <f>IF(ISBLANK(Table1[[#This Row],[Date]]), ,MONTH(Table1[[#This Row],[Date]]))</f>
        <v>0</v>
      </c>
      <c r="K6997" s="19">
        <f>Table1[[#This Row],[Final Meter Reading (km) ]]-Table1[[#This Row],[Initial Meter Reading (km) ]]</f>
        <v>0</v>
      </c>
      <c r="M6997" s="174">
        <f>IF(ISBLANK(Table1[[#This Row],[Fuel Used (in liters)]]),,Table1[[#This Row],[Distance Travelled (km)]]/Table1[[#This Row],[Fuel Used (in liters)]])</f>
        <v>0</v>
      </c>
    </row>
    <row r="6998" spans="2:13">
      <c r="B6998">
        <f>IF(ISBLANK(Table1[[#This Row],[Date]]), ,MONTH(Table1[[#This Row],[Date]]))</f>
        <v>0</v>
      </c>
      <c r="K6998" s="19">
        <f>Table1[[#This Row],[Final Meter Reading (km) ]]-Table1[[#This Row],[Initial Meter Reading (km) ]]</f>
        <v>0</v>
      </c>
      <c r="M6998" s="174">
        <f>IF(ISBLANK(Table1[[#This Row],[Fuel Used (in liters)]]),,Table1[[#This Row],[Distance Travelled (km)]]/Table1[[#This Row],[Fuel Used (in liters)]])</f>
        <v>0</v>
      </c>
    </row>
    <row r="6999" spans="2:13">
      <c r="B6999">
        <f>IF(ISBLANK(Table1[[#This Row],[Date]]), ,MONTH(Table1[[#This Row],[Date]]))</f>
        <v>0</v>
      </c>
      <c r="K6999" s="19">
        <f>Table1[[#This Row],[Final Meter Reading (km) ]]-Table1[[#This Row],[Initial Meter Reading (km) ]]</f>
        <v>0</v>
      </c>
      <c r="M6999" s="174">
        <f>IF(ISBLANK(Table1[[#This Row],[Fuel Used (in liters)]]),,Table1[[#This Row],[Distance Travelled (km)]]/Table1[[#This Row],[Fuel Used (in liters)]])</f>
        <v>0</v>
      </c>
    </row>
    <row r="7000" spans="2:13">
      <c r="B7000">
        <f>IF(ISBLANK(Table1[[#This Row],[Date]]), ,MONTH(Table1[[#This Row],[Date]]))</f>
        <v>0</v>
      </c>
      <c r="K7000" s="19">
        <f>Table1[[#This Row],[Final Meter Reading (km) ]]-Table1[[#This Row],[Initial Meter Reading (km) ]]</f>
        <v>0</v>
      </c>
      <c r="M7000" s="174">
        <f>IF(ISBLANK(Table1[[#This Row],[Fuel Used (in liters)]]),,Table1[[#This Row],[Distance Travelled (km)]]/Table1[[#This Row],[Fuel Used (in liters)]])</f>
        <v>0</v>
      </c>
    </row>
    <row r="7001" spans="2:13">
      <c r="B7001">
        <f>IF(ISBLANK(Table1[[#This Row],[Date]]), ,MONTH(Table1[[#This Row],[Date]]))</f>
        <v>0</v>
      </c>
      <c r="K7001" s="19">
        <f>Table1[[#This Row],[Final Meter Reading (km) ]]-Table1[[#This Row],[Initial Meter Reading (km) ]]</f>
        <v>0</v>
      </c>
      <c r="M7001" s="174">
        <f>IF(ISBLANK(Table1[[#This Row],[Fuel Used (in liters)]]),,Table1[[#This Row],[Distance Travelled (km)]]/Table1[[#This Row],[Fuel Used (in liters)]])</f>
        <v>0</v>
      </c>
    </row>
    <row r="7002" spans="2:13">
      <c r="B7002">
        <f>IF(ISBLANK(Table1[[#This Row],[Date]]), ,MONTH(Table1[[#This Row],[Date]]))</f>
        <v>0</v>
      </c>
      <c r="K7002" s="19">
        <f>Table1[[#This Row],[Final Meter Reading (km) ]]-Table1[[#This Row],[Initial Meter Reading (km) ]]</f>
        <v>0</v>
      </c>
      <c r="M7002" s="174">
        <f>IF(ISBLANK(Table1[[#This Row],[Fuel Used (in liters)]]),,Table1[[#This Row],[Distance Travelled (km)]]/Table1[[#This Row],[Fuel Used (in liters)]])</f>
        <v>0</v>
      </c>
    </row>
    <row r="7003" spans="2:13">
      <c r="B7003">
        <f>IF(ISBLANK(Table1[[#This Row],[Date]]), ,MONTH(Table1[[#This Row],[Date]]))</f>
        <v>0</v>
      </c>
      <c r="K7003" s="19">
        <f>Table1[[#This Row],[Final Meter Reading (km) ]]-Table1[[#This Row],[Initial Meter Reading (km) ]]</f>
        <v>0</v>
      </c>
      <c r="M7003" s="174">
        <f>IF(ISBLANK(Table1[[#This Row],[Fuel Used (in liters)]]),,Table1[[#This Row],[Distance Travelled (km)]]/Table1[[#This Row],[Fuel Used (in liters)]])</f>
        <v>0</v>
      </c>
    </row>
    <row r="7004" spans="2:13">
      <c r="B7004">
        <f>IF(ISBLANK(Table1[[#This Row],[Date]]), ,MONTH(Table1[[#This Row],[Date]]))</f>
        <v>0</v>
      </c>
      <c r="K7004" s="19">
        <f>Table1[[#This Row],[Final Meter Reading (km) ]]-Table1[[#This Row],[Initial Meter Reading (km) ]]</f>
        <v>0</v>
      </c>
      <c r="M7004" s="174">
        <f>IF(ISBLANK(Table1[[#This Row],[Fuel Used (in liters)]]),,Table1[[#This Row],[Distance Travelled (km)]]/Table1[[#This Row],[Fuel Used (in liters)]])</f>
        <v>0</v>
      </c>
    </row>
    <row r="7005" spans="2:13">
      <c r="B7005">
        <f>IF(ISBLANK(Table1[[#This Row],[Date]]), ,MONTH(Table1[[#This Row],[Date]]))</f>
        <v>0</v>
      </c>
      <c r="K7005" s="19">
        <f>Table1[[#This Row],[Final Meter Reading (km) ]]-Table1[[#This Row],[Initial Meter Reading (km) ]]</f>
        <v>0</v>
      </c>
      <c r="M7005" s="174">
        <f>IF(ISBLANK(Table1[[#This Row],[Fuel Used (in liters)]]),,Table1[[#This Row],[Distance Travelled (km)]]/Table1[[#This Row],[Fuel Used (in liters)]])</f>
        <v>0</v>
      </c>
    </row>
    <row r="7006" spans="2:13">
      <c r="B7006">
        <f>IF(ISBLANK(Table1[[#This Row],[Date]]), ,MONTH(Table1[[#This Row],[Date]]))</f>
        <v>0</v>
      </c>
      <c r="K7006" s="19">
        <f>Table1[[#This Row],[Final Meter Reading (km) ]]-Table1[[#This Row],[Initial Meter Reading (km) ]]</f>
        <v>0</v>
      </c>
      <c r="M7006" s="174">
        <f>IF(ISBLANK(Table1[[#This Row],[Fuel Used (in liters)]]),,Table1[[#This Row],[Distance Travelled (km)]]/Table1[[#This Row],[Fuel Used (in liters)]])</f>
        <v>0</v>
      </c>
    </row>
    <row r="7007" spans="2:13">
      <c r="B7007">
        <f>IF(ISBLANK(Table1[[#This Row],[Date]]), ,MONTH(Table1[[#This Row],[Date]]))</f>
        <v>0</v>
      </c>
      <c r="K7007" s="19">
        <f>Table1[[#This Row],[Final Meter Reading (km) ]]-Table1[[#This Row],[Initial Meter Reading (km) ]]</f>
        <v>0</v>
      </c>
      <c r="M7007" s="174">
        <f>IF(ISBLANK(Table1[[#This Row],[Fuel Used (in liters)]]),,Table1[[#This Row],[Distance Travelled (km)]]/Table1[[#This Row],[Fuel Used (in liters)]])</f>
        <v>0</v>
      </c>
    </row>
    <row r="7008" spans="2:13">
      <c r="B7008">
        <f>IF(ISBLANK(Table1[[#This Row],[Date]]), ,MONTH(Table1[[#This Row],[Date]]))</f>
        <v>0</v>
      </c>
      <c r="K7008" s="19">
        <f>Table1[[#This Row],[Final Meter Reading (km) ]]-Table1[[#This Row],[Initial Meter Reading (km) ]]</f>
        <v>0</v>
      </c>
      <c r="M7008" s="174">
        <f>IF(ISBLANK(Table1[[#This Row],[Fuel Used (in liters)]]),,Table1[[#This Row],[Distance Travelled (km)]]/Table1[[#This Row],[Fuel Used (in liters)]])</f>
        <v>0</v>
      </c>
    </row>
    <row r="7009" spans="2:13">
      <c r="B7009">
        <f>IF(ISBLANK(Table1[[#This Row],[Date]]), ,MONTH(Table1[[#This Row],[Date]]))</f>
        <v>0</v>
      </c>
      <c r="K7009" s="19">
        <f>Table1[[#This Row],[Final Meter Reading (km) ]]-Table1[[#This Row],[Initial Meter Reading (km) ]]</f>
        <v>0</v>
      </c>
      <c r="M7009" s="174">
        <f>IF(ISBLANK(Table1[[#This Row],[Fuel Used (in liters)]]),,Table1[[#This Row],[Distance Travelled (km)]]/Table1[[#This Row],[Fuel Used (in liters)]])</f>
        <v>0</v>
      </c>
    </row>
    <row r="7010" spans="2:13">
      <c r="B7010">
        <f>IF(ISBLANK(Table1[[#This Row],[Date]]), ,MONTH(Table1[[#This Row],[Date]]))</f>
        <v>0</v>
      </c>
      <c r="K7010" s="19">
        <f>Table1[[#This Row],[Final Meter Reading (km) ]]-Table1[[#This Row],[Initial Meter Reading (km) ]]</f>
        <v>0</v>
      </c>
      <c r="M7010" s="174">
        <f>IF(ISBLANK(Table1[[#This Row],[Fuel Used (in liters)]]),,Table1[[#This Row],[Distance Travelled (km)]]/Table1[[#This Row],[Fuel Used (in liters)]])</f>
        <v>0</v>
      </c>
    </row>
    <row r="7011" spans="2:13">
      <c r="B7011">
        <f>IF(ISBLANK(Table1[[#This Row],[Date]]), ,MONTH(Table1[[#This Row],[Date]]))</f>
        <v>0</v>
      </c>
      <c r="K7011" s="19">
        <f>Table1[[#This Row],[Final Meter Reading (km) ]]-Table1[[#This Row],[Initial Meter Reading (km) ]]</f>
        <v>0</v>
      </c>
      <c r="M7011" s="174">
        <f>IF(ISBLANK(Table1[[#This Row],[Fuel Used (in liters)]]),,Table1[[#This Row],[Distance Travelled (km)]]/Table1[[#This Row],[Fuel Used (in liters)]])</f>
        <v>0</v>
      </c>
    </row>
    <row r="7012" spans="2:13">
      <c r="B7012">
        <f>IF(ISBLANK(Table1[[#This Row],[Date]]), ,MONTH(Table1[[#This Row],[Date]]))</f>
        <v>0</v>
      </c>
      <c r="K7012" s="19">
        <f>Table1[[#This Row],[Final Meter Reading (km) ]]-Table1[[#This Row],[Initial Meter Reading (km) ]]</f>
        <v>0</v>
      </c>
      <c r="M7012" s="174">
        <f>IF(ISBLANK(Table1[[#This Row],[Fuel Used (in liters)]]),,Table1[[#This Row],[Distance Travelled (km)]]/Table1[[#This Row],[Fuel Used (in liters)]])</f>
        <v>0</v>
      </c>
    </row>
    <row r="7013" spans="2:13">
      <c r="B7013">
        <f>IF(ISBLANK(Table1[[#This Row],[Date]]), ,MONTH(Table1[[#This Row],[Date]]))</f>
        <v>0</v>
      </c>
      <c r="K7013" s="19">
        <f>Table1[[#This Row],[Final Meter Reading (km) ]]-Table1[[#This Row],[Initial Meter Reading (km) ]]</f>
        <v>0</v>
      </c>
      <c r="M7013" s="174">
        <f>IF(ISBLANK(Table1[[#This Row],[Fuel Used (in liters)]]),,Table1[[#This Row],[Distance Travelled (km)]]/Table1[[#This Row],[Fuel Used (in liters)]])</f>
        <v>0</v>
      </c>
    </row>
    <row r="7014" spans="2:13">
      <c r="B7014">
        <f>IF(ISBLANK(Table1[[#This Row],[Date]]), ,MONTH(Table1[[#This Row],[Date]]))</f>
        <v>0</v>
      </c>
      <c r="K7014" s="19">
        <f>Table1[[#This Row],[Final Meter Reading (km) ]]-Table1[[#This Row],[Initial Meter Reading (km) ]]</f>
        <v>0</v>
      </c>
      <c r="M7014" s="174">
        <f>IF(ISBLANK(Table1[[#This Row],[Fuel Used (in liters)]]),,Table1[[#This Row],[Distance Travelled (km)]]/Table1[[#This Row],[Fuel Used (in liters)]])</f>
        <v>0</v>
      </c>
    </row>
    <row r="7015" spans="2:13">
      <c r="B7015">
        <f>IF(ISBLANK(Table1[[#This Row],[Date]]), ,MONTH(Table1[[#This Row],[Date]]))</f>
        <v>0</v>
      </c>
      <c r="K7015" s="19">
        <f>Table1[[#This Row],[Final Meter Reading (km) ]]-Table1[[#This Row],[Initial Meter Reading (km) ]]</f>
        <v>0</v>
      </c>
      <c r="M7015" s="174">
        <f>IF(ISBLANK(Table1[[#This Row],[Fuel Used (in liters)]]),,Table1[[#This Row],[Distance Travelled (km)]]/Table1[[#This Row],[Fuel Used (in liters)]])</f>
        <v>0</v>
      </c>
    </row>
    <row r="7016" spans="2:13">
      <c r="B7016">
        <f>IF(ISBLANK(Table1[[#This Row],[Date]]), ,MONTH(Table1[[#This Row],[Date]]))</f>
        <v>0</v>
      </c>
      <c r="K7016" s="19">
        <f>Table1[[#This Row],[Final Meter Reading (km) ]]-Table1[[#This Row],[Initial Meter Reading (km) ]]</f>
        <v>0</v>
      </c>
      <c r="M7016" s="174">
        <f>IF(ISBLANK(Table1[[#This Row],[Fuel Used (in liters)]]),,Table1[[#This Row],[Distance Travelled (km)]]/Table1[[#This Row],[Fuel Used (in liters)]])</f>
        <v>0</v>
      </c>
    </row>
    <row r="7017" spans="2:13">
      <c r="B7017">
        <f>IF(ISBLANK(Table1[[#This Row],[Date]]), ,MONTH(Table1[[#This Row],[Date]]))</f>
        <v>0</v>
      </c>
      <c r="K7017" s="19">
        <f>Table1[[#This Row],[Final Meter Reading (km) ]]-Table1[[#This Row],[Initial Meter Reading (km) ]]</f>
        <v>0</v>
      </c>
      <c r="M7017" s="174">
        <f>IF(ISBLANK(Table1[[#This Row],[Fuel Used (in liters)]]),,Table1[[#This Row],[Distance Travelled (km)]]/Table1[[#This Row],[Fuel Used (in liters)]])</f>
        <v>0</v>
      </c>
    </row>
    <row r="7018" spans="2:13">
      <c r="B7018">
        <f>IF(ISBLANK(Table1[[#This Row],[Date]]), ,MONTH(Table1[[#This Row],[Date]]))</f>
        <v>0</v>
      </c>
      <c r="K7018" s="19">
        <f>Table1[[#This Row],[Final Meter Reading (km) ]]-Table1[[#This Row],[Initial Meter Reading (km) ]]</f>
        <v>0</v>
      </c>
      <c r="M7018" s="174">
        <f>IF(ISBLANK(Table1[[#This Row],[Fuel Used (in liters)]]),,Table1[[#This Row],[Distance Travelled (km)]]/Table1[[#This Row],[Fuel Used (in liters)]])</f>
        <v>0</v>
      </c>
    </row>
    <row r="7019" spans="2:13">
      <c r="B7019">
        <f>IF(ISBLANK(Table1[[#This Row],[Date]]), ,MONTH(Table1[[#This Row],[Date]]))</f>
        <v>0</v>
      </c>
      <c r="K7019" s="19">
        <f>Table1[[#This Row],[Final Meter Reading (km) ]]-Table1[[#This Row],[Initial Meter Reading (km) ]]</f>
        <v>0</v>
      </c>
      <c r="M7019" s="174">
        <f>IF(ISBLANK(Table1[[#This Row],[Fuel Used (in liters)]]),,Table1[[#This Row],[Distance Travelled (km)]]/Table1[[#This Row],[Fuel Used (in liters)]])</f>
        <v>0</v>
      </c>
    </row>
    <row r="7020" spans="2:13">
      <c r="B7020">
        <f>IF(ISBLANK(Table1[[#This Row],[Date]]), ,MONTH(Table1[[#This Row],[Date]]))</f>
        <v>0</v>
      </c>
      <c r="K7020" s="19">
        <f>Table1[[#This Row],[Final Meter Reading (km) ]]-Table1[[#This Row],[Initial Meter Reading (km) ]]</f>
        <v>0</v>
      </c>
      <c r="M7020" s="174">
        <f>IF(ISBLANK(Table1[[#This Row],[Fuel Used (in liters)]]),,Table1[[#This Row],[Distance Travelled (km)]]/Table1[[#This Row],[Fuel Used (in liters)]])</f>
        <v>0</v>
      </c>
    </row>
    <row r="7021" spans="2:13">
      <c r="B7021">
        <f>IF(ISBLANK(Table1[[#This Row],[Date]]), ,MONTH(Table1[[#This Row],[Date]]))</f>
        <v>0</v>
      </c>
      <c r="K7021" s="19">
        <f>Table1[[#This Row],[Final Meter Reading (km) ]]-Table1[[#This Row],[Initial Meter Reading (km) ]]</f>
        <v>0</v>
      </c>
      <c r="M7021" s="174">
        <f>IF(ISBLANK(Table1[[#This Row],[Fuel Used (in liters)]]),,Table1[[#This Row],[Distance Travelled (km)]]/Table1[[#This Row],[Fuel Used (in liters)]])</f>
        <v>0</v>
      </c>
    </row>
    <row r="7022" spans="2:13">
      <c r="B7022">
        <f>IF(ISBLANK(Table1[[#This Row],[Date]]), ,MONTH(Table1[[#This Row],[Date]]))</f>
        <v>0</v>
      </c>
      <c r="K7022" s="19">
        <f>Table1[[#This Row],[Final Meter Reading (km) ]]-Table1[[#This Row],[Initial Meter Reading (km) ]]</f>
        <v>0</v>
      </c>
      <c r="M7022" s="174">
        <f>IF(ISBLANK(Table1[[#This Row],[Fuel Used (in liters)]]),,Table1[[#This Row],[Distance Travelled (km)]]/Table1[[#This Row],[Fuel Used (in liters)]])</f>
        <v>0</v>
      </c>
    </row>
    <row r="7023" spans="2:13">
      <c r="B7023">
        <f>IF(ISBLANK(Table1[[#This Row],[Date]]), ,MONTH(Table1[[#This Row],[Date]]))</f>
        <v>0</v>
      </c>
      <c r="K7023" s="19">
        <f>Table1[[#This Row],[Final Meter Reading (km) ]]-Table1[[#This Row],[Initial Meter Reading (km) ]]</f>
        <v>0</v>
      </c>
      <c r="M7023" s="174">
        <f>IF(ISBLANK(Table1[[#This Row],[Fuel Used (in liters)]]),,Table1[[#This Row],[Distance Travelled (km)]]/Table1[[#This Row],[Fuel Used (in liters)]])</f>
        <v>0</v>
      </c>
    </row>
    <row r="7024" spans="2:13">
      <c r="B7024">
        <f>IF(ISBLANK(Table1[[#This Row],[Date]]), ,MONTH(Table1[[#This Row],[Date]]))</f>
        <v>0</v>
      </c>
      <c r="K7024" s="19">
        <f>Table1[[#This Row],[Final Meter Reading (km) ]]-Table1[[#This Row],[Initial Meter Reading (km) ]]</f>
        <v>0</v>
      </c>
      <c r="M7024" s="174">
        <f>IF(ISBLANK(Table1[[#This Row],[Fuel Used (in liters)]]),,Table1[[#This Row],[Distance Travelled (km)]]/Table1[[#This Row],[Fuel Used (in liters)]])</f>
        <v>0</v>
      </c>
    </row>
    <row r="7025" spans="2:13">
      <c r="B7025">
        <f>IF(ISBLANK(Table1[[#This Row],[Date]]), ,MONTH(Table1[[#This Row],[Date]]))</f>
        <v>0</v>
      </c>
      <c r="K7025" s="19">
        <f>Table1[[#This Row],[Final Meter Reading (km) ]]-Table1[[#This Row],[Initial Meter Reading (km) ]]</f>
        <v>0</v>
      </c>
      <c r="M7025" s="174">
        <f>IF(ISBLANK(Table1[[#This Row],[Fuel Used (in liters)]]),,Table1[[#This Row],[Distance Travelled (km)]]/Table1[[#This Row],[Fuel Used (in liters)]])</f>
        <v>0</v>
      </c>
    </row>
    <row r="7026" spans="2:13">
      <c r="B7026">
        <f>IF(ISBLANK(Table1[[#This Row],[Date]]), ,MONTH(Table1[[#This Row],[Date]]))</f>
        <v>0</v>
      </c>
      <c r="K7026" s="19">
        <f>Table1[[#This Row],[Final Meter Reading (km) ]]-Table1[[#This Row],[Initial Meter Reading (km) ]]</f>
        <v>0</v>
      </c>
      <c r="M7026" s="174">
        <f>IF(ISBLANK(Table1[[#This Row],[Fuel Used (in liters)]]),,Table1[[#This Row],[Distance Travelled (km)]]/Table1[[#This Row],[Fuel Used (in liters)]])</f>
        <v>0</v>
      </c>
    </row>
    <row r="7027" spans="2:13">
      <c r="B7027">
        <f>IF(ISBLANK(Table1[[#This Row],[Date]]), ,MONTH(Table1[[#This Row],[Date]]))</f>
        <v>0</v>
      </c>
      <c r="K7027" s="19">
        <f>Table1[[#This Row],[Final Meter Reading (km) ]]-Table1[[#This Row],[Initial Meter Reading (km) ]]</f>
        <v>0</v>
      </c>
      <c r="M7027" s="174">
        <f>IF(ISBLANK(Table1[[#This Row],[Fuel Used (in liters)]]),,Table1[[#This Row],[Distance Travelled (km)]]/Table1[[#This Row],[Fuel Used (in liters)]])</f>
        <v>0</v>
      </c>
    </row>
    <row r="7028" spans="2:13">
      <c r="B7028">
        <f>IF(ISBLANK(Table1[[#This Row],[Date]]), ,MONTH(Table1[[#This Row],[Date]]))</f>
        <v>0</v>
      </c>
      <c r="K7028" s="19">
        <f>Table1[[#This Row],[Final Meter Reading (km) ]]-Table1[[#This Row],[Initial Meter Reading (km) ]]</f>
        <v>0</v>
      </c>
      <c r="M7028" s="174">
        <f>IF(ISBLANK(Table1[[#This Row],[Fuel Used (in liters)]]),,Table1[[#This Row],[Distance Travelled (km)]]/Table1[[#This Row],[Fuel Used (in liters)]])</f>
        <v>0</v>
      </c>
    </row>
    <row r="7029" spans="2:13">
      <c r="B7029">
        <f>IF(ISBLANK(Table1[[#This Row],[Date]]), ,MONTH(Table1[[#This Row],[Date]]))</f>
        <v>0</v>
      </c>
      <c r="K7029" s="19">
        <f>Table1[[#This Row],[Final Meter Reading (km) ]]-Table1[[#This Row],[Initial Meter Reading (km) ]]</f>
        <v>0</v>
      </c>
      <c r="M7029" s="174">
        <f>IF(ISBLANK(Table1[[#This Row],[Fuel Used (in liters)]]),,Table1[[#This Row],[Distance Travelled (km)]]/Table1[[#This Row],[Fuel Used (in liters)]])</f>
        <v>0</v>
      </c>
    </row>
    <row r="7030" spans="2:13">
      <c r="B7030">
        <f>IF(ISBLANK(Table1[[#This Row],[Date]]), ,MONTH(Table1[[#This Row],[Date]]))</f>
        <v>0</v>
      </c>
      <c r="K7030" s="19">
        <f>Table1[[#This Row],[Final Meter Reading (km) ]]-Table1[[#This Row],[Initial Meter Reading (km) ]]</f>
        <v>0</v>
      </c>
      <c r="M7030" s="174">
        <f>IF(ISBLANK(Table1[[#This Row],[Fuel Used (in liters)]]),,Table1[[#This Row],[Distance Travelled (km)]]/Table1[[#This Row],[Fuel Used (in liters)]])</f>
        <v>0</v>
      </c>
    </row>
    <row r="7031" spans="2:13">
      <c r="B7031">
        <f>IF(ISBLANK(Table1[[#This Row],[Date]]), ,MONTH(Table1[[#This Row],[Date]]))</f>
        <v>0</v>
      </c>
      <c r="K7031" s="19">
        <f>Table1[[#This Row],[Final Meter Reading (km) ]]-Table1[[#This Row],[Initial Meter Reading (km) ]]</f>
        <v>0</v>
      </c>
      <c r="M7031" s="174">
        <f>IF(ISBLANK(Table1[[#This Row],[Fuel Used (in liters)]]),,Table1[[#This Row],[Distance Travelled (km)]]/Table1[[#This Row],[Fuel Used (in liters)]])</f>
        <v>0</v>
      </c>
    </row>
    <row r="7032" spans="2:13">
      <c r="B7032">
        <f>IF(ISBLANK(Table1[[#This Row],[Date]]), ,MONTH(Table1[[#This Row],[Date]]))</f>
        <v>0</v>
      </c>
      <c r="K7032" s="19">
        <f>Table1[[#This Row],[Final Meter Reading (km) ]]-Table1[[#This Row],[Initial Meter Reading (km) ]]</f>
        <v>0</v>
      </c>
      <c r="M7032" s="174">
        <f>IF(ISBLANK(Table1[[#This Row],[Fuel Used (in liters)]]),,Table1[[#This Row],[Distance Travelled (km)]]/Table1[[#This Row],[Fuel Used (in liters)]])</f>
        <v>0</v>
      </c>
    </row>
    <row r="7033" spans="2:13">
      <c r="B7033">
        <f>IF(ISBLANK(Table1[[#This Row],[Date]]), ,MONTH(Table1[[#This Row],[Date]]))</f>
        <v>0</v>
      </c>
      <c r="K7033" s="19">
        <f>Table1[[#This Row],[Final Meter Reading (km) ]]-Table1[[#This Row],[Initial Meter Reading (km) ]]</f>
        <v>0</v>
      </c>
      <c r="M7033" s="174">
        <f>IF(ISBLANK(Table1[[#This Row],[Fuel Used (in liters)]]),,Table1[[#This Row],[Distance Travelled (km)]]/Table1[[#This Row],[Fuel Used (in liters)]])</f>
        <v>0</v>
      </c>
    </row>
    <row r="7034" spans="2:13">
      <c r="B7034">
        <f>IF(ISBLANK(Table1[[#This Row],[Date]]), ,MONTH(Table1[[#This Row],[Date]]))</f>
        <v>0</v>
      </c>
      <c r="K7034" s="19">
        <f>Table1[[#This Row],[Final Meter Reading (km) ]]-Table1[[#This Row],[Initial Meter Reading (km) ]]</f>
        <v>0</v>
      </c>
      <c r="M7034" s="174">
        <f>IF(ISBLANK(Table1[[#This Row],[Fuel Used (in liters)]]),,Table1[[#This Row],[Distance Travelled (km)]]/Table1[[#This Row],[Fuel Used (in liters)]])</f>
        <v>0</v>
      </c>
    </row>
    <row r="7035" spans="2:13">
      <c r="B7035">
        <f>IF(ISBLANK(Table1[[#This Row],[Date]]), ,MONTH(Table1[[#This Row],[Date]]))</f>
        <v>0</v>
      </c>
      <c r="K7035" s="19">
        <f>Table1[[#This Row],[Final Meter Reading (km) ]]-Table1[[#This Row],[Initial Meter Reading (km) ]]</f>
        <v>0</v>
      </c>
      <c r="M7035" s="174">
        <f>IF(ISBLANK(Table1[[#This Row],[Fuel Used (in liters)]]),,Table1[[#This Row],[Distance Travelled (km)]]/Table1[[#This Row],[Fuel Used (in liters)]])</f>
        <v>0</v>
      </c>
    </row>
    <row r="7036" spans="2:13">
      <c r="B7036">
        <f>IF(ISBLANK(Table1[[#This Row],[Date]]), ,MONTH(Table1[[#This Row],[Date]]))</f>
        <v>0</v>
      </c>
      <c r="K7036" s="19">
        <f>Table1[[#This Row],[Final Meter Reading (km) ]]-Table1[[#This Row],[Initial Meter Reading (km) ]]</f>
        <v>0</v>
      </c>
      <c r="M7036" s="174">
        <f>IF(ISBLANK(Table1[[#This Row],[Fuel Used (in liters)]]),,Table1[[#This Row],[Distance Travelled (km)]]/Table1[[#This Row],[Fuel Used (in liters)]])</f>
        <v>0</v>
      </c>
    </row>
    <row r="7037" spans="2:13">
      <c r="B7037">
        <f>IF(ISBLANK(Table1[[#This Row],[Date]]), ,MONTH(Table1[[#This Row],[Date]]))</f>
        <v>0</v>
      </c>
      <c r="K7037" s="19">
        <f>Table1[[#This Row],[Final Meter Reading (km) ]]-Table1[[#This Row],[Initial Meter Reading (km) ]]</f>
        <v>0</v>
      </c>
      <c r="M7037" s="174">
        <f>IF(ISBLANK(Table1[[#This Row],[Fuel Used (in liters)]]),,Table1[[#This Row],[Distance Travelled (km)]]/Table1[[#This Row],[Fuel Used (in liters)]])</f>
        <v>0</v>
      </c>
    </row>
    <row r="7038" spans="2:13">
      <c r="B7038">
        <f>IF(ISBLANK(Table1[[#This Row],[Date]]), ,MONTH(Table1[[#This Row],[Date]]))</f>
        <v>0</v>
      </c>
      <c r="K7038" s="19">
        <f>Table1[[#This Row],[Final Meter Reading (km) ]]-Table1[[#This Row],[Initial Meter Reading (km) ]]</f>
        <v>0</v>
      </c>
      <c r="M7038" s="174">
        <f>IF(ISBLANK(Table1[[#This Row],[Fuel Used (in liters)]]),,Table1[[#This Row],[Distance Travelled (km)]]/Table1[[#This Row],[Fuel Used (in liters)]])</f>
        <v>0</v>
      </c>
    </row>
    <row r="7039" spans="2:13">
      <c r="B7039">
        <f>IF(ISBLANK(Table1[[#This Row],[Date]]), ,MONTH(Table1[[#This Row],[Date]]))</f>
        <v>0</v>
      </c>
      <c r="K7039" s="19">
        <f>Table1[[#This Row],[Final Meter Reading (km) ]]-Table1[[#This Row],[Initial Meter Reading (km) ]]</f>
        <v>0</v>
      </c>
      <c r="M7039" s="174">
        <f>IF(ISBLANK(Table1[[#This Row],[Fuel Used (in liters)]]),,Table1[[#This Row],[Distance Travelled (km)]]/Table1[[#This Row],[Fuel Used (in liters)]])</f>
        <v>0</v>
      </c>
    </row>
    <row r="7040" spans="2:13">
      <c r="B7040">
        <f>IF(ISBLANK(Table1[[#This Row],[Date]]), ,MONTH(Table1[[#This Row],[Date]]))</f>
        <v>0</v>
      </c>
      <c r="K7040" s="19">
        <f>Table1[[#This Row],[Final Meter Reading (km) ]]-Table1[[#This Row],[Initial Meter Reading (km) ]]</f>
        <v>0</v>
      </c>
      <c r="M7040" s="174">
        <f>IF(ISBLANK(Table1[[#This Row],[Fuel Used (in liters)]]),,Table1[[#This Row],[Distance Travelled (km)]]/Table1[[#This Row],[Fuel Used (in liters)]])</f>
        <v>0</v>
      </c>
    </row>
    <row r="7041" spans="2:13">
      <c r="B7041">
        <f>IF(ISBLANK(Table1[[#This Row],[Date]]), ,MONTH(Table1[[#This Row],[Date]]))</f>
        <v>0</v>
      </c>
      <c r="K7041" s="19">
        <f>Table1[[#This Row],[Final Meter Reading (km) ]]-Table1[[#This Row],[Initial Meter Reading (km) ]]</f>
        <v>0</v>
      </c>
      <c r="M7041" s="174">
        <f>IF(ISBLANK(Table1[[#This Row],[Fuel Used (in liters)]]),,Table1[[#This Row],[Distance Travelled (km)]]/Table1[[#This Row],[Fuel Used (in liters)]])</f>
        <v>0</v>
      </c>
    </row>
    <row r="7042" spans="2:13">
      <c r="B7042">
        <f>IF(ISBLANK(Table1[[#This Row],[Date]]), ,MONTH(Table1[[#This Row],[Date]]))</f>
        <v>0</v>
      </c>
      <c r="K7042" s="19">
        <f>Table1[[#This Row],[Final Meter Reading (km) ]]-Table1[[#This Row],[Initial Meter Reading (km) ]]</f>
        <v>0</v>
      </c>
      <c r="M7042" s="174">
        <f>IF(ISBLANK(Table1[[#This Row],[Fuel Used (in liters)]]),,Table1[[#This Row],[Distance Travelled (km)]]/Table1[[#This Row],[Fuel Used (in liters)]])</f>
        <v>0</v>
      </c>
    </row>
    <row r="7043" spans="2:13">
      <c r="B7043">
        <f>IF(ISBLANK(Table1[[#This Row],[Date]]), ,MONTH(Table1[[#This Row],[Date]]))</f>
        <v>0</v>
      </c>
      <c r="K7043" s="19">
        <f>Table1[[#This Row],[Final Meter Reading (km) ]]-Table1[[#This Row],[Initial Meter Reading (km) ]]</f>
        <v>0</v>
      </c>
      <c r="M7043" s="174">
        <f>IF(ISBLANK(Table1[[#This Row],[Fuel Used (in liters)]]),,Table1[[#This Row],[Distance Travelled (km)]]/Table1[[#This Row],[Fuel Used (in liters)]])</f>
        <v>0</v>
      </c>
    </row>
    <row r="7044" spans="2:13">
      <c r="B7044">
        <f>IF(ISBLANK(Table1[[#This Row],[Date]]), ,MONTH(Table1[[#This Row],[Date]]))</f>
        <v>0</v>
      </c>
      <c r="K7044" s="19">
        <f>Table1[[#This Row],[Final Meter Reading (km) ]]-Table1[[#This Row],[Initial Meter Reading (km) ]]</f>
        <v>0</v>
      </c>
      <c r="M7044" s="174">
        <f>IF(ISBLANK(Table1[[#This Row],[Fuel Used (in liters)]]),,Table1[[#This Row],[Distance Travelled (km)]]/Table1[[#This Row],[Fuel Used (in liters)]])</f>
        <v>0</v>
      </c>
    </row>
    <row r="7045" spans="2:13">
      <c r="B7045">
        <f>IF(ISBLANK(Table1[[#This Row],[Date]]), ,MONTH(Table1[[#This Row],[Date]]))</f>
        <v>0</v>
      </c>
      <c r="K7045" s="19">
        <f>Table1[[#This Row],[Final Meter Reading (km) ]]-Table1[[#This Row],[Initial Meter Reading (km) ]]</f>
        <v>0</v>
      </c>
      <c r="M7045" s="174">
        <f>IF(ISBLANK(Table1[[#This Row],[Fuel Used (in liters)]]),,Table1[[#This Row],[Distance Travelled (km)]]/Table1[[#This Row],[Fuel Used (in liters)]])</f>
        <v>0</v>
      </c>
    </row>
    <row r="7046" spans="2:13">
      <c r="B7046">
        <f>IF(ISBLANK(Table1[[#This Row],[Date]]), ,MONTH(Table1[[#This Row],[Date]]))</f>
        <v>0</v>
      </c>
      <c r="K7046" s="19">
        <f>Table1[[#This Row],[Final Meter Reading (km) ]]-Table1[[#This Row],[Initial Meter Reading (km) ]]</f>
        <v>0</v>
      </c>
      <c r="M7046" s="174">
        <f>IF(ISBLANK(Table1[[#This Row],[Fuel Used (in liters)]]),,Table1[[#This Row],[Distance Travelled (km)]]/Table1[[#This Row],[Fuel Used (in liters)]])</f>
        <v>0</v>
      </c>
    </row>
    <row r="7047" spans="2:13">
      <c r="B7047">
        <f>IF(ISBLANK(Table1[[#This Row],[Date]]), ,MONTH(Table1[[#This Row],[Date]]))</f>
        <v>0</v>
      </c>
      <c r="K7047" s="19">
        <f>Table1[[#This Row],[Final Meter Reading (km) ]]-Table1[[#This Row],[Initial Meter Reading (km) ]]</f>
        <v>0</v>
      </c>
      <c r="M7047" s="174">
        <f>IF(ISBLANK(Table1[[#This Row],[Fuel Used (in liters)]]),,Table1[[#This Row],[Distance Travelled (km)]]/Table1[[#This Row],[Fuel Used (in liters)]])</f>
        <v>0</v>
      </c>
    </row>
    <row r="7048" spans="2:13">
      <c r="B7048">
        <f>IF(ISBLANK(Table1[[#This Row],[Date]]), ,MONTH(Table1[[#This Row],[Date]]))</f>
        <v>0</v>
      </c>
      <c r="K7048" s="19">
        <f>Table1[[#This Row],[Final Meter Reading (km) ]]-Table1[[#This Row],[Initial Meter Reading (km) ]]</f>
        <v>0</v>
      </c>
      <c r="M7048" s="174">
        <f>IF(ISBLANK(Table1[[#This Row],[Fuel Used (in liters)]]),,Table1[[#This Row],[Distance Travelled (km)]]/Table1[[#This Row],[Fuel Used (in liters)]])</f>
        <v>0</v>
      </c>
    </row>
    <row r="7049" spans="2:13">
      <c r="B7049">
        <f>IF(ISBLANK(Table1[[#This Row],[Date]]), ,MONTH(Table1[[#This Row],[Date]]))</f>
        <v>0</v>
      </c>
      <c r="K7049" s="19">
        <f>Table1[[#This Row],[Final Meter Reading (km) ]]-Table1[[#This Row],[Initial Meter Reading (km) ]]</f>
        <v>0</v>
      </c>
      <c r="M7049" s="174">
        <f>IF(ISBLANK(Table1[[#This Row],[Fuel Used (in liters)]]),,Table1[[#This Row],[Distance Travelled (km)]]/Table1[[#This Row],[Fuel Used (in liters)]])</f>
        <v>0</v>
      </c>
    </row>
    <row r="7050" spans="2:13">
      <c r="B7050">
        <f>IF(ISBLANK(Table1[[#This Row],[Date]]), ,MONTH(Table1[[#This Row],[Date]]))</f>
        <v>0</v>
      </c>
      <c r="K7050" s="19">
        <f>Table1[[#This Row],[Final Meter Reading (km) ]]-Table1[[#This Row],[Initial Meter Reading (km) ]]</f>
        <v>0</v>
      </c>
      <c r="M7050" s="174">
        <f>IF(ISBLANK(Table1[[#This Row],[Fuel Used (in liters)]]),,Table1[[#This Row],[Distance Travelled (km)]]/Table1[[#This Row],[Fuel Used (in liters)]])</f>
        <v>0</v>
      </c>
    </row>
    <row r="7051" spans="2:13">
      <c r="B7051">
        <f>IF(ISBLANK(Table1[[#This Row],[Date]]), ,MONTH(Table1[[#This Row],[Date]]))</f>
        <v>0</v>
      </c>
      <c r="K7051" s="19">
        <f>Table1[[#This Row],[Final Meter Reading (km) ]]-Table1[[#This Row],[Initial Meter Reading (km) ]]</f>
        <v>0</v>
      </c>
      <c r="M7051" s="174">
        <f>IF(ISBLANK(Table1[[#This Row],[Fuel Used (in liters)]]),,Table1[[#This Row],[Distance Travelled (km)]]/Table1[[#This Row],[Fuel Used (in liters)]])</f>
        <v>0</v>
      </c>
    </row>
    <row r="7052" spans="2:13">
      <c r="B7052">
        <f>IF(ISBLANK(Table1[[#This Row],[Date]]), ,MONTH(Table1[[#This Row],[Date]]))</f>
        <v>0</v>
      </c>
      <c r="K7052" s="19">
        <f>Table1[[#This Row],[Final Meter Reading (km) ]]-Table1[[#This Row],[Initial Meter Reading (km) ]]</f>
        <v>0</v>
      </c>
      <c r="M7052" s="174">
        <f>IF(ISBLANK(Table1[[#This Row],[Fuel Used (in liters)]]),,Table1[[#This Row],[Distance Travelled (km)]]/Table1[[#This Row],[Fuel Used (in liters)]])</f>
        <v>0</v>
      </c>
    </row>
    <row r="7053" spans="2:13">
      <c r="B7053">
        <f>IF(ISBLANK(Table1[[#This Row],[Date]]), ,MONTH(Table1[[#This Row],[Date]]))</f>
        <v>0</v>
      </c>
      <c r="K7053" s="19">
        <f>Table1[[#This Row],[Final Meter Reading (km) ]]-Table1[[#This Row],[Initial Meter Reading (km) ]]</f>
        <v>0</v>
      </c>
      <c r="M7053" s="174">
        <f>IF(ISBLANK(Table1[[#This Row],[Fuel Used (in liters)]]),,Table1[[#This Row],[Distance Travelled (km)]]/Table1[[#This Row],[Fuel Used (in liters)]])</f>
        <v>0</v>
      </c>
    </row>
    <row r="7054" spans="2:13">
      <c r="B7054">
        <f>IF(ISBLANK(Table1[[#This Row],[Date]]), ,MONTH(Table1[[#This Row],[Date]]))</f>
        <v>0</v>
      </c>
      <c r="K7054" s="19">
        <f>Table1[[#This Row],[Final Meter Reading (km) ]]-Table1[[#This Row],[Initial Meter Reading (km) ]]</f>
        <v>0</v>
      </c>
      <c r="M7054" s="174">
        <f>IF(ISBLANK(Table1[[#This Row],[Fuel Used (in liters)]]),,Table1[[#This Row],[Distance Travelled (km)]]/Table1[[#This Row],[Fuel Used (in liters)]])</f>
        <v>0</v>
      </c>
    </row>
    <row r="7055" spans="2:13">
      <c r="B7055">
        <f>IF(ISBLANK(Table1[[#This Row],[Date]]), ,MONTH(Table1[[#This Row],[Date]]))</f>
        <v>0</v>
      </c>
      <c r="K7055" s="19">
        <f>Table1[[#This Row],[Final Meter Reading (km) ]]-Table1[[#This Row],[Initial Meter Reading (km) ]]</f>
        <v>0</v>
      </c>
      <c r="M7055" s="174">
        <f>IF(ISBLANK(Table1[[#This Row],[Fuel Used (in liters)]]),,Table1[[#This Row],[Distance Travelled (km)]]/Table1[[#This Row],[Fuel Used (in liters)]])</f>
        <v>0</v>
      </c>
    </row>
    <row r="7056" spans="2:13">
      <c r="B7056">
        <f>IF(ISBLANK(Table1[[#This Row],[Date]]), ,MONTH(Table1[[#This Row],[Date]]))</f>
        <v>0</v>
      </c>
      <c r="K7056" s="19">
        <f>Table1[[#This Row],[Final Meter Reading (km) ]]-Table1[[#This Row],[Initial Meter Reading (km) ]]</f>
        <v>0</v>
      </c>
      <c r="M7056" s="174">
        <f>IF(ISBLANK(Table1[[#This Row],[Fuel Used (in liters)]]),,Table1[[#This Row],[Distance Travelled (km)]]/Table1[[#This Row],[Fuel Used (in liters)]])</f>
        <v>0</v>
      </c>
    </row>
    <row r="7057" spans="2:13">
      <c r="B7057">
        <f>IF(ISBLANK(Table1[[#This Row],[Date]]), ,MONTH(Table1[[#This Row],[Date]]))</f>
        <v>0</v>
      </c>
      <c r="K7057" s="19">
        <f>Table1[[#This Row],[Final Meter Reading (km) ]]-Table1[[#This Row],[Initial Meter Reading (km) ]]</f>
        <v>0</v>
      </c>
      <c r="M7057" s="174">
        <f>IF(ISBLANK(Table1[[#This Row],[Fuel Used (in liters)]]),,Table1[[#This Row],[Distance Travelled (km)]]/Table1[[#This Row],[Fuel Used (in liters)]])</f>
        <v>0</v>
      </c>
    </row>
    <row r="7058" spans="2:13">
      <c r="B7058">
        <f>IF(ISBLANK(Table1[[#This Row],[Date]]), ,MONTH(Table1[[#This Row],[Date]]))</f>
        <v>0</v>
      </c>
      <c r="K7058" s="19">
        <f>Table1[[#This Row],[Final Meter Reading (km) ]]-Table1[[#This Row],[Initial Meter Reading (km) ]]</f>
        <v>0</v>
      </c>
      <c r="M7058" s="174">
        <f>IF(ISBLANK(Table1[[#This Row],[Fuel Used (in liters)]]),,Table1[[#This Row],[Distance Travelled (km)]]/Table1[[#This Row],[Fuel Used (in liters)]])</f>
        <v>0</v>
      </c>
    </row>
    <row r="7059" spans="2:13">
      <c r="B7059">
        <f>IF(ISBLANK(Table1[[#This Row],[Date]]), ,MONTH(Table1[[#This Row],[Date]]))</f>
        <v>0</v>
      </c>
      <c r="K7059" s="19">
        <f>Table1[[#This Row],[Final Meter Reading (km) ]]-Table1[[#This Row],[Initial Meter Reading (km) ]]</f>
        <v>0</v>
      </c>
      <c r="M7059" s="174">
        <f>IF(ISBLANK(Table1[[#This Row],[Fuel Used (in liters)]]),,Table1[[#This Row],[Distance Travelled (km)]]/Table1[[#This Row],[Fuel Used (in liters)]])</f>
        <v>0</v>
      </c>
    </row>
    <row r="7060" spans="2:13">
      <c r="B7060">
        <f>IF(ISBLANK(Table1[[#This Row],[Date]]), ,MONTH(Table1[[#This Row],[Date]]))</f>
        <v>0</v>
      </c>
      <c r="K7060" s="19">
        <f>Table1[[#This Row],[Final Meter Reading (km) ]]-Table1[[#This Row],[Initial Meter Reading (km) ]]</f>
        <v>0</v>
      </c>
      <c r="M7060" s="174">
        <f>IF(ISBLANK(Table1[[#This Row],[Fuel Used (in liters)]]),,Table1[[#This Row],[Distance Travelled (km)]]/Table1[[#This Row],[Fuel Used (in liters)]])</f>
        <v>0</v>
      </c>
    </row>
    <row r="7061" spans="2:13">
      <c r="B7061">
        <f>IF(ISBLANK(Table1[[#This Row],[Date]]), ,MONTH(Table1[[#This Row],[Date]]))</f>
        <v>0</v>
      </c>
      <c r="K7061" s="19">
        <f>Table1[[#This Row],[Final Meter Reading (km) ]]-Table1[[#This Row],[Initial Meter Reading (km) ]]</f>
        <v>0</v>
      </c>
      <c r="M7061" s="174">
        <f>IF(ISBLANK(Table1[[#This Row],[Fuel Used (in liters)]]),,Table1[[#This Row],[Distance Travelled (km)]]/Table1[[#This Row],[Fuel Used (in liters)]])</f>
        <v>0</v>
      </c>
    </row>
    <row r="7062" spans="2:13">
      <c r="B7062">
        <f>IF(ISBLANK(Table1[[#This Row],[Date]]), ,MONTH(Table1[[#This Row],[Date]]))</f>
        <v>0</v>
      </c>
      <c r="K7062" s="19">
        <f>Table1[[#This Row],[Final Meter Reading (km) ]]-Table1[[#This Row],[Initial Meter Reading (km) ]]</f>
        <v>0</v>
      </c>
      <c r="M7062" s="174">
        <f>IF(ISBLANK(Table1[[#This Row],[Fuel Used (in liters)]]),,Table1[[#This Row],[Distance Travelled (km)]]/Table1[[#This Row],[Fuel Used (in liters)]])</f>
        <v>0</v>
      </c>
    </row>
    <row r="7063" spans="2:13">
      <c r="B7063">
        <f>IF(ISBLANK(Table1[[#This Row],[Date]]), ,MONTH(Table1[[#This Row],[Date]]))</f>
        <v>0</v>
      </c>
      <c r="K7063" s="19">
        <f>Table1[[#This Row],[Final Meter Reading (km) ]]-Table1[[#This Row],[Initial Meter Reading (km) ]]</f>
        <v>0</v>
      </c>
      <c r="M7063" s="174">
        <f>IF(ISBLANK(Table1[[#This Row],[Fuel Used (in liters)]]),,Table1[[#This Row],[Distance Travelled (km)]]/Table1[[#This Row],[Fuel Used (in liters)]])</f>
        <v>0</v>
      </c>
    </row>
    <row r="7064" spans="2:13">
      <c r="B7064">
        <f>IF(ISBLANK(Table1[[#This Row],[Date]]), ,MONTH(Table1[[#This Row],[Date]]))</f>
        <v>0</v>
      </c>
      <c r="K7064" s="19">
        <f>Table1[[#This Row],[Final Meter Reading (km) ]]-Table1[[#This Row],[Initial Meter Reading (km) ]]</f>
        <v>0</v>
      </c>
      <c r="M7064" s="174">
        <f>IF(ISBLANK(Table1[[#This Row],[Fuel Used (in liters)]]),,Table1[[#This Row],[Distance Travelled (km)]]/Table1[[#This Row],[Fuel Used (in liters)]])</f>
        <v>0</v>
      </c>
    </row>
    <row r="7065" spans="2:13">
      <c r="B7065">
        <f>IF(ISBLANK(Table1[[#This Row],[Date]]), ,MONTH(Table1[[#This Row],[Date]]))</f>
        <v>0</v>
      </c>
      <c r="K7065" s="19">
        <f>Table1[[#This Row],[Final Meter Reading (km) ]]-Table1[[#This Row],[Initial Meter Reading (km) ]]</f>
        <v>0</v>
      </c>
      <c r="M7065" s="174">
        <f>IF(ISBLANK(Table1[[#This Row],[Fuel Used (in liters)]]),,Table1[[#This Row],[Distance Travelled (km)]]/Table1[[#This Row],[Fuel Used (in liters)]])</f>
        <v>0</v>
      </c>
    </row>
    <row r="7066" spans="2:13">
      <c r="B7066">
        <f>IF(ISBLANK(Table1[[#This Row],[Date]]), ,MONTH(Table1[[#This Row],[Date]]))</f>
        <v>0</v>
      </c>
      <c r="K7066" s="19">
        <f>Table1[[#This Row],[Final Meter Reading (km) ]]-Table1[[#This Row],[Initial Meter Reading (km) ]]</f>
        <v>0</v>
      </c>
      <c r="M7066" s="174">
        <f>IF(ISBLANK(Table1[[#This Row],[Fuel Used (in liters)]]),,Table1[[#This Row],[Distance Travelled (km)]]/Table1[[#This Row],[Fuel Used (in liters)]])</f>
        <v>0</v>
      </c>
    </row>
    <row r="7067" spans="2:13">
      <c r="B7067">
        <f>IF(ISBLANK(Table1[[#This Row],[Date]]), ,MONTH(Table1[[#This Row],[Date]]))</f>
        <v>0</v>
      </c>
      <c r="K7067" s="19">
        <f>Table1[[#This Row],[Final Meter Reading (km) ]]-Table1[[#This Row],[Initial Meter Reading (km) ]]</f>
        <v>0</v>
      </c>
      <c r="M7067" s="174">
        <f>IF(ISBLANK(Table1[[#This Row],[Fuel Used (in liters)]]),,Table1[[#This Row],[Distance Travelled (km)]]/Table1[[#This Row],[Fuel Used (in liters)]])</f>
        <v>0</v>
      </c>
    </row>
    <row r="7068" spans="2:13">
      <c r="B7068">
        <f>IF(ISBLANK(Table1[[#This Row],[Date]]), ,MONTH(Table1[[#This Row],[Date]]))</f>
        <v>0</v>
      </c>
      <c r="K7068" s="19">
        <f>Table1[[#This Row],[Final Meter Reading (km) ]]-Table1[[#This Row],[Initial Meter Reading (km) ]]</f>
        <v>0</v>
      </c>
      <c r="M7068" s="174">
        <f>IF(ISBLANK(Table1[[#This Row],[Fuel Used (in liters)]]),,Table1[[#This Row],[Distance Travelled (km)]]/Table1[[#This Row],[Fuel Used (in liters)]])</f>
        <v>0</v>
      </c>
    </row>
    <row r="7069" spans="2:13">
      <c r="B7069">
        <f>IF(ISBLANK(Table1[[#This Row],[Date]]), ,MONTH(Table1[[#This Row],[Date]]))</f>
        <v>0</v>
      </c>
      <c r="K7069" s="19">
        <f>Table1[[#This Row],[Final Meter Reading (km) ]]-Table1[[#This Row],[Initial Meter Reading (km) ]]</f>
        <v>0</v>
      </c>
      <c r="M7069" s="174">
        <f>IF(ISBLANK(Table1[[#This Row],[Fuel Used (in liters)]]),,Table1[[#This Row],[Distance Travelled (km)]]/Table1[[#This Row],[Fuel Used (in liters)]])</f>
        <v>0</v>
      </c>
    </row>
    <row r="7070" spans="2:13">
      <c r="B7070">
        <f>IF(ISBLANK(Table1[[#This Row],[Date]]), ,MONTH(Table1[[#This Row],[Date]]))</f>
        <v>0</v>
      </c>
      <c r="K7070" s="19">
        <f>Table1[[#This Row],[Final Meter Reading (km) ]]-Table1[[#This Row],[Initial Meter Reading (km) ]]</f>
        <v>0</v>
      </c>
      <c r="M7070" s="174">
        <f>IF(ISBLANK(Table1[[#This Row],[Fuel Used (in liters)]]),,Table1[[#This Row],[Distance Travelled (km)]]/Table1[[#This Row],[Fuel Used (in liters)]])</f>
        <v>0</v>
      </c>
    </row>
    <row r="7071" spans="2:13">
      <c r="B7071">
        <f>IF(ISBLANK(Table1[[#This Row],[Date]]), ,MONTH(Table1[[#This Row],[Date]]))</f>
        <v>0</v>
      </c>
      <c r="K7071" s="19">
        <f>Table1[[#This Row],[Final Meter Reading (km) ]]-Table1[[#This Row],[Initial Meter Reading (km) ]]</f>
        <v>0</v>
      </c>
      <c r="M7071" s="174">
        <f>IF(ISBLANK(Table1[[#This Row],[Fuel Used (in liters)]]),,Table1[[#This Row],[Distance Travelled (km)]]/Table1[[#This Row],[Fuel Used (in liters)]])</f>
        <v>0</v>
      </c>
    </row>
    <row r="7072" spans="2:13">
      <c r="B7072">
        <f>IF(ISBLANK(Table1[[#This Row],[Date]]), ,MONTH(Table1[[#This Row],[Date]]))</f>
        <v>0</v>
      </c>
      <c r="K7072" s="19">
        <f>Table1[[#This Row],[Final Meter Reading (km) ]]-Table1[[#This Row],[Initial Meter Reading (km) ]]</f>
        <v>0</v>
      </c>
      <c r="M7072" s="174">
        <f>IF(ISBLANK(Table1[[#This Row],[Fuel Used (in liters)]]),,Table1[[#This Row],[Distance Travelled (km)]]/Table1[[#This Row],[Fuel Used (in liters)]])</f>
        <v>0</v>
      </c>
    </row>
    <row r="7073" spans="2:13">
      <c r="B7073">
        <f>IF(ISBLANK(Table1[[#This Row],[Date]]), ,MONTH(Table1[[#This Row],[Date]]))</f>
        <v>0</v>
      </c>
      <c r="K7073" s="19">
        <f>Table1[[#This Row],[Final Meter Reading (km) ]]-Table1[[#This Row],[Initial Meter Reading (km) ]]</f>
        <v>0</v>
      </c>
      <c r="M7073" s="174">
        <f>IF(ISBLANK(Table1[[#This Row],[Fuel Used (in liters)]]),,Table1[[#This Row],[Distance Travelled (km)]]/Table1[[#This Row],[Fuel Used (in liters)]])</f>
        <v>0</v>
      </c>
    </row>
    <row r="7074" spans="2:13">
      <c r="B7074">
        <f>IF(ISBLANK(Table1[[#This Row],[Date]]), ,MONTH(Table1[[#This Row],[Date]]))</f>
        <v>0</v>
      </c>
      <c r="K7074" s="19">
        <f>Table1[[#This Row],[Final Meter Reading (km) ]]-Table1[[#This Row],[Initial Meter Reading (km) ]]</f>
        <v>0</v>
      </c>
      <c r="M7074" s="174">
        <f>IF(ISBLANK(Table1[[#This Row],[Fuel Used (in liters)]]),,Table1[[#This Row],[Distance Travelled (km)]]/Table1[[#This Row],[Fuel Used (in liters)]])</f>
        <v>0</v>
      </c>
    </row>
    <row r="7075" spans="2:13">
      <c r="B7075">
        <f>IF(ISBLANK(Table1[[#This Row],[Date]]), ,MONTH(Table1[[#This Row],[Date]]))</f>
        <v>0</v>
      </c>
      <c r="K7075" s="19">
        <f>Table1[[#This Row],[Final Meter Reading (km) ]]-Table1[[#This Row],[Initial Meter Reading (km) ]]</f>
        <v>0</v>
      </c>
      <c r="M7075" s="174">
        <f>IF(ISBLANK(Table1[[#This Row],[Fuel Used (in liters)]]),,Table1[[#This Row],[Distance Travelled (km)]]/Table1[[#This Row],[Fuel Used (in liters)]])</f>
        <v>0</v>
      </c>
    </row>
    <row r="7076" spans="2:13">
      <c r="B7076">
        <f>IF(ISBLANK(Table1[[#This Row],[Date]]), ,MONTH(Table1[[#This Row],[Date]]))</f>
        <v>0</v>
      </c>
      <c r="K7076" s="19">
        <f>Table1[[#This Row],[Final Meter Reading (km) ]]-Table1[[#This Row],[Initial Meter Reading (km) ]]</f>
        <v>0</v>
      </c>
      <c r="M7076" s="174">
        <f>IF(ISBLANK(Table1[[#This Row],[Fuel Used (in liters)]]),,Table1[[#This Row],[Distance Travelled (km)]]/Table1[[#This Row],[Fuel Used (in liters)]])</f>
        <v>0</v>
      </c>
    </row>
    <row r="7077" spans="2:13">
      <c r="B7077">
        <f>IF(ISBLANK(Table1[[#This Row],[Date]]), ,MONTH(Table1[[#This Row],[Date]]))</f>
        <v>0</v>
      </c>
      <c r="K7077" s="19">
        <f>Table1[[#This Row],[Final Meter Reading (km) ]]-Table1[[#This Row],[Initial Meter Reading (km) ]]</f>
        <v>0</v>
      </c>
      <c r="M7077" s="174">
        <f>IF(ISBLANK(Table1[[#This Row],[Fuel Used (in liters)]]),,Table1[[#This Row],[Distance Travelled (km)]]/Table1[[#This Row],[Fuel Used (in liters)]])</f>
        <v>0</v>
      </c>
    </row>
    <row r="7078" spans="2:13">
      <c r="B7078">
        <f>IF(ISBLANK(Table1[[#This Row],[Date]]), ,MONTH(Table1[[#This Row],[Date]]))</f>
        <v>0</v>
      </c>
      <c r="K7078" s="19">
        <f>Table1[[#This Row],[Final Meter Reading (km) ]]-Table1[[#This Row],[Initial Meter Reading (km) ]]</f>
        <v>0</v>
      </c>
      <c r="M7078" s="174">
        <f>IF(ISBLANK(Table1[[#This Row],[Fuel Used (in liters)]]),,Table1[[#This Row],[Distance Travelled (km)]]/Table1[[#This Row],[Fuel Used (in liters)]])</f>
        <v>0</v>
      </c>
    </row>
    <row r="7079" spans="2:13">
      <c r="B7079">
        <f>IF(ISBLANK(Table1[[#This Row],[Date]]), ,MONTH(Table1[[#This Row],[Date]]))</f>
        <v>0</v>
      </c>
      <c r="K7079" s="19">
        <f>Table1[[#This Row],[Final Meter Reading (km) ]]-Table1[[#This Row],[Initial Meter Reading (km) ]]</f>
        <v>0</v>
      </c>
      <c r="M7079" s="174">
        <f>IF(ISBLANK(Table1[[#This Row],[Fuel Used (in liters)]]),,Table1[[#This Row],[Distance Travelled (km)]]/Table1[[#This Row],[Fuel Used (in liters)]])</f>
        <v>0</v>
      </c>
    </row>
    <row r="7080" spans="2:13">
      <c r="B7080">
        <f>IF(ISBLANK(Table1[[#This Row],[Date]]), ,MONTH(Table1[[#This Row],[Date]]))</f>
        <v>0</v>
      </c>
      <c r="K7080" s="19">
        <f>Table1[[#This Row],[Final Meter Reading (km) ]]-Table1[[#This Row],[Initial Meter Reading (km) ]]</f>
        <v>0</v>
      </c>
      <c r="M7080" s="174">
        <f>IF(ISBLANK(Table1[[#This Row],[Fuel Used (in liters)]]),,Table1[[#This Row],[Distance Travelled (km)]]/Table1[[#This Row],[Fuel Used (in liters)]])</f>
        <v>0</v>
      </c>
    </row>
    <row r="7081" spans="2:13">
      <c r="B7081">
        <f>IF(ISBLANK(Table1[[#This Row],[Date]]), ,MONTH(Table1[[#This Row],[Date]]))</f>
        <v>0</v>
      </c>
      <c r="K7081" s="19">
        <f>Table1[[#This Row],[Final Meter Reading (km) ]]-Table1[[#This Row],[Initial Meter Reading (km) ]]</f>
        <v>0</v>
      </c>
      <c r="M7081" s="174">
        <f>IF(ISBLANK(Table1[[#This Row],[Fuel Used (in liters)]]),,Table1[[#This Row],[Distance Travelled (km)]]/Table1[[#This Row],[Fuel Used (in liters)]])</f>
        <v>0</v>
      </c>
    </row>
    <row r="7082" spans="2:13">
      <c r="B7082">
        <f>IF(ISBLANK(Table1[[#This Row],[Date]]), ,MONTH(Table1[[#This Row],[Date]]))</f>
        <v>0</v>
      </c>
      <c r="K7082" s="19">
        <f>Table1[[#This Row],[Final Meter Reading (km) ]]-Table1[[#This Row],[Initial Meter Reading (km) ]]</f>
        <v>0</v>
      </c>
      <c r="M7082" s="174">
        <f>IF(ISBLANK(Table1[[#This Row],[Fuel Used (in liters)]]),,Table1[[#This Row],[Distance Travelled (km)]]/Table1[[#This Row],[Fuel Used (in liters)]])</f>
        <v>0</v>
      </c>
    </row>
    <row r="7083" spans="2:13">
      <c r="B7083">
        <f>IF(ISBLANK(Table1[[#This Row],[Date]]), ,MONTH(Table1[[#This Row],[Date]]))</f>
        <v>0</v>
      </c>
      <c r="K7083" s="19">
        <f>Table1[[#This Row],[Final Meter Reading (km) ]]-Table1[[#This Row],[Initial Meter Reading (km) ]]</f>
        <v>0</v>
      </c>
      <c r="M7083" s="174">
        <f>IF(ISBLANK(Table1[[#This Row],[Fuel Used (in liters)]]),,Table1[[#This Row],[Distance Travelled (km)]]/Table1[[#This Row],[Fuel Used (in liters)]])</f>
        <v>0</v>
      </c>
    </row>
    <row r="7084" spans="2:13">
      <c r="B7084">
        <f>IF(ISBLANK(Table1[[#This Row],[Date]]), ,MONTH(Table1[[#This Row],[Date]]))</f>
        <v>0</v>
      </c>
      <c r="K7084" s="19">
        <f>Table1[[#This Row],[Final Meter Reading (km) ]]-Table1[[#This Row],[Initial Meter Reading (km) ]]</f>
        <v>0</v>
      </c>
      <c r="M7084" s="174">
        <f>IF(ISBLANK(Table1[[#This Row],[Fuel Used (in liters)]]),,Table1[[#This Row],[Distance Travelled (km)]]/Table1[[#This Row],[Fuel Used (in liters)]])</f>
        <v>0</v>
      </c>
    </row>
    <row r="7085" spans="2:13">
      <c r="B7085">
        <f>IF(ISBLANK(Table1[[#This Row],[Date]]), ,MONTH(Table1[[#This Row],[Date]]))</f>
        <v>0</v>
      </c>
      <c r="K7085" s="19">
        <f>Table1[[#This Row],[Final Meter Reading (km) ]]-Table1[[#This Row],[Initial Meter Reading (km) ]]</f>
        <v>0</v>
      </c>
      <c r="M7085" s="174">
        <f>IF(ISBLANK(Table1[[#This Row],[Fuel Used (in liters)]]),,Table1[[#This Row],[Distance Travelled (km)]]/Table1[[#This Row],[Fuel Used (in liters)]])</f>
        <v>0</v>
      </c>
    </row>
    <row r="7086" spans="2:13">
      <c r="B7086">
        <f>IF(ISBLANK(Table1[[#This Row],[Date]]), ,MONTH(Table1[[#This Row],[Date]]))</f>
        <v>0</v>
      </c>
      <c r="K7086" s="19">
        <f>Table1[[#This Row],[Final Meter Reading (km) ]]-Table1[[#This Row],[Initial Meter Reading (km) ]]</f>
        <v>0</v>
      </c>
      <c r="M7086" s="174">
        <f>IF(ISBLANK(Table1[[#This Row],[Fuel Used (in liters)]]),,Table1[[#This Row],[Distance Travelled (km)]]/Table1[[#This Row],[Fuel Used (in liters)]])</f>
        <v>0</v>
      </c>
    </row>
    <row r="7087" spans="2:13">
      <c r="B7087">
        <f>IF(ISBLANK(Table1[[#This Row],[Date]]), ,MONTH(Table1[[#This Row],[Date]]))</f>
        <v>0</v>
      </c>
      <c r="K7087" s="19">
        <f>Table1[[#This Row],[Final Meter Reading (km) ]]-Table1[[#This Row],[Initial Meter Reading (km) ]]</f>
        <v>0</v>
      </c>
      <c r="M7087" s="174">
        <f>IF(ISBLANK(Table1[[#This Row],[Fuel Used (in liters)]]),,Table1[[#This Row],[Distance Travelled (km)]]/Table1[[#This Row],[Fuel Used (in liters)]])</f>
        <v>0</v>
      </c>
    </row>
    <row r="7088" spans="2:13">
      <c r="B7088">
        <f>IF(ISBLANK(Table1[[#This Row],[Date]]), ,MONTH(Table1[[#This Row],[Date]]))</f>
        <v>0</v>
      </c>
      <c r="K7088" s="19">
        <f>Table1[[#This Row],[Final Meter Reading (km) ]]-Table1[[#This Row],[Initial Meter Reading (km) ]]</f>
        <v>0</v>
      </c>
      <c r="M7088" s="174">
        <f>IF(ISBLANK(Table1[[#This Row],[Fuel Used (in liters)]]),,Table1[[#This Row],[Distance Travelled (km)]]/Table1[[#This Row],[Fuel Used (in liters)]])</f>
        <v>0</v>
      </c>
    </row>
    <row r="7089" spans="2:13">
      <c r="B7089">
        <f>IF(ISBLANK(Table1[[#This Row],[Date]]), ,MONTH(Table1[[#This Row],[Date]]))</f>
        <v>0</v>
      </c>
      <c r="K7089" s="19">
        <f>Table1[[#This Row],[Final Meter Reading (km) ]]-Table1[[#This Row],[Initial Meter Reading (km) ]]</f>
        <v>0</v>
      </c>
      <c r="M7089" s="174">
        <f>IF(ISBLANK(Table1[[#This Row],[Fuel Used (in liters)]]),,Table1[[#This Row],[Distance Travelled (km)]]/Table1[[#This Row],[Fuel Used (in liters)]])</f>
        <v>0</v>
      </c>
    </row>
    <row r="7090" spans="2:13">
      <c r="B7090">
        <f>IF(ISBLANK(Table1[[#This Row],[Date]]), ,MONTH(Table1[[#This Row],[Date]]))</f>
        <v>0</v>
      </c>
      <c r="K7090" s="19">
        <f>Table1[[#This Row],[Final Meter Reading (km) ]]-Table1[[#This Row],[Initial Meter Reading (km) ]]</f>
        <v>0</v>
      </c>
      <c r="M7090" s="174">
        <f>IF(ISBLANK(Table1[[#This Row],[Fuel Used (in liters)]]),,Table1[[#This Row],[Distance Travelled (km)]]/Table1[[#This Row],[Fuel Used (in liters)]])</f>
        <v>0</v>
      </c>
    </row>
    <row r="7091" spans="2:13">
      <c r="B7091">
        <f>IF(ISBLANK(Table1[[#This Row],[Date]]), ,MONTH(Table1[[#This Row],[Date]]))</f>
        <v>0</v>
      </c>
      <c r="K7091" s="19">
        <f>Table1[[#This Row],[Final Meter Reading (km) ]]-Table1[[#This Row],[Initial Meter Reading (km) ]]</f>
        <v>0</v>
      </c>
      <c r="M7091" s="174">
        <f>IF(ISBLANK(Table1[[#This Row],[Fuel Used (in liters)]]),,Table1[[#This Row],[Distance Travelled (km)]]/Table1[[#This Row],[Fuel Used (in liters)]])</f>
        <v>0</v>
      </c>
    </row>
    <row r="7092" spans="2:13">
      <c r="B7092">
        <f>IF(ISBLANK(Table1[[#This Row],[Date]]), ,MONTH(Table1[[#This Row],[Date]]))</f>
        <v>0</v>
      </c>
      <c r="K7092" s="19">
        <f>Table1[[#This Row],[Final Meter Reading (km) ]]-Table1[[#This Row],[Initial Meter Reading (km) ]]</f>
        <v>0</v>
      </c>
      <c r="M7092" s="174">
        <f>IF(ISBLANK(Table1[[#This Row],[Fuel Used (in liters)]]),,Table1[[#This Row],[Distance Travelled (km)]]/Table1[[#This Row],[Fuel Used (in liters)]])</f>
        <v>0</v>
      </c>
    </row>
    <row r="7093" spans="2:13">
      <c r="B7093">
        <f>IF(ISBLANK(Table1[[#This Row],[Date]]), ,MONTH(Table1[[#This Row],[Date]]))</f>
        <v>0</v>
      </c>
      <c r="K7093" s="19">
        <f>Table1[[#This Row],[Final Meter Reading (km) ]]-Table1[[#This Row],[Initial Meter Reading (km) ]]</f>
        <v>0</v>
      </c>
      <c r="M7093" s="174">
        <f>IF(ISBLANK(Table1[[#This Row],[Fuel Used (in liters)]]),,Table1[[#This Row],[Distance Travelled (km)]]/Table1[[#This Row],[Fuel Used (in liters)]])</f>
        <v>0</v>
      </c>
    </row>
    <row r="7094" spans="2:13">
      <c r="B7094">
        <f>IF(ISBLANK(Table1[[#This Row],[Date]]), ,MONTH(Table1[[#This Row],[Date]]))</f>
        <v>0</v>
      </c>
      <c r="K7094" s="19">
        <f>Table1[[#This Row],[Final Meter Reading (km) ]]-Table1[[#This Row],[Initial Meter Reading (km) ]]</f>
        <v>0</v>
      </c>
      <c r="M7094" s="174">
        <f>IF(ISBLANK(Table1[[#This Row],[Fuel Used (in liters)]]),,Table1[[#This Row],[Distance Travelled (km)]]/Table1[[#This Row],[Fuel Used (in liters)]])</f>
        <v>0</v>
      </c>
    </row>
    <row r="7095" spans="2:13">
      <c r="B7095">
        <f>IF(ISBLANK(Table1[[#This Row],[Date]]), ,MONTH(Table1[[#This Row],[Date]]))</f>
        <v>0</v>
      </c>
      <c r="K7095" s="19">
        <f>Table1[[#This Row],[Final Meter Reading (km) ]]-Table1[[#This Row],[Initial Meter Reading (km) ]]</f>
        <v>0</v>
      </c>
      <c r="M7095" s="174">
        <f>IF(ISBLANK(Table1[[#This Row],[Fuel Used (in liters)]]),,Table1[[#This Row],[Distance Travelled (km)]]/Table1[[#This Row],[Fuel Used (in liters)]])</f>
        <v>0</v>
      </c>
    </row>
    <row r="7096" spans="2:13">
      <c r="B7096">
        <f>IF(ISBLANK(Table1[[#This Row],[Date]]), ,MONTH(Table1[[#This Row],[Date]]))</f>
        <v>0</v>
      </c>
      <c r="K7096" s="19">
        <f>Table1[[#This Row],[Final Meter Reading (km) ]]-Table1[[#This Row],[Initial Meter Reading (km) ]]</f>
        <v>0</v>
      </c>
      <c r="M7096" s="174">
        <f>IF(ISBLANK(Table1[[#This Row],[Fuel Used (in liters)]]),,Table1[[#This Row],[Distance Travelled (km)]]/Table1[[#This Row],[Fuel Used (in liters)]])</f>
        <v>0</v>
      </c>
    </row>
    <row r="7097" spans="2:13">
      <c r="B7097">
        <f>IF(ISBLANK(Table1[[#This Row],[Date]]), ,MONTH(Table1[[#This Row],[Date]]))</f>
        <v>0</v>
      </c>
      <c r="K7097" s="19">
        <f>Table1[[#This Row],[Final Meter Reading (km) ]]-Table1[[#This Row],[Initial Meter Reading (km) ]]</f>
        <v>0</v>
      </c>
      <c r="M7097" s="174">
        <f>IF(ISBLANK(Table1[[#This Row],[Fuel Used (in liters)]]),,Table1[[#This Row],[Distance Travelled (km)]]/Table1[[#This Row],[Fuel Used (in liters)]])</f>
        <v>0</v>
      </c>
    </row>
    <row r="7098" spans="2:13">
      <c r="B7098">
        <f>IF(ISBLANK(Table1[[#This Row],[Date]]), ,MONTH(Table1[[#This Row],[Date]]))</f>
        <v>0</v>
      </c>
      <c r="K7098" s="19">
        <f>Table1[[#This Row],[Final Meter Reading (km) ]]-Table1[[#This Row],[Initial Meter Reading (km) ]]</f>
        <v>0</v>
      </c>
      <c r="M7098" s="174">
        <f>IF(ISBLANK(Table1[[#This Row],[Fuel Used (in liters)]]),,Table1[[#This Row],[Distance Travelled (km)]]/Table1[[#This Row],[Fuel Used (in liters)]])</f>
        <v>0</v>
      </c>
    </row>
    <row r="7099" spans="2:13">
      <c r="B7099">
        <f>IF(ISBLANK(Table1[[#This Row],[Date]]), ,MONTH(Table1[[#This Row],[Date]]))</f>
        <v>0</v>
      </c>
      <c r="K7099" s="19">
        <f>Table1[[#This Row],[Final Meter Reading (km) ]]-Table1[[#This Row],[Initial Meter Reading (km) ]]</f>
        <v>0</v>
      </c>
      <c r="M7099" s="174">
        <f>IF(ISBLANK(Table1[[#This Row],[Fuel Used (in liters)]]),,Table1[[#This Row],[Distance Travelled (km)]]/Table1[[#This Row],[Fuel Used (in liters)]])</f>
        <v>0</v>
      </c>
    </row>
    <row r="7100" spans="2:13">
      <c r="B7100">
        <f>IF(ISBLANK(Table1[[#This Row],[Date]]), ,MONTH(Table1[[#This Row],[Date]]))</f>
        <v>0</v>
      </c>
      <c r="K7100" s="19">
        <f>Table1[[#This Row],[Final Meter Reading (km) ]]-Table1[[#This Row],[Initial Meter Reading (km) ]]</f>
        <v>0</v>
      </c>
      <c r="M7100" s="174">
        <f>IF(ISBLANK(Table1[[#This Row],[Fuel Used (in liters)]]),,Table1[[#This Row],[Distance Travelled (km)]]/Table1[[#This Row],[Fuel Used (in liters)]])</f>
        <v>0</v>
      </c>
    </row>
    <row r="7101" spans="2:13">
      <c r="B7101">
        <f>IF(ISBLANK(Table1[[#This Row],[Date]]), ,MONTH(Table1[[#This Row],[Date]]))</f>
        <v>0</v>
      </c>
      <c r="K7101" s="19">
        <f>Table1[[#This Row],[Final Meter Reading (km) ]]-Table1[[#This Row],[Initial Meter Reading (km) ]]</f>
        <v>0</v>
      </c>
      <c r="M7101" s="174">
        <f>IF(ISBLANK(Table1[[#This Row],[Fuel Used (in liters)]]),,Table1[[#This Row],[Distance Travelled (km)]]/Table1[[#This Row],[Fuel Used (in liters)]])</f>
        <v>0</v>
      </c>
    </row>
    <row r="7102" spans="2:13">
      <c r="B7102">
        <f>IF(ISBLANK(Table1[[#This Row],[Date]]), ,MONTH(Table1[[#This Row],[Date]]))</f>
        <v>0</v>
      </c>
      <c r="K7102" s="19">
        <f>Table1[[#This Row],[Final Meter Reading (km) ]]-Table1[[#This Row],[Initial Meter Reading (km) ]]</f>
        <v>0</v>
      </c>
      <c r="M7102" s="174">
        <f>IF(ISBLANK(Table1[[#This Row],[Fuel Used (in liters)]]),,Table1[[#This Row],[Distance Travelled (km)]]/Table1[[#This Row],[Fuel Used (in liters)]])</f>
        <v>0</v>
      </c>
    </row>
    <row r="7103" spans="2:13">
      <c r="B7103">
        <f>IF(ISBLANK(Table1[[#This Row],[Date]]), ,MONTH(Table1[[#This Row],[Date]]))</f>
        <v>0</v>
      </c>
      <c r="K7103" s="19">
        <f>Table1[[#This Row],[Final Meter Reading (km) ]]-Table1[[#This Row],[Initial Meter Reading (km) ]]</f>
        <v>0</v>
      </c>
      <c r="M7103" s="174">
        <f>IF(ISBLANK(Table1[[#This Row],[Fuel Used (in liters)]]),,Table1[[#This Row],[Distance Travelled (km)]]/Table1[[#This Row],[Fuel Used (in liters)]])</f>
        <v>0</v>
      </c>
    </row>
    <row r="7104" spans="2:13">
      <c r="B7104">
        <f>IF(ISBLANK(Table1[[#This Row],[Date]]), ,MONTH(Table1[[#This Row],[Date]]))</f>
        <v>0</v>
      </c>
      <c r="K7104" s="19">
        <f>Table1[[#This Row],[Final Meter Reading (km) ]]-Table1[[#This Row],[Initial Meter Reading (km) ]]</f>
        <v>0</v>
      </c>
      <c r="M7104" s="174">
        <f>IF(ISBLANK(Table1[[#This Row],[Fuel Used (in liters)]]),,Table1[[#This Row],[Distance Travelled (km)]]/Table1[[#This Row],[Fuel Used (in liters)]])</f>
        <v>0</v>
      </c>
    </row>
    <row r="7105" spans="2:13">
      <c r="B7105">
        <f>IF(ISBLANK(Table1[[#This Row],[Date]]), ,MONTH(Table1[[#This Row],[Date]]))</f>
        <v>0</v>
      </c>
      <c r="K7105" s="19">
        <f>Table1[[#This Row],[Final Meter Reading (km) ]]-Table1[[#This Row],[Initial Meter Reading (km) ]]</f>
        <v>0</v>
      </c>
      <c r="M7105" s="174">
        <f>IF(ISBLANK(Table1[[#This Row],[Fuel Used (in liters)]]),,Table1[[#This Row],[Distance Travelled (km)]]/Table1[[#This Row],[Fuel Used (in liters)]])</f>
        <v>0</v>
      </c>
    </row>
    <row r="7106" spans="2:13">
      <c r="B7106">
        <f>IF(ISBLANK(Table1[[#This Row],[Date]]), ,MONTH(Table1[[#This Row],[Date]]))</f>
        <v>0</v>
      </c>
      <c r="K7106" s="19">
        <f>Table1[[#This Row],[Final Meter Reading (km) ]]-Table1[[#This Row],[Initial Meter Reading (km) ]]</f>
        <v>0</v>
      </c>
      <c r="M7106" s="174">
        <f>IF(ISBLANK(Table1[[#This Row],[Fuel Used (in liters)]]),,Table1[[#This Row],[Distance Travelled (km)]]/Table1[[#This Row],[Fuel Used (in liters)]])</f>
        <v>0</v>
      </c>
    </row>
    <row r="7107" spans="2:13">
      <c r="B7107">
        <f>IF(ISBLANK(Table1[[#This Row],[Date]]), ,MONTH(Table1[[#This Row],[Date]]))</f>
        <v>0</v>
      </c>
      <c r="K7107" s="19">
        <f>Table1[[#This Row],[Final Meter Reading (km) ]]-Table1[[#This Row],[Initial Meter Reading (km) ]]</f>
        <v>0</v>
      </c>
      <c r="M7107" s="174">
        <f>IF(ISBLANK(Table1[[#This Row],[Fuel Used (in liters)]]),,Table1[[#This Row],[Distance Travelled (km)]]/Table1[[#This Row],[Fuel Used (in liters)]])</f>
        <v>0</v>
      </c>
    </row>
    <row r="7108" spans="2:13">
      <c r="B7108">
        <f>IF(ISBLANK(Table1[[#This Row],[Date]]), ,MONTH(Table1[[#This Row],[Date]]))</f>
        <v>0</v>
      </c>
      <c r="K7108" s="19">
        <f>Table1[[#This Row],[Final Meter Reading (km) ]]-Table1[[#This Row],[Initial Meter Reading (km) ]]</f>
        <v>0</v>
      </c>
      <c r="M7108" s="174">
        <f>IF(ISBLANK(Table1[[#This Row],[Fuel Used (in liters)]]),,Table1[[#This Row],[Distance Travelled (km)]]/Table1[[#This Row],[Fuel Used (in liters)]])</f>
        <v>0</v>
      </c>
    </row>
    <row r="7109" spans="2:13">
      <c r="B7109">
        <f>IF(ISBLANK(Table1[[#This Row],[Date]]), ,MONTH(Table1[[#This Row],[Date]]))</f>
        <v>0</v>
      </c>
      <c r="K7109" s="19">
        <f>Table1[[#This Row],[Final Meter Reading (km) ]]-Table1[[#This Row],[Initial Meter Reading (km) ]]</f>
        <v>0</v>
      </c>
      <c r="M7109" s="174">
        <f>IF(ISBLANK(Table1[[#This Row],[Fuel Used (in liters)]]),,Table1[[#This Row],[Distance Travelled (km)]]/Table1[[#This Row],[Fuel Used (in liters)]])</f>
        <v>0</v>
      </c>
    </row>
    <row r="7110" spans="2:13">
      <c r="B7110">
        <f>IF(ISBLANK(Table1[[#This Row],[Date]]), ,MONTH(Table1[[#This Row],[Date]]))</f>
        <v>0</v>
      </c>
      <c r="K7110" s="19">
        <f>Table1[[#This Row],[Final Meter Reading (km) ]]-Table1[[#This Row],[Initial Meter Reading (km) ]]</f>
        <v>0</v>
      </c>
      <c r="M7110" s="174">
        <f>IF(ISBLANK(Table1[[#This Row],[Fuel Used (in liters)]]),,Table1[[#This Row],[Distance Travelled (km)]]/Table1[[#This Row],[Fuel Used (in liters)]])</f>
        <v>0</v>
      </c>
    </row>
    <row r="7111" spans="2:13">
      <c r="B7111">
        <f>IF(ISBLANK(Table1[[#This Row],[Date]]), ,MONTH(Table1[[#This Row],[Date]]))</f>
        <v>0</v>
      </c>
      <c r="K7111" s="19">
        <f>Table1[[#This Row],[Final Meter Reading (km) ]]-Table1[[#This Row],[Initial Meter Reading (km) ]]</f>
        <v>0</v>
      </c>
      <c r="M7111" s="174">
        <f>IF(ISBLANK(Table1[[#This Row],[Fuel Used (in liters)]]),,Table1[[#This Row],[Distance Travelled (km)]]/Table1[[#This Row],[Fuel Used (in liters)]])</f>
        <v>0</v>
      </c>
    </row>
    <row r="7112" spans="2:13">
      <c r="B7112">
        <f>IF(ISBLANK(Table1[[#This Row],[Date]]), ,MONTH(Table1[[#This Row],[Date]]))</f>
        <v>0</v>
      </c>
      <c r="K7112" s="19">
        <f>Table1[[#This Row],[Final Meter Reading (km) ]]-Table1[[#This Row],[Initial Meter Reading (km) ]]</f>
        <v>0</v>
      </c>
      <c r="M7112" s="174">
        <f>IF(ISBLANK(Table1[[#This Row],[Fuel Used (in liters)]]),,Table1[[#This Row],[Distance Travelled (km)]]/Table1[[#This Row],[Fuel Used (in liters)]])</f>
        <v>0</v>
      </c>
    </row>
    <row r="7113" spans="2:13">
      <c r="B7113">
        <f>IF(ISBLANK(Table1[[#This Row],[Date]]), ,MONTH(Table1[[#This Row],[Date]]))</f>
        <v>0</v>
      </c>
      <c r="K7113" s="19">
        <f>Table1[[#This Row],[Final Meter Reading (km) ]]-Table1[[#This Row],[Initial Meter Reading (km) ]]</f>
        <v>0</v>
      </c>
      <c r="M7113" s="174">
        <f>IF(ISBLANK(Table1[[#This Row],[Fuel Used (in liters)]]),,Table1[[#This Row],[Distance Travelled (km)]]/Table1[[#This Row],[Fuel Used (in liters)]])</f>
        <v>0</v>
      </c>
    </row>
    <row r="7114" spans="2:13">
      <c r="B7114">
        <f>IF(ISBLANK(Table1[[#This Row],[Date]]), ,MONTH(Table1[[#This Row],[Date]]))</f>
        <v>0</v>
      </c>
      <c r="K7114" s="19">
        <f>Table1[[#This Row],[Final Meter Reading (km) ]]-Table1[[#This Row],[Initial Meter Reading (km) ]]</f>
        <v>0</v>
      </c>
      <c r="M7114" s="174">
        <f>IF(ISBLANK(Table1[[#This Row],[Fuel Used (in liters)]]),,Table1[[#This Row],[Distance Travelled (km)]]/Table1[[#This Row],[Fuel Used (in liters)]])</f>
        <v>0</v>
      </c>
    </row>
    <row r="7115" spans="2:13">
      <c r="B7115">
        <f>IF(ISBLANK(Table1[[#This Row],[Date]]), ,MONTH(Table1[[#This Row],[Date]]))</f>
        <v>0</v>
      </c>
      <c r="K7115" s="19">
        <f>Table1[[#This Row],[Final Meter Reading (km) ]]-Table1[[#This Row],[Initial Meter Reading (km) ]]</f>
        <v>0</v>
      </c>
      <c r="M7115" s="174">
        <f>IF(ISBLANK(Table1[[#This Row],[Fuel Used (in liters)]]),,Table1[[#This Row],[Distance Travelled (km)]]/Table1[[#This Row],[Fuel Used (in liters)]])</f>
        <v>0</v>
      </c>
    </row>
    <row r="7116" spans="2:13">
      <c r="B7116">
        <f>IF(ISBLANK(Table1[[#This Row],[Date]]), ,MONTH(Table1[[#This Row],[Date]]))</f>
        <v>0</v>
      </c>
      <c r="K7116" s="19">
        <f>Table1[[#This Row],[Final Meter Reading (km) ]]-Table1[[#This Row],[Initial Meter Reading (km) ]]</f>
        <v>0</v>
      </c>
      <c r="M7116" s="174">
        <f>IF(ISBLANK(Table1[[#This Row],[Fuel Used (in liters)]]),,Table1[[#This Row],[Distance Travelled (km)]]/Table1[[#This Row],[Fuel Used (in liters)]])</f>
        <v>0</v>
      </c>
    </row>
    <row r="7117" spans="2:13">
      <c r="B7117">
        <f>IF(ISBLANK(Table1[[#This Row],[Date]]), ,MONTH(Table1[[#This Row],[Date]]))</f>
        <v>0</v>
      </c>
      <c r="K7117" s="19">
        <f>Table1[[#This Row],[Final Meter Reading (km) ]]-Table1[[#This Row],[Initial Meter Reading (km) ]]</f>
        <v>0</v>
      </c>
      <c r="M7117" s="174">
        <f>IF(ISBLANK(Table1[[#This Row],[Fuel Used (in liters)]]),,Table1[[#This Row],[Distance Travelled (km)]]/Table1[[#This Row],[Fuel Used (in liters)]])</f>
        <v>0</v>
      </c>
    </row>
    <row r="7118" spans="2:13">
      <c r="B7118">
        <f>IF(ISBLANK(Table1[[#This Row],[Date]]), ,MONTH(Table1[[#This Row],[Date]]))</f>
        <v>0</v>
      </c>
      <c r="K7118" s="19">
        <f>Table1[[#This Row],[Final Meter Reading (km) ]]-Table1[[#This Row],[Initial Meter Reading (km) ]]</f>
        <v>0</v>
      </c>
      <c r="M7118" s="174">
        <f>IF(ISBLANK(Table1[[#This Row],[Fuel Used (in liters)]]),,Table1[[#This Row],[Distance Travelled (km)]]/Table1[[#This Row],[Fuel Used (in liters)]])</f>
        <v>0</v>
      </c>
    </row>
    <row r="7119" spans="2:13">
      <c r="B7119">
        <f>IF(ISBLANK(Table1[[#This Row],[Date]]), ,MONTH(Table1[[#This Row],[Date]]))</f>
        <v>0</v>
      </c>
      <c r="K7119" s="19">
        <f>Table1[[#This Row],[Final Meter Reading (km) ]]-Table1[[#This Row],[Initial Meter Reading (km) ]]</f>
        <v>0</v>
      </c>
      <c r="M7119" s="174">
        <f>IF(ISBLANK(Table1[[#This Row],[Fuel Used (in liters)]]),,Table1[[#This Row],[Distance Travelled (km)]]/Table1[[#This Row],[Fuel Used (in liters)]])</f>
        <v>0</v>
      </c>
    </row>
    <row r="7120" spans="2:13">
      <c r="B7120">
        <f>IF(ISBLANK(Table1[[#This Row],[Date]]), ,MONTH(Table1[[#This Row],[Date]]))</f>
        <v>0</v>
      </c>
      <c r="K7120" s="19">
        <f>Table1[[#This Row],[Final Meter Reading (km) ]]-Table1[[#This Row],[Initial Meter Reading (km) ]]</f>
        <v>0</v>
      </c>
      <c r="M7120" s="174">
        <f>IF(ISBLANK(Table1[[#This Row],[Fuel Used (in liters)]]),,Table1[[#This Row],[Distance Travelled (km)]]/Table1[[#This Row],[Fuel Used (in liters)]])</f>
        <v>0</v>
      </c>
    </row>
    <row r="7121" spans="2:13">
      <c r="B7121">
        <f>IF(ISBLANK(Table1[[#This Row],[Date]]), ,MONTH(Table1[[#This Row],[Date]]))</f>
        <v>0</v>
      </c>
      <c r="K7121" s="19">
        <f>Table1[[#This Row],[Final Meter Reading (km) ]]-Table1[[#This Row],[Initial Meter Reading (km) ]]</f>
        <v>0</v>
      </c>
      <c r="M7121" s="174">
        <f>IF(ISBLANK(Table1[[#This Row],[Fuel Used (in liters)]]),,Table1[[#This Row],[Distance Travelled (km)]]/Table1[[#This Row],[Fuel Used (in liters)]])</f>
        <v>0</v>
      </c>
    </row>
    <row r="7122" spans="2:13">
      <c r="B7122">
        <f>IF(ISBLANK(Table1[[#This Row],[Date]]), ,MONTH(Table1[[#This Row],[Date]]))</f>
        <v>0</v>
      </c>
      <c r="K7122" s="19">
        <f>Table1[[#This Row],[Final Meter Reading (km) ]]-Table1[[#This Row],[Initial Meter Reading (km) ]]</f>
        <v>0</v>
      </c>
      <c r="M7122" s="174">
        <f>IF(ISBLANK(Table1[[#This Row],[Fuel Used (in liters)]]),,Table1[[#This Row],[Distance Travelled (km)]]/Table1[[#This Row],[Fuel Used (in liters)]])</f>
        <v>0</v>
      </c>
    </row>
    <row r="7123" spans="2:13">
      <c r="B7123">
        <f>IF(ISBLANK(Table1[[#This Row],[Date]]), ,MONTH(Table1[[#This Row],[Date]]))</f>
        <v>0</v>
      </c>
      <c r="K7123" s="19">
        <f>Table1[[#This Row],[Final Meter Reading (km) ]]-Table1[[#This Row],[Initial Meter Reading (km) ]]</f>
        <v>0</v>
      </c>
      <c r="M7123" s="174">
        <f>IF(ISBLANK(Table1[[#This Row],[Fuel Used (in liters)]]),,Table1[[#This Row],[Distance Travelled (km)]]/Table1[[#This Row],[Fuel Used (in liters)]])</f>
        <v>0</v>
      </c>
    </row>
    <row r="7124" spans="2:13">
      <c r="B7124">
        <f>IF(ISBLANK(Table1[[#This Row],[Date]]), ,MONTH(Table1[[#This Row],[Date]]))</f>
        <v>0</v>
      </c>
      <c r="K7124" s="19">
        <f>Table1[[#This Row],[Final Meter Reading (km) ]]-Table1[[#This Row],[Initial Meter Reading (km) ]]</f>
        <v>0</v>
      </c>
      <c r="M7124" s="174">
        <f>IF(ISBLANK(Table1[[#This Row],[Fuel Used (in liters)]]),,Table1[[#This Row],[Distance Travelled (km)]]/Table1[[#This Row],[Fuel Used (in liters)]])</f>
        <v>0</v>
      </c>
    </row>
    <row r="7125" spans="2:13">
      <c r="B7125">
        <f>IF(ISBLANK(Table1[[#This Row],[Date]]), ,MONTH(Table1[[#This Row],[Date]]))</f>
        <v>0</v>
      </c>
      <c r="K7125" s="19">
        <f>Table1[[#This Row],[Final Meter Reading (km) ]]-Table1[[#This Row],[Initial Meter Reading (km) ]]</f>
        <v>0</v>
      </c>
      <c r="M7125" s="174">
        <f>IF(ISBLANK(Table1[[#This Row],[Fuel Used (in liters)]]),,Table1[[#This Row],[Distance Travelled (km)]]/Table1[[#This Row],[Fuel Used (in liters)]])</f>
        <v>0</v>
      </c>
    </row>
    <row r="7126" spans="2:13">
      <c r="B7126">
        <f>IF(ISBLANK(Table1[[#This Row],[Date]]), ,MONTH(Table1[[#This Row],[Date]]))</f>
        <v>0</v>
      </c>
      <c r="K7126" s="19">
        <f>Table1[[#This Row],[Final Meter Reading (km) ]]-Table1[[#This Row],[Initial Meter Reading (km) ]]</f>
        <v>0</v>
      </c>
      <c r="M7126" s="174">
        <f>IF(ISBLANK(Table1[[#This Row],[Fuel Used (in liters)]]),,Table1[[#This Row],[Distance Travelled (km)]]/Table1[[#This Row],[Fuel Used (in liters)]])</f>
        <v>0</v>
      </c>
    </row>
    <row r="7127" spans="2:13">
      <c r="B7127">
        <f>IF(ISBLANK(Table1[[#This Row],[Date]]), ,MONTH(Table1[[#This Row],[Date]]))</f>
        <v>0</v>
      </c>
      <c r="K7127" s="19">
        <f>Table1[[#This Row],[Final Meter Reading (km) ]]-Table1[[#This Row],[Initial Meter Reading (km) ]]</f>
        <v>0</v>
      </c>
      <c r="M7127" s="174">
        <f>IF(ISBLANK(Table1[[#This Row],[Fuel Used (in liters)]]),,Table1[[#This Row],[Distance Travelled (km)]]/Table1[[#This Row],[Fuel Used (in liters)]])</f>
        <v>0</v>
      </c>
    </row>
    <row r="7128" spans="2:13">
      <c r="B7128">
        <f>IF(ISBLANK(Table1[[#This Row],[Date]]), ,MONTH(Table1[[#This Row],[Date]]))</f>
        <v>0</v>
      </c>
      <c r="K7128" s="19">
        <f>Table1[[#This Row],[Final Meter Reading (km) ]]-Table1[[#This Row],[Initial Meter Reading (km) ]]</f>
        <v>0</v>
      </c>
      <c r="M7128" s="174">
        <f>IF(ISBLANK(Table1[[#This Row],[Fuel Used (in liters)]]),,Table1[[#This Row],[Distance Travelled (km)]]/Table1[[#This Row],[Fuel Used (in liters)]])</f>
        <v>0</v>
      </c>
    </row>
    <row r="7129" spans="2:13">
      <c r="B7129">
        <f>IF(ISBLANK(Table1[[#This Row],[Date]]), ,MONTH(Table1[[#This Row],[Date]]))</f>
        <v>0</v>
      </c>
      <c r="K7129" s="19">
        <f>Table1[[#This Row],[Final Meter Reading (km) ]]-Table1[[#This Row],[Initial Meter Reading (km) ]]</f>
        <v>0</v>
      </c>
      <c r="M7129" s="174">
        <f>IF(ISBLANK(Table1[[#This Row],[Fuel Used (in liters)]]),,Table1[[#This Row],[Distance Travelled (km)]]/Table1[[#This Row],[Fuel Used (in liters)]])</f>
        <v>0</v>
      </c>
    </row>
    <row r="7130" spans="2:13">
      <c r="B7130">
        <f>IF(ISBLANK(Table1[[#This Row],[Date]]), ,MONTH(Table1[[#This Row],[Date]]))</f>
        <v>0</v>
      </c>
      <c r="K7130" s="19">
        <f>Table1[[#This Row],[Final Meter Reading (km) ]]-Table1[[#This Row],[Initial Meter Reading (km) ]]</f>
        <v>0</v>
      </c>
      <c r="M7130" s="174">
        <f>IF(ISBLANK(Table1[[#This Row],[Fuel Used (in liters)]]),,Table1[[#This Row],[Distance Travelled (km)]]/Table1[[#This Row],[Fuel Used (in liters)]])</f>
        <v>0</v>
      </c>
    </row>
    <row r="7131" spans="2:13">
      <c r="B7131">
        <f>IF(ISBLANK(Table1[[#This Row],[Date]]), ,MONTH(Table1[[#This Row],[Date]]))</f>
        <v>0</v>
      </c>
      <c r="K7131" s="19">
        <f>Table1[[#This Row],[Final Meter Reading (km) ]]-Table1[[#This Row],[Initial Meter Reading (km) ]]</f>
        <v>0</v>
      </c>
      <c r="M7131" s="174">
        <f>IF(ISBLANK(Table1[[#This Row],[Fuel Used (in liters)]]),,Table1[[#This Row],[Distance Travelled (km)]]/Table1[[#This Row],[Fuel Used (in liters)]])</f>
        <v>0</v>
      </c>
    </row>
    <row r="7132" spans="2:13">
      <c r="B7132">
        <f>IF(ISBLANK(Table1[[#This Row],[Date]]), ,MONTH(Table1[[#This Row],[Date]]))</f>
        <v>0</v>
      </c>
      <c r="K7132" s="19">
        <f>Table1[[#This Row],[Final Meter Reading (km) ]]-Table1[[#This Row],[Initial Meter Reading (km) ]]</f>
        <v>0</v>
      </c>
      <c r="M7132" s="174">
        <f>IF(ISBLANK(Table1[[#This Row],[Fuel Used (in liters)]]),,Table1[[#This Row],[Distance Travelled (km)]]/Table1[[#This Row],[Fuel Used (in liters)]])</f>
        <v>0</v>
      </c>
    </row>
    <row r="7133" spans="2:13">
      <c r="B7133">
        <f>IF(ISBLANK(Table1[[#This Row],[Date]]), ,MONTH(Table1[[#This Row],[Date]]))</f>
        <v>0</v>
      </c>
      <c r="K7133" s="19">
        <f>Table1[[#This Row],[Final Meter Reading (km) ]]-Table1[[#This Row],[Initial Meter Reading (km) ]]</f>
        <v>0</v>
      </c>
      <c r="M7133" s="174">
        <f>IF(ISBLANK(Table1[[#This Row],[Fuel Used (in liters)]]),,Table1[[#This Row],[Distance Travelled (km)]]/Table1[[#This Row],[Fuel Used (in liters)]])</f>
        <v>0</v>
      </c>
    </row>
    <row r="7134" spans="2:13">
      <c r="B7134">
        <f>IF(ISBLANK(Table1[[#This Row],[Date]]), ,MONTH(Table1[[#This Row],[Date]]))</f>
        <v>0</v>
      </c>
      <c r="K7134" s="19">
        <f>Table1[[#This Row],[Final Meter Reading (km) ]]-Table1[[#This Row],[Initial Meter Reading (km) ]]</f>
        <v>0</v>
      </c>
      <c r="M7134" s="174">
        <f>IF(ISBLANK(Table1[[#This Row],[Fuel Used (in liters)]]),,Table1[[#This Row],[Distance Travelled (km)]]/Table1[[#This Row],[Fuel Used (in liters)]])</f>
        <v>0</v>
      </c>
    </row>
    <row r="7135" spans="2:13">
      <c r="B7135">
        <f>IF(ISBLANK(Table1[[#This Row],[Date]]), ,MONTH(Table1[[#This Row],[Date]]))</f>
        <v>0</v>
      </c>
      <c r="K7135" s="19">
        <f>Table1[[#This Row],[Final Meter Reading (km) ]]-Table1[[#This Row],[Initial Meter Reading (km) ]]</f>
        <v>0</v>
      </c>
      <c r="M7135" s="174">
        <f>IF(ISBLANK(Table1[[#This Row],[Fuel Used (in liters)]]),,Table1[[#This Row],[Distance Travelled (km)]]/Table1[[#This Row],[Fuel Used (in liters)]])</f>
        <v>0</v>
      </c>
    </row>
    <row r="7136" spans="2:13">
      <c r="B7136">
        <f>IF(ISBLANK(Table1[[#This Row],[Date]]), ,MONTH(Table1[[#This Row],[Date]]))</f>
        <v>0</v>
      </c>
      <c r="K7136" s="19">
        <f>Table1[[#This Row],[Final Meter Reading (km) ]]-Table1[[#This Row],[Initial Meter Reading (km) ]]</f>
        <v>0</v>
      </c>
      <c r="M7136" s="174">
        <f>IF(ISBLANK(Table1[[#This Row],[Fuel Used (in liters)]]),,Table1[[#This Row],[Distance Travelled (km)]]/Table1[[#This Row],[Fuel Used (in liters)]])</f>
        <v>0</v>
      </c>
    </row>
    <row r="7137" spans="2:13">
      <c r="B7137">
        <f>IF(ISBLANK(Table1[[#This Row],[Date]]), ,MONTH(Table1[[#This Row],[Date]]))</f>
        <v>0</v>
      </c>
      <c r="K7137" s="19">
        <f>Table1[[#This Row],[Final Meter Reading (km) ]]-Table1[[#This Row],[Initial Meter Reading (km) ]]</f>
        <v>0</v>
      </c>
      <c r="M7137" s="174">
        <f>IF(ISBLANK(Table1[[#This Row],[Fuel Used (in liters)]]),,Table1[[#This Row],[Distance Travelled (km)]]/Table1[[#This Row],[Fuel Used (in liters)]])</f>
        <v>0</v>
      </c>
    </row>
    <row r="7138" spans="2:13">
      <c r="B7138">
        <f>IF(ISBLANK(Table1[[#This Row],[Date]]), ,MONTH(Table1[[#This Row],[Date]]))</f>
        <v>0</v>
      </c>
      <c r="K7138" s="19">
        <f>Table1[[#This Row],[Final Meter Reading (km) ]]-Table1[[#This Row],[Initial Meter Reading (km) ]]</f>
        <v>0</v>
      </c>
      <c r="M7138" s="174">
        <f>IF(ISBLANK(Table1[[#This Row],[Fuel Used (in liters)]]),,Table1[[#This Row],[Distance Travelled (km)]]/Table1[[#This Row],[Fuel Used (in liters)]])</f>
        <v>0</v>
      </c>
    </row>
    <row r="7139" spans="2:13">
      <c r="B7139">
        <f>IF(ISBLANK(Table1[[#This Row],[Date]]), ,MONTH(Table1[[#This Row],[Date]]))</f>
        <v>0</v>
      </c>
      <c r="K7139" s="19">
        <f>Table1[[#This Row],[Final Meter Reading (km) ]]-Table1[[#This Row],[Initial Meter Reading (km) ]]</f>
        <v>0</v>
      </c>
      <c r="M7139" s="174">
        <f>IF(ISBLANK(Table1[[#This Row],[Fuel Used (in liters)]]),,Table1[[#This Row],[Distance Travelled (km)]]/Table1[[#This Row],[Fuel Used (in liters)]])</f>
        <v>0</v>
      </c>
    </row>
    <row r="7140" spans="2:13">
      <c r="B7140">
        <f>IF(ISBLANK(Table1[[#This Row],[Date]]), ,MONTH(Table1[[#This Row],[Date]]))</f>
        <v>0</v>
      </c>
      <c r="K7140" s="19">
        <f>Table1[[#This Row],[Final Meter Reading (km) ]]-Table1[[#This Row],[Initial Meter Reading (km) ]]</f>
        <v>0</v>
      </c>
      <c r="M7140" s="174">
        <f>IF(ISBLANK(Table1[[#This Row],[Fuel Used (in liters)]]),,Table1[[#This Row],[Distance Travelled (km)]]/Table1[[#This Row],[Fuel Used (in liters)]])</f>
        <v>0</v>
      </c>
    </row>
    <row r="7141" spans="2:13">
      <c r="B7141">
        <f>IF(ISBLANK(Table1[[#This Row],[Date]]), ,MONTH(Table1[[#This Row],[Date]]))</f>
        <v>0</v>
      </c>
      <c r="K7141" s="19">
        <f>Table1[[#This Row],[Final Meter Reading (km) ]]-Table1[[#This Row],[Initial Meter Reading (km) ]]</f>
        <v>0</v>
      </c>
      <c r="M7141" s="174">
        <f>IF(ISBLANK(Table1[[#This Row],[Fuel Used (in liters)]]),,Table1[[#This Row],[Distance Travelled (km)]]/Table1[[#This Row],[Fuel Used (in liters)]])</f>
        <v>0</v>
      </c>
    </row>
    <row r="7142" spans="2:13">
      <c r="B7142">
        <f>IF(ISBLANK(Table1[[#This Row],[Date]]), ,MONTH(Table1[[#This Row],[Date]]))</f>
        <v>0</v>
      </c>
      <c r="K7142" s="19">
        <f>Table1[[#This Row],[Final Meter Reading (km) ]]-Table1[[#This Row],[Initial Meter Reading (km) ]]</f>
        <v>0</v>
      </c>
      <c r="M7142" s="174">
        <f>IF(ISBLANK(Table1[[#This Row],[Fuel Used (in liters)]]),,Table1[[#This Row],[Distance Travelled (km)]]/Table1[[#This Row],[Fuel Used (in liters)]])</f>
        <v>0</v>
      </c>
    </row>
    <row r="7143" spans="2:13">
      <c r="B7143">
        <f>IF(ISBLANK(Table1[[#This Row],[Date]]), ,MONTH(Table1[[#This Row],[Date]]))</f>
        <v>0</v>
      </c>
      <c r="K7143" s="19">
        <f>Table1[[#This Row],[Final Meter Reading (km) ]]-Table1[[#This Row],[Initial Meter Reading (km) ]]</f>
        <v>0</v>
      </c>
      <c r="M7143" s="174">
        <f>IF(ISBLANK(Table1[[#This Row],[Fuel Used (in liters)]]),,Table1[[#This Row],[Distance Travelled (km)]]/Table1[[#This Row],[Fuel Used (in liters)]])</f>
        <v>0</v>
      </c>
    </row>
    <row r="7144" spans="2:13">
      <c r="B7144">
        <f>IF(ISBLANK(Table1[[#This Row],[Date]]), ,MONTH(Table1[[#This Row],[Date]]))</f>
        <v>0</v>
      </c>
      <c r="K7144" s="19">
        <f>Table1[[#This Row],[Final Meter Reading (km) ]]-Table1[[#This Row],[Initial Meter Reading (km) ]]</f>
        <v>0</v>
      </c>
      <c r="M7144" s="174">
        <f>IF(ISBLANK(Table1[[#This Row],[Fuel Used (in liters)]]),,Table1[[#This Row],[Distance Travelled (km)]]/Table1[[#This Row],[Fuel Used (in liters)]])</f>
        <v>0</v>
      </c>
    </row>
    <row r="7145" spans="2:13">
      <c r="B7145">
        <f>IF(ISBLANK(Table1[[#This Row],[Date]]), ,MONTH(Table1[[#This Row],[Date]]))</f>
        <v>0</v>
      </c>
      <c r="K7145" s="19">
        <f>Table1[[#This Row],[Final Meter Reading (km) ]]-Table1[[#This Row],[Initial Meter Reading (km) ]]</f>
        <v>0</v>
      </c>
      <c r="M7145" s="174">
        <f>IF(ISBLANK(Table1[[#This Row],[Fuel Used (in liters)]]),,Table1[[#This Row],[Distance Travelled (km)]]/Table1[[#This Row],[Fuel Used (in liters)]])</f>
        <v>0</v>
      </c>
    </row>
    <row r="7146" spans="2:13">
      <c r="B7146">
        <f>IF(ISBLANK(Table1[[#This Row],[Date]]), ,MONTH(Table1[[#This Row],[Date]]))</f>
        <v>0</v>
      </c>
      <c r="K7146" s="19">
        <f>Table1[[#This Row],[Final Meter Reading (km) ]]-Table1[[#This Row],[Initial Meter Reading (km) ]]</f>
        <v>0</v>
      </c>
      <c r="M7146" s="174">
        <f>IF(ISBLANK(Table1[[#This Row],[Fuel Used (in liters)]]),,Table1[[#This Row],[Distance Travelled (km)]]/Table1[[#This Row],[Fuel Used (in liters)]])</f>
        <v>0</v>
      </c>
    </row>
    <row r="7147" spans="2:13">
      <c r="B7147">
        <f>IF(ISBLANK(Table1[[#This Row],[Date]]), ,MONTH(Table1[[#This Row],[Date]]))</f>
        <v>0</v>
      </c>
      <c r="K7147" s="19">
        <f>Table1[[#This Row],[Final Meter Reading (km) ]]-Table1[[#This Row],[Initial Meter Reading (km) ]]</f>
        <v>0</v>
      </c>
      <c r="M7147" s="174">
        <f>IF(ISBLANK(Table1[[#This Row],[Fuel Used (in liters)]]),,Table1[[#This Row],[Distance Travelled (km)]]/Table1[[#This Row],[Fuel Used (in liters)]])</f>
        <v>0</v>
      </c>
    </row>
    <row r="7148" spans="2:13">
      <c r="B7148">
        <f>IF(ISBLANK(Table1[[#This Row],[Date]]), ,MONTH(Table1[[#This Row],[Date]]))</f>
        <v>0</v>
      </c>
      <c r="K7148" s="19">
        <f>Table1[[#This Row],[Final Meter Reading (km) ]]-Table1[[#This Row],[Initial Meter Reading (km) ]]</f>
        <v>0</v>
      </c>
      <c r="M7148" s="174">
        <f>IF(ISBLANK(Table1[[#This Row],[Fuel Used (in liters)]]),,Table1[[#This Row],[Distance Travelled (km)]]/Table1[[#This Row],[Fuel Used (in liters)]])</f>
        <v>0</v>
      </c>
    </row>
    <row r="7149" spans="2:13">
      <c r="B7149">
        <f>IF(ISBLANK(Table1[[#This Row],[Date]]), ,MONTH(Table1[[#This Row],[Date]]))</f>
        <v>0</v>
      </c>
      <c r="K7149" s="19">
        <f>Table1[[#This Row],[Final Meter Reading (km) ]]-Table1[[#This Row],[Initial Meter Reading (km) ]]</f>
        <v>0</v>
      </c>
      <c r="M7149" s="174">
        <f>IF(ISBLANK(Table1[[#This Row],[Fuel Used (in liters)]]),,Table1[[#This Row],[Distance Travelled (km)]]/Table1[[#This Row],[Fuel Used (in liters)]])</f>
        <v>0</v>
      </c>
    </row>
    <row r="7150" spans="2:13">
      <c r="B7150">
        <f>IF(ISBLANK(Table1[[#This Row],[Date]]), ,MONTH(Table1[[#This Row],[Date]]))</f>
        <v>0</v>
      </c>
      <c r="K7150" s="19">
        <f>Table1[[#This Row],[Final Meter Reading (km) ]]-Table1[[#This Row],[Initial Meter Reading (km) ]]</f>
        <v>0</v>
      </c>
      <c r="M7150" s="174">
        <f>IF(ISBLANK(Table1[[#This Row],[Fuel Used (in liters)]]),,Table1[[#This Row],[Distance Travelled (km)]]/Table1[[#This Row],[Fuel Used (in liters)]])</f>
        <v>0</v>
      </c>
    </row>
    <row r="7151" spans="2:13">
      <c r="B7151">
        <f>IF(ISBLANK(Table1[[#This Row],[Date]]), ,MONTH(Table1[[#This Row],[Date]]))</f>
        <v>0</v>
      </c>
      <c r="K7151" s="19">
        <f>Table1[[#This Row],[Final Meter Reading (km) ]]-Table1[[#This Row],[Initial Meter Reading (km) ]]</f>
        <v>0</v>
      </c>
      <c r="M7151" s="174">
        <f>IF(ISBLANK(Table1[[#This Row],[Fuel Used (in liters)]]),,Table1[[#This Row],[Distance Travelled (km)]]/Table1[[#This Row],[Fuel Used (in liters)]])</f>
        <v>0</v>
      </c>
    </row>
    <row r="7152" spans="2:13">
      <c r="B7152">
        <f>IF(ISBLANK(Table1[[#This Row],[Date]]), ,MONTH(Table1[[#This Row],[Date]]))</f>
        <v>0</v>
      </c>
      <c r="K7152" s="19">
        <f>Table1[[#This Row],[Final Meter Reading (km) ]]-Table1[[#This Row],[Initial Meter Reading (km) ]]</f>
        <v>0</v>
      </c>
      <c r="M7152" s="174">
        <f>IF(ISBLANK(Table1[[#This Row],[Fuel Used (in liters)]]),,Table1[[#This Row],[Distance Travelled (km)]]/Table1[[#This Row],[Fuel Used (in liters)]])</f>
        <v>0</v>
      </c>
    </row>
    <row r="7153" spans="2:13">
      <c r="B7153">
        <f>IF(ISBLANK(Table1[[#This Row],[Date]]), ,MONTH(Table1[[#This Row],[Date]]))</f>
        <v>0</v>
      </c>
      <c r="K7153" s="19">
        <f>Table1[[#This Row],[Final Meter Reading (km) ]]-Table1[[#This Row],[Initial Meter Reading (km) ]]</f>
        <v>0</v>
      </c>
      <c r="M7153" s="174">
        <f>IF(ISBLANK(Table1[[#This Row],[Fuel Used (in liters)]]),,Table1[[#This Row],[Distance Travelled (km)]]/Table1[[#This Row],[Fuel Used (in liters)]])</f>
        <v>0</v>
      </c>
    </row>
    <row r="7154" spans="2:13">
      <c r="B7154">
        <f>IF(ISBLANK(Table1[[#This Row],[Date]]), ,MONTH(Table1[[#This Row],[Date]]))</f>
        <v>0</v>
      </c>
      <c r="K7154" s="19">
        <f>Table1[[#This Row],[Final Meter Reading (km) ]]-Table1[[#This Row],[Initial Meter Reading (km) ]]</f>
        <v>0</v>
      </c>
      <c r="M7154" s="174">
        <f>IF(ISBLANK(Table1[[#This Row],[Fuel Used (in liters)]]),,Table1[[#This Row],[Distance Travelled (km)]]/Table1[[#This Row],[Fuel Used (in liters)]])</f>
        <v>0</v>
      </c>
    </row>
    <row r="7155" spans="2:13">
      <c r="B7155">
        <f>IF(ISBLANK(Table1[[#This Row],[Date]]), ,MONTH(Table1[[#This Row],[Date]]))</f>
        <v>0</v>
      </c>
      <c r="K7155" s="19">
        <f>Table1[[#This Row],[Final Meter Reading (km) ]]-Table1[[#This Row],[Initial Meter Reading (km) ]]</f>
        <v>0</v>
      </c>
      <c r="M7155" s="174">
        <f>IF(ISBLANK(Table1[[#This Row],[Fuel Used (in liters)]]),,Table1[[#This Row],[Distance Travelled (km)]]/Table1[[#This Row],[Fuel Used (in liters)]])</f>
        <v>0</v>
      </c>
    </row>
    <row r="7156" spans="2:13">
      <c r="B7156">
        <f>IF(ISBLANK(Table1[[#This Row],[Date]]), ,MONTH(Table1[[#This Row],[Date]]))</f>
        <v>0</v>
      </c>
      <c r="K7156" s="19">
        <f>Table1[[#This Row],[Final Meter Reading (km) ]]-Table1[[#This Row],[Initial Meter Reading (km) ]]</f>
        <v>0</v>
      </c>
      <c r="M7156" s="174">
        <f>IF(ISBLANK(Table1[[#This Row],[Fuel Used (in liters)]]),,Table1[[#This Row],[Distance Travelled (km)]]/Table1[[#This Row],[Fuel Used (in liters)]])</f>
        <v>0</v>
      </c>
    </row>
    <row r="7157" spans="2:13">
      <c r="B7157">
        <f>IF(ISBLANK(Table1[[#This Row],[Date]]), ,MONTH(Table1[[#This Row],[Date]]))</f>
        <v>0</v>
      </c>
      <c r="K7157" s="19">
        <f>Table1[[#This Row],[Final Meter Reading (km) ]]-Table1[[#This Row],[Initial Meter Reading (km) ]]</f>
        <v>0</v>
      </c>
      <c r="M7157" s="174">
        <f>IF(ISBLANK(Table1[[#This Row],[Fuel Used (in liters)]]),,Table1[[#This Row],[Distance Travelled (km)]]/Table1[[#This Row],[Fuel Used (in liters)]])</f>
        <v>0</v>
      </c>
    </row>
    <row r="7158" spans="2:13">
      <c r="B7158">
        <f>IF(ISBLANK(Table1[[#This Row],[Date]]), ,MONTH(Table1[[#This Row],[Date]]))</f>
        <v>0</v>
      </c>
      <c r="K7158" s="19">
        <f>Table1[[#This Row],[Final Meter Reading (km) ]]-Table1[[#This Row],[Initial Meter Reading (km) ]]</f>
        <v>0</v>
      </c>
      <c r="M7158" s="174">
        <f>IF(ISBLANK(Table1[[#This Row],[Fuel Used (in liters)]]),,Table1[[#This Row],[Distance Travelled (km)]]/Table1[[#This Row],[Fuel Used (in liters)]])</f>
        <v>0</v>
      </c>
    </row>
    <row r="7159" spans="2:13">
      <c r="B7159">
        <f>IF(ISBLANK(Table1[[#This Row],[Date]]), ,MONTH(Table1[[#This Row],[Date]]))</f>
        <v>0</v>
      </c>
      <c r="K7159" s="19">
        <f>Table1[[#This Row],[Final Meter Reading (km) ]]-Table1[[#This Row],[Initial Meter Reading (km) ]]</f>
        <v>0</v>
      </c>
      <c r="M7159" s="174">
        <f>IF(ISBLANK(Table1[[#This Row],[Fuel Used (in liters)]]),,Table1[[#This Row],[Distance Travelled (km)]]/Table1[[#This Row],[Fuel Used (in liters)]])</f>
        <v>0</v>
      </c>
    </row>
    <row r="7160" spans="2:13">
      <c r="B7160">
        <f>IF(ISBLANK(Table1[[#This Row],[Date]]), ,MONTH(Table1[[#This Row],[Date]]))</f>
        <v>0</v>
      </c>
      <c r="K7160" s="19">
        <f>Table1[[#This Row],[Final Meter Reading (km) ]]-Table1[[#This Row],[Initial Meter Reading (km) ]]</f>
        <v>0</v>
      </c>
      <c r="M7160" s="174">
        <f>IF(ISBLANK(Table1[[#This Row],[Fuel Used (in liters)]]),,Table1[[#This Row],[Distance Travelled (km)]]/Table1[[#This Row],[Fuel Used (in liters)]])</f>
        <v>0</v>
      </c>
    </row>
    <row r="7161" spans="2:13">
      <c r="B7161">
        <f>IF(ISBLANK(Table1[[#This Row],[Date]]), ,MONTH(Table1[[#This Row],[Date]]))</f>
        <v>0</v>
      </c>
      <c r="K7161" s="19">
        <f>Table1[[#This Row],[Final Meter Reading (km) ]]-Table1[[#This Row],[Initial Meter Reading (km) ]]</f>
        <v>0</v>
      </c>
      <c r="M7161" s="174">
        <f>IF(ISBLANK(Table1[[#This Row],[Fuel Used (in liters)]]),,Table1[[#This Row],[Distance Travelled (km)]]/Table1[[#This Row],[Fuel Used (in liters)]])</f>
        <v>0</v>
      </c>
    </row>
    <row r="7162" spans="2:13">
      <c r="B7162">
        <f>IF(ISBLANK(Table1[[#This Row],[Date]]), ,MONTH(Table1[[#This Row],[Date]]))</f>
        <v>0</v>
      </c>
      <c r="K7162" s="19">
        <f>Table1[[#This Row],[Final Meter Reading (km) ]]-Table1[[#This Row],[Initial Meter Reading (km) ]]</f>
        <v>0</v>
      </c>
      <c r="M7162" s="174">
        <f>IF(ISBLANK(Table1[[#This Row],[Fuel Used (in liters)]]),,Table1[[#This Row],[Distance Travelled (km)]]/Table1[[#This Row],[Fuel Used (in liters)]])</f>
        <v>0</v>
      </c>
    </row>
    <row r="7163" spans="2:13">
      <c r="B7163">
        <f>IF(ISBLANK(Table1[[#This Row],[Date]]), ,MONTH(Table1[[#This Row],[Date]]))</f>
        <v>0</v>
      </c>
      <c r="K7163" s="19">
        <f>Table1[[#This Row],[Final Meter Reading (km) ]]-Table1[[#This Row],[Initial Meter Reading (km) ]]</f>
        <v>0</v>
      </c>
      <c r="M7163" s="174">
        <f>IF(ISBLANK(Table1[[#This Row],[Fuel Used (in liters)]]),,Table1[[#This Row],[Distance Travelled (km)]]/Table1[[#This Row],[Fuel Used (in liters)]])</f>
        <v>0</v>
      </c>
    </row>
    <row r="7164" spans="2:13">
      <c r="B7164">
        <f>IF(ISBLANK(Table1[[#This Row],[Date]]), ,MONTH(Table1[[#This Row],[Date]]))</f>
        <v>0</v>
      </c>
      <c r="K7164" s="19">
        <f>Table1[[#This Row],[Final Meter Reading (km) ]]-Table1[[#This Row],[Initial Meter Reading (km) ]]</f>
        <v>0</v>
      </c>
      <c r="M7164" s="174">
        <f>IF(ISBLANK(Table1[[#This Row],[Fuel Used (in liters)]]),,Table1[[#This Row],[Distance Travelled (km)]]/Table1[[#This Row],[Fuel Used (in liters)]])</f>
        <v>0</v>
      </c>
    </row>
    <row r="7165" spans="2:13">
      <c r="B7165">
        <f>IF(ISBLANK(Table1[[#This Row],[Date]]), ,MONTH(Table1[[#This Row],[Date]]))</f>
        <v>0</v>
      </c>
      <c r="K7165" s="19">
        <f>Table1[[#This Row],[Final Meter Reading (km) ]]-Table1[[#This Row],[Initial Meter Reading (km) ]]</f>
        <v>0</v>
      </c>
      <c r="M7165" s="174">
        <f>IF(ISBLANK(Table1[[#This Row],[Fuel Used (in liters)]]),,Table1[[#This Row],[Distance Travelled (km)]]/Table1[[#This Row],[Fuel Used (in liters)]])</f>
        <v>0</v>
      </c>
    </row>
    <row r="7166" spans="2:13">
      <c r="B7166">
        <f>IF(ISBLANK(Table1[[#This Row],[Date]]), ,MONTH(Table1[[#This Row],[Date]]))</f>
        <v>0</v>
      </c>
      <c r="K7166" s="19">
        <f>Table1[[#This Row],[Final Meter Reading (km) ]]-Table1[[#This Row],[Initial Meter Reading (km) ]]</f>
        <v>0</v>
      </c>
      <c r="M7166" s="174">
        <f>IF(ISBLANK(Table1[[#This Row],[Fuel Used (in liters)]]),,Table1[[#This Row],[Distance Travelled (km)]]/Table1[[#This Row],[Fuel Used (in liters)]])</f>
        <v>0</v>
      </c>
    </row>
    <row r="7167" spans="2:13">
      <c r="B7167">
        <f>IF(ISBLANK(Table1[[#This Row],[Date]]), ,MONTH(Table1[[#This Row],[Date]]))</f>
        <v>0</v>
      </c>
      <c r="K7167" s="19">
        <f>Table1[[#This Row],[Final Meter Reading (km) ]]-Table1[[#This Row],[Initial Meter Reading (km) ]]</f>
        <v>0</v>
      </c>
      <c r="M7167" s="174">
        <f>IF(ISBLANK(Table1[[#This Row],[Fuel Used (in liters)]]),,Table1[[#This Row],[Distance Travelled (km)]]/Table1[[#This Row],[Fuel Used (in liters)]])</f>
        <v>0</v>
      </c>
    </row>
    <row r="7168" spans="2:13">
      <c r="B7168">
        <f>IF(ISBLANK(Table1[[#This Row],[Date]]), ,MONTH(Table1[[#This Row],[Date]]))</f>
        <v>0</v>
      </c>
      <c r="K7168" s="19">
        <f>Table1[[#This Row],[Final Meter Reading (km) ]]-Table1[[#This Row],[Initial Meter Reading (km) ]]</f>
        <v>0</v>
      </c>
      <c r="M7168" s="174">
        <f>IF(ISBLANK(Table1[[#This Row],[Fuel Used (in liters)]]),,Table1[[#This Row],[Distance Travelled (km)]]/Table1[[#This Row],[Fuel Used (in liters)]])</f>
        <v>0</v>
      </c>
    </row>
    <row r="7169" spans="2:13">
      <c r="B7169">
        <f>IF(ISBLANK(Table1[[#This Row],[Date]]), ,MONTH(Table1[[#This Row],[Date]]))</f>
        <v>0</v>
      </c>
      <c r="K7169" s="19">
        <f>Table1[[#This Row],[Final Meter Reading (km) ]]-Table1[[#This Row],[Initial Meter Reading (km) ]]</f>
        <v>0</v>
      </c>
      <c r="M7169" s="174">
        <f>IF(ISBLANK(Table1[[#This Row],[Fuel Used (in liters)]]),,Table1[[#This Row],[Distance Travelled (km)]]/Table1[[#This Row],[Fuel Used (in liters)]])</f>
        <v>0</v>
      </c>
    </row>
    <row r="7170" spans="2:13">
      <c r="B7170">
        <f>IF(ISBLANK(Table1[[#This Row],[Date]]), ,MONTH(Table1[[#This Row],[Date]]))</f>
        <v>0</v>
      </c>
      <c r="K7170" s="19">
        <f>Table1[[#This Row],[Final Meter Reading (km) ]]-Table1[[#This Row],[Initial Meter Reading (km) ]]</f>
        <v>0</v>
      </c>
      <c r="M7170" s="174">
        <f>IF(ISBLANK(Table1[[#This Row],[Fuel Used (in liters)]]),,Table1[[#This Row],[Distance Travelled (km)]]/Table1[[#This Row],[Fuel Used (in liters)]])</f>
        <v>0</v>
      </c>
    </row>
    <row r="7171" spans="2:13">
      <c r="B7171">
        <f>IF(ISBLANK(Table1[[#This Row],[Date]]), ,MONTH(Table1[[#This Row],[Date]]))</f>
        <v>0</v>
      </c>
      <c r="K7171" s="19">
        <f>Table1[[#This Row],[Final Meter Reading (km) ]]-Table1[[#This Row],[Initial Meter Reading (km) ]]</f>
        <v>0</v>
      </c>
      <c r="M7171" s="174">
        <f>IF(ISBLANK(Table1[[#This Row],[Fuel Used (in liters)]]),,Table1[[#This Row],[Distance Travelled (km)]]/Table1[[#This Row],[Fuel Used (in liters)]])</f>
        <v>0</v>
      </c>
    </row>
    <row r="7172" spans="2:13">
      <c r="B7172">
        <f>IF(ISBLANK(Table1[[#This Row],[Date]]), ,MONTH(Table1[[#This Row],[Date]]))</f>
        <v>0</v>
      </c>
      <c r="K7172" s="19">
        <f>Table1[[#This Row],[Final Meter Reading (km) ]]-Table1[[#This Row],[Initial Meter Reading (km) ]]</f>
        <v>0</v>
      </c>
      <c r="M7172" s="174">
        <f>IF(ISBLANK(Table1[[#This Row],[Fuel Used (in liters)]]),,Table1[[#This Row],[Distance Travelled (km)]]/Table1[[#This Row],[Fuel Used (in liters)]])</f>
        <v>0</v>
      </c>
    </row>
    <row r="7173" spans="2:13">
      <c r="B7173">
        <f>IF(ISBLANK(Table1[[#This Row],[Date]]), ,MONTH(Table1[[#This Row],[Date]]))</f>
        <v>0</v>
      </c>
      <c r="K7173" s="19">
        <f>Table1[[#This Row],[Final Meter Reading (km) ]]-Table1[[#This Row],[Initial Meter Reading (km) ]]</f>
        <v>0</v>
      </c>
      <c r="M7173" s="174">
        <f>IF(ISBLANK(Table1[[#This Row],[Fuel Used (in liters)]]),,Table1[[#This Row],[Distance Travelled (km)]]/Table1[[#This Row],[Fuel Used (in liters)]])</f>
        <v>0</v>
      </c>
    </row>
    <row r="7174" spans="2:13">
      <c r="B7174">
        <f>IF(ISBLANK(Table1[[#This Row],[Date]]), ,MONTH(Table1[[#This Row],[Date]]))</f>
        <v>0</v>
      </c>
      <c r="K7174" s="19">
        <f>Table1[[#This Row],[Final Meter Reading (km) ]]-Table1[[#This Row],[Initial Meter Reading (km) ]]</f>
        <v>0</v>
      </c>
      <c r="M7174" s="174">
        <f>IF(ISBLANK(Table1[[#This Row],[Fuel Used (in liters)]]),,Table1[[#This Row],[Distance Travelled (km)]]/Table1[[#This Row],[Fuel Used (in liters)]])</f>
        <v>0</v>
      </c>
    </row>
    <row r="7175" spans="2:13">
      <c r="B7175">
        <f>IF(ISBLANK(Table1[[#This Row],[Date]]), ,MONTH(Table1[[#This Row],[Date]]))</f>
        <v>0</v>
      </c>
      <c r="K7175" s="19">
        <f>Table1[[#This Row],[Final Meter Reading (km) ]]-Table1[[#This Row],[Initial Meter Reading (km) ]]</f>
        <v>0</v>
      </c>
      <c r="M7175" s="174">
        <f>IF(ISBLANK(Table1[[#This Row],[Fuel Used (in liters)]]),,Table1[[#This Row],[Distance Travelled (km)]]/Table1[[#This Row],[Fuel Used (in liters)]])</f>
        <v>0</v>
      </c>
    </row>
    <row r="7176" spans="2:13">
      <c r="B7176">
        <f>IF(ISBLANK(Table1[[#This Row],[Date]]), ,MONTH(Table1[[#This Row],[Date]]))</f>
        <v>0</v>
      </c>
      <c r="K7176" s="19">
        <f>Table1[[#This Row],[Final Meter Reading (km) ]]-Table1[[#This Row],[Initial Meter Reading (km) ]]</f>
        <v>0</v>
      </c>
      <c r="M7176" s="174">
        <f>IF(ISBLANK(Table1[[#This Row],[Fuel Used (in liters)]]),,Table1[[#This Row],[Distance Travelled (km)]]/Table1[[#This Row],[Fuel Used (in liters)]])</f>
        <v>0</v>
      </c>
    </row>
    <row r="7177" spans="2:13">
      <c r="B7177">
        <f>IF(ISBLANK(Table1[[#This Row],[Date]]), ,MONTH(Table1[[#This Row],[Date]]))</f>
        <v>0</v>
      </c>
      <c r="K7177" s="19">
        <f>Table1[[#This Row],[Final Meter Reading (km) ]]-Table1[[#This Row],[Initial Meter Reading (km) ]]</f>
        <v>0</v>
      </c>
      <c r="M7177" s="174">
        <f>IF(ISBLANK(Table1[[#This Row],[Fuel Used (in liters)]]),,Table1[[#This Row],[Distance Travelled (km)]]/Table1[[#This Row],[Fuel Used (in liters)]])</f>
        <v>0</v>
      </c>
    </row>
    <row r="7178" spans="2:13">
      <c r="B7178">
        <f>IF(ISBLANK(Table1[[#This Row],[Date]]), ,MONTH(Table1[[#This Row],[Date]]))</f>
        <v>0</v>
      </c>
      <c r="K7178" s="19">
        <f>Table1[[#This Row],[Final Meter Reading (km) ]]-Table1[[#This Row],[Initial Meter Reading (km) ]]</f>
        <v>0</v>
      </c>
      <c r="M7178" s="174">
        <f>IF(ISBLANK(Table1[[#This Row],[Fuel Used (in liters)]]),,Table1[[#This Row],[Distance Travelled (km)]]/Table1[[#This Row],[Fuel Used (in liters)]])</f>
        <v>0</v>
      </c>
    </row>
    <row r="7179" spans="2:13">
      <c r="B7179">
        <f>IF(ISBLANK(Table1[[#This Row],[Date]]), ,MONTH(Table1[[#This Row],[Date]]))</f>
        <v>0</v>
      </c>
      <c r="K7179" s="19">
        <f>Table1[[#This Row],[Final Meter Reading (km) ]]-Table1[[#This Row],[Initial Meter Reading (km) ]]</f>
        <v>0</v>
      </c>
      <c r="M7179" s="174">
        <f>IF(ISBLANK(Table1[[#This Row],[Fuel Used (in liters)]]),,Table1[[#This Row],[Distance Travelled (km)]]/Table1[[#This Row],[Fuel Used (in liters)]])</f>
        <v>0</v>
      </c>
    </row>
    <row r="7180" spans="2:13">
      <c r="B7180">
        <f>IF(ISBLANK(Table1[[#This Row],[Date]]), ,MONTH(Table1[[#This Row],[Date]]))</f>
        <v>0</v>
      </c>
      <c r="K7180" s="19">
        <f>Table1[[#This Row],[Final Meter Reading (km) ]]-Table1[[#This Row],[Initial Meter Reading (km) ]]</f>
        <v>0</v>
      </c>
      <c r="M7180" s="174">
        <f>IF(ISBLANK(Table1[[#This Row],[Fuel Used (in liters)]]),,Table1[[#This Row],[Distance Travelled (km)]]/Table1[[#This Row],[Fuel Used (in liters)]])</f>
        <v>0</v>
      </c>
    </row>
    <row r="7181" spans="2:13">
      <c r="B7181">
        <f>IF(ISBLANK(Table1[[#This Row],[Date]]), ,MONTH(Table1[[#This Row],[Date]]))</f>
        <v>0</v>
      </c>
      <c r="K7181" s="19">
        <f>Table1[[#This Row],[Final Meter Reading (km) ]]-Table1[[#This Row],[Initial Meter Reading (km) ]]</f>
        <v>0</v>
      </c>
      <c r="M7181" s="174">
        <f>IF(ISBLANK(Table1[[#This Row],[Fuel Used (in liters)]]),,Table1[[#This Row],[Distance Travelled (km)]]/Table1[[#This Row],[Fuel Used (in liters)]])</f>
        <v>0</v>
      </c>
    </row>
    <row r="7182" spans="2:13">
      <c r="B7182">
        <f>IF(ISBLANK(Table1[[#This Row],[Date]]), ,MONTH(Table1[[#This Row],[Date]]))</f>
        <v>0</v>
      </c>
      <c r="K7182" s="19">
        <f>Table1[[#This Row],[Final Meter Reading (km) ]]-Table1[[#This Row],[Initial Meter Reading (km) ]]</f>
        <v>0</v>
      </c>
      <c r="M7182" s="174">
        <f>IF(ISBLANK(Table1[[#This Row],[Fuel Used (in liters)]]),,Table1[[#This Row],[Distance Travelled (km)]]/Table1[[#This Row],[Fuel Used (in liters)]])</f>
        <v>0</v>
      </c>
    </row>
    <row r="7183" spans="2:13">
      <c r="B7183">
        <f>IF(ISBLANK(Table1[[#This Row],[Date]]), ,MONTH(Table1[[#This Row],[Date]]))</f>
        <v>0</v>
      </c>
      <c r="K7183" s="19">
        <f>Table1[[#This Row],[Final Meter Reading (km) ]]-Table1[[#This Row],[Initial Meter Reading (km) ]]</f>
        <v>0</v>
      </c>
      <c r="M7183" s="174">
        <f>IF(ISBLANK(Table1[[#This Row],[Fuel Used (in liters)]]),,Table1[[#This Row],[Distance Travelled (km)]]/Table1[[#This Row],[Fuel Used (in liters)]])</f>
        <v>0</v>
      </c>
    </row>
    <row r="7184" spans="2:13">
      <c r="B7184">
        <f>IF(ISBLANK(Table1[[#This Row],[Date]]), ,MONTH(Table1[[#This Row],[Date]]))</f>
        <v>0</v>
      </c>
      <c r="K7184" s="19">
        <f>Table1[[#This Row],[Final Meter Reading (km) ]]-Table1[[#This Row],[Initial Meter Reading (km) ]]</f>
        <v>0</v>
      </c>
      <c r="M7184" s="174">
        <f>IF(ISBLANK(Table1[[#This Row],[Fuel Used (in liters)]]),,Table1[[#This Row],[Distance Travelled (km)]]/Table1[[#This Row],[Fuel Used (in liters)]])</f>
        <v>0</v>
      </c>
    </row>
    <row r="7185" spans="2:13">
      <c r="B7185">
        <f>IF(ISBLANK(Table1[[#This Row],[Date]]), ,MONTH(Table1[[#This Row],[Date]]))</f>
        <v>0</v>
      </c>
      <c r="K7185" s="19">
        <f>Table1[[#This Row],[Final Meter Reading (km) ]]-Table1[[#This Row],[Initial Meter Reading (km) ]]</f>
        <v>0</v>
      </c>
      <c r="M7185" s="174">
        <f>IF(ISBLANK(Table1[[#This Row],[Fuel Used (in liters)]]),,Table1[[#This Row],[Distance Travelled (km)]]/Table1[[#This Row],[Fuel Used (in liters)]])</f>
        <v>0</v>
      </c>
    </row>
    <row r="7186" spans="2:13">
      <c r="B7186">
        <f>IF(ISBLANK(Table1[[#This Row],[Date]]), ,MONTH(Table1[[#This Row],[Date]]))</f>
        <v>0</v>
      </c>
      <c r="K7186" s="19">
        <f>Table1[[#This Row],[Final Meter Reading (km) ]]-Table1[[#This Row],[Initial Meter Reading (km) ]]</f>
        <v>0</v>
      </c>
      <c r="M7186" s="174">
        <f>IF(ISBLANK(Table1[[#This Row],[Fuel Used (in liters)]]),,Table1[[#This Row],[Distance Travelled (km)]]/Table1[[#This Row],[Fuel Used (in liters)]])</f>
        <v>0</v>
      </c>
    </row>
    <row r="7187" spans="2:13">
      <c r="B7187">
        <f>IF(ISBLANK(Table1[[#This Row],[Date]]), ,MONTH(Table1[[#This Row],[Date]]))</f>
        <v>0</v>
      </c>
      <c r="K7187" s="19">
        <f>Table1[[#This Row],[Final Meter Reading (km) ]]-Table1[[#This Row],[Initial Meter Reading (km) ]]</f>
        <v>0</v>
      </c>
      <c r="M7187" s="174">
        <f>IF(ISBLANK(Table1[[#This Row],[Fuel Used (in liters)]]),,Table1[[#This Row],[Distance Travelled (km)]]/Table1[[#This Row],[Fuel Used (in liters)]])</f>
        <v>0</v>
      </c>
    </row>
    <row r="7188" spans="2:13">
      <c r="B7188">
        <f>IF(ISBLANK(Table1[[#This Row],[Date]]), ,MONTH(Table1[[#This Row],[Date]]))</f>
        <v>0</v>
      </c>
      <c r="K7188" s="19">
        <f>Table1[[#This Row],[Final Meter Reading (km) ]]-Table1[[#This Row],[Initial Meter Reading (km) ]]</f>
        <v>0</v>
      </c>
      <c r="M7188" s="174">
        <f>IF(ISBLANK(Table1[[#This Row],[Fuel Used (in liters)]]),,Table1[[#This Row],[Distance Travelled (km)]]/Table1[[#This Row],[Fuel Used (in liters)]])</f>
        <v>0</v>
      </c>
    </row>
    <row r="7189" spans="2:13">
      <c r="B7189">
        <f>IF(ISBLANK(Table1[[#This Row],[Date]]), ,MONTH(Table1[[#This Row],[Date]]))</f>
        <v>0</v>
      </c>
      <c r="K7189" s="19">
        <f>Table1[[#This Row],[Final Meter Reading (km) ]]-Table1[[#This Row],[Initial Meter Reading (km) ]]</f>
        <v>0</v>
      </c>
      <c r="M7189" s="174">
        <f>IF(ISBLANK(Table1[[#This Row],[Fuel Used (in liters)]]),,Table1[[#This Row],[Distance Travelled (km)]]/Table1[[#This Row],[Fuel Used (in liters)]])</f>
        <v>0</v>
      </c>
    </row>
    <row r="7190" spans="2:13">
      <c r="B7190">
        <f>IF(ISBLANK(Table1[[#This Row],[Date]]), ,MONTH(Table1[[#This Row],[Date]]))</f>
        <v>0</v>
      </c>
      <c r="K7190" s="19">
        <f>Table1[[#This Row],[Final Meter Reading (km) ]]-Table1[[#This Row],[Initial Meter Reading (km) ]]</f>
        <v>0</v>
      </c>
      <c r="M7190" s="174">
        <f>IF(ISBLANK(Table1[[#This Row],[Fuel Used (in liters)]]),,Table1[[#This Row],[Distance Travelled (km)]]/Table1[[#This Row],[Fuel Used (in liters)]])</f>
        <v>0</v>
      </c>
    </row>
    <row r="7191" spans="2:13">
      <c r="B7191">
        <f>IF(ISBLANK(Table1[[#This Row],[Date]]), ,MONTH(Table1[[#This Row],[Date]]))</f>
        <v>0</v>
      </c>
      <c r="K7191" s="19">
        <f>Table1[[#This Row],[Final Meter Reading (km) ]]-Table1[[#This Row],[Initial Meter Reading (km) ]]</f>
        <v>0</v>
      </c>
      <c r="M7191" s="174">
        <f>IF(ISBLANK(Table1[[#This Row],[Fuel Used (in liters)]]),,Table1[[#This Row],[Distance Travelled (km)]]/Table1[[#This Row],[Fuel Used (in liters)]])</f>
        <v>0</v>
      </c>
    </row>
    <row r="7192" spans="2:13">
      <c r="B7192">
        <f>IF(ISBLANK(Table1[[#This Row],[Date]]), ,MONTH(Table1[[#This Row],[Date]]))</f>
        <v>0</v>
      </c>
      <c r="K7192" s="19">
        <f>Table1[[#This Row],[Final Meter Reading (km) ]]-Table1[[#This Row],[Initial Meter Reading (km) ]]</f>
        <v>0</v>
      </c>
      <c r="M7192" s="174">
        <f>IF(ISBLANK(Table1[[#This Row],[Fuel Used (in liters)]]),,Table1[[#This Row],[Distance Travelled (km)]]/Table1[[#This Row],[Fuel Used (in liters)]])</f>
        <v>0</v>
      </c>
    </row>
    <row r="7193" spans="2:13">
      <c r="B7193">
        <f>IF(ISBLANK(Table1[[#This Row],[Date]]), ,MONTH(Table1[[#This Row],[Date]]))</f>
        <v>0</v>
      </c>
      <c r="K7193" s="19">
        <f>Table1[[#This Row],[Final Meter Reading (km) ]]-Table1[[#This Row],[Initial Meter Reading (km) ]]</f>
        <v>0</v>
      </c>
      <c r="M7193" s="174">
        <f>IF(ISBLANK(Table1[[#This Row],[Fuel Used (in liters)]]),,Table1[[#This Row],[Distance Travelled (km)]]/Table1[[#This Row],[Fuel Used (in liters)]])</f>
        <v>0</v>
      </c>
    </row>
    <row r="7194" spans="2:13">
      <c r="B7194">
        <f>IF(ISBLANK(Table1[[#This Row],[Date]]), ,MONTH(Table1[[#This Row],[Date]]))</f>
        <v>0</v>
      </c>
      <c r="K7194" s="19">
        <f>Table1[[#This Row],[Final Meter Reading (km) ]]-Table1[[#This Row],[Initial Meter Reading (km) ]]</f>
        <v>0</v>
      </c>
      <c r="M7194" s="174">
        <f>IF(ISBLANK(Table1[[#This Row],[Fuel Used (in liters)]]),,Table1[[#This Row],[Distance Travelled (km)]]/Table1[[#This Row],[Fuel Used (in liters)]])</f>
        <v>0</v>
      </c>
    </row>
    <row r="7195" spans="2:13">
      <c r="B7195">
        <f>IF(ISBLANK(Table1[[#This Row],[Date]]), ,MONTH(Table1[[#This Row],[Date]]))</f>
        <v>0</v>
      </c>
      <c r="K7195" s="19">
        <f>Table1[[#This Row],[Final Meter Reading (km) ]]-Table1[[#This Row],[Initial Meter Reading (km) ]]</f>
        <v>0</v>
      </c>
      <c r="M7195" s="174">
        <f>IF(ISBLANK(Table1[[#This Row],[Fuel Used (in liters)]]),,Table1[[#This Row],[Distance Travelled (km)]]/Table1[[#This Row],[Fuel Used (in liters)]])</f>
        <v>0</v>
      </c>
    </row>
    <row r="7196" spans="2:13">
      <c r="B7196">
        <f>IF(ISBLANK(Table1[[#This Row],[Date]]), ,MONTH(Table1[[#This Row],[Date]]))</f>
        <v>0</v>
      </c>
      <c r="K7196" s="19">
        <f>Table1[[#This Row],[Final Meter Reading (km) ]]-Table1[[#This Row],[Initial Meter Reading (km) ]]</f>
        <v>0</v>
      </c>
      <c r="M7196" s="174">
        <f>IF(ISBLANK(Table1[[#This Row],[Fuel Used (in liters)]]),,Table1[[#This Row],[Distance Travelled (km)]]/Table1[[#This Row],[Fuel Used (in liters)]])</f>
        <v>0</v>
      </c>
    </row>
    <row r="7197" spans="2:13">
      <c r="B7197">
        <f>IF(ISBLANK(Table1[[#This Row],[Date]]), ,MONTH(Table1[[#This Row],[Date]]))</f>
        <v>0</v>
      </c>
      <c r="K7197" s="19">
        <f>Table1[[#This Row],[Final Meter Reading (km) ]]-Table1[[#This Row],[Initial Meter Reading (km) ]]</f>
        <v>0</v>
      </c>
      <c r="M7197" s="174">
        <f>IF(ISBLANK(Table1[[#This Row],[Fuel Used (in liters)]]),,Table1[[#This Row],[Distance Travelled (km)]]/Table1[[#This Row],[Fuel Used (in liters)]])</f>
        <v>0</v>
      </c>
    </row>
    <row r="7198" spans="2:13">
      <c r="B7198">
        <f>IF(ISBLANK(Table1[[#This Row],[Date]]), ,MONTH(Table1[[#This Row],[Date]]))</f>
        <v>0</v>
      </c>
      <c r="K7198" s="19">
        <f>Table1[[#This Row],[Final Meter Reading (km) ]]-Table1[[#This Row],[Initial Meter Reading (km) ]]</f>
        <v>0</v>
      </c>
      <c r="M7198" s="174">
        <f>IF(ISBLANK(Table1[[#This Row],[Fuel Used (in liters)]]),,Table1[[#This Row],[Distance Travelled (km)]]/Table1[[#This Row],[Fuel Used (in liters)]])</f>
        <v>0</v>
      </c>
    </row>
    <row r="7199" spans="2:13">
      <c r="B7199">
        <f>IF(ISBLANK(Table1[[#This Row],[Date]]), ,MONTH(Table1[[#This Row],[Date]]))</f>
        <v>0</v>
      </c>
      <c r="K7199" s="19">
        <f>Table1[[#This Row],[Final Meter Reading (km) ]]-Table1[[#This Row],[Initial Meter Reading (km) ]]</f>
        <v>0</v>
      </c>
      <c r="M7199" s="174">
        <f>IF(ISBLANK(Table1[[#This Row],[Fuel Used (in liters)]]),,Table1[[#This Row],[Distance Travelled (km)]]/Table1[[#This Row],[Fuel Used (in liters)]])</f>
        <v>0</v>
      </c>
    </row>
    <row r="7200" spans="2:13">
      <c r="B7200">
        <f>IF(ISBLANK(Table1[[#This Row],[Date]]), ,MONTH(Table1[[#This Row],[Date]]))</f>
        <v>0</v>
      </c>
      <c r="K7200" s="19">
        <f>Table1[[#This Row],[Final Meter Reading (km) ]]-Table1[[#This Row],[Initial Meter Reading (km) ]]</f>
        <v>0</v>
      </c>
      <c r="M7200" s="174">
        <f>IF(ISBLANK(Table1[[#This Row],[Fuel Used (in liters)]]),,Table1[[#This Row],[Distance Travelled (km)]]/Table1[[#This Row],[Fuel Used (in liters)]])</f>
        <v>0</v>
      </c>
    </row>
    <row r="7201" spans="2:13">
      <c r="B7201">
        <f>IF(ISBLANK(Table1[[#This Row],[Date]]), ,MONTH(Table1[[#This Row],[Date]]))</f>
        <v>0</v>
      </c>
      <c r="K7201" s="19">
        <f>Table1[[#This Row],[Final Meter Reading (km) ]]-Table1[[#This Row],[Initial Meter Reading (km) ]]</f>
        <v>0</v>
      </c>
      <c r="M7201" s="174">
        <f>IF(ISBLANK(Table1[[#This Row],[Fuel Used (in liters)]]),,Table1[[#This Row],[Distance Travelled (km)]]/Table1[[#This Row],[Fuel Used (in liters)]])</f>
        <v>0</v>
      </c>
    </row>
    <row r="7202" spans="2:13">
      <c r="B7202">
        <f>IF(ISBLANK(Table1[[#This Row],[Date]]), ,MONTH(Table1[[#This Row],[Date]]))</f>
        <v>0</v>
      </c>
      <c r="K7202" s="19">
        <f>Table1[[#This Row],[Final Meter Reading (km) ]]-Table1[[#This Row],[Initial Meter Reading (km) ]]</f>
        <v>0</v>
      </c>
      <c r="M7202" s="174">
        <f>IF(ISBLANK(Table1[[#This Row],[Fuel Used (in liters)]]),,Table1[[#This Row],[Distance Travelled (km)]]/Table1[[#This Row],[Fuel Used (in liters)]])</f>
        <v>0</v>
      </c>
    </row>
    <row r="7203" spans="2:13">
      <c r="B7203">
        <f>IF(ISBLANK(Table1[[#This Row],[Date]]), ,MONTH(Table1[[#This Row],[Date]]))</f>
        <v>0</v>
      </c>
      <c r="K7203" s="19">
        <f>Table1[[#This Row],[Final Meter Reading (km) ]]-Table1[[#This Row],[Initial Meter Reading (km) ]]</f>
        <v>0</v>
      </c>
      <c r="M7203" s="174">
        <f>IF(ISBLANK(Table1[[#This Row],[Fuel Used (in liters)]]),,Table1[[#This Row],[Distance Travelled (km)]]/Table1[[#This Row],[Fuel Used (in liters)]])</f>
        <v>0</v>
      </c>
    </row>
    <row r="7204" spans="2:13">
      <c r="B7204">
        <f>IF(ISBLANK(Table1[[#This Row],[Date]]), ,MONTH(Table1[[#This Row],[Date]]))</f>
        <v>0</v>
      </c>
      <c r="K7204" s="19">
        <f>Table1[[#This Row],[Final Meter Reading (km) ]]-Table1[[#This Row],[Initial Meter Reading (km) ]]</f>
        <v>0</v>
      </c>
      <c r="M7204" s="174">
        <f>IF(ISBLANK(Table1[[#This Row],[Fuel Used (in liters)]]),,Table1[[#This Row],[Distance Travelled (km)]]/Table1[[#This Row],[Fuel Used (in liters)]])</f>
        <v>0</v>
      </c>
    </row>
    <row r="7205" spans="2:13">
      <c r="B7205">
        <f>IF(ISBLANK(Table1[[#This Row],[Date]]), ,MONTH(Table1[[#This Row],[Date]]))</f>
        <v>0</v>
      </c>
      <c r="K7205" s="19">
        <f>Table1[[#This Row],[Final Meter Reading (km) ]]-Table1[[#This Row],[Initial Meter Reading (km) ]]</f>
        <v>0</v>
      </c>
      <c r="M7205" s="174">
        <f>IF(ISBLANK(Table1[[#This Row],[Fuel Used (in liters)]]),,Table1[[#This Row],[Distance Travelled (km)]]/Table1[[#This Row],[Fuel Used (in liters)]])</f>
        <v>0</v>
      </c>
    </row>
    <row r="7206" spans="2:13">
      <c r="B7206">
        <f>IF(ISBLANK(Table1[[#This Row],[Date]]), ,MONTH(Table1[[#This Row],[Date]]))</f>
        <v>0</v>
      </c>
      <c r="K7206" s="19">
        <f>Table1[[#This Row],[Final Meter Reading (km) ]]-Table1[[#This Row],[Initial Meter Reading (km) ]]</f>
        <v>0</v>
      </c>
      <c r="M7206" s="174">
        <f>IF(ISBLANK(Table1[[#This Row],[Fuel Used (in liters)]]),,Table1[[#This Row],[Distance Travelled (km)]]/Table1[[#This Row],[Fuel Used (in liters)]])</f>
        <v>0</v>
      </c>
    </row>
    <row r="7207" spans="2:13">
      <c r="B7207">
        <f>IF(ISBLANK(Table1[[#This Row],[Date]]), ,MONTH(Table1[[#This Row],[Date]]))</f>
        <v>0</v>
      </c>
      <c r="K7207" s="19">
        <f>Table1[[#This Row],[Final Meter Reading (km) ]]-Table1[[#This Row],[Initial Meter Reading (km) ]]</f>
        <v>0</v>
      </c>
      <c r="M7207" s="174">
        <f>IF(ISBLANK(Table1[[#This Row],[Fuel Used (in liters)]]),,Table1[[#This Row],[Distance Travelled (km)]]/Table1[[#This Row],[Fuel Used (in liters)]])</f>
        <v>0</v>
      </c>
    </row>
    <row r="7208" spans="2:13">
      <c r="B7208">
        <f>IF(ISBLANK(Table1[[#This Row],[Date]]), ,MONTH(Table1[[#This Row],[Date]]))</f>
        <v>0</v>
      </c>
      <c r="K7208" s="19">
        <f>Table1[[#This Row],[Final Meter Reading (km) ]]-Table1[[#This Row],[Initial Meter Reading (km) ]]</f>
        <v>0</v>
      </c>
      <c r="M7208" s="174">
        <f>IF(ISBLANK(Table1[[#This Row],[Fuel Used (in liters)]]),,Table1[[#This Row],[Distance Travelled (km)]]/Table1[[#This Row],[Fuel Used (in liters)]])</f>
        <v>0</v>
      </c>
    </row>
    <row r="7209" spans="2:13">
      <c r="B7209">
        <f>IF(ISBLANK(Table1[[#This Row],[Date]]), ,MONTH(Table1[[#This Row],[Date]]))</f>
        <v>0</v>
      </c>
      <c r="K7209" s="19">
        <f>Table1[[#This Row],[Final Meter Reading (km) ]]-Table1[[#This Row],[Initial Meter Reading (km) ]]</f>
        <v>0</v>
      </c>
      <c r="M7209" s="174">
        <f>IF(ISBLANK(Table1[[#This Row],[Fuel Used (in liters)]]),,Table1[[#This Row],[Distance Travelled (km)]]/Table1[[#This Row],[Fuel Used (in liters)]])</f>
        <v>0</v>
      </c>
    </row>
    <row r="7210" spans="2:13">
      <c r="B7210">
        <f>IF(ISBLANK(Table1[[#This Row],[Date]]), ,MONTH(Table1[[#This Row],[Date]]))</f>
        <v>0</v>
      </c>
      <c r="K7210" s="19">
        <f>Table1[[#This Row],[Final Meter Reading (km) ]]-Table1[[#This Row],[Initial Meter Reading (km) ]]</f>
        <v>0</v>
      </c>
      <c r="M7210" s="174">
        <f>IF(ISBLANK(Table1[[#This Row],[Fuel Used (in liters)]]),,Table1[[#This Row],[Distance Travelled (km)]]/Table1[[#This Row],[Fuel Used (in liters)]])</f>
        <v>0</v>
      </c>
    </row>
    <row r="7211" spans="2:13">
      <c r="B7211">
        <f>IF(ISBLANK(Table1[[#This Row],[Date]]), ,MONTH(Table1[[#This Row],[Date]]))</f>
        <v>0</v>
      </c>
      <c r="K7211" s="19">
        <f>Table1[[#This Row],[Final Meter Reading (km) ]]-Table1[[#This Row],[Initial Meter Reading (km) ]]</f>
        <v>0</v>
      </c>
      <c r="M7211" s="174">
        <f>IF(ISBLANK(Table1[[#This Row],[Fuel Used (in liters)]]),,Table1[[#This Row],[Distance Travelled (km)]]/Table1[[#This Row],[Fuel Used (in liters)]])</f>
        <v>0</v>
      </c>
    </row>
    <row r="7212" spans="2:13">
      <c r="B7212">
        <f>IF(ISBLANK(Table1[[#This Row],[Date]]), ,MONTH(Table1[[#This Row],[Date]]))</f>
        <v>0</v>
      </c>
      <c r="K7212" s="19">
        <f>Table1[[#This Row],[Final Meter Reading (km) ]]-Table1[[#This Row],[Initial Meter Reading (km) ]]</f>
        <v>0</v>
      </c>
      <c r="M7212" s="174">
        <f>IF(ISBLANK(Table1[[#This Row],[Fuel Used (in liters)]]),,Table1[[#This Row],[Distance Travelled (km)]]/Table1[[#This Row],[Fuel Used (in liters)]])</f>
        <v>0</v>
      </c>
    </row>
    <row r="7213" spans="2:13">
      <c r="B7213">
        <f>IF(ISBLANK(Table1[[#This Row],[Date]]), ,MONTH(Table1[[#This Row],[Date]]))</f>
        <v>0</v>
      </c>
      <c r="K7213" s="19">
        <f>Table1[[#This Row],[Final Meter Reading (km) ]]-Table1[[#This Row],[Initial Meter Reading (km) ]]</f>
        <v>0</v>
      </c>
      <c r="M7213" s="174">
        <f>IF(ISBLANK(Table1[[#This Row],[Fuel Used (in liters)]]),,Table1[[#This Row],[Distance Travelled (km)]]/Table1[[#This Row],[Fuel Used (in liters)]])</f>
        <v>0</v>
      </c>
    </row>
    <row r="7214" spans="2:13">
      <c r="B7214">
        <f>IF(ISBLANK(Table1[[#This Row],[Date]]), ,MONTH(Table1[[#This Row],[Date]]))</f>
        <v>0</v>
      </c>
      <c r="K7214" s="19">
        <f>Table1[[#This Row],[Final Meter Reading (km) ]]-Table1[[#This Row],[Initial Meter Reading (km) ]]</f>
        <v>0</v>
      </c>
      <c r="M7214" s="174">
        <f>IF(ISBLANK(Table1[[#This Row],[Fuel Used (in liters)]]),,Table1[[#This Row],[Distance Travelled (km)]]/Table1[[#This Row],[Fuel Used (in liters)]])</f>
        <v>0</v>
      </c>
    </row>
    <row r="7215" spans="2:13">
      <c r="B7215">
        <f>IF(ISBLANK(Table1[[#This Row],[Date]]), ,MONTH(Table1[[#This Row],[Date]]))</f>
        <v>0</v>
      </c>
      <c r="K7215" s="19">
        <f>Table1[[#This Row],[Final Meter Reading (km) ]]-Table1[[#This Row],[Initial Meter Reading (km) ]]</f>
        <v>0</v>
      </c>
      <c r="M7215" s="174">
        <f>IF(ISBLANK(Table1[[#This Row],[Fuel Used (in liters)]]),,Table1[[#This Row],[Distance Travelled (km)]]/Table1[[#This Row],[Fuel Used (in liters)]])</f>
        <v>0</v>
      </c>
    </row>
    <row r="7216" spans="2:13">
      <c r="B7216">
        <f>IF(ISBLANK(Table1[[#This Row],[Date]]), ,MONTH(Table1[[#This Row],[Date]]))</f>
        <v>0</v>
      </c>
      <c r="K7216" s="19">
        <f>Table1[[#This Row],[Final Meter Reading (km) ]]-Table1[[#This Row],[Initial Meter Reading (km) ]]</f>
        <v>0</v>
      </c>
      <c r="M7216" s="174">
        <f>IF(ISBLANK(Table1[[#This Row],[Fuel Used (in liters)]]),,Table1[[#This Row],[Distance Travelled (km)]]/Table1[[#This Row],[Fuel Used (in liters)]])</f>
        <v>0</v>
      </c>
    </row>
    <row r="7217" spans="2:13">
      <c r="B7217">
        <f>IF(ISBLANK(Table1[[#This Row],[Date]]), ,MONTH(Table1[[#This Row],[Date]]))</f>
        <v>0</v>
      </c>
      <c r="K7217" s="19">
        <f>Table1[[#This Row],[Final Meter Reading (km) ]]-Table1[[#This Row],[Initial Meter Reading (km) ]]</f>
        <v>0</v>
      </c>
      <c r="M7217" s="174">
        <f>IF(ISBLANK(Table1[[#This Row],[Fuel Used (in liters)]]),,Table1[[#This Row],[Distance Travelled (km)]]/Table1[[#This Row],[Fuel Used (in liters)]])</f>
        <v>0</v>
      </c>
    </row>
    <row r="7218" spans="2:13">
      <c r="B7218">
        <f>IF(ISBLANK(Table1[[#This Row],[Date]]), ,MONTH(Table1[[#This Row],[Date]]))</f>
        <v>0</v>
      </c>
      <c r="K7218" s="19">
        <f>Table1[[#This Row],[Final Meter Reading (km) ]]-Table1[[#This Row],[Initial Meter Reading (km) ]]</f>
        <v>0</v>
      </c>
      <c r="M7218" s="174">
        <f>IF(ISBLANK(Table1[[#This Row],[Fuel Used (in liters)]]),,Table1[[#This Row],[Distance Travelled (km)]]/Table1[[#This Row],[Fuel Used (in liters)]])</f>
        <v>0</v>
      </c>
    </row>
    <row r="7219" spans="2:13">
      <c r="B7219">
        <f>IF(ISBLANK(Table1[[#This Row],[Date]]), ,MONTH(Table1[[#This Row],[Date]]))</f>
        <v>0</v>
      </c>
      <c r="K7219" s="19">
        <f>Table1[[#This Row],[Final Meter Reading (km) ]]-Table1[[#This Row],[Initial Meter Reading (km) ]]</f>
        <v>0</v>
      </c>
      <c r="M7219" s="174">
        <f>IF(ISBLANK(Table1[[#This Row],[Fuel Used (in liters)]]),,Table1[[#This Row],[Distance Travelled (km)]]/Table1[[#This Row],[Fuel Used (in liters)]])</f>
        <v>0</v>
      </c>
    </row>
    <row r="7220" spans="2:13">
      <c r="B7220">
        <f>IF(ISBLANK(Table1[[#This Row],[Date]]), ,MONTH(Table1[[#This Row],[Date]]))</f>
        <v>0</v>
      </c>
      <c r="K7220" s="19">
        <f>Table1[[#This Row],[Final Meter Reading (km) ]]-Table1[[#This Row],[Initial Meter Reading (km) ]]</f>
        <v>0</v>
      </c>
      <c r="M7220" s="174">
        <f>IF(ISBLANK(Table1[[#This Row],[Fuel Used (in liters)]]),,Table1[[#This Row],[Distance Travelled (km)]]/Table1[[#This Row],[Fuel Used (in liters)]])</f>
        <v>0</v>
      </c>
    </row>
    <row r="7221" spans="2:13">
      <c r="B7221">
        <f>IF(ISBLANK(Table1[[#This Row],[Date]]), ,MONTH(Table1[[#This Row],[Date]]))</f>
        <v>0</v>
      </c>
      <c r="K7221" s="19">
        <f>Table1[[#This Row],[Final Meter Reading (km) ]]-Table1[[#This Row],[Initial Meter Reading (km) ]]</f>
        <v>0</v>
      </c>
      <c r="M7221" s="174">
        <f>IF(ISBLANK(Table1[[#This Row],[Fuel Used (in liters)]]),,Table1[[#This Row],[Distance Travelled (km)]]/Table1[[#This Row],[Fuel Used (in liters)]])</f>
        <v>0</v>
      </c>
    </row>
    <row r="7222" spans="2:13">
      <c r="B7222">
        <f>IF(ISBLANK(Table1[[#This Row],[Date]]), ,MONTH(Table1[[#This Row],[Date]]))</f>
        <v>0</v>
      </c>
      <c r="K7222" s="19">
        <f>Table1[[#This Row],[Final Meter Reading (km) ]]-Table1[[#This Row],[Initial Meter Reading (km) ]]</f>
        <v>0</v>
      </c>
      <c r="M7222" s="174">
        <f>IF(ISBLANK(Table1[[#This Row],[Fuel Used (in liters)]]),,Table1[[#This Row],[Distance Travelled (km)]]/Table1[[#This Row],[Fuel Used (in liters)]])</f>
        <v>0</v>
      </c>
    </row>
    <row r="7223" spans="2:13">
      <c r="B7223">
        <f>IF(ISBLANK(Table1[[#This Row],[Date]]), ,MONTH(Table1[[#This Row],[Date]]))</f>
        <v>0</v>
      </c>
      <c r="K7223" s="19">
        <f>Table1[[#This Row],[Final Meter Reading (km) ]]-Table1[[#This Row],[Initial Meter Reading (km) ]]</f>
        <v>0</v>
      </c>
      <c r="M7223" s="174">
        <f>IF(ISBLANK(Table1[[#This Row],[Fuel Used (in liters)]]),,Table1[[#This Row],[Distance Travelled (km)]]/Table1[[#This Row],[Fuel Used (in liters)]])</f>
        <v>0</v>
      </c>
    </row>
    <row r="7224" spans="2:13">
      <c r="B7224">
        <f>IF(ISBLANK(Table1[[#This Row],[Date]]), ,MONTH(Table1[[#This Row],[Date]]))</f>
        <v>0</v>
      </c>
      <c r="K7224" s="19">
        <f>Table1[[#This Row],[Final Meter Reading (km) ]]-Table1[[#This Row],[Initial Meter Reading (km) ]]</f>
        <v>0</v>
      </c>
      <c r="M7224" s="174">
        <f>IF(ISBLANK(Table1[[#This Row],[Fuel Used (in liters)]]),,Table1[[#This Row],[Distance Travelled (km)]]/Table1[[#This Row],[Fuel Used (in liters)]])</f>
        <v>0</v>
      </c>
    </row>
    <row r="7225" spans="2:13">
      <c r="B7225">
        <f>IF(ISBLANK(Table1[[#This Row],[Date]]), ,MONTH(Table1[[#This Row],[Date]]))</f>
        <v>0</v>
      </c>
      <c r="K7225" s="19">
        <f>Table1[[#This Row],[Final Meter Reading (km) ]]-Table1[[#This Row],[Initial Meter Reading (km) ]]</f>
        <v>0</v>
      </c>
      <c r="M7225" s="174">
        <f>IF(ISBLANK(Table1[[#This Row],[Fuel Used (in liters)]]),,Table1[[#This Row],[Distance Travelled (km)]]/Table1[[#This Row],[Fuel Used (in liters)]])</f>
        <v>0</v>
      </c>
    </row>
    <row r="7226" spans="2:13">
      <c r="B7226">
        <f>IF(ISBLANK(Table1[[#This Row],[Date]]), ,MONTH(Table1[[#This Row],[Date]]))</f>
        <v>0</v>
      </c>
      <c r="K7226" s="19">
        <f>Table1[[#This Row],[Final Meter Reading (km) ]]-Table1[[#This Row],[Initial Meter Reading (km) ]]</f>
        <v>0</v>
      </c>
      <c r="M7226" s="174">
        <f>IF(ISBLANK(Table1[[#This Row],[Fuel Used (in liters)]]),,Table1[[#This Row],[Distance Travelled (km)]]/Table1[[#This Row],[Fuel Used (in liters)]])</f>
        <v>0</v>
      </c>
    </row>
    <row r="7227" spans="2:13">
      <c r="B7227">
        <f>IF(ISBLANK(Table1[[#This Row],[Date]]), ,MONTH(Table1[[#This Row],[Date]]))</f>
        <v>0</v>
      </c>
      <c r="K7227" s="19">
        <f>Table1[[#This Row],[Final Meter Reading (km) ]]-Table1[[#This Row],[Initial Meter Reading (km) ]]</f>
        <v>0</v>
      </c>
      <c r="M7227" s="174">
        <f>IF(ISBLANK(Table1[[#This Row],[Fuel Used (in liters)]]),,Table1[[#This Row],[Distance Travelled (km)]]/Table1[[#This Row],[Fuel Used (in liters)]])</f>
        <v>0</v>
      </c>
    </row>
    <row r="7228" spans="2:13">
      <c r="B7228">
        <f>IF(ISBLANK(Table1[[#This Row],[Date]]), ,MONTH(Table1[[#This Row],[Date]]))</f>
        <v>0</v>
      </c>
      <c r="K7228" s="19">
        <f>Table1[[#This Row],[Final Meter Reading (km) ]]-Table1[[#This Row],[Initial Meter Reading (km) ]]</f>
        <v>0</v>
      </c>
      <c r="M7228" s="174">
        <f>IF(ISBLANK(Table1[[#This Row],[Fuel Used (in liters)]]),,Table1[[#This Row],[Distance Travelled (km)]]/Table1[[#This Row],[Fuel Used (in liters)]])</f>
        <v>0</v>
      </c>
    </row>
    <row r="7229" spans="2:13">
      <c r="B7229">
        <f>IF(ISBLANK(Table1[[#This Row],[Date]]), ,MONTH(Table1[[#This Row],[Date]]))</f>
        <v>0</v>
      </c>
      <c r="K7229" s="19">
        <f>Table1[[#This Row],[Final Meter Reading (km) ]]-Table1[[#This Row],[Initial Meter Reading (km) ]]</f>
        <v>0</v>
      </c>
      <c r="M7229" s="174">
        <f>IF(ISBLANK(Table1[[#This Row],[Fuel Used (in liters)]]),,Table1[[#This Row],[Distance Travelled (km)]]/Table1[[#This Row],[Fuel Used (in liters)]])</f>
        <v>0</v>
      </c>
    </row>
    <row r="7230" spans="2:13">
      <c r="B7230">
        <f>IF(ISBLANK(Table1[[#This Row],[Date]]), ,MONTH(Table1[[#This Row],[Date]]))</f>
        <v>0</v>
      </c>
      <c r="K7230" s="19">
        <f>Table1[[#This Row],[Final Meter Reading (km) ]]-Table1[[#This Row],[Initial Meter Reading (km) ]]</f>
        <v>0</v>
      </c>
      <c r="M7230" s="174">
        <f>IF(ISBLANK(Table1[[#This Row],[Fuel Used (in liters)]]),,Table1[[#This Row],[Distance Travelled (km)]]/Table1[[#This Row],[Fuel Used (in liters)]])</f>
        <v>0</v>
      </c>
    </row>
    <row r="7231" spans="2:13">
      <c r="B7231">
        <f>IF(ISBLANK(Table1[[#This Row],[Date]]), ,MONTH(Table1[[#This Row],[Date]]))</f>
        <v>0</v>
      </c>
      <c r="K7231" s="19">
        <f>Table1[[#This Row],[Final Meter Reading (km) ]]-Table1[[#This Row],[Initial Meter Reading (km) ]]</f>
        <v>0</v>
      </c>
      <c r="M7231" s="174">
        <f>IF(ISBLANK(Table1[[#This Row],[Fuel Used (in liters)]]),,Table1[[#This Row],[Distance Travelled (km)]]/Table1[[#This Row],[Fuel Used (in liters)]])</f>
        <v>0</v>
      </c>
    </row>
    <row r="7232" spans="2:13">
      <c r="B7232">
        <f>IF(ISBLANK(Table1[[#This Row],[Date]]), ,MONTH(Table1[[#This Row],[Date]]))</f>
        <v>0</v>
      </c>
      <c r="K7232" s="19">
        <f>Table1[[#This Row],[Final Meter Reading (km) ]]-Table1[[#This Row],[Initial Meter Reading (km) ]]</f>
        <v>0</v>
      </c>
      <c r="M7232" s="174">
        <f>IF(ISBLANK(Table1[[#This Row],[Fuel Used (in liters)]]),,Table1[[#This Row],[Distance Travelled (km)]]/Table1[[#This Row],[Fuel Used (in liters)]])</f>
        <v>0</v>
      </c>
    </row>
    <row r="7233" spans="2:13">
      <c r="B7233">
        <f>IF(ISBLANK(Table1[[#This Row],[Date]]), ,MONTH(Table1[[#This Row],[Date]]))</f>
        <v>0</v>
      </c>
      <c r="K7233" s="19">
        <f>Table1[[#This Row],[Final Meter Reading (km) ]]-Table1[[#This Row],[Initial Meter Reading (km) ]]</f>
        <v>0</v>
      </c>
      <c r="M7233" s="174">
        <f>IF(ISBLANK(Table1[[#This Row],[Fuel Used (in liters)]]),,Table1[[#This Row],[Distance Travelled (km)]]/Table1[[#This Row],[Fuel Used (in liters)]])</f>
        <v>0</v>
      </c>
    </row>
    <row r="7234" spans="2:13">
      <c r="B7234">
        <f>IF(ISBLANK(Table1[[#This Row],[Date]]), ,MONTH(Table1[[#This Row],[Date]]))</f>
        <v>0</v>
      </c>
      <c r="K7234" s="19">
        <f>Table1[[#This Row],[Final Meter Reading (km) ]]-Table1[[#This Row],[Initial Meter Reading (km) ]]</f>
        <v>0</v>
      </c>
      <c r="M7234" s="174">
        <f>IF(ISBLANK(Table1[[#This Row],[Fuel Used (in liters)]]),,Table1[[#This Row],[Distance Travelled (km)]]/Table1[[#This Row],[Fuel Used (in liters)]])</f>
        <v>0</v>
      </c>
    </row>
    <row r="7235" spans="2:13">
      <c r="B7235">
        <f>IF(ISBLANK(Table1[[#This Row],[Date]]), ,MONTH(Table1[[#This Row],[Date]]))</f>
        <v>0</v>
      </c>
      <c r="K7235" s="19">
        <f>Table1[[#This Row],[Final Meter Reading (km) ]]-Table1[[#This Row],[Initial Meter Reading (km) ]]</f>
        <v>0</v>
      </c>
      <c r="M7235" s="174">
        <f>IF(ISBLANK(Table1[[#This Row],[Fuel Used (in liters)]]),,Table1[[#This Row],[Distance Travelled (km)]]/Table1[[#This Row],[Fuel Used (in liters)]])</f>
        <v>0</v>
      </c>
    </row>
    <row r="7236" spans="2:13">
      <c r="B7236">
        <f>IF(ISBLANK(Table1[[#This Row],[Date]]), ,MONTH(Table1[[#This Row],[Date]]))</f>
        <v>0</v>
      </c>
      <c r="K7236" s="19">
        <f>Table1[[#This Row],[Final Meter Reading (km) ]]-Table1[[#This Row],[Initial Meter Reading (km) ]]</f>
        <v>0</v>
      </c>
      <c r="M7236" s="174">
        <f>IF(ISBLANK(Table1[[#This Row],[Fuel Used (in liters)]]),,Table1[[#This Row],[Distance Travelled (km)]]/Table1[[#This Row],[Fuel Used (in liters)]])</f>
        <v>0</v>
      </c>
    </row>
    <row r="7237" spans="2:13">
      <c r="B7237">
        <f>IF(ISBLANK(Table1[[#This Row],[Date]]), ,MONTH(Table1[[#This Row],[Date]]))</f>
        <v>0</v>
      </c>
      <c r="K7237" s="19">
        <f>Table1[[#This Row],[Final Meter Reading (km) ]]-Table1[[#This Row],[Initial Meter Reading (km) ]]</f>
        <v>0</v>
      </c>
      <c r="M7237" s="174">
        <f>IF(ISBLANK(Table1[[#This Row],[Fuel Used (in liters)]]),,Table1[[#This Row],[Distance Travelled (km)]]/Table1[[#This Row],[Fuel Used (in liters)]])</f>
        <v>0</v>
      </c>
    </row>
    <row r="7238" spans="2:13">
      <c r="B7238">
        <f>IF(ISBLANK(Table1[[#This Row],[Date]]), ,MONTH(Table1[[#This Row],[Date]]))</f>
        <v>0</v>
      </c>
      <c r="K7238" s="19">
        <f>Table1[[#This Row],[Final Meter Reading (km) ]]-Table1[[#This Row],[Initial Meter Reading (km) ]]</f>
        <v>0</v>
      </c>
      <c r="M7238" s="174">
        <f>IF(ISBLANK(Table1[[#This Row],[Fuel Used (in liters)]]),,Table1[[#This Row],[Distance Travelled (km)]]/Table1[[#This Row],[Fuel Used (in liters)]])</f>
        <v>0</v>
      </c>
    </row>
    <row r="7239" spans="2:13">
      <c r="B7239">
        <f>IF(ISBLANK(Table1[[#This Row],[Date]]), ,MONTH(Table1[[#This Row],[Date]]))</f>
        <v>0</v>
      </c>
      <c r="K7239" s="19">
        <f>Table1[[#This Row],[Final Meter Reading (km) ]]-Table1[[#This Row],[Initial Meter Reading (km) ]]</f>
        <v>0</v>
      </c>
      <c r="M7239" s="174">
        <f>IF(ISBLANK(Table1[[#This Row],[Fuel Used (in liters)]]),,Table1[[#This Row],[Distance Travelled (km)]]/Table1[[#This Row],[Fuel Used (in liters)]])</f>
        <v>0</v>
      </c>
    </row>
    <row r="7240" spans="2:13">
      <c r="B7240">
        <f>IF(ISBLANK(Table1[[#This Row],[Date]]), ,MONTH(Table1[[#This Row],[Date]]))</f>
        <v>0</v>
      </c>
      <c r="K7240" s="19">
        <f>Table1[[#This Row],[Final Meter Reading (km) ]]-Table1[[#This Row],[Initial Meter Reading (km) ]]</f>
        <v>0</v>
      </c>
      <c r="M7240" s="174">
        <f>IF(ISBLANK(Table1[[#This Row],[Fuel Used (in liters)]]),,Table1[[#This Row],[Distance Travelled (km)]]/Table1[[#This Row],[Fuel Used (in liters)]])</f>
        <v>0</v>
      </c>
    </row>
    <row r="7241" spans="2:13">
      <c r="B7241">
        <f>IF(ISBLANK(Table1[[#This Row],[Date]]), ,MONTH(Table1[[#This Row],[Date]]))</f>
        <v>0</v>
      </c>
      <c r="K7241" s="19">
        <f>Table1[[#This Row],[Final Meter Reading (km) ]]-Table1[[#This Row],[Initial Meter Reading (km) ]]</f>
        <v>0</v>
      </c>
      <c r="M7241" s="174">
        <f>IF(ISBLANK(Table1[[#This Row],[Fuel Used (in liters)]]),,Table1[[#This Row],[Distance Travelled (km)]]/Table1[[#This Row],[Fuel Used (in liters)]])</f>
        <v>0</v>
      </c>
    </row>
    <row r="7242" spans="2:13">
      <c r="B7242">
        <f>IF(ISBLANK(Table1[[#This Row],[Date]]), ,MONTH(Table1[[#This Row],[Date]]))</f>
        <v>0</v>
      </c>
      <c r="K7242" s="19">
        <f>Table1[[#This Row],[Final Meter Reading (km) ]]-Table1[[#This Row],[Initial Meter Reading (km) ]]</f>
        <v>0</v>
      </c>
      <c r="M7242" s="174">
        <f>IF(ISBLANK(Table1[[#This Row],[Fuel Used (in liters)]]),,Table1[[#This Row],[Distance Travelled (km)]]/Table1[[#This Row],[Fuel Used (in liters)]])</f>
        <v>0</v>
      </c>
    </row>
    <row r="7243" spans="2:13">
      <c r="B7243">
        <f>IF(ISBLANK(Table1[[#This Row],[Date]]), ,MONTH(Table1[[#This Row],[Date]]))</f>
        <v>0</v>
      </c>
      <c r="K7243" s="19">
        <f>Table1[[#This Row],[Final Meter Reading (km) ]]-Table1[[#This Row],[Initial Meter Reading (km) ]]</f>
        <v>0</v>
      </c>
      <c r="M7243" s="174">
        <f>IF(ISBLANK(Table1[[#This Row],[Fuel Used (in liters)]]),,Table1[[#This Row],[Distance Travelled (km)]]/Table1[[#This Row],[Fuel Used (in liters)]])</f>
        <v>0</v>
      </c>
    </row>
    <row r="7244" spans="2:13">
      <c r="B7244">
        <f>IF(ISBLANK(Table1[[#This Row],[Date]]), ,MONTH(Table1[[#This Row],[Date]]))</f>
        <v>0</v>
      </c>
      <c r="K7244" s="19">
        <f>Table1[[#This Row],[Final Meter Reading (km) ]]-Table1[[#This Row],[Initial Meter Reading (km) ]]</f>
        <v>0</v>
      </c>
      <c r="M7244" s="174">
        <f>IF(ISBLANK(Table1[[#This Row],[Fuel Used (in liters)]]),,Table1[[#This Row],[Distance Travelled (km)]]/Table1[[#This Row],[Fuel Used (in liters)]])</f>
        <v>0</v>
      </c>
    </row>
    <row r="7245" spans="2:13">
      <c r="B7245">
        <f>IF(ISBLANK(Table1[[#This Row],[Date]]), ,MONTH(Table1[[#This Row],[Date]]))</f>
        <v>0</v>
      </c>
      <c r="K7245" s="19">
        <f>Table1[[#This Row],[Final Meter Reading (km) ]]-Table1[[#This Row],[Initial Meter Reading (km) ]]</f>
        <v>0</v>
      </c>
      <c r="M7245" s="174">
        <f>IF(ISBLANK(Table1[[#This Row],[Fuel Used (in liters)]]),,Table1[[#This Row],[Distance Travelled (km)]]/Table1[[#This Row],[Fuel Used (in liters)]])</f>
        <v>0</v>
      </c>
    </row>
    <row r="7246" spans="2:13">
      <c r="B7246">
        <f>IF(ISBLANK(Table1[[#This Row],[Date]]), ,MONTH(Table1[[#This Row],[Date]]))</f>
        <v>0</v>
      </c>
      <c r="K7246" s="19">
        <f>Table1[[#This Row],[Final Meter Reading (km) ]]-Table1[[#This Row],[Initial Meter Reading (km) ]]</f>
        <v>0</v>
      </c>
      <c r="M7246" s="174">
        <f>IF(ISBLANK(Table1[[#This Row],[Fuel Used (in liters)]]),,Table1[[#This Row],[Distance Travelled (km)]]/Table1[[#This Row],[Fuel Used (in liters)]])</f>
        <v>0</v>
      </c>
    </row>
    <row r="7247" spans="2:13">
      <c r="B7247">
        <f>IF(ISBLANK(Table1[[#This Row],[Date]]), ,MONTH(Table1[[#This Row],[Date]]))</f>
        <v>0</v>
      </c>
      <c r="K7247" s="19">
        <f>Table1[[#This Row],[Final Meter Reading (km) ]]-Table1[[#This Row],[Initial Meter Reading (km) ]]</f>
        <v>0</v>
      </c>
      <c r="M7247" s="174">
        <f>IF(ISBLANK(Table1[[#This Row],[Fuel Used (in liters)]]),,Table1[[#This Row],[Distance Travelled (km)]]/Table1[[#This Row],[Fuel Used (in liters)]])</f>
        <v>0</v>
      </c>
    </row>
    <row r="7248" spans="2:13">
      <c r="B7248">
        <f>IF(ISBLANK(Table1[[#This Row],[Date]]), ,MONTH(Table1[[#This Row],[Date]]))</f>
        <v>0</v>
      </c>
      <c r="K7248" s="19">
        <f>Table1[[#This Row],[Final Meter Reading (km) ]]-Table1[[#This Row],[Initial Meter Reading (km) ]]</f>
        <v>0</v>
      </c>
      <c r="M7248" s="174">
        <f>IF(ISBLANK(Table1[[#This Row],[Fuel Used (in liters)]]),,Table1[[#This Row],[Distance Travelled (km)]]/Table1[[#This Row],[Fuel Used (in liters)]])</f>
        <v>0</v>
      </c>
    </row>
    <row r="7249" spans="2:13">
      <c r="B7249">
        <f>IF(ISBLANK(Table1[[#This Row],[Date]]), ,MONTH(Table1[[#This Row],[Date]]))</f>
        <v>0</v>
      </c>
      <c r="K7249" s="19">
        <f>Table1[[#This Row],[Final Meter Reading (km) ]]-Table1[[#This Row],[Initial Meter Reading (km) ]]</f>
        <v>0</v>
      </c>
      <c r="M7249" s="174">
        <f>IF(ISBLANK(Table1[[#This Row],[Fuel Used (in liters)]]),,Table1[[#This Row],[Distance Travelled (km)]]/Table1[[#This Row],[Fuel Used (in liters)]])</f>
        <v>0</v>
      </c>
    </row>
    <row r="7250" spans="2:13">
      <c r="B7250">
        <f>IF(ISBLANK(Table1[[#This Row],[Date]]), ,MONTH(Table1[[#This Row],[Date]]))</f>
        <v>0</v>
      </c>
      <c r="K7250" s="19">
        <f>Table1[[#This Row],[Final Meter Reading (km) ]]-Table1[[#This Row],[Initial Meter Reading (km) ]]</f>
        <v>0</v>
      </c>
      <c r="M7250" s="174">
        <f>IF(ISBLANK(Table1[[#This Row],[Fuel Used (in liters)]]),,Table1[[#This Row],[Distance Travelled (km)]]/Table1[[#This Row],[Fuel Used (in liters)]])</f>
        <v>0</v>
      </c>
    </row>
    <row r="7251" spans="2:13">
      <c r="B7251">
        <f>IF(ISBLANK(Table1[[#This Row],[Date]]), ,MONTH(Table1[[#This Row],[Date]]))</f>
        <v>0</v>
      </c>
      <c r="K7251" s="19">
        <f>Table1[[#This Row],[Final Meter Reading (km) ]]-Table1[[#This Row],[Initial Meter Reading (km) ]]</f>
        <v>0</v>
      </c>
      <c r="M7251" s="174">
        <f>IF(ISBLANK(Table1[[#This Row],[Fuel Used (in liters)]]),,Table1[[#This Row],[Distance Travelled (km)]]/Table1[[#This Row],[Fuel Used (in liters)]])</f>
        <v>0</v>
      </c>
    </row>
    <row r="7252" spans="2:13">
      <c r="B7252">
        <f>IF(ISBLANK(Table1[[#This Row],[Date]]), ,MONTH(Table1[[#This Row],[Date]]))</f>
        <v>0</v>
      </c>
      <c r="K7252" s="19">
        <f>Table1[[#This Row],[Final Meter Reading (km) ]]-Table1[[#This Row],[Initial Meter Reading (km) ]]</f>
        <v>0</v>
      </c>
      <c r="M7252" s="174">
        <f>IF(ISBLANK(Table1[[#This Row],[Fuel Used (in liters)]]),,Table1[[#This Row],[Distance Travelled (km)]]/Table1[[#This Row],[Fuel Used (in liters)]])</f>
        <v>0</v>
      </c>
    </row>
    <row r="7253" spans="2:13">
      <c r="B7253">
        <f>IF(ISBLANK(Table1[[#This Row],[Date]]), ,MONTH(Table1[[#This Row],[Date]]))</f>
        <v>0</v>
      </c>
      <c r="K7253" s="19">
        <f>Table1[[#This Row],[Final Meter Reading (km) ]]-Table1[[#This Row],[Initial Meter Reading (km) ]]</f>
        <v>0</v>
      </c>
      <c r="M7253" s="174">
        <f>IF(ISBLANK(Table1[[#This Row],[Fuel Used (in liters)]]),,Table1[[#This Row],[Distance Travelled (km)]]/Table1[[#This Row],[Fuel Used (in liters)]])</f>
        <v>0</v>
      </c>
    </row>
    <row r="7254" spans="2:13">
      <c r="B7254">
        <f>IF(ISBLANK(Table1[[#This Row],[Date]]), ,MONTH(Table1[[#This Row],[Date]]))</f>
        <v>0</v>
      </c>
      <c r="K7254" s="19">
        <f>Table1[[#This Row],[Final Meter Reading (km) ]]-Table1[[#This Row],[Initial Meter Reading (km) ]]</f>
        <v>0</v>
      </c>
      <c r="M7254" s="174">
        <f>IF(ISBLANK(Table1[[#This Row],[Fuel Used (in liters)]]),,Table1[[#This Row],[Distance Travelled (km)]]/Table1[[#This Row],[Fuel Used (in liters)]])</f>
        <v>0</v>
      </c>
    </row>
    <row r="7255" spans="2:13">
      <c r="B7255">
        <f>IF(ISBLANK(Table1[[#This Row],[Date]]), ,MONTH(Table1[[#This Row],[Date]]))</f>
        <v>0</v>
      </c>
      <c r="K7255" s="19">
        <f>Table1[[#This Row],[Final Meter Reading (km) ]]-Table1[[#This Row],[Initial Meter Reading (km) ]]</f>
        <v>0</v>
      </c>
      <c r="M7255" s="174">
        <f>IF(ISBLANK(Table1[[#This Row],[Fuel Used (in liters)]]),,Table1[[#This Row],[Distance Travelled (km)]]/Table1[[#This Row],[Fuel Used (in liters)]])</f>
        <v>0</v>
      </c>
    </row>
    <row r="7256" spans="2:13">
      <c r="B7256">
        <f>IF(ISBLANK(Table1[[#This Row],[Date]]), ,MONTH(Table1[[#This Row],[Date]]))</f>
        <v>0</v>
      </c>
      <c r="K7256" s="19">
        <f>Table1[[#This Row],[Final Meter Reading (km) ]]-Table1[[#This Row],[Initial Meter Reading (km) ]]</f>
        <v>0</v>
      </c>
      <c r="M7256" s="174">
        <f>IF(ISBLANK(Table1[[#This Row],[Fuel Used (in liters)]]),,Table1[[#This Row],[Distance Travelled (km)]]/Table1[[#This Row],[Fuel Used (in liters)]])</f>
        <v>0</v>
      </c>
    </row>
    <row r="7257" spans="2:13">
      <c r="B7257">
        <f>IF(ISBLANK(Table1[[#This Row],[Date]]), ,MONTH(Table1[[#This Row],[Date]]))</f>
        <v>0</v>
      </c>
      <c r="K7257" s="19">
        <f>Table1[[#This Row],[Final Meter Reading (km) ]]-Table1[[#This Row],[Initial Meter Reading (km) ]]</f>
        <v>0</v>
      </c>
      <c r="M7257" s="174">
        <f>IF(ISBLANK(Table1[[#This Row],[Fuel Used (in liters)]]),,Table1[[#This Row],[Distance Travelled (km)]]/Table1[[#This Row],[Fuel Used (in liters)]])</f>
        <v>0</v>
      </c>
    </row>
    <row r="7258" spans="2:13">
      <c r="B7258">
        <f>IF(ISBLANK(Table1[[#This Row],[Date]]), ,MONTH(Table1[[#This Row],[Date]]))</f>
        <v>0</v>
      </c>
      <c r="K7258" s="19">
        <f>Table1[[#This Row],[Final Meter Reading (km) ]]-Table1[[#This Row],[Initial Meter Reading (km) ]]</f>
        <v>0</v>
      </c>
      <c r="M7258" s="174">
        <f>IF(ISBLANK(Table1[[#This Row],[Fuel Used (in liters)]]),,Table1[[#This Row],[Distance Travelled (km)]]/Table1[[#This Row],[Fuel Used (in liters)]])</f>
        <v>0</v>
      </c>
    </row>
    <row r="7259" spans="2:13">
      <c r="B7259">
        <f>IF(ISBLANK(Table1[[#This Row],[Date]]), ,MONTH(Table1[[#This Row],[Date]]))</f>
        <v>0</v>
      </c>
      <c r="K7259" s="19">
        <f>Table1[[#This Row],[Final Meter Reading (km) ]]-Table1[[#This Row],[Initial Meter Reading (km) ]]</f>
        <v>0</v>
      </c>
      <c r="M7259" s="174">
        <f>IF(ISBLANK(Table1[[#This Row],[Fuel Used (in liters)]]),,Table1[[#This Row],[Distance Travelled (km)]]/Table1[[#This Row],[Fuel Used (in liters)]])</f>
        <v>0</v>
      </c>
    </row>
    <row r="7260" spans="2:13">
      <c r="B7260">
        <f>IF(ISBLANK(Table1[[#This Row],[Date]]), ,MONTH(Table1[[#This Row],[Date]]))</f>
        <v>0</v>
      </c>
      <c r="K7260" s="19">
        <f>Table1[[#This Row],[Final Meter Reading (km) ]]-Table1[[#This Row],[Initial Meter Reading (km) ]]</f>
        <v>0</v>
      </c>
      <c r="M7260" s="174">
        <f>IF(ISBLANK(Table1[[#This Row],[Fuel Used (in liters)]]),,Table1[[#This Row],[Distance Travelled (km)]]/Table1[[#This Row],[Fuel Used (in liters)]])</f>
        <v>0</v>
      </c>
    </row>
    <row r="7261" spans="2:13">
      <c r="B7261">
        <f>IF(ISBLANK(Table1[[#This Row],[Date]]), ,MONTH(Table1[[#This Row],[Date]]))</f>
        <v>0</v>
      </c>
      <c r="K7261" s="19">
        <f>Table1[[#This Row],[Final Meter Reading (km) ]]-Table1[[#This Row],[Initial Meter Reading (km) ]]</f>
        <v>0</v>
      </c>
      <c r="M7261" s="174">
        <f>IF(ISBLANK(Table1[[#This Row],[Fuel Used (in liters)]]),,Table1[[#This Row],[Distance Travelled (km)]]/Table1[[#This Row],[Fuel Used (in liters)]])</f>
        <v>0</v>
      </c>
    </row>
    <row r="7262" spans="2:13">
      <c r="B7262">
        <f>IF(ISBLANK(Table1[[#This Row],[Date]]), ,MONTH(Table1[[#This Row],[Date]]))</f>
        <v>0</v>
      </c>
      <c r="K7262" s="19">
        <f>Table1[[#This Row],[Final Meter Reading (km) ]]-Table1[[#This Row],[Initial Meter Reading (km) ]]</f>
        <v>0</v>
      </c>
      <c r="M7262" s="174">
        <f>IF(ISBLANK(Table1[[#This Row],[Fuel Used (in liters)]]),,Table1[[#This Row],[Distance Travelled (km)]]/Table1[[#This Row],[Fuel Used (in liters)]])</f>
        <v>0</v>
      </c>
    </row>
    <row r="7263" spans="2:13">
      <c r="B7263">
        <f>IF(ISBLANK(Table1[[#This Row],[Date]]), ,MONTH(Table1[[#This Row],[Date]]))</f>
        <v>0</v>
      </c>
      <c r="K7263" s="19">
        <f>Table1[[#This Row],[Final Meter Reading (km) ]]-Table1[[#This Row],[Initial Meter Reading (km) ]]</f>
        <v>0</v>
      </c>
      <c r="M7263" s="174">
        <f>IF(ISBLANK(Table1[[#This Row],[Fuel Used (in liters)]]),,Table1[[#This Row],[Distance Travelled (km)]]/Table1[[#This Row],[Fuel Used (in liters)]])</f>
        <v>0</v>
      </c>
    </row>
    <row r="7264" spans="2:13">
      <c r="B7264">
        <f>IF(ISBLANK(Table1[[#This Row],[Date]]), ,MONTH(Table1[[#This Row],[Date]]))</f>
        <v>0</v>
      </c>
      <c r="K7264" s="19">
        <f>Table1[[#This Row],[Final Meter Reading (km) ]]-Table1[[#This Row],[Initial Meter Reading (km) ]]</f>
        <v>0</v>
      </c>
      <c r="M7264" s="174">
        <f>IF(ISBLANK(Table1[[#This Row],[Fuel Used (in liters)]]),,Table1[[#This Row],[Distance Travelled (km)]]/Table1[[#This Row],[Fuel Used (in liters)]])</f>
        <v>0</v>
      </c>
    </row>
    <row r="7265" spans="2:13">
      <c r="B7265">
        <f>IF(ISBLANK(Table1[[#This Row],[Date]]), ,MONTH(Table1[[#This Row],[Date]]))</f>
        <v>0</v>
      </c>
      <c r="K7265" s="19">
        <f>Table1[[#This Row],[Final Meter Reading (km) ]]-Table1[[#This Row],[Initial Meter Reading (km) ]]</f>
        <v>0</v>
      </c>
      <c r="M7265" s="174">
        <f>IF(ISBLANK(Table1[[#This Row],[Fuel Used (in liters)]]),,Table1[[#This Row],[Distance Travelled (km)]]/Table1[[#This Row],[Fuel Used (in liters)]])</f>
        <v>0</v>
      </c>
    </row>
    <row r="7266" spans="2:13">
      <c r="B7266">
        <f>IF(ISBLANK(Table1[[#This Row],[Date]]), ,MONTH(Table1[[#This Row],[Date]]))</f>
        <v>0</v>
      </c>
      <c r="K7266" s="19">
        <f>Table1[[#This Row],[Final Meter Reading (km) ]]-Table1[[#This Row],[Initial Meter Reading (km) ]]</f>
        <v>0</v>
      </c>
      <c r="M7266" s="174">
        <f>IF(ISBLANK(Table1[[#This Row],[Fuel Used (in liters)]]),,Table1[[#This Row],[Distance Travelled (km)]]/Table1[[#This Row],[Fuel Used (in liters)]])</f>
        <v>0</v>
      </c>
    </row>
    <row r="7267" spans="2:13">
      <c r="B7267">
        <f>IF(ISBLANK(Table1[[#This Row],[Date]]), ,MONTH(Table1[[#This Row],[Date]]))</f>
        <v>0</v>
      </c>
      <c r="K7267" s="19">
        <f>Table1[[#This Row],[Final Meter Reading (km) ]]-Table1[[#This Row],[Initial Meter Reading (km) ]]</f>
        <v>0</v>
      </c>
      <c r="M7267" s="174">
        <f>IF(ISBLANK(Table1[[#This Row],[Fuel Used (in liters)]]),,Table1[[#This Row],[Distance Travelled (km)]]/Table1[[#This Row],[Fuel Used (in liters)]])</f>
        <v>0</v>
      </c>
    </row>
    <row r="7268" spans="2:13">
      <c r="B7268">
        <f>IF(ISBLANK(Table1[[#This Row],[Date]]), ,MONTH(Table1[[#This Row],[Date]]))</f>
        <v>0</v>
      </c>
      <c r="K7268" s="19">
        <f>Table1[[#This Row],[Final Meter Reading (km) ]]-Table1[[#This Row],[Initial Meter Reading (km) ]]</f>
        <v>0</v>
      </c>
      <c r="M7268" s="174">
        <f>IF(ISBLANK(Table1[[#This Row],[Fuel Used (in liters)]]),,Table1[[#This Row],[Distance Travelled (km)]]/Table1[[#This Row],[Fuel Used (in liters)]])</f>
        <v>0</v>
      </c>
    </row>
    <row r="7269" spans="2:13">
      <c r="B7269">
        <f>IF(ISBLANK(Table1[[#This Row],[Date]]), ,MONTH(Table1[[#This Row],[Date]]))</f>
        <v>0</v>
      </c>
      <c r="K7269" s="19">
        <f>Table1[[#This Row],[Final Meter Reading (km) ]]-Table1[[#This Row],[Initial Meter Reading (km) ]]</f>
        <v>0</v>
      </c>
      <c r="M7269" s="174">
        <f>IF(ISBLANK(Table1[[#This Row],[Fuel Used (in liters)]]),,Table1[[#This Row],[Distance Travelled (km)]]/Table1[[#This Row],[Fuel Used (in liters)]])</f>
        <v>0</v>
      </c>
    </row>
    <row r="7270" spans="2:13">
      <c r="B7270">
        <f>IF(ISBLANK(Table1[[#This Row],[Date]]), ,MONTH(Table1[[#This Row],[Date]]))</f>
        <v>0</v>
      </c>
      <c r="K7270" s="19">
        <f>Table1[[#This Row],[Final Meter Reading (km) ]]-Table1[[#This Row],[Initial Meter Reading (km) ]]</f>
        <v>0</v>
      </c>
      <c r="M7270" s="174">
        <f>IF(ISBLANK(Table1[[#This Row],[Fuel Used (in liters)]]),,Table1[[#This Row],[Distance Travelled (km)]]/Table1[[#This Row],[Fuel Used (in liters)]])</f>
        <v>0</v>
      </c>
    </row>
    <row r="7271" spans="2:13">
      <c r="B7271">
        <f>IF(ISBLANK(Table1[[#This Row],[Date]]), ,MONTH(Table1[[#This Row],[Date]]))</f>
        <v>0</v>
      </c>
      <c r="K7271" s="19">
        <f>Table1[[#This Row],[Final Meter Reading (km) ]]-Table1[[#This Row],[Initial Meter Reading (km) ]]</f>
        <v>0</v>
      </c>
      <c r="M7271" s="174">
        <f>IF(ISBLANK(Table1[[#This Row],[Fuel Used (in liters)]]),,Table1[[#This Row],[Distance Travelled (km)]]/Table1[[#This Row],[Fuel Used (in liters)]])</f>
        <v>0</v>
      </c>
    </row>
    <row r="7272" spans="2:13">
      <c r="B7272">
        <f>IF(ISBLANK(Table1[[#This Row],[Date]]), ,MONTH(Table1[[#This Row],[Date]]))</f>
        <v>0</v>
      </c>
      <c r="K7272" s="19">
        <f>Table1[[#This Row],[Final Meter Reading (km) ]]-Table1[[#This Row],[Initial Meter Reading (km) ]]</f>
        <v>0</v>
      </c>
      <c r="M7272" s="174">
        <f>IF(ISBLANK(Table1[[#This Row],[Fuel Used (in liters)]]),,Table1[[#This Row],[Distance Travelled (km)]]/Table1[[#This Row],[Fuel Used (in liters)]])</f>
        <v>0</v>
      </c>
    </row>
    <row r="7273" spans="2:13">
      <c r="B7273">
        <f>IF(ISBLANK(Table1[[#This Row],[Date]]), ,MONTH(Table1[[#This Row],[Date]]))</f>
        <v>0</v>
      </c>
      <c r="K7273" s="19">
        <f>Table1[[#This Row],[Final Meter Reading (km) ]]-Table1[[#This Row],[Initial Meter Reading (km) ]]</f>
        <v>0</v>
      </c>
      <c r="M7273" s="174">
        <f>IF(ISBLANK(Table1[[#This Row],[Fuel Used (in liters)]]),,Table1[[#This Row],[Distance Travelled (km)]]/Table1[[#This Row],[Fuel Used (in liters)]])</f>
        <v>0</v>
      </c>
    </row>
    <row r="7274" spans="2:13">
      <c r="B7274">
        <f>IF(ISBLANK(Table1[[#This Row],[Date]]), ,MONTH(Table1[[#This Row],[Date]]))</f>
        <v>0</v>
      </c>
      <c r="K7274" s="19">
        <f>Table1[[#This Row],[Final Meter Reading (km) ]]-Table1[[#This Row],[Initial Meter Reading (km) ]]</f>
        <v>0</v>
      </c>
      <c r="M7274" s="174">
        <f>IF(ISBLANK(Table1[[#This Row],[Fuel Used (in liters)]]),,Table1[[#This Row],[Distance Travelled (km)]]/Table1[[#This Row],[Fuel Used (in liters)]])</f>
        <v>0</v>
      </c>
    </row>
    <row r="7275" spans="2:13">
      <c r="B7275">
        <f>IF(ISBLANK(Table1[[#This Row],[Date]]), ,MONTH(Table1[[#This Row],[Date]]))</f>
        <v>0</v>
      </c>
      <c r="K7275" s="19">
        <f>Table1[[#This Row],[Final Meter Reading (km) ]]-Table1[[#This Row],[Initial Meter Reading (km) ]]</f>
        <v>0</v>
      </c>
      <c r="M7275" s="174">
        <f>IF(ISBLANK(Table1[[#This Row],[Fuel Used (in liters)]]),,Table1[[#This Row],[Distance Travelled (km)]]/Table1[[#This Row],[Fuel Used (in liters)]])</f>
        <v>0</v>
      </c>
    </row>
    <row r="7276" spans="2:13">
      <c r="B7276">
        <f>IF(ISBLANK(Table1[[#This Row],[Date]]), ,MONTH(Table1[[#This Row],[Date]]))</f>
        <v>0</v>
      </c>
      <c r="K7276" s="19">
        <f>Table1[[#This Row],[Final Meter Reading (km) ]]-Table1[[#This Row],[Initial Meter Reading (km) ]]</f>
        <v>0</v>
      </c>
      <c r="M7276" s="174">
        <f>IF(ISBLANK(Table1[[#This Row],[Fuel Used (in liters)]]),,Table1[[#This Row],[Distance Travelled (km)]]/Table1[[#This Row],[Fuel Used (in liters)]])</f>
        <v>0</v>
      </c>
    </row>
    <row r="7277" spans="2:13">
      <c r="B7277">
        <f>IF(ISBLANK(Table1[[#This Row],[Date]]), ,MONTH(Table1[[#This Row],[Date]]))</f>
        <v>0</v>
      </c>
      <c r="K7277" s="19">
        <f>Table1[[#This Row],[Final Meter Reading (km) ]]-Table1[[#This Row],[Initial Meter Reading (km) ]]</f>
        <v>0</v>
      </c>
      <c r="M7277" s="174">
        <f>IF(ISBLANK(Table1[[#This Row],[Fuel Used (in liters)]]),,Table1[[#This Row],[Distance Travelled (km)]]/Table1[[#This Row],[Fuel Used (in liters)]])</f>
        <v>0</v>
      </c>
    </row>
    <row r="7278" spans="2:13">
      <c r="B7278">
        <f>IF(ISBLANK(Table1[[#This Row],[Date]]), ,MONTH(Table1[[#This Row],[Date]]))</f>
        <v>0</v>
      </c>
      <c r="K7278" s="19">
        <f>Table1[[#This Row],[Final Meter Reading (km) ]]-Table1[[#This Row],[Initial Meter Reading (km) ]]</f>
        <v>0</v>
      </c>
      <c r="M7278" s="174">
        <f>IF(ISBLANK(Table1[[#This Row],[Fuel Used (in liters)]]),,Table1[[#This Row],[Distance Travelled (km)]]/Table1[[#This Row],[Fuel Used (in liters)]])</f>
        <v>0</v>
      </c>
    </row>
    <row r="7279" spans="2:13">
      <c r="B7279">
        <f>IF(ISBLANK(Table1[[#This Row],[Date]]), ,MONTH(Table1[[#This Row],[Date]]))</f>
        <v>0</v>
      </c>
      <c r="K7279" s="19">
        <f>Table1[[#This Row],[Final Meter Reading (km) ]]-Table1[[#This Row],[Initial Meter Reading (km) ]]</f>
        <v>0</v>
      </c>
      <c r="M7279" s="174">
        <f>IF(ISBLANK(Table1[[#This Row],[Fuel Used (in liters)]]),,Table1[[#This Row],[Distance Travelled (km)]]/Table1[[#This Row],[Fuel Used (in liters)]])</f>
        <v>0</v>
      </c>
    </row>
    <row r="7280" spans="2:13">
      <c r="B7280">
        <f>IF(ISBLANK(Table1[[#This Row],[Date]]), ,MONTH(Table1[[#This Row],[Date]]))</f>
        <v>0</v>
      </c>
      <c r="K7280" s="19">
        <f>Table1[[#This Row],[Final Meter Reading (km) ]]-Table1[[#This Row],[Initial Meter Reading (km) ]]</f>
        <v>0</v>
      </c>
      <c r="M7280" s="174">
        <f>IF(ISBLANK(Table1[[#This Row],[Fuel Used (in liters)]]),,Table1[[#This Row],[Distance Travelled (km)]]/Table1[[#This Row],[Fuel Used (in liters)]])</f>
        <v>0</v>
      </c>
    </row>
    <row r="7281" spans="2:13">
      <c r="B7281">
        <f>IF(ISBLANK(Table1[[#This Row],[Date]]), ,MONTH(Table1[[#This Row],[Date]]))</f>
        <v>0</v>
      </c>
      <c r="K7281" s="19">
        <f>Table1[[#This Row],[Final Meter Reading (km) ]]-Table1[[#This Row],[Initial Meter Reading (km) ]]</f>
        <v>0</v>
      </c>
      <c r="M7281" s="174">
        <f>IF(ISBLANK(Table1[[#This Row],[Fuel Used (in liters)]]),,Table1[[#This Row],[Distance Travelled (km)]]/Table1[[#This Row],[Fuel Used (in liters)]])</f>
        <v>0</v>
      </c>
    </row>
    <row r="7282" spans="2:13">
      <c r="B7282">
        <f>IF(ISBLANK(Table1[[#This Row],[Date]]), ,MONTH(Table1[[#This Row],[Date]]))</f>
        <v>0</v>
      </c>
      <c r="K7282" s="19">
        <f>Table1[[#This Row],[Final Meter Reading (km) ]]-Table1[[#This Row],[Initial Meter Reading (km) ]]</f>
        <v>0</v>
      </c>
      <c r="M7282" s="174">
        <f>IF(ISBLANK(Table1[[#This Row],[Fuel Used (in liters)]]),,Table1[[#This Row],[Distance Travelled (km)]]/Table1[[#This Row],[Fuel Used (in liters)]])</f>
        <v>0</v>
      </c>
    </row>
    <row r="7283" spans="2:13">
      <c r="B7283">
        <f>IF(ISBLANK(Table1[[#This Row],[Date]]), ,MONTH(Table1[[#This Row],[Date]]))</f>
        <v>0</v>
      </c>
      <c r="K7283" s="19">
        <f>Table1[[#This Row],[Final Meter Reading (km) ]]-Table1[[#This Row],[Initial Meter Reading (km) ]]</f>
        <v>0</v>
      </c>
      <c r="M7283" s="174">
        <f>IF(ISBLANK(Table1[[#This Row],[Fuel Used (in liters)]]),,Table1[[#This Row],[Distance Travelled (km)]]/Table1[[#This Row],[Fuel Used (in liters)]])</f>
        <v>0</v>
      </c>
    </row>
    <row r="7284" spans="2:13">
      <c r="B7284">
        <f>IF(ISBLANK(Table1[[#This Row],[Date]]), ,MONTH(Table1[[#This Row],[Date]]))</f>
        <v>0</v>
      </c>
      <c r="K7284" s="19">
        <f>Table1[[#This Row],[Final Meter Reading (km) ]]-Table1[[#This Row],[Initial Meter Reading (km) ]]</f>
        <v>0</v>
      </c>
      <c r="M7284" s="174">
        <f>IF(ISBLANK(Table1[[#This Row],[Fuel Used (in liters)]]),,Table1[[#This Row],[Distance Travelled (km)]]/Table1[[#This Row],[Fuel Used (in liters)]])</f>
        <v>0</v>
      </c>
    </row>
    <row r="7285" spans="2:13">
      <c r="B7285">
        <f>IF(ISBLANK(Table1[[#This Row],[Date]]), ,MONTH(Table1[[#This Row],[Date]]))</f>
        <v>0</v>
      </c>
      <c r="K7285" s="19">
        <f>Table1[[#This Row],[Final Meter Reading (km) ]]-Table1[[#This Row],[Initial Meter Reading (km) ]]</f>
        <v>0</v>
      </c>
      <c r="M7285" s="174">
        <f>IF(ISBLANK(Table1[[#This Row],[Fuel Used (in liters)]]),,Table1[[#This Row],[Distance Travelled (km)]]/Table1[[#This Row],[Fuel Used (in liters)]])</f>
        <v>0</v>
      </c>
    </row>
    <row r="7286" spans="2:13">
      <c r="B7286">
        <f>IF(ISBLANK(Table1[[#This Row],[Date]]), ,MONTH(Table1[[#This Row],[Date]]))</f>
        <v>0</v>
      </c>
      <c r="K7286" s="19">
        <f>Table1[[#This Row],[Final Meter Reading (km) ]]-Table1[[#This Row],[Initial Meter Reading (km) ]]</f>
        <v>0</v>
      </c>
      <c r="M7286" s="174">
        <f>IF(ISBLANK(Table1[[#This Row],[Fuel Used (in liters)]]),,Table1[[#This Row],[Distance Travelled (km)]]/Table1[[#This Row],[Fuel Used (in liters)]])</f>
        <v>0</v>
      </c>
    </row>
    <row r="7287" spans="2:13">
      <c r="B7287">
        <f>IF(ISBLANK(Table1[[#This Row],[Date]]), ,MONTH(Table1[[#This Row],[Date]]))</f>
        <v>0</v>
      </c>
      <c r="K7287" s="19">
        <f>Table1[[#This Row],[Final Meter Reading (km) ]]-Table1[[#This Row],[Initial Meter Reading (km) ]]</f>
        <v>0</v>
      </c>
      <c r="M7287" s="174">
        <f>IF(ISBLANK(Table1[[#This Row],[Fuel Used (in liters)]]),,Table1[[#This Row],[Distance Travelled (km)]]/Table1[[#This Row],[Fuel Used (in liters)]])</f>
        <v>0</v>
      </c>
    </row>
    <row r="7288" spans="2:13">
      <c r="B7288">
        <f>IF(ISBLANK(Table1[[#This Row],[Date]]), ,MONTH(Table1[[#This Row],[Date]]))</f>
        <v>0</v>
      </c>
      <c r="K7288" s="19">
        <f>Table1[[#This Row],[Final Meter Reading (km) ]]-Table1[[#This Row],[Initial Meter Reading (km) ]]</f>
        <v>0</v>
      </c>
      <c r="M7288" s="174">
        <f>IF(ISBLANK(Table1[[#This Row],[Fuel Used (in liters)]]),,Table1[[#This Row],[Distance Travelled (km)]]/Table1[[#This Row],[Fuel Used (in liters)]])</f>
        <v>0</v>
      </c>
    </row>
    <row r="7289" spans="2:13">
      <c r="B7289">
        <f>IF(ISBLANK(Table1[[#This Row],[Date]]), ,MONTH(Table1[[#This Row],[Date]]))</f>
        <v>0</v>
      </c>
      <c r="K7289" s="19">
        <f>Table1[[#This Row],[Final Meter Reading (km) ]]-Table1[[#This Row],[Initial Meter Reading (km) ]]</f>
        <v>0</v>
      </c>
      <c r="M7289" s="174">
        <f>IF(ISBLANK(Table1[[#This Row],[Fuel Used (in liters)]]),,Table1[[#This Row],[Distance Travelled (km)]]/Table1[[#This Row],[Fuel Used (in liters)]])</f>
        <v>0</v>
      </c>
    </row>
    <row r="7290" spans="2:13">
      <c r="B7290">
        <f>IF(ISBLANK(Table1[[#This Row],[Date]]), ,MONTH(Table1[[#This Row],[Date]]))</f>
        <v>0</v>
      </c>
      <c r="K7290" s="19">
        <f>Table1[[#This Row],[Final Meter Reading (km) ]]-Table1[[#This Row],[Initial Meter Reading (km) ]]</f>
        <v>0</v>
      </c>
      <c r="M7290" s="174">
        <f>IF(ISBLANK(Table1[[#This Row],[Fuel Used (in liters)]]),,Table1[[#This Row],[Distance Travelled (km)]]/Table1[[#This Row],[Fuel Used (in liters)]])</f>
        <v>0</v>
      </c>
    </row>
    <row r="7291" spans="2:13">
      <c r="B7291">
        <f>IF(ISBLANK(Table1[[#This Row],[Date]]), ,MONTH(Table1[[#This Row],[Date]]))</f>
        <v>0</v>
      </c>
      <c r="K7291" s="19">
        <f>Table1[[#This Row],[Final Meter Reading (km) ]]-Table1[[#This Row],[Initial Meter Reading (km) ]]</f>
        <v>0</v>
      </c>
      <c r="M7291" s="174">
        <f>IF(ISBLANK(Table1[[#This Row],[Fuel Used (in liters)]]),,Table1[[#This Row],[Distance Travelled (km)]]/Table1[[#This Row],[Fuel Used (in liters)]])</f>
        <v>0</v>
      </c>
    </row>
    <row r="7292" spans="2:13">
      <c r="B7292">
        <f>IF(ISBLANK(Table1[[#This Row],[Date]]), ,MONTH(Table1[[#This Row],[Date]]))</f>
        <v>0</v>
      </c>
      <c r="K7292" s="19">
        <f>Table1[[#This Row],[Final Meter Reading (km) ]]-Table1[[#This Row],[Initial Meter Reading (km) ]]</f>
        <v>0</v>
      </c>
      <c r="M7292" s="174">
        <f>IF(ISBLANK(Table1[[#This Row],[Fuel Used (in liters)]]),,Table1[[#This Row],[Distance Travelled (km)]]/Table1[[#This Row],[Fuel Used (in liters)]])</f>
        <v>0</v>
      </c>
    </row>
    <row r="7293" spans="2:13">
      <c r="B7293">
        <f>IF(ISBLANK(Table1[[#This Row],[Date]]), ,MONTH(Table1[[#This Row],[Date]]))</f>
        <v>0</v>
      </c>
      <c r="K7293" s="19">
        <f>Table1[[#This Row],[Final Meter Reading (km) ]]-Table1[[#This Row],[Initial Meter Reading (km) ]]</f>
        <v>0</v>
      </c>
      <c r="M7293" s="174">
        <f>IF(ISBLANK(Table1[[#This Row],[Fuel Used (in liters)]]),,Table1[[#This Row],[Distance Travelled (km)]]/Table1[[#This Row],[Fuel Used (in liters)]])</f>
        <v>0</v>
      </c>
    </row>
    <row r="7294" spans="2:13">
      <c r="B7294">
        <f>IF(ISBLANK(Table1[[#This Row],[Date]]), ,MONTH(Table1[[#This Row],[Date]]))</f>
        <v>0</v>
      </c>
      <c r="K7294" s="19">
        <f>Table1[[#This Row],[Final Meter Reading (km) ]]-Table1[[#This Row],[Initial Meter Reading (km) ]]</f>
        <v>0</v>
      </c>
      <c r="M7294" s="174">
        <f>IF(ISBLANK(Table1[[#This Row],[Fuel Used (in liters)]]),,Table1[[#This Row],[Distance Travelled (km)]]/Table1[[#This Row],[Fuel Used (in liters)]])</f>
        <v>0</v>
      </c>
    </row>
    <row r="7295" spans="2:13">
      <c r="B7295">
        <f>IF(ISBLANK(Table1[[#This Row],[Date]]), ,MONTH(Table1[[#This Row],[Date]]))</f>
        <v>0</v>
      </c>
      <c r="K7295" s="19">
        <f>Table1[[#This Row],[Final Meter Reading (km) ]]-Table1[[#This Row],[Initial Meter Reading (km) ]]</f>
        <v>0</v>
      </c>
      <c r="M7295" s="174">
        <f>IF(ISBLANK(Table1[[#This Row],[Fuel Used (in liters)]]),,Table1[[#This Row],[Distance Travelled (km)]]/Table1[[#This Row],[Fuel Used (in liters)]])</f>
        <v>0</v>
      </c>
    </row>
    <row r="7296" spans="2:13">
      <c r="B7296">
        <f>IF(ISBLANK(Table1[[#This Row],[Date]]), ,MONTH(Table1[[#This Row],[Date]]))</f>
        <v>0</v>
      </c>
      <c r="K7296" s="19">
        <f>Table1[[#This Row],[Final Meter Reading (km) ]]-Table1[[#This Row],[Initial Meter Reading (km) ]]</f>
        <v>0</v>
      </c>
      <c r="M7296" s="174">
        <f>IF(ISBLANK(Table1[[#This Row],[Fuel Used (in liters)]]),,Table1[[#This Row],[Distance Travelled (km)]]/Table1[[#This Row],[Fuel Used (in liters)]])</f>
        <v>0</v>
      </c>
    </row>
    <row r="7297" spans="2:13">
      <c r="B7297">
        <f>IF(ISBLANK(Table1[[#This Row],[Date]]), ,MONTH(Table1[[#This Row],[Date]]))</f>
        <v>0</v>
      </c>
      <c r="K7297" s="19">
        <f>Table1[[#This Row],[Final Meter Reading (km) ]]-Table1[[#This Row],[Initial Meter Reading (km) ]]</f>
        <v>0</v>
      </c>
      <c r="M7297" s="174">
        <f>IF(ISBLANK(Table1[[#This Row],[Fuel Used (in liters)]]),,Table1[[#This Row],[Distance Travelled (km)]]/Table1[[#This Row],[Fuel Used (in liters)]])</f>
        <v>0</v>
      </c>
    </row>
    <row r="7298" spans="2:13">
      <c r="B7298">
        <f>IF(ISBLANK(Table1[[#This Row],[Date]]), ,MONTH(Table1[[#This Row],[Date]]))</f>
        <v>0</v>
      </c>
      <c r="K7298" s="19">
        <f>Table1[[#This Row],[Final Meter Reading (km) ]]-Table1[[#This Row],[Initial Meter Reading (km) ]]</f>
        <v>0</v>
      </c>
      <c r="M7298" s="174">
        <f>IF(ISBLANK(Table1[[#This Row],[Fuel Used (in liters)]]),,Table1[[#This Row],[Distance Travelled (km)]]/Table1[[#This Row],[Fuel Used (in liters)]])</f>
        <v>0</v>
      </c>
    </row>
    <row r="7299" spans="2:13">
      <c r="B7299">
        <f>IF(ISBLANK(Table1[[#This Row],[Date]]), ,MONTH(Table1[[#This Row],[Date]]))</f>
        <v>0</v>
      </c>
      <c r="K7299" s="19">
        <f>Table1[[#This Row],[Final Meter Reading (km) ]]-Table1[[#This Row],[Initial Meter Reading (km) ]]</f>
        <v>0</v>
      </c>
      <c r="M7299" s="174">
        <f>IF(ISBLANK(Table1[[#This Row],[Fuel Used (in liters)]]),,Table1[[#This Row],[Distance Travelled (km)]]/Table1[[#This Row],[Fuel Used (in liters)]])</f>
        <v>0</v>
      </c>
    </row>
    <row r="7300" spans="2:13">
      <c r="B7300">
        <f>IF(ISBLANK(Table1[[#This Row],[Date]]), ,MONTH(Table1[[#This Row],[Date]]))</f>
        <v>0</v>
      </c>
      <c r="K7300" s="19">
        <f>Table1[[#This Row],[Final Meter Reading (km) ]]-Table1[[#This Row],[Initial Meter Reading (km) ]]</f>
        <v>0</v>
      </c>
      <c r="M7300" s="174">
        <f>IF(ISBLANK(Table1[[#This Row],[Fuel Used (in liters)]]),,Table1[[#This Row],[Distance Travelled (km)]]/Table1[[#This Row],[Fuel Used (in liters)]])</f>
        <v>0</v>
      </c>
    </row>
    <row r="7301" spans="2:13">
      <c r="B7301">
        <f>IF(ISBLANK(Table1[[#This Row],[Date]]), ,MONTH(Table1[[#This Row],[Date]]))</f>
        <v>0</v>
      </c>
      <c r="K7301" s="19">
        <f>Table1[[#This Row],[Final Meter Reading (km) ]]-Table1[[#This Row],[Initial Meter Reading (km) ]]</f>
        <v>0</v>
      </c>
      <c r="M7301" s="174">
        <f>IF(ISBLANK(Table1[[#This Row],[Fuel Used (in liters)]]),,Table1[[#This Row],[Distance Travelled (km)]]/Table1[[#This Row],[Fuel Used (in liters)]])</f>
        <v>0</v>
      </c>
    </row>
    <row r="7302" spans="2:13">
      <c r="B7302">
        <f>IF(ISBLANK(Table1[[#This Row],[Date]]), ,MONTH(Table1[[#This Row],[Date]]))</f>
        <v>0</v>
      </c>
      <c r="K7302" s="19">
        <f>Table1[[#This Row],[Final Meter Reading (km) ]]-Table1[[#This Row],[Initial Meter Reading (km) ]]</f>
        <v>0</v>
      </c>
      <c r="M7302" s="174">
        <f>IF(ISBLANK(Table1[[#This Row],[Fuel Used (in liters)]]),,Table1[[#This Row],[Distance Travelled (km)]]/Table1[[#This Row],[Fuel Used (in liters)]])</f>
        <v>0</v>
      </c>
    </row>
  </sheetData>
  <phoneticPr fontId="1" type="noConversion"/>
  <conditionalFormatting sqref="H3:H7302">
    <cfRule type="expression" dxfId="396" priority="1">
      <formula>AND(OR($D3="Unavailable - Under Maintenance",$D3="Unavailable - Not Under Maintenance"),$H3&gt;0)</formula>
    </cfRule>
  </conditionalFormatting>
  <dataValidations count="8">
    <dataValidation type="date" allowBlank="1" showInputMessage="1" showErrorMessage="1" sqref="A3:A7302" xr:uid="{5FB7A4E3-C180-1145-99BD-9A34D7AC52EF}">
      <formula1>43922</formula1>
      <formula2>44286</formula2>
    </dataValidation>
    <dataValidation type="whole" allowBlank="1" showInputMessage="1" showErrorMessage="1" sqref="I3:I7302" xr:uid="{65B5B204-8EA5-494A-A2D1-DDF298DE4696}">
      <formula1>0</formula1>
      <formula2>10000000000</formula2>
    </dataValidation>
    <dataValidation type="whole" allowBlank="1" showInputMessage="1" showErrorMessage="1" sqref="J3:J7302" xr:uid="{A98ACE2A-7F68-4547-8100-CF8A929E57C3}">
      <formula1>I3</formula1>
      <formula2>10000000000</formula2>
    </dataValidation>
    <dataValidation type="decimal" allowBlank="1" showInputMessage="1" showErrorMessage="1" sqref="L3:L7302" xr:uid="{C0808DDD-8C22-0545-8B30-BE982F72E639}">
      <formula1>0</formula1>
      <formula2>10000</formula2>
    </dataValidation>
    <dataValidation type="whole" allowBlank="1" showInputMessage="1" showErrorMessage="1" sqref="H3:H7302" xr:uid="{45ACF3DC-F243-514D-9D59-42E7E5FAC9FF}">
      <formula1>0</formula1>
      <formula2>20</formula2>
    </dataValidation>
    <dataValidation type="list" allowBlank="1" showInputMessage="1" showErrorMessage="1" sqref="C3:C7302" xr:uid="{93567F88-0759-2E4B-BD31-489C2B1A166A}">
      <formula1>vehicle_license</formula1>
    </dataValidation>
    <dataValidation type="list" allowBlank="1" showInputMessage="1" showErrorMessage="1" sqref="E3:E7302" xr:uid="{6C329B9D-2976-D149-A38B-19A9461D7582}">
      <formula1>Driver</formula1>
    </dataValidation>
    <dataValidation type="list" allowBlank="1" showInputMessage="1" showErrorMessage="1" sqref="F3:G7302" xr:uid="{8CDE46E1-6573-7B4C-A52D-A1967324A00B}">
      <formula1>Helpers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F834FE2-40A1-1142-B13F-61E9695FA3D3}">
          <x14:formula1>
            <xm:f>'Field Values'!$A$3:$A$5</xm:f>
          </x14:formula1>
          <xm:sqref>D3:D7302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7EB91-39AB-E34A-971C-A0B2AC045E88}">
  <sheetPr codeName="Sheet3">
    <tabColor theme="5"/>
  </sheetPr>
  <dimension ref="A1:F3652"/>
  <sheetViews>
    <sheetView showGridLines="0" zoomScale="139" zoomScaleNormal="100" workbookViewId="0">
      <selection activeCell="F13" sqref="F13"/>
    </sheetView>
  </sheetViews>
  <sheetFormatPr baseColWidth="10" defaultColWidth="10.6640625" defaultRowHeight="16"/>
  <cols>
    <col min="2" max="2" width="10.83203125" hidden="1" customWidth="1"/>
    <col min="3" max="3" width="18.6640625" bestFit="1" customWidth="1"/>
    <col min="4" max="4" width="26.83203125" customWidth="1"/>
    <col min="5" max="5" width="15" bestFit="1" customWidth="1"/>
    <col min="6" max="6" width="21.6640625" customWidth="1"/>
  </cols>
  <sheetData>
    <row r="1" spans="1:6" ht="8" customHeight="1"/>
    <row r="2" spans="1:6">
      <c r="A2" t="s">
        <v>80</v>
      </c>
      <c r="B2" t="s">
        <v>110</v>
      </c>
      <c r="C2" t="s">
        <v>112</v>
      </c>
      <c r="D2" t="s">
        <v>111</v>
      </c>
      <c r="E2" t="s">
        <v>114</v>
      </c>
      <c r="F2" t="s">
        <v>117</v>
      </c>
    </row>
    <row r="3" spans="1:6">
      <c r="A3" s="2">
        <v>43928</v>
      </c>
      <c r="B3">
        <f>IF(ISBLANK(Table6[[#This Row],[Date]]),"",MONTH(Table6[[#This Row],[Date]]))</f>
        <v>4</v>
      </c>
      <c r="C3" t="s">
        <v>118</v>
      </c>
      <c r="F3" s="150">
        <v>100</v>
      </c>
    </row>
    <row r="4" spans="1:6">
      <c r="A4" s="2">
        <v>43929</v>
      </c>
      <c r="B4">
        <f>IF(ISBLANK(Table6[[#This Row],[Date]]),"",MONTH(Table6[[#This Row],[Date]]))</f>
        <v>4</v>
      </c>
      <c r="C4" t="s">
        <v>186</v>
      </c>
      <c r="F4" s="150">
        <v>100</v>
      </c>
    </row>
    <row r="5" spans="1:6">
      <c r="A5" s="2">
        <v>43930</v>
      </c>
      <c r="B5">
        <f>IF(ISBLANK(Table6[[#This Row],[Date]]),"",MONTH(Table6[[#This Row],[Date]]))</f>
        <v>4</v>
      </c>
      <c r="C5" t="s">
        <v>186</v>
      </c>
      <c r="F5" s="150">
        <v>700</v>
      </c>
    </row>
    <row r="6" spans="1:6">
      <c r="A6" s="2"/>
      <c r="F6" s="151"/>
    </row>
    <row r="7" spans="1:6">
      <c r="A7" s="2"/>
      <c r="F7" s="150"/>
    </row>
    <row r="8" spans="1:6">
      <c r="A8" s="2"/>
      <c r="F8" s="151"/>
    </row>
    <row r="9" spans="1:6">
      <c r="A9" s="2"/>
      <c r="F9" s="150"/>
    </row>
    <row r="10" spans="1:6">
      <c r="A10" s="2">
        <v>43935</v>
      </c>
      <c r="B10">
        <f>IF(ISBLANK(Table6[[#This Row],[Date]]),"",MONTH(Table6[[#This Row],[Date]]))</f>
        <v>4</v>
      </c>
      <c r="C10" t="s">
        <v>185</v>
      </c>
      <c r="F10" s="151">
        <v>600</v>
      </c>
    </row>
    <row r="11" spans="1:6">
      <c r="A11" s="2">
        <v>43936</v>
      </c>
      <c r="B11">
        <f>IF(ISBLANK(Table6[[#This Row],[Date]]),"",MONTH(Table6[[#This Row],[Date]]))</f>
        <v>4</v>
      </c>
      <c r="C11" t="s">
        <v>118</v>
      </c>
      <c r="F11" s="150">
        <v>100</v>
      </c>
    </row>
    <row r="12" spans="1:6">
      <c r="A12" s="2">
        <v>43937</v>
      </c>
      <c r="B12">
        <f>IF(ISBLANK(Table6[[#This Row],[Date]]),"",MONTH(Table6[[#This Row],[Date]]))</f>
        <v>4</v>
      </c>
      <c r="C12" t="s">
        <v>183</v>
      </c>
      <c r="F12" s="150">
        <v>1000</v>
      </c>
    </row>
    <row r="13" spans="1:6">
      <c r="A13" s="2">
        <v>43938</v>
      </c>
      <c r="B13">
        <f>IF(ISBLANK(Table6[[#This Row],[Date]]),"",MONTH(Table6[[#This Row],[Date]]))</f>
        <v>4</v>
      </c>
      <c r="C13" t="s">
        <v>183</v>
      </c>
      <c r="F13" s="150">
        <v>100</v>
      </c>
    </row>
    <row r="14" spans="1:6">
      <c r="A14" s="2">
        <v>43955</v>
      </c>
      <c r="B14">
        <f>IF(ISBLANK(Table6[[#This Row],[Date]]),"",MONTH(Table6[[#This Row],[Date]]))</f>
        <v>5</v>
      </c>
      <c r="C14" t="s">
        <v>118</v>
      </c>
      <c r="F14" s="151">
        <v>700</v>
      </c>
    </row>
    <row r="15" spans="1:6">
      <c r="A15" s="2"/>
      <c r="F15" s="150"/>
    </row>
    <row r="16" spans="1:6">
      <c r="A16" s="2">
        <v>43957</v>
      </c>
      <c r="B16">
        <f>IF(ISBLANK(Table6[[#This Row],[Date]]),"",MONTH(Table6[[#This Row],[Date]]))</f>
        <v>5</v>
      </c>
      <c r="C16" t="s">
        <v>118</v>
      </c>
      <c r="F16" s="151">
        <v>100</v>
      </c>
    </row>
    <row r="17" spans="1:6">
      <c r="A17" s="2">
        <v>43958</v>
      </c>
      <c r="B17">
        <f>IF(ISBLANK(Table6[[#This Row],[Date]]),"",MONTH(Table6[[#This Row],[Date]]))</f>
        <v>5</v>
      </c>
      <c r="C17" t="s">
        <v>118</v>
      </c>
      <c r="F17" s="150">
        <v>100</v>
      </c>
    </row>
    <row r="18" spans="1:6">
      <c r="A18" s="2">
        <v>43959</v>
      </c>
      <c r="B18">
        <f>IF(ISBLANK(Table6[[#This Row],[Date]]),"",MONTH(Table6[[#This Row],[Date]]))</f>
        <v>5</v>
      </c>
      <c r="C18" t="s">
        <v>186</v>
      </c>
      <c r="F18" s="150">
        <v>100</v>
      </c>
    </row>
    <row r="19" spans="1:6">
      <c r="A19" s="2">
        <v>43960</v>
      </c>
      <c r="B19">
        <f>IF(ISBLANK(Table6[[#This Row],[Date]]),"",MONTH(Table6[[#This Row],[Date]]))</f>
        <v>5</v>
      </c>
      <c r="C19" t="s">
        <v>243</v>
      </c>
      <c r="F19" s="150">
        <v>100</v>
      </c>
    </row>
    <row r="20" spans="1:6">
      <c r="A20" s="2">
        <v>43961</v>
      </c>
      <c r="B20">
        <f>IF(ISBLANK(Table6[[#This Row],[Date]]),"",MONTH(Table6[[#This Row],[Date]]))</f>
        <v>5</v>
      </c>
      <c r="C20" t="s">
        <v>118</v>
      </c>
      <c r="F20" s="151">
        <v>900</v>
      </c>
    </row>
    <row r="21" spans="1:6">
      <c r="A21" s="2">
        <v>43962</v>
      </c>
      <c r="B21">
        <f>IF(ISBLANK(Table6[[#This Row],[Date]]),"",MONTH(Table6[[#This Row],[Date]]))</f>
        <v>5</v>
      </c>
      <c r="C21" t="s">
        <v>184</v>
      </c>
      <c r="F21" s="150">
        <v>200</v>
      </c>
    </row>
    <row r="22" spans="1:6">
      <c r="A22" s="2">
        <v>43963</v>
      </c>
      <c r="B22">
        <f>IF(ISBLANK(Table6[[#This Row],[Date]]),"",MONTH(Table6[[#This Row],[Date]]))</f>
        <v>5</v>
      </c>
      <c r="C22" t="s">
        <v>118</v>
      </c>
      <c r="F22" s="151">
        <v>300</v>
      </c>
    </row>
    <row r="23" spans="1:6">
      <c r="A23" s="2"/>
      <c r="F23" s="150"/>
    </row>
    <row r="24" spans="1:6">
      <c r="A24" s="2"/>
      <c r="F24" s="151"/>
    </row>
    <row r="25" spans="1:6">
      <c r="A25" s="2"/>
      <c r="F25" s="150"/>
    </row>
    <row r="26" spans="1:6">
      <c r="A26" s="2">
        <v>43967</v>
      </c>
      <c r="B26">
        <f>IF(ISBLANK(Table6[[#This Row],[Date]]),"",MONTH(Table6[[#This Row],[Date]]))</f>
        <v>5</v>
      </c>
      <c r="C26" t="s">
        <v>243</v>
      </c>
      <c r="F26" s="151">
        <v>100</v>
      </c>
    </row>
    <row r="27" spans="1:6">
      <c r="A27" s="2">
        <v>44003</v>
      </c>
      <c r="B27">
        <f>IF(ISBLANK(Table6[[#This Row],[Date]]),"",MONTH(Table6[[#This Row],[Date]]))</f>
        <v>6</v>
      </c>
      <c r="C27" t="s">
        <v>243</v>
      </c>
      <c r="F27" s="150">
        <v>100</v>
      </c>
    </row>
    <row r="28" spans="1:6">
      <c r="A28" s="2">
        <v>44003</v>
      </c>
      <c r="B28">
        <f>IF(ISBLANK(Table6[[#This Row],[Date]]),"",MONTH(Table6[[#This Row],[Date]]))</f>
        <v>6</v>
      </c>
      <c r="C28" t="s">
        <v>185</v>
      </c>
      <c r="F28" s="151">
        <v>300</v>
      </c>
    </row>
    <row r="29" spans="1:6">
      <c r="A29" s="2">
        <v>44033</v>
      </c>
      <c r="B29">
        <f>IF(ISBLANK(Table6[[#This Row],[Date]]),"",MONTH(Table6[[#This Row],[Date]]))</f>
        <v>7</v>
      </c>
      <c r="C29" t="s">
        <v>185</v>
      </c>
      <c r="F29" s="150">
        <v>400</v>
      </c>
    </row>
    <row r="30" spans="1:6">
      <c r="A30" s="22">
        <v>44045</v>
      </c>
      <c r="B30">
        <f>IF(ISBLANK(Table6[[#This Row],[Date]]),"",MONTH(Table6[[#This Row],[Date]]))</f>
        <v>8</v>
      </c>
      <c r="C30" t="s">
        <v>118</v>
      </c>
      <c r="F30" s="151">
        <v>100</v>
      </c>
    </row>
    <row r="31" spans="1:6">
      <c r="A31" s="22">
        <v>44045</v>
      </c>
      <c r="B31">
        <f>IF(ISBLANK(Table6[[#This Row],[Date]]),"",MONTH(Table6[[#This Row],[Date]]))</f>
        <v>8</v>
      </c>
      <c r="C31" t="s">
        <v>243</v>
      </c>
      <c r="F31" s="150">
        <v>400</v>
      </c>
    </row>
    <row r="32" spans="1:6">
      <c r="A32" s="22">
        <v>44045</v>
      </c>
      <c r="B32">
        <f>IF(ISBLANK(Table6[[#This Row],[Date]]),"",MONTH(Table6[[#This Row],[Date]]))</f>
        <v>8</v>
      </c>
      <c r="C32" t="s">
        <v>168</v>
      </c>
      <c r="F32" s="150">
        <v>100</v>
      </c>
    </row>
    <row r="33" spans="1:6">
      <c r="A33" s="2">
        <v>44046</v>
      </c>
      <c r="B33">
        <f>IF(ISBLANK(Table6[[#This Row],[Date]]),"",MONTH(Table6[[#This Row],[Date]]))</f>
        <v>8</v>
      </c>
      <c r="C33" t="s">
        <v>168</v>
      </c>
      <c r="F33" s="150">
        <v>600</v>
      </c>
    </row>
    <row r="34" spans="1:6">
      <c r="A34" s="2">
        <v>44047</v>
      </c>
      <c r="B34">
        <f>IF(ISBLANK(Table6[[#This Row],[Date]]),"",MONTH(Table6[[#This Row],[Date]]))</f>
        <v>8</v>
      </c>
      <c r="C34" t="s">
        <v>243</v>
      </c>
    </row>
    <row r="35" spans="1:6">
      <c r="B35" t="str">
        <f>IF(ISBLANK(Table6[[#This Row],[Date]]),"",MONTH(Table6[[#This Row],[Date]]))</f>
        <v/>
      </c>
    </row>
    <row r="36" spans="1:6">
      <c r="B36" t="str">
        <f>IF(ISBLANK(Table6[[#This Row],[Date]]),"",MONTH(Table6[[#This Row],[Date]]))</f>
        <v/>
      </c>
    </row>
    <row r="37" spans="1:6">
      <c r="B37" t="str">
        <f>IF(ISBLANK(Table6[[#This Row],[Date]]),"",MONTH(Table6[[#This Row],[Date]]))</f>
        <v/>
      </c>
    </row>
    <row r="38" spans="1:6">
      <c r="B38" t="str">
        <f>IF(ISBLANK(Table6[[#This Row],[Date]]),"",MONTH(Table6[[#This Row],[Date]]))</f>
        <v/>
      </c>
    </row>
    <row r="39" spans="1:6">
      <c r="B39" t="str">
        <f>IF(ISBLANK(Table6[[#This Row],[Date]]),"",MONTH(Table6[[#This Row],[Date]]))</f>
        <v/>
      </c>
    </row>
    <row r="40" spans="1:6">
      <c r="B40" t="str">
        <f>IF(ISBLANK(Table6[[#This Row],[Date]]),"",MONTH(Table6[[#This Row],[Date]]))</f>
        <v/>
      </c>
    </row>
    <row r="41" spans="1:6">
      <c r="B41" t="str">
        <f>IF(ISBLANK(Table6[[#This Row],[Date]]),"",MONTH(Table6[[#This Row],[Date]]))</f>
        <v/>
      </c>
    </row>
    <row r="42" spans="1:6">
      <c r="B42" t="str">
        <f>IF(ISBLANK(Table6[[#This Row],[Date]]),"",MONTH(Table6[[#This Row],[Date]]))</f>
        <v/>
      </c>
    </row>
    <row r="43" spans="1:6">
      <c r="B43" t="str">
        <f>IF(ISBLANK(Table6[[#This Row],[Date]]),"",MONTH(Table6[[#This Row],[Date]]))</f>
        <v/>
      </c>
    </row>
    <row r="44" spans="1:6">
      <c r="B44" t="str">
        <f>IF(ISBLANK(Table6[[#This Row],[Date]]),"",MONTH(Table6[[#This Row],[Date]]))</f>
        <v/>
      </c>
    </row>
    <row r="45" spans="1:6">
      <c r="B45" t="str">
        <f>IF(ISBLANK(Table6[[#This Row],[Date]]),"",MONTH(Table6[[#This Row],[Date]]))</f>
        <v/>
      </c>
    </row>
    <row r="46" spans="1:6">
      <c r="B46" t="str">
        <f>IF(ISBLANK(Table6[[#This Row],[Date]]),"",MONTH(Table6[[#This Row],[Date]]))</f>
        <v/>
      </c>
    </row>
    <row r="47" spans="1:6">
      <c r="B47" t="str">
        <f>IF(ISBLANK(Table6[[#This Row],[Date]]),"",MONTH(Table6[[#This Row],[Date]]))</f>
        <v/>
      </c>
    </row>
    <row r="48" spans="1:6">
      <c r="B48" t="str">
        <f>IF(ISBLANK(Table6[[#This Row],[Date]]),"",MONTH(Table6[[#This Row],[Date]]))</f>
        <v/>
      </c>
    </row>
    <row r="49" spans="2:2">
      <c r="B49" t="str">
        <f>IF(ISBLANK(Table6[[#This Row],[Date]]),"",MONTH(Table6[[#This Row],[Date]]))</f>
        <v/>
      </c>
    </row>
    <row r="50" spans="2:2">
      <c r="B50" t="str">
        <f>IF(ISBLANK(Table6[[#This Row],[Date]]),"",MONTH(Table6[[#This Row],[Date]]))</f>
        <v/>
      </c>
    </row>
    <row r="51" spans="2:2">
      <c r="B51" t="str">
        <f>IF(ISBLANK(Table6[[#This Row],[Date]]),"",MONTH(Table6[[#This Row],[Date]]))</f>
        <v/>
      </c>
    </row>
    <row r="52" spans="2:2">
      <c r="B52" t="str">
        <f>IF(ISBLANK(Table6[[#This Row],[Date]]),"",MONTH(Table6[[#This Row],[Date]]))</f>
        <v/>
      </c>
    </row>
    <row r="53" spans="2:2">
      <c r="B53" t="str">
        <f>IF(ISBLANK(Table6[[#This Row],[Date]]),"",MONTH(Table6[[#This Row],[Date]]))</f>
        <v/>
      </c>
    </row>
    <row r="54" spans="2:2">
      <c r="B54" t="str">
        <f>IF(ISBLANK(Table6[[#This Row],[Date]]),"",MONTH(Table6[[#This Row],[Date]]))</f>
        <v/>
      </c>
    </row>
    <row r="55" spans="2:2">
      <c r="B55" t="str">
        <f>IF(ISBLANK(Table6[[#This Row],[Date]]),"",MONTH(Table6[[#This Row],[Date]]))</f>
        <v/>
      </c>
    </row>
    <row r="56" spans="2:2">
      <c r="B56" t="str">
        <f>IF(ISBLANK(Table6[[#This Row],[Date]]),"",MONTH(Table6[[#This Row],[Date]]))</f>
        <v/>
      </c>
    </row>
    <row r="57" spans="2:2">
      <c r="B57" t="str">
        <f>IF(ISBLANK(Table6[[#This Row],[Date]]),"",MONTH(Table6[[#This Row],[Date]]))</f>
        <v/>
      </c>
    </row>
    <row r="58" spans="2:2">
      <c r="B58" t="str">
        <f>IF(ISBLANK(Table6[[#This Row],[Date]]),"",MONTH(Table6[[#This Row],[Date]]))</f>
        <v/>
      </c>
    </row>
    <row r="59" spans="2:2">
      <c r="B59" t="str">
        <f>IF(ISBLANK(Table6[[#This Row],[Date]]),"",MONTH(Table6[[#This Row],[Date]]))</f>
        <v/>
      </c>
    </row>
    <row r="60" spans="2:2">
      <c r="B60" t="str">
        <f>IF(ISBLANK(Table6[[#This Row],[Date]]),"",MONTH(Table6[[#This Row],[Date]]))</f>
        <v/>
      </c>
    </row>
    <row r="61" spans="2:2">
      <c r="B61" t="str">
        <f>IF(ISBLANK(Table6[[#This Row],[Date]]),"",MONTH(Table6[[#This Row],[Date]]))</f>
        <v/>
      </c>
    </row>
    <row r="62" spans="2:2">
      <c r="B62" t="str">
        <f>IF(ISBLANK(Table6[[#This Row],[Date]]),"",MONTH(Table6[[#This Row],[Date]]))</f>
        <v/>
      </c>
    </row>
    <row r="63" spans="2:2">
      <c r="B63" t="str">
        <f>IF(ISBLANK(Table6[[#This Row],[Date]]),"",MONTH(Table6[[#This Row],[Date]]))</f>
        <v/>
      </c>
    </row>
    <row r="64" spans="2:2">
      <c r="B64" t="str">
        <f>IF(ISBLANK(Table6[[#This Row],[Date]]),"",MONTH(Table6[[#This Row],[Date]]))</f>
        <v/>
      </c>
    </row>
    <row r="65" spans="2:2">
      <c r="B65" t="str">
        <f>IF(ISBLANK(Table6[[#This Row],[Date]]),"",MONTH(Table6[[#This Row],[Date]]))</f>
        <v/>
      </c>
    </row>
    <row r="66" spans="2:2">
      <c r="B66" t="str">
        <f>IF(ISBLANK(Table6[[#This Row],[Date]]),"",MONTH(Table6[[#This Row],[Date]]))</f>
        <v/>
      </c>
    </row>
    <row r="67" spans="2:2">
      <c r="B67" t="str">
        <f>IF(ISBLANK(Table6[[#This Row],[Date]]),"",MONTH(Table6[[#This Row],[Date]]))</f>
        <v/>
      </c>
    </row>
    <row r="68" spans="2:2">
      <c r="B68" t="str">
        <f>IF(ISBLANK(Table6[[#This Row],[Date]]),"",MONTH(Table6[[#This Row],[Date]]))</f>
        <v/>
      </c>
    </row>
    <row r="69" spans="2:2">
      <c r="B69" t="str">
        <f>IF(ISBLANK(Table6[[#This Row],[Date]]),"",MONTH(Table6[[#This Row],[Date]]))</f>
        <v/>
      </c>
    </row>
    <row r="70" spans="2:2">
      <c r="B70" t="str">
        <f>IF(ISBLANK(Table6[[#This Row],[Date]]),"",MONTH(Table6[[#This Row],[Date]]))</f>
        <v/>
      </c>
    </row>
    <row r="71" spans="2:2">
      <c r="B71" t="str">
        <f>IF(ISBLANK(Table6[[#This Row],[Date]]),"",MONTH(Table6[[#This Row],[Date]]))</f>
        <v/>
      </c>
    </row>
    <row r="72" spans="2:2">
      <c r="B72" t="str">
        <f>IF(ISBLANK(Table6[[#This Row],[Date]]),"",MONTH(Table6[[#This Row],[Date]]))</f>
        <v/>
      </c>
    </row>
    <row r="73" spans="2:2">
      <c r="B73" t="str">
        <f>IF(ISBLANK(Table6[[#This Row],[Date]]),"",MONTH(Table6[[#This Row],[Date]]))</f>
        <v/>
      </c>
    </row>
    <row r="74" spans="2:2">
      <c r="B74" t="str">
        <f>IF(ISBLANK(Table6[[#This Row],[Date]]),"",MONTH(Table6[[#This Row],[Date]]))</f>
        <v/>
      </c>
    </row>
    <row r="75" spans="2:2">
      <c r="B75" t="str">
        <f>IF(ISBLANK(Table6[[#This Row],[Date]]),"",MONTH(Table6[[#This Row],[Date]]))</f>
        <v/>
      </c>
    </row>
    <row r="76" spans="2:2">
      <c r="B76" t="str">
        <f>IF(ISBLANK(Table6[[#This Row],[Date]]),"",MONTH(Table6[[#This Row],[Date]]))</f>
        <v/>
      </c>
    </row>
    <row r="77" spans="2:2">
      <c r="B77" t="str">
        <f>IF(ISBLANK(Table6[[#This Row],[Date]]),"",MONTH(Table6[[#This Row],[Date]]))</f>
        <v/>
      </c>
    </row>
    <row r="78" spans="2:2">
      <c r="B78" t="str">
        <f>IF(ISBLANK(Table6[[#This Row],[Date]]),"",MONTH(Table6[[#This Row],[Date]]))</f>
        <v/>
      </c>
    </row>
    <row r="79" spans="2:2">
      <c r="B79" t="str">
        <f>IF(ISBLANK(Table6[[#This Row],[Date]]),"",MONTH(Table6[[#This Row],[Date]]))</f>
        <v/>
      </c>
    </row>
    <row r="80" spans="2:2">
      <c r="B80" t="str">
        <f>IF(ISBLANK(Table6[[#This Row],[Date]]),"",MONTH(Table6[[#This Row],[Date]]))</f>
        <v/>
      </c>
    </row>
    <row r="81" spans="2:2">
      <c r="B81" t="str">
        <f>IF(ISBLANK(Table6[[#This Row],[Date]]),"",MONTH(Table6[[#This Row],[Date]]))</f>
        <v/>
      </c>
    </row>
    <row r="82" spans="2:2">
      <c r="B82" t="str">
        <f>IF(ISBLANK(Table6[[#This Row],[Date]]),"",MONTH(Table6[[#This Row],[Date]]))</f>
        <v/>
      </c>
    </row>
    <row r="83" spans="2:2">
      <c r="B83" t="str">
        <f>IF(ISBLANK(Table6[[#This Row],[Date]]),"",MONTH(Table6[[#This Row],[Date]]))</f>
        <v/>
      </c>
    </row>
    <row r="84" spans="2:2">
      <c r="B84" t="str">
        <f>IF(ISBLANK(Table6[[#This Row],[Date]]),"",MONTH(Table6[[#This Row],[Date]]))</f>
        <v/>
      </c>
    </row>
    <row r="85" spans="2:2">
      <c r="B85" t="str">
        <f>IF(ISBLANK(Table6[[#This Row],[Date]]),"",MONTH(Table6[[#This Row],[Date]]))</f>
        <v/>
      </c>
    </row>
    <row r="86" spans="2:2">
      <c r="B86" t="str">
        <f>IF(ISBLANK(Table6[[#This Row],[Date]]),"",MONTH(Table6[[#This Row],[Date]]))</f>
        <v/>
      </c>
    </row>
    <row r="87" spans="2:2">
      <c r="B87" t="str">
        <f>IF(ISBLANK(Table6[[#This Row],[Date]]),"",MONTH(Table6[[#This Row],[Date]]))</f>
        <v/>
      </c>
    </row>
    <row r="88" spans="2:2">
      <c r="B88" t="str">
        <f>IF(ISBLANK(Table6[[#This Row],[Date]]),"",MONTH(Table6[[#This Row],[Date]]))</f>
        <v/>
      </c>
    </row>
    <row r="89" spans="2:2">
      <c r="B89" t="str">
        <f>IF(ISBLANK(Table6[[#This Row],[Date]]),"",MONTH(Table6[[#This Row],[Date]]))</f>
        <v/>
      </c>
    </row>
    <row r="90" spans="2:2">
      <c r="B90" t="str">
        <f>IF(ISBLANK(Table6[[#This Row],[Date]]),"",MONTH(Table6[[#This Row],[Date]]))</f>
        <v/>
      </c>
    </row>
    <row r="91" spans="2:2">
      <c r="B91" t="str">
        <f>IF(ISBLANK(Table6[[#This Row],[Date]]),"",MONTH(Table6[[#This Row],[Date]]))</f>
        <v/>
      </c>
    </row>
    <row r="92" spans="2:2">
      <c r="B92" t="str">
        <f>IF(ISBLANK(Table6[[#This Row],[Date]]),"",MONTH(Table6[[#This Row],[Date]]))</f>
        <v/>
      </c>
    </row>
    <row r="93" spans="2:2">
      <c r="B93" t="str">
        <f>IF(ISBLANK(Table6[[#This Row],[Date]]),"",MONTH(Table6[[#This Row],[Date]]))</f>
        <v/>
      </c>
    </row>
    <row r="94" spans="2:2">
      <c r="B94" t="str">
        <f>IF(ISBLANK(Table6[[#This Row],[Date]]),"",MONTH(Table6[[#This Row],[Date]]))</f>
        <v/>
      </c>
    </row>
    <row r="95" spans="2:2">
      <c r="B95" t="str">
        <f>IF(ISBLANK(Table6[[#This Row],[Date]]),"",MONTH(Table6[[#This Row],[Date]]))</f>
        <v/>
      </c>
    </row>
    <row r="96" spans="2:2">
      <c r="B96" t="str">
        <f>IF(ISBLANK(Table6[[#This Row],[Date]]),"",MONTH(Table6[[#This Row],[Date]]))</f>
        <v/>
      </c>
    </row>
    <row r="97" spans="2:2">
      <c r="B97" t="str">
        <f>IF(ISBLANK(Table6[[#This Row],[Date]]),"",MONTH(Table6[[#This Row],[Date]]))</f>
        <v/>
      </c>
    </row>
    <row r="98" spans="2:2">
      <c r="B98" t="str">
        <f>IF(ISBLANK(Table6[[#This Row],[Date]]),"",MONTH(Table6[[#This Row],[Date]]))</f>
        <v/>
      </c>
    </row>
    <row r="99" spans="2:2">
      <c r="B99" t="str">
        <f>IF(ISBLANK(Table6[[#This Row],[Date]]),"",MONTH(Table6[[#This Row],[Date]]))</f>
        <v/>
      </c>
    </row>
    <row r="100" spans="2:2">
      <c r="B100" t="str">
        <f>IF(ISBLANK(Table6[[#This Row],[Date]]),"",MONTH(Table6[[#This Row],[Date]]))</f>
        <v/>
      </c>
    </row>
    <row r="101" spans="2:2">
      <c r="B101" t="str">
        <f>IF(ISBLANK(Table6[[#This Row],[Date]]),"",MONTH(Table6[[#This Row],[Date]]))</f>
        <v/>
      </c>
    </row>
    <row r="102" spans="2:2">
      <c r="B102" t="str">
        <f>IF(ISBLANK(Table6[[#This Row],[Date]]),"",MONTH(Table6[[#This Row],[Date]]))</f>
        <v/>
      </c>
    </row>
    <row r="103" spans="2:2">
      <c r="B103" t="str">
        <f>IF(ISBLANK(Table6[[#This Row],[Date]]),"",MONTH(Table6[[#This Row],[Date]]))</f>
        <v/>
      </c>
    </row>
    <row r="104" spans="2:2">
      <c r="B104" t="str">
        <f>IF(ISBLANK(Table6[[#This Row],[Date]]),"",MONTH(Table6[[#This Row],[Date]]))</f>
        <v/>
      </c>
    </row>
    <row r="105" spans="2:2">
      <c r="B105" t="str">
        <f>IF(ISBLANK(Table6[[#This Row],[Date]]),"",MONTH(Table6[[#This Row],[Date]]))</f>
        <v/>
      </c>
    </row>
    <row r="106" spans="2:2">
      <c r="B106" t="str">
        <f>IF(ISBLANK(Table6[[#This Row],[Date]]),"",MONTH(Table6[[#This Row],[Date]]))</f>
        <v/>
      </c>
    </row>
    <row r="107" spans="2:2">
      <c r="B107" t="str">
        <f>IF(ISBLANK(Table6[[#This Row],[Date]]),"",MONTH(Table6[[#This Row],[Date]]))</f>
        <v/>
      </c>
    </row>
    <row r="108" spans="2:2">
      <c r="B108" t="str">
        <f>IF(ISBLANK(Table6[[#This Row],[Date]]),"",MONTH(Table6[[#This Row],[Date]]))</f>
        <v/>
      </c>
    </row>
    <row r="109" spans="2:2">
      <c r="B109" t="str">
        <f>IF(ISBLANK(Table6[[#This Row],[Date]]),"",MONTH(Table6[[#This Row],[Date]]))</f>
        <v/>
      </c>
    </row>
    <row r="110" spans="2:2">
      <c r="B110" t="str">
        <f>IF(ISBLANK(Table6[[#This Row],[Date]]),"",MONTH(Table6[[#This Row],[Date]]))</f>
        <v/>
      </c>
    </row>
    <row r="111" spans="2:2">
      <c r="B111" t="str">
        <f>IF(ISBLANK(Table6[[#This Row],[Date]]),"",MONTH(Table6[[#This Row],[Date]]))</f>
        <v/>
      </c>
    </row>
    <row r="112" spans="2:2">
      <c r="B112" t="str">
        <f>IF(ISBLANK(Table6[[#This Row],[Date]]),"",MONTH(Table6[[#This Row],[Date]]))</f>
        <v/>
      </c>
    </row>
    <row r="113" spans="2:2">
      <c r="B113" t="str">
        <f>IF(ISBLANK(Table6[[#This Row],[Date]]),"",MONTH(Table6[[#This Row],[Date]]))</f>
        <v/>
      </c>
    </row>
    <row r="114" spans="2:2">
      <c r="B114" t="str">
        <f>IF(ISBLANK(Table6[[#This Row],[Date]]),"",MONTH(Table6[[#This Row],[Date]]))</f>
        <v/>
      </c>
    </row>
    <row r="115" spans="2:2">
      <c r="B115" t="str">
        <f>IF(ISBLANK(Table6[[#This Row],[Date]]),"",MONTH(Table6[[#This Row],[Date]]))</f>
        <v/>
      </c>
    </row>
    <row r="116" spans="2:2">
      <c r="B116" t="str">
        <f>IF(ISBLANK(Table6[[#This Row],[Date]]),"",MONTH(Table6[[#This Row],[Date]]))</f>
        <v/>
      </c>
    </row>
    <row r="117" spans="2:2">
      <c r="B117" t="str">
        <f>IF(ISBLANK(Table6[[#This Row],[Date]]),"",MONTH(Table6[[#This Row],[Date]]))</f>
        <v/>
      </c>
    </row>
    <row r="118" spans="2:2">
      <c r="B118" t="str">
        <f>IF(ISBLANK(Table6[[#This Row],[Date]]),"",MONTH(Table6[[#This Row],[Date]]))</f>
        <v/>
      </c>
    </row>
    <row r="119" spans="2:2">
      <c r="B119" t="str">
        <f>IF(ISBLANK(Table6[[#This Row],[Date]]),"",MONTH(Table6[[#This Row],[Date]]))</f>
        <v/>
      </c>
    </row>
    <row r="120" spans="2:2">
      <c r="B120" t="str">
        <f>IF(ISBLANK(Table6[[#This Row],[Date]]),"",MONTH(Table6[[#This Row],[Date]]))</f>
        <v/>
      </c>
    </row>
    <row r="121" spans="2:2">
      <c r="B121" t="str">
        <f>IF(ISBLANK(Table6[[#This Row],[Date]]),"",MONTH(Table6[[#This Row],[Date]]))</f>
        <v/>
      </c>
    </row>
    <row r="122" spans="2:2">
      <c r="B122" t="str">
        <f>IF(ISBLANK(Table6[[#This Row],[Date]]),"",MONTH(Table6[[#This Row],[Date]]))</f>
        <v/>
      </c>
    </row>
    <row r="123" spans="2:2">
      <c r="B123" t="str">
        <f>IF(ISBLANK(Table6[[#This Row],[Date]]),"",MONTH(Table6[[#This Row],[Date]]))</f>
        <v/>
      </c>
    </row>
    <row r="124" spans="2:2">
      <c r="B124" t="str">
        <f>IF(ISBLANK(Table6[[#This Row],[Date]]),"",MONTH(Table6[[#This Row],[Date]]))</f>
        <v/>
      </c>
    </row>
    <row r="125" spans="2:2">
      <c r="B125" t="str">
        <f>IF(ISBLANK(Table6[[#This Row],[Date]]),"",MONTH(Table6[[#This Row],[Date]]))</f>
        <v/>
      </c>
    </row>
    <row r="126" spans="2:2">
      <c r="B126" t="str">
        <f>IF(ISBLANK(Table6[[#This Row],[Date]]),"",MONTH(Table6[[#This Row],[Date]]))</f>
        <v/>
      </c>
    </row>
    <row r="127" spans="2:2">
      <c r="B127" t="str">
        <f>IF(ISBLANK(Table6[[#This Row],[Date]]),"",MONTH(Table6[[#This Row],[Date]]))</f>
        <v/>
      </c>
    </row>
    <row r="128" spans="2:2">
      <c r="B128" t="str">
        <f>IF(ISBLANK(Table6[[#This Row],[Date]]),"",MONTH(Table6[[#This Row],[Date]]))</f>
        <v/>
      </c>
    </row>
    <row r="129" spans="2:2">
      <c r="B129" t="str">
        <f>IF(ISBLANK(Table6[[#This Row],[Date]]),"",MONTH(Table6[[#This Row],[Date]]))</f>
        <v/>
      </c>
    </row>
    <row r="130" spans="2:2">
      <c r="B130" t="str">
        <f>IF(ISBLANK(Table6[[#This Row],[Date]]),"",MONTH(Table6[[#This Row],[Date]]))</f>
        <v/>
      </c>
    </row>
    <row r="131" spans="2:2">
      <c r="B131" t="str">
        <f>IF(ISBLANK(Table6[[#This Row],[Date]]),"",MONTH(Table6[[#This Row],[Date]]))</f>
        <v/>
      </c>
    </row>
    <row r="132" spans="2:2">
      <c r="B132" t="str">
        <f>IF(ISBLANK(Table6[[#This Row],[Date]]),"",MONTH(Table6[[#This Row],[Date]]))</f>
        <v/>
      </c>
    </row>
    <row r="133" spans="2:2">
      <c r="B133" t="str">
        <f>IF(ISBLANK(Table6[[#This Row],[Date]]),"",MONTH(Table6[[#This Row],[Date]]))</f>
        <v/>
      </c>
    </row>
    <row r="134" spans="2:2">
      <c r="B134" t="str">
        <f>IF(ISBLANK(Table6[[#This Row],[Date]]),"",MONTH(Table6[[#This Row],[Date]]))</f>
        <v/>
      </c>
    </row>
    <row r="135" spans="2:2">
      <c r="B135" t="str">
        <f>IF(ISBLANK(Table6[[#This Row],[Date]]),"",MONTH(Table6[[#This Row],[Date]]))</f>
        <v/>
      </c>
    </row>
    <row r="136" spans="2:2">
      <c r="B136" t="str">
        <f>IF(ISBLANK(Table6[[#This Row],[Date]]),"",MONTH(Table6[[#This Row],[Date]]))</f>
        <v/>
      </c>
    </row>
    <row r="137" spans="2:2">
      <c r="B137" t="str">
        <f>IF(ISBLANK(Table6[[#This Row],[Date]]),"",MONTH(Table6[[#This Row],[Date]]))</f>
        <v/>
      </c>
    </row>
    <row r="138" spans="2:2">
      <c r="B138" t="str">
        <f>IF(ISBLANK(Table6[[#This Row],[Date]]),"",MONTH(Table6[[#This Row],[Date]]))</f>
        <v/>
      </c>
    </row>
    <row r="139" spans="2:2">
      <c r="B139" t="str">
        <f>IF(ISBLANK(Table6[[#This Row],[Date]]),"",MONTH(Table6[[#This Row],[Date]]))</f>
        <v/>
      </c>
    </row>
    <row r="140" spans="2:2">
      <c r="B140" t="str">
        <f>IF(ISBLANK(Table6[[#This Row],[Date]]),"",MONTH(Table6[[#This Row],[Date]]))</f>
        <v/>
      </c>
    </row>
    <row r="141" spans="2:2">
      <c r="B141" t="str">
        <f>IF(ISBLANK(Table6[[#This Row],[Date]]),"",MONTH(Table6[[#This Row],[Date]]))</f>
        <v/>
      </c>
    </row>
    <row r="142" spans="2:2">
      <c r="B142" t="str">
        <f>IF(ISBLANK(Table6[[#This Row],[Date]]),"",MONTH(Table6[[#This Row],[Date]]))</f>
        <v/>
      </c>
    </row>
    <row r="143" spans="2:2">
      <c r="B143" t="str">
        <f>IF(ISBLANK(Table6[[#This Row],[Date]]),"",MONTH(Table6[[#This Row],[Date]]))</f>
        <v/>
      </c>
    </row>
    <row r="144" spans="2:2">
      <c r="B144" t="str">
        <f>IF(ISBLANK(Table6[[#This Row],[Date]]),"",MONTH(Table6[[#This Row],[Date]]))</f>
        <v/>
      </c>
    </row>
    <row r="145" spans="2:2">
      <c r="B145" t="str">
        <f>IF(ISBLANK(Table6[[#This Row],[Date]]),"",MONTH(Table6[[#This Row],[Date]]))</f>
        <v/>
      </c>
    </row>
    <row r="146" spans="2:2">
      <c r="B146" t="str">
        <f>IF(ISBLANK(Table6[[#This Row],[Date]]),"",MONTH(Table6[[#This Row],[Date]]))</f>
        <v/>
      </c>
    </row>
    <row r="147" spans="2:2">
      <c r="B147" t="str">
        <f>IF(ISBLANK(Table6[[#This Row],[Date]]),"",MONTH(Table6[[#This Row],[Date]]))</f>
        <v/>
      </c>
    </row>
    <row r="148" spans="2:2">
      <c r="B148" t="str">
        <f>IF(ISBLANK(Table6[[#This Row],[Date]]),"",MONTH(Table6[[#This Row],[Date]]))</f>
        <v/>
      </c>
    </row>
    <row r="149" spans="2:2">
      <c r="B149" t="str">
        <f>IF(ISBLANK(Table6[[#This Row],[Date]]),"",MONTH(Table6[[#This Row],[Date]]))</f>
        <v/>
      </c>
    </row>
    <row r="150" spans="2:2">
      <c r="B150" t="str">
        <f>IF(ISBLANK(Table6[[#This Row],[Date]]),"",MONTH(Table6[[#This Row],[Date]]))</f>
        <v/>
      </c>
    </row>
    <row r="151" spans="2:2">
      <c r="B151" t="str">
        <f>IF(ISBLANK(Table6[[#This Row],[Date]]),"",MONTH(Table6[[#This Row],[Date]]))</f>
        <v/>
      </c>
    </row>
    <row r="152" spans="2:2">
      <c r="B152" t="str">
        <f>IF(ISBLANK(Table6[[#This Row],[Date]]),"",MONTH(Table6[[#This Row],[Date]]))</f>
        <v/>
      </c>
    </row>
    <row r="153" spans="2:2">
      <c r="B153" t="str">
        <f>IF(ISBLANK(Table6[[#This Row],[Date]]),"",MONTH(Table6[[#This Row],[Date]]))</f>
        <v/>
      </c>
    </row>
    <row r="154" spans="2:2">
      <c r="B154" t="str">
        <f>IF(ISBLANK(Table6[[#This Row],[Date]]),"",MONTH(Table6[[#This Row],[Date]]))</f>
        <v/>
      </c>
    </row>
    <row r="155" spans="2:2">
      <c r="B155" t="str">
        <f>IF(ISBLANK(Table6[[#This Row],[Date]]),"",MONTH(Table6[[#This Row],[Date]]))</f>
        <v/>
      </c>
    </row>
    <row r="156" spans="2:2">
      <c r="B156" t="str">
        <f>IF(ISBLANK(Table6[[#This Row],[Date]]),"",MONTH(Table6[[#This Row],[Date]]))</f>
        <v/>
      </c>
    </row>
    <row r="157" spans="2:2">
      <c r="B157" t="str">
        <f>IF(ISBLANK(Table6[[#This Row],[Date]]),"",MONTH(Table6[[#This Row],[Date]]))</f>
        <v/>
      </c>
    </row>
    <row r="158" spans="2:2">
      <c r="B158" t="str">
        <f>IF(ISBLANK(Table6[[#This Row],[Date]]),"",MONTH(Table6[[#This Row],[Date]]))</f>
        <v/>
      </c>
    </row>
    <row r="159" spans="2:2">
      <c r="B159" t="str">
        <f>IF(ISBLANK(Table6[[#This Row],[Date]]),"",MONTH(Table6[[#This Row],[Date]]))</f>
        <v/>
      </c>
    </row>
    <row r="160" spans="2:2">
      <c r="B160" t="str">
        <f>IF(ISBLANK(Table6[[#This Row],[Date]]),"",MONTH(Table6[[#This Row],[Date]]))</f>
        <v/>
      </c>
    </row>
    <row r="161" spans="2:2">
      <c r="B161" t="str">
        <f>IF(ISBLANK(Table6[[#This Row],[Date]]),"",MONTH(Table6[[#This Row],[Date]]))</f>
        <v/>
      </c>
    </row>
    <row r="162" spans="2:2">
      <c r="B162" t="str">
        <f>IF(ISBLANK(Table6[[#This Row],[Date]]),"",MONTH(Table6[[#This Row],[Date]]))</f>
        <v/>
      </c>
    </row>
    <row r="163" spans="2:2">
      <c r="B163" t="str">
        <f>IF(ISBLANK(Table6[[#This Row],[Date]]),"",MONTH(Table6[[#This Row],[Date]]))</f>
        <v/>
      </c>
    </row>
    <row r="164" spans="2:2">
      <c r="B164" t="str">
        <f>IF(ISBLANK(Table6[[#This Row],[Date]]),"",MONTH(Table6[[#This Row],[Date]]))</f>
        <v/>
      </c>
    </row>
    <row r="165" spans="2:2">
      <c r="B165" t="str">
        <f>IF(ISBLANK(Table6[[#This Row],[Date]]),"",MONTH(Table6[[#This Row],[Date]]))</f>
        <v/>
      </c>
    </row>
    <row r="166" spans="2:2">
      <c r="B166" t="str">
        <f>IF(ISBLANK(Table6[[#This Row],[Date]]),"",MONTH(Table6[[#This Row],[Date]]))</f>
        <v/>
      </c>
    </row>
    <row r="167" spans="2:2">
      <c r="B167" t="str">
        <f>IF(ISBLANK(Table6[[#This Row],[Date]]),"",MONTH(Table6[[#This Row],[Date]]))</f>
        <v/>
      </c>
    </row>
    <row r="168" spans="2:2">
      <c r="B168" t="str">
        <f>IF(ISBLANK(Table6[[#This Row],[Date]]),"",MONTH(Table6[[#This Row],[Date]]))</f>
        <v/>
      </c>
    </row>
    <row r="169" spans="2:2">
      <c r="B169" t="str">
        <f>IF(ISBLANK(Table6[[#This Row],[Date]]),"",MONTH(Table6[[#This Row],[Date]]))</f>
        <v/>
      </c>
    </row>
    <row r="170" spans="2:2">
      <c r="B170" t="str">
        <f>IF(ISBLANK(Table6[[#This Row],[Date]]),"",MONTH(Table6[[#This Row],[Date]]))</f>
        <v/>
      </c>
    </row>
    <row r="171" spans="2:2">
      <c r="B171" t="str">
        <f>IF(ISBLANK(Table6[[#This Row],[Date]]),"",MONTH(Table6[[#This Row],[Date]]))</f>
        <v/>
      </c>
    </row>
    <row r="172" spans="2:2">
      <c r="B172" t="str">
        <f>IF(ISBLANK(Table6[[#This Row],[Date]]),"",MONTH(Table6[[#This Row],[Date]]))</f>
        <v/>
      </c>
    </row>
    <row r="173" spans="2:2">
      <c r="B173" t="str">
        <f>IF(ISBLANK(Table6[[#This Row],[Date]]),"",MONTH(Table6[[#This Row],[Date]]))</f>
        <v/>
      </c>
    </row>
    <row r="174" spans="2:2">
      <c r="B174" t="str">
        <f>IF(ISBLANK(Table6[[#This Row],[Date]]),"",MONTH(Table6[[#This Row],[Date]]))</f>
        <v/>
      </c>
    </row>
    <row r="175" spans="2:2">
      <c r="B175" t="str">
        <f>IF(ISBLANK(Table6[[#This Row],[Date]]),"",MONTH(Table6[[#This Row],[Date]]))</f>
        <v/>
      </c>
    </row>
    <row r="176" spans="2:2">
      <c r="B176" t="str">
        <f>IF(ISBLANK(Table6[[#This Row],[Date]]),"",MONTH(Table6[[#This Row],[Date]]))</f>
        <v/>
      </c>
    </row>
    <row r="177" spans="2:2">
      <c r="B177" t="str">
        <f>IF(ISBLANK(Table6[[#This Row],[Date]]),"",MONTH(Table6[[#This Row],[Date]]))</f>
        <v/>
      </c>
    </row>
    <row r="178" spans="2:2">
      <c r="B178" t="str">
        <f>IF(ISBLANK(Table6[[#This Row],[Date]]),"",MONTH(Table6[[#This Row],[Date]]))</f>
        <v/>
      </c>
    </row>
    <row r="179" spans="2:2">
      <c r="B179" t="str">
        <f>IF(ISBLANK(Table6[[#This Row],[Date]]),"",MONTH(Table6[[#This Row],[Date]]))</f>
        <v/>
      </c>
    </row>
    <row r="180" spans="2:2">
      <c r="B180" t="str">
        <f>IF(ISBLANK(Table6[[#This Row],[Date]]),"",MONTH(Table6[[#This Row],[Date]]))</f>
        <v/>
      </c>
    </row>
    <row r="181" spans="2:2">
      <c r="B181" t="str">
        <f>IF(ISBLANK(Table6[[#This Row],[Date]]),"",MONTH(Table6[[#This Row],[Date]]))</f>
        <v/>
      </c>
    </row>
    <row r="182" spans="2:2">
      <c r="B182" t="str">
        <f>IF(ISBLANK(Table6[[#This Row],[Date]]),"",MONTH(Table6[[#This Row],[Date]]))</f>
        <v/>
      </c>
    </row>
    <row r="183" spans="2:2">
      <c r="B183" t="str">
        <f>IF(ISBLANK(Table6[[#This Row],[Date]]),"",MONTH(Table6[[#This Row],[Date]]))</f>
        <v/>
      </c>
    </row>
    <row r="184" spans="2:2">
      <c r="B184" t="str">
        <f>IF(ISBLANK(Table6[[#This Row],[Date]]),"",MONTH(Table6[[#This Row],[Date]]))</f>
        <v/>
      </c>
    </row>
    <row r="185" spans="2:2">
      <c r="B185" t="str">
        <f>IF(ISBLANK(Table6[[#This Row],[Date]]),"",MONTH(Table6[[#This Row],[Date]]))</f>
        <v/>
      </c>
    </row>
    <row r="186" spans="2:2">
      <c r="B186" t="str">
        <f>IF(ISBLANK(Table6[[#This Row],[Date]]),"",MONTH(Table6[[#This Row],[Date]]))</f>
        <v/>
      </c>
    </row>
    <row r="187" spans="2:2">
      <c r="B187" t="str">
        <f>IF(ISBLANK(Table6[[#This Row],[Date]]),"",MONTH(Table6[[#This Row],[Date]]))</f>
        <v/>
      </c>
    </row>
    <row r="188" spans="2:2">
      <c r="B188" t="str">
        <f>IF(ISBLANK(Table6[[#This Row],[Date]]),"",MONTH(Table6[[#This Row],[Date]]))</f>
        <v/>
      </c>
    </row>
    <row r="189" spans="2:2">
      <c r="B189" t="str">
        <f>IF(ISBLANK(Table6[[#This Row],[Date]]),"",MONTH(Table6[[#This Row],[Date]]))</f>
        <v/>
      </c>
    </row>
    <row r="190" spans="2:2">
      <c r="B190" t="str">
        <f>IF(ISBLANK(Table6[[#This Row],[Date]]),"",MONTH(Table6[[#This Row],[Date]]))</f>
        <v/>
      </c>
    </row>
    <row r="191" spans="2:2">
      <c r="B191" t="str">
        <f>IF(ISBLANK(Table6[[#This Row],[Date]]),"",MONTH(Table6[[#This Row],[Date]]))</f>
        <v/>
      </c>
    </row>
    <row r="192" spans="2:2">
      <c r="B192" t="str">
        <f>IF(ISBLANK(Table6[[#This Row],[Date]]),"",MONTH(Table6[[#This Row],[Date]]))</f>
        <v/>
      </c>
    </row>
    <row r="193" spans="2:2">
      <c r="B193" t="str">
        <f>IF(ISBLANK(Table6[[#This Row],[Date]]),"",MONTH(Table6[[#This Row],[Date]]))</f>
        <v/>
      </c>
    </row>
    <row r="194" spans="2:2">
      <c r="B194" t="str">
        <f>IF(ISBLANK(Table6[[#This Row],[Date]]),"",MONTH(Table6[[#This Row],[Date]]))</f>
        <v/>
      </c>
    </row>
    <row r="195" spans="2:2">
      <c r="B195" t="str">
        <f>IF(ISBLANK(Table6[[#This Row],[Date]]),"",MONTH(Table6[[#This Row],[Date]]))</f>
        <v/>
      </c>
    </row>
    <row r="196" spans="2:2">
      <c r="B196" t="str">
        <f>IF(ISBLANK(Table6[[#This Row],[Date]]),"",MONTH(Table6[[#This Row],[Date]]))</f>
        <v/>
      </c>
    </row>
    <row r="197" spans="2:2">
      <c r="B197" t="str">
        <f>IF(ISBLANK(Table6[[#This Row],[Date]]),"",MONTH(Table6[[#This Row],[Date]]))</f>
        <v/>
      </c>
    </row>
    <row r="198" spans="2:2">
      <c r="B198" t="str">
        <f>IF(ISBLANK(Table6[[#This Row],[Date]]),"",MONTH(Table6[[#This Row],[Date]]))</f>
        <v/>
      </c>
    </row>
    <row r="199" spans="2:2">
      <c r="B199" t="str">
        <f>IF(ISBLANK(Table6[[#This Row],[Date]]),"",MONTH(Table6[[#This Row],[Date]]))</f>
        <v/>
      </c>
    </row>
    <row r="200" spans="2:2">
      <c r="B200" t="str">
        <f>IF(ISBLANK(Table6[[#This Row],[Date]]),"",MONTH(Table6[[#This Row],[Date]]))</f>
        <v/>
      </c>
    </row>
    <row r="201" spans="2:2">
      <c r="B201" t="str">
        <f>IF(ISBLANK(Table6[[#This Row],[Date]]),"",MONTH(Table6[[#This Row],[Date]]))</f>
        <v/>
      </c>
    </row>
    <row r="202" spans="2:2">
      <c r="B202" t="str">
        <f>IF(ISBLANK(Table6[[#This Row],[Date]]),"",MONTH(Table6[[#This Row],[Date]]))</f>
        <v/>
      </c>
    </row>
    <row r="203" spans="2:2">
      <c r="B203" t="str">
        <f>IF(ISBLANK(Table6[[#This Row],[Date]]),"",MONTH(Table6[[#This Row],[Date]]))</f>
        <v/>
      </c>
    </row>
    <row r="204" spans="2:2">
      <c r="B204" t="str">
        <f>IF(ISBLANK(Table6[[#This Row],[Date]]),"",MONTH(Table6[[#This Row],[Date]]))</f>
        <v/>
      </c>
    </row>
    <row r="205" spans="2:2">
      <c r="B205" t="str">
        <f>IF(ISBLANK(Table6[[#This Row],[Date]]),"",MONTH(Table6[[#This Row],[Date]]))</f>
        <v/>
      </c>
    </row>
    <row r="206" spans="2:2">
      <c r="B206" t="str">
        <f>IF(ISBLANK(Table6[[#This Row],[Date]]),"",MONTH(Table6[[#This Row],[Date]]))</f>
        <v/>
      </c>
    </row>
    <row r="207" spans="2:2">
      <c r="B207" t="str">
        <f>IF(ISBLANK(Table6[[#This Row],[Date]]),"",MONTH(Table6[[#This Row],[Date]]))</f>
        <v/>
      </c>
    </row>
    <row r="208" spans="2:2">
      <c r="B208" t="str">
        <f>IF(ISBLANK(Table6[[#This Row],[Date]]),"",MONTH(Table6[[#This Row],[Date]]))</f>
        <v/>
      </c>
    </row>
    <row r="209" spans="2:2">
      <c r="B209" t="str">
        <f>IF(ISBLANK(Table6[[#This Row],[Date]]),"",MONTH(Table6[[#This Row],[Date]]))</f>
        <v/>
      </c>
    </row>
    <row r="210" spans="2:2">
      <c r="B210" t="str">
        <f>IF(ISBLANK(Table6[[#This Row],[Date]]),"",MONTH(Table6[[#This Row],[Date]]))</f>
        <v/>
      </c>
    </row>
    <row r="211" spans="2:2">
      <c r="B211" t="str">
        <f>IF(ISBLANK(Table6[[#This Row],[Date]]),"",MONTH(Table6[[#This Row],[Date]]))</f>
        <v/>
      </c>
    </row>
    <row r="212" spans="2:2">
      <c r="B212" t="str">
        <f>IF(ISBLANK(Table6[[#This Row],[Date]]),"",MONTH(Table6[[#This Row],[Date]]))</f>
        <v/>
      </c>
    </row>
    <row r="213" spans="2:2">
      <c r="B213" t="str">
        <f>IF(ISBLANK(Table6[[#This Row],[Date]]),"",MONTH(Table6[[#This Row],[Date]]))</f>
        <v/>
      </c>
    </row>
    <row r="214" spans="2:2">
      <c r="B214" t="str">
        <f>IF(ISBLANK(Table6[[#This Row],[Date]]),"",MONTH(Table6[[#This Row],[Date]]))</f>
        <v/>
      </c>
    </row>
    <row r="215" spans="2:2">
      <c r="B215" t="str">
        <f>IF(ISBLANK(Table6[[#This Row],[Date]]),"",MONTH(Table6[[#This Row],[Date]]))</f>
        <v/>
      </c>
    </row>
    <row r="216" spans="2:2">
      <c r="B216" t="str">
        <f>IF(ISBLANK(Table6[[#This Row],[Date]]),"",MONTH(Table6[[#This Row],[Date]]))</f>
        <v/>
      </c>
    </row>
    <row r="217" spans="2:2">
      <c r="B217" t="str">
        <f>IF(ISBLANK(Table6[[#This Row],[Date]]),"",MONTH(Table6[[#This Row],[Date]]))</f>
        <v/>
      </c>
    </row>
    <row r="218" spans="2:2">
      <c r="B218" t="str">
        <f>IF(ISBLANK(Table6[[#This Row],[Date]]),"",MONTH(Table6[[#This Row],[Date]]))</f>
        <v/>
      </c>
    </row>
    <row r="219" spans="2:2">
      <c r="B219" t="str">
        <f>IF(ISBLANK(Table6[[#This Row],[Date]]),"",MONTH(Table6[[#This Row],[Date]]))</f>
        <v/>
      </c>
    </row>
    <row r="220" spans="2:2">
      <c r="B220" t="str">
        <f>IF(ISBLANK(Table6[[#This Row],[Date]]),"",MONTH(Table6[[#This Row],[Date]]))</f>
        <v/>
      </c>
    </row>
    <row r="221" spans="2:2">
      <c r="B221" t="str">
        <f>IF(ISBLANK(Table6[[#This Row],[Date]]),"",MONTH(Table6[[#This Row],[Date]]))</f>
        <v/>
      </c>
    </row>
    <row r="222" spans="2:2">
      <c r="B222" t="str">
        <f>IF(ISBLANK(Table6[[#This Row],[Date]]),"",MONTH(Table6[[#This Row],[Date]]))</f>
        <v/>
      </c>
    </row>
    <row r="223" spans="2:2">
      <c r="B223" t="str">
        <f>IF(ISBLANK(Table6[[#This Row],[Date]]),"",MONTH(Table6[[#This Row],[Date]]))</f>
        <v/>
      </c>
    </row>
    <row r="224" spans="2:2">
      <c r="B224" t="str">
        <f>IF(ISBLANK(Table6[[#This Row],[Date]]),"",MONTH(Table6[[#This Row],[Date]]))</f>
        <v/>
      </c>
    </row>
    <row r="225" spans="2:2">
      <c r="B225" t="str">
        <f>IF(ISBLANK(Table6[[#This Row],[Date]]),"",MONTH(Table6[[#This Row],[Date]]))</f>
        <v/>
      </c>
    </row>
    <row r="226" spans="2:2">
      <c r="B226" t="str">
        <f>IF(ISBLANK(Table6[[#This Row],[Date]]),"",MONTH(Table6[[#This Row],[Date]]))</f>
        <v/>
      </c>
    </row>
    <row r="227" spans="2:2">
      <c r="B227" t="str">
        <f>IF(ISBLANK(Table6[[#This Row],[Date]]),"",MONTH(Table6[[#This Row],[Date]]))</f>
        <v/>
      </c>
    </row>
    <row r="228" spans="2:2">
      <c r="B228" t="str">
        <f>IF(ISBLANK(Table6[[#This Row],[Date]]),"",MONTH(Table6[[#This Row],[Date]]))</f>
        <v/>
      </c>
    </row>
    <row r="229" spans="2:2">
      <c r="B229" t="str">
        <f>IF(ISBLANK(Table6[[#This Row],[Date]]),"",MONTH(Table6[[#This Row],[Date]]))</f>
        <v/>
      </c>
    </row>
    <row r="230" spans="2:2">
      <c r="B230" t="str">
        <f>IF(ISBLANK(Table6[[#This Row],[Date]]),"",MONTH(Table6[[#This Row],[Date]]))</f>
        <v/>
      </c>
    </row>
    <row r="231" spans="2:2">
      <c r="B231" t="str">
        <f>IF(ISBLANK(Table6[[#This Row],[Date]]),"",MONTH(Table6[[#This Row],[Date]]))</f>
        <v/>
      </c>
    </row>
    <row r="232" spans="2:2">
      <c r="B232" t="str">
        <f>IF(ISBLANK(Table6[[#This Row],[Date]]),"",MONTH(Table6[[#This Row],[Date]]))</f>
        <v/>
      </c>
    </row>
    <row r="233" spans="2:2">
      <c r="B233" t="str">
        <f>IF(ISBLANK(Table6[[#This Row],[Date]]),"",MONTH(Table6[[#This Row],[Date]]))</f>
        <v/>
      </c>
    </row>
    <row r="234" spans="2:2">
      <c r="B234" t="str">
        <f>IF(ISBLANK(Table6[[#This Row],[Date]]),"",MONTH(Table6[[#This Row],[Date]]))</f>
        <v/>
      </c>
    </row>
    <row r="235" spans="2:2">
      <c r="B235" t="str">
        <f>IF(ISBLANK(Table6[[#This Row],[Date]]),"",MONTH(Table6[[#This Row],[Date]]))</f>
        <v/>
      </c>
    </row>
    <row r="236" spans="2:2">
      <c r="B236" t="str">
        <f>IF(ISBLANK(Table6[[#This Row],[Date]]),"",MONTH(Table6[[#This Row],[Date]]))</f>
        <v/>
      </c>
    </row>
    <row r="237" spans="2:2">
      <c r="B237" t="str">
        <f>IF(ISBLANK(Table6[[#This Row],[Date]]),"",MONTH(Table6[[#This Row],[Date]]))</f>
        <v/>
      </c>
    </row>
    <row r="238" spans="2:2">
      <c r="B238" t="str">
        <f>IF(ISBLANK(Table6[[#This Row],[Date]]),"",MONTH(Table6[[#This Row],[Date]]))</f>
        <v/>
      </c>
    </row>
    <row r="239" spans="2:2">
      <c r="B239" t="str">
        <f>IF(ISBLANK(Table6[[#This Row],[Date]]),"",MONTH(Table6[[#This Row],[Date]]))</f>
        <v/>
      </c>
    </row>
    <row r="240" spans="2:2">
      <c r="B240" t="str">
        <f>IF(ISBLANK(Table6[[#This Row],[Date]]),"",MONTH(Table6[[#This Row],[Date]]))</f>
        <v/>
      </c>
    </row>
    <row r="241" spans="2:2">
      <c r="B241" t="str">
        <f>IF(ISBLANK(Table6[[#This Row],[Date]]),"",MONTH(Table6[[#This Row],[Date]]))</f>
        <v/>
      </c>
    </row>
    <row r="242" spans="2:2">
      <c r="B242" t="str">
        <f>IF(ISBLANK(Table6[[#This Row],[Date]]),"",MONTH(Table6[[#This Row],[Date]]))</f>
        <v/>
      </c>
    </row>
    <row r="243" spans="2:2">
      <c r="B243" t="str">
        <f>IF(ISBLANK(Table6[[#This Row],[Date]]),"",MONTH(Table6[[#This Row],[Date]]))</f>
        <v/>
      </c>
    </row>
    <row r="244" spans="2:2">
      <c r="B244" t="str">
        <f>IF(ISBLANK(Table6[[#This Row],[Date]]),"",MONTH(Table6[[#This Row],[Date]]))</f>
        <v/>
      </c>
    </row>
    <row r="245" spans="2:2">
      <c r="B245" t="str">
        <f>IF(ISBLANK(Table6[[#This Row],[Date]]),"",MONTH(Table6[[#This Row],[Date]]))</f>
        <v/>
      </c>
    </row>
    <row r="246" spans="2:2">
      <c r="B246" t="str">
        <f>IF(ISBLANK(Table6[[#This Row],[Date]]),"",MONTH(Table6[[#This Row],[Date]]))</f>
        <v/>
      </c>
    </row>
    <row r="247" spans="2:2">
      <c r="B247" t="str">
        <f>IF(ISBLANK(Table6[[#This Row],[Date]]),"",MONTH(Table6[[#This Row],[Date]]))</f>
        <v/>
      </c>
    </row>
    <row r="248" spans="2:2">
      <c r="B248" t="str">
        <f>IF(ISBLANK(Table6[[#This Row],[Date]]),"",MONTH(Table6[[#This Row],[Date]]))</f>
        <v/>
      </c>
    </row>
    <row r="249" spans="2:2">
      <c r="B249" t="str">
        <f>IF(ISBLANK(Table6[[#This Row],[Date]]),"",MONTH(Table6[[#This Row],[Date]]))</f>
        <v/>
      </c>
    </row>
    <row r="250" spans="2:2">
      <c r="B250" t="str">
        <f>IF(ISBLANK(Table6[[#This Row],[Date]]),"",MONTH(Table6[[#This Row],[Date]]))</f>
        <v/>
      </c>
    </row>
    <row r="251" spans="2:2">
      <c r="B251" t="str">
        <f>IF(ISBLANK(Table6[[#This Row],[Date]]),"",MONTH(Table6[[#This Row],[Date]]))</f>
        <v/>
      </c>
    </row>
    <row r="252" spans="2:2">
      <c r="B252" t="str">
        <f>IF(ISBLANK(Table6[[#This Row],[Date]]),"",MONTH(Table6[[#This Row],[Date]]))</f>
        <v/>
      </c>
    </row>
    <row r="253" spans="2:2">
      <c r="B253" t="str">
        <f>IF(ISBLANK(Table6[[#This Row],[Date]]),"",MONTH(Table6[[#This Row],[Date]]))</f>
        <v/>
      </c>
    </row>
    <row r="254" spans="2:2">
      <c r="B254" t="str">
        <f>IF(ISBLANK(Table6[[#This Row],[Date]]),"",MONTH(Table6[[#This Row],[Date]]))</f>
        <v/>
      </c>
    </row>
    <row r="255" spans="2:2">
      <c r="B255" t="str">
        <f>IF(ISBLANK(Table6[[#This Row],[Date]]),"",MONTH(Table6[[#This Row],[Date]]))</f>
        <v/>
      </c>
    </row>
    <row r="256" spans="2:2">
      <c r="B256" t="str">
        <f>IF(ISBLANK(Table6[[#This Row],[Date]]),"",MONTH(Table6[[#This Row],[Date]]))</f>
        <v/>
      </c>
    </row>
    <row r="257" spans="2:2">
      <c r="B257" t="str">
        <f>IF(ISBLANK(Table6[[#This Row],[Date]]),"",MONTH(Table6[[#This Row],[Date]]))</f>
        <v/>
      </c>
    </row>
    <row r="258" spans="2:2">
      <c r="B258" t="str">
        <f>IF(ISBLANK(Table6[[#This Row],[Date]]),"",MONTH(Table6[[#This Row],[Date]]))</f>
        <v/>
      </c>
    </row>
    <row r="259" spans="2:2">
      <c r="B259" t="str">
        <f>IF(ISBLANK(Table6[[#This Row],[Date]]),"",MONTH(Table6[[#This Row],[Date]]))</f>
        <v/>
      </c>
    </row>
    <row r="260" spans="2:2">
      <c r="B260" t="str">
        <f>IF(ISBLANK(Table6[[#This Row],[Date]]),"",MONTH(Table6[[#This Row],[Date]]))</f>
        <v/>
      </c>
    </row>
    <row r="261" spans="2:2">
      <c r="B261" t="str">
        <f>IF(ISBLANK(Table6[[#This Row],[Date]]),"",MONTH(Table6[[#This Row],[Date]]))</f>
        <v/>
      </c>
    </row>
    <row r="262" spans="2:2">
      <c r="B262" t="str">
        <f>IF(ISBLANK(Table6[[#This Row],[Date]]),"",MONTH(Table6[[#This Row],[Date]]))</f>
        <v/>
      </c>
    </row>
    <row r="263" spans="2:2">
      <c r="B263" t="str">
        <f>IF(ISBLANK(Table6[[#This Row],[Date]]),"",MONTH(Table6[[#This Row],[Date]]))</f>
        <v/>
      </c>
    </row>
    <row r="264" spans="2:2">
      <c r="B264" t="str">
        <f>IF(ISBLANK(Table6[[#This Row],[Date]]),"",MONTH(Table6[[#This Row],[Date]]))</f>
        <v/>
      </c>
    </row>
    <row r="265" spans="2:2">
      <c r="B265" t="str">
        <f>IF(ISBLANK(Table6[[#This Row],[Date]]),"",MONTH(Table6[[#This Row],[Date]]))</f>
        <v/>
      </c>
    </row>
    <row r="266" spans="2:2">
      <c r="B266" t="str">
        <f>IF(ISBLANK(Table6[[#This Row],[Date]]),"",MONTH(Table6[[#This Row],[Date]]))</f>
        <v/>
      </c>
    </row>
    <row r="267" spans="2:2">
      <c r="B267" t="str">
        <f>IF(ISBLANK(Table6[[#This Row],[Date]]),"",MONTH(Table6[[#This Row],[Date]]))</f>
        <v/>
      </c>
    </row>
    <row r="268" spans="2:2">
      <c r="B268" t="str">
        <f>IF(ISBLANK(Table6[[#This Row],[Date]]),"",MONTH(Table6[[#This Row],[Date]]))</f>
        <v/>
      </c>
    </row>
    <row r="269" spans="2:2">
      <c r="B269" t="str">
        <f>IF(ISBLANK(Table6[[#This Row],[Date]]),"",MONTH(Table6[[#This Row],[Date]]))</f>
        <v/>
      </c>
    </row>
    <row r="270" spans="2:2">
      <c r="B270" t="str">
        <f>IF(ISBLANK(Table6[[#This Row],[Date]]),"",MONTH(Table6[[#This Row],[Date]]))</f>
        <v/>
      </c>
    </row>
    <row r="271" spans="2:2">
      <c r="B271" t="str">
        <f>IF(ISBLANK(Table6[[#This Row],[Date]]),"",MONTH(Table6[[#This Row],[Date]]))</f>
        <v/>
      </c>
    </row>
    <row r="272" spans="2:2">
      <c r="B272" t="str">
        <f>IF(ISBLANK(Table6[[#This Row],[Date]]),"",MONTH(Table6[[#This Row],[Date]]))</f>
        <v/>
      </c>
    </row>
    <row r="273" spans="2:2">
      <c r="B273" t="str">
        <f>IF(ISBLANK(Table6[[#This Row],[Date]]),"",MONTH(Table6[[#This Row],[Date]]))</f>
        <v/>
      </c>
    </row>
    <row r="274" spans="2:2">
      <c r="B274" t="str">
        <f>IF(ISBLANK(Table6[[#This Row],[Date]]),"",MONTH(Table6[[#This Row],[Date]]))</f>
        <v/>
      </c>
    </row>
    <row r="275" spans="2:2">
      <c r="B275" t="str">
        <f>IF(ISBLANK(Table6[[#This Row],[Date]]),"",MONTH(Table6[[#This Row],[Date]]))</f>
        <v/>
      </c>
    </row>
    <row r="276" spans="2:2">
      <c r="B276" t="str">
        <f>IF(ISBLANK(Table6[[#This Row],[Date]]),"",MONTH(Table6[[#This Row],[Date]]))</f>
        <v/>
      </c>
    </row>
    <row r="277" spans="2:2">
      <c r="B277" t="str">
        <f>IF(ISBLANK(Table6[[#This Row],[Date]]),"",MONTH(Table6[[#This Row],[Date]]))</f>
        <v/>
      </c>
    </row>
    <row r="278" spans="2:2">
      <c r="B278" t="str">
        <f>IF(ISBLANK(Table6[[#This Row],[Date]]),"",MONTH(Table6[[#This Row],[Date]]))</f>
        <v/>
      </c>
    </row>
    <row r="279" spans="2:2">
      <c r="B279" t="str">
        <f>IF(ISBLANK(Table6[[#This Row],[Date]]),"",MONTH(Table6[[#This Row],[Date]]))</f>
        <v/>
      </c>
    </row>
    <row r="280" spans="2:2">
      <c r="B280" t="str">
        <f>IF(ISBLANK(Table6[[#This Row],[Date]]),"",MONTH(Table6[[#This Row],[Date]]))</f>
        <v/>
      </c>
    </row>
    <row r="281" spans="2:2">
      <c r="B281" t="str">
        <f>IF(ISBLANK(Table6[[#This Row],[Date]]),"",MONTH(Table6[[#This Row],[Date]]))</f>
        <v/>
      </c>
    </row>
    <row r="282" spans="2:2">
      <c r="B282" t="str">
        <f>IF(ISBLANK(Table6[[#This Row],[Date]]),"",MONTH(Table6[[#This Row],[Date]]))</f>
        <v/>
      </c>
    </row>
    <row r="283" spans="2:2">
      <c r="B283" t="str">
        <f>IF(ISBLANK(Table6[[#This Row],[Date]]),"",MONTH(Table6[[#This Row],[Date]]))</f>
        <v/>
      </c>
    </row>
    <row r="284" spans="2:2">
      <c r="B284" t="str">
        <f>IF(ISBLANK(Table6[[#This Row],[Date]]),"",MONTH(Table6[[#This Row],[Date]]))</f>
        <v/>
      </c>
    </row>
    <row r="285" spans="2:2">
      <c r="B285" t="str">
        <f>IF(ISBLANK(Table6[[#This Row],[Date]]),"",MONTH(Table6[[#This Row],[Date]]))</f>
        <v/>
      </c>
    </row>
    <row r="286" spans="2:2">
      <c r="B286" t="str">
        <f>IF(ISBLANK(Table6[[#This Row],[Date]]),"",MONTH(Table6[[#This Row],[Date]]))</f>
        <v/>
      </c>
    </row>
    <row r="287" spans="2:2">
      <c r="B287" t="str">
        <f>IF(ISBLANK(Table6[[#This Row],[Date]]),"",MONTH(Table6[[#This Row],[Date]]))</f>
        <v/>
      </c>
    </row>
    <row r="288" spans="2:2">
      <c r="B288" t="str">
        <f>IF(ISBLANK(Table6[[#This Row],[Date]]),"",MONTH(Table6[[#This Row],[Date]]))</f>
        <v/>
      </c>
    </row>
    <row r="289" spans="2:2">
      <c r="B289" t="str">
        <f>IF(ISBLANK(Table6[[#This Row],[Date]]),"",MONTH(Table6[[#This Row],[Date]]))</f>
        <v/>
      </c>
    </row>
    <row r="290" spans="2:2">
      <c r="B290" t="str">
        <f>IF(ISBLANK(Table6[[#This Row],[Date]]),"",MONTH(Table6[[#This Row],[Date]]))</f>
        <v/>
      </c>
    </row>
    <row r="291" spans="2:2">
      <c r="B291" t="str">
        <f>IF(ISBLANK(Table6[[#This Row],[Date]]),"",MONTH(Table6[[#This Row],[Date]]))</f>
        <v/>
      </c>
    </row>
    <row r="292" spans="2:2">
      <c r="B292" t="str">
        <f>IF(ISBLANK(Table6[[#This Row],[Date]]),"",MONTH(Table6[[#This Row],[Date]]))</f>
        <v/>
      </c>
    </row>
    <row r="293" spans="2:2">
      <c r="B293" t="str">
        <f>IF(ISBLANK(Table6[[#This Row],[Date]]),"",MONTH(Table6[[#This Row],[Date]]))</f>
        <v/>
      </c>
    </row>
    <row r="294" spans="2:2">
      <c r="B294" t="str">
        <f>IF(ISBLANK(Table6[[#This Row],[Date]]),"",MONTH(Table6[[#This Row],[Date]]))</f>
        <v/>
      </c>
    </row>
    <row r="295" spans="2:2">
      <c r="B295" t="str">
        <f>IF(ISBLANK(Table6[[#This Row],[Date]]),"",MONTH(Table6[[#This Row],[Date]]))</f>
        <v/>
      </c>
    </row>
    <row r="296" spans="2:2">
      <c r="B296" t="str">
        <f>IF(ISBLANK(Table6[[#This Row],[Date]]),"",MONTH(Table6[[#This Row],[Date]]))</f>
        <v/>
      </c>
    </row>
    <row r="297" spans="2:2">
      <c r="B297" t="str">
        <f>IF(ISBLANK(Table6[[#This Row],[Date]]),"",MONTH(Table6[[#This Row],[Date]]))</f>
        <v/>
      </c>
    </row>
    <row r="298" spans="2:2">
      <c r="B298" t="str">
        <f>IF(ISBLANK(Table6[[#This Row],[Date]]),"",MONTH(Table6[[#This Row],[Date]]))</f>
        <v/>
      </c>
    </row>
    <row r="299" spans="2:2">
      <c r="B299" t="str">
        <f>IF(ISBLANK(Table6[[#This Row],[Date]]),"",MONTH(Table6[[#This Row],[Date]]))</f>
        <v/>
      </c>
    </row>
    <row r="300" spans="2:2">
      <c r="B300" t="str">
        <f>IF(ISBLANK(Table6[[#This Row],[Date]]),"",MONTH(Table6[[#This Row],[Date]]))</f>
        <v/>
      </c>
    </row>
    <row r="301" spans="2:2">
      <c r="B301" t="str">
        <f>IF(ISBLANK(Table6[[#This Row],[Date]]),"",MONTH(Table6[[#This Row],[Date]]))</f>
        <v/>
      </c>
    </row>
    <row r="302" spans="2:2">
      <c r="B302" t="str">
        <f>IF(ISBLANK(Table6[[#This Row],[Date]]),"",MONTH(Table6[[#This Row],[Date]]))</f>
        <v/>
      </c>
    </row>
    <row r="303" spans="2:2">
      <c r="B303" t="str">
        <f>IF(ISBLANK(Table6[[#This Row],[Date]]),"",MONTH(Table6[[#This Row],[Date]]))</f>
        <v/>
      </c>
    </row>
    <row r="304" spans="2:2">
      <c r="B304" t="str">
        <f>IF(ISBLANK(Table6[[#This Row],[Date]]),"",MONTH(Table6[[#This Row],[Date]]))</f>
        <v/>
      </c>
    </row>
    <row r="305" spans="2:2">
      <c r="B305" t="str">
        <f>IF(ISBLANK(Table6[[#This Row],[Date]]),"",MONTH(Table6[[#This Row],[Date]]))</f>
        <v/>
      </c>
    </row>
    <row r="306" spans="2:2">
      <c r="B306" t="str">
        <f>IF(ISBLANK(Table6[[#This Row],[Date]]),"",MONTH(Table6[[#This Row],[Date]]))</f>
        <v/>
      </c>
    </row>
    <row r="307" spans="2:2">
      <c r="B307" t="str">
        <f>IF(ISBLANK(Table6[[#This Row],[Date]]),"",MONTH(Table6[[#This Row],[Date]]))</f>
        <v/>
      </c>
    </row>
    <row r="308" spans="2:2">
      <c r="B308" t="str">
        <f>IF(ISBLANK(Table6[[#This Row],[Date]]),"",MONTH(Table6[[#This Row],[Date]]))</f>
        <v/>
      </c>
    </row>
    <row r="309" spans="2:2">
      <c r="B309" t="str">
        <f>IF(ISBLANK(Table6[[#This Row],[Date]]),"",MONTH(Table6[[#This Row],[Date]]))</f>
        <v/>
      </c>
    </row>
    <row r="310" spans="2:2">
      <c r="B310" t="str">
        <f>IF(ISBLANK(Table6[[#This Row],[Date]]),"",MONTH(Table6[[#This Row],[Date]]))</f>
        <v/>
      </c>
    </row>
    <row r="311" spans="2:2">
      <c r="B311" t="str">
        <f>IF(ISBLANK(Table6[[#This Row],[Date]]),"",MONTH(Table6[[#This Row],[Date]]))</f>
        <v/>
      </c>
    </row>
    <row r="312" spans="2:2">
      <c r="B312" t="str">
        <f>IF(ISBLANK(Table6[[#This Row],[Date]]),"",MONTH(Table6[[#This Row],[Date]]))</f>
        <v/>
      </c>
    </row>
    <row r="313" spans="2:2">
      <c r="B313" t="str">
        <f>IF(ISBLANK(Table6[[#This Row],[Date]]),"",MONTH(Table6[[#This Row],[Date]]))</f>
        <v/>
      </c>
    </row>
    <row r="314" spans="2:2">
      <c r="B314" t="str">
        <f>IF(ISBLANK(Table6[[#This Row],[Date]]),"",MONTH(Table6[[#This Row],[Date]]))</f>
        <v/>
      </c>
    </row>
    <row r="315" spans="2:2">
      <c r="B315" t="str">
        <f>IF(ISBLANK(Table6[[#This Row],[Date]]),"",MONTH(Table6[[#This Row],[Date]]))</f>
        <v/>
      </c>
    </row>
    <row r="316" spans="2:2">
      <c r="B316" t="str">
        <f>IF(ISBLANK(Table6[[#This Row],[Date]]),"",MONTH(Table6[[#This Row],[Date]]))</f>
        <v/>
      </c>
    </row>
    <row r="317" spans="2:2">
      <c r="B317" t="str">
        <f>IF(ISBLANK(Table6[[#This Row],[Date]]),"",MONTH(Table6[[#This Row],[Date]]))</f>
        <v/>
      </c>
    </row>
    <row r="318" spans="2:2">
      <c r="B318" t="str">
        <f>IF(ISBLANK(Table6[[#This Row],[Date]]),"",MONTH(Table6[[#This Row],[Date]]))</f>
        <v/>
      </c>
    </row>
    <row r="319" spans="2:2">
      <c r="B319" t="str">
        <f>IF(ISBLANK(Table6[[#This Row],[Date]]),"",MONTH(Table6[[#This Row],[Date]]))</f>
        <v/>
      </c>
    </row>
    <row r="320" spans="2:2">
      <c r="B320" t="str">
        <f>IF(ISBLANK(Table6[[#This Row],[Date]]),"",MONTH(Table6[[#This Row],[Date]]))</f>
        <v/>
      </c>
    </row>
    <row r="321" spans="2:2">
      <c r="B321" t="str">
        <f>IF(ISBLANK(Table6[[#This Row],[Date]]),"",MONTH(Table6[[#This Row],[Date]]))</f>
        <v/>
      </c>
    </row>
    <row r="322" spans="2:2">
      <c r="B322" t="str">
        <f>IF(ISBLANK(Table6[[#This Row],[Date]]),"",MONTH(Table6[[#This Row],[Date]]))</f>
        <v/>
      </c>
    </row>
    <row r="323" spans="2:2">
      <c r="B323" t="str">
        <f>IF(ISBLANK(Table6[[#This Row],[Date]]),"",MONTH(Table6[[#This Row],[Date]]))</f>
        <v/>
      </c>
    </row>
    <row r="324" spans="2:2">
      <c r="B324" t="str">
        <f>IF(ISBLANK(Table6[[#This Row],[Date]]),"",MONTH(Table6[[#This Row],[Date]]))</f>
        <v/>
      </c>
    </row>
    <row r="325" spans="2:2">
      <c r="B325" t="str">
        <f>IF(ISBLANK(Table6[[#This Row],[Date]]),"",MONTH(Table6[[#This Row],[Date]]))</f>
        <v/>
      </c>
    </row>
    <row r="326" spans="2:2">
      <c r="B326" t="str">
        <f>IF(ISBLANK(Table6[[#This Row],[Date]]),"",MONTH(Table6[[#This Row],[Date]]))</f>
        <v/>
      </c>
    </row>
    <row r="327" spans="2:2">
      <c r="B327" t="str">
        <f>IF(ISBLANK(Table6[[#This Row],[Date]]),"",MONTH(Table6[[#This Row],[Date]]))</f>
        <v/>
      </c>
    </row>
    <row r="328" spans="2:2">
      <c r="B328" t="str">
        <f>IF(ISBLANK(Table6[[#This Row],[Date]]),"",MONTH(Table6[[#This Row],[Date]]))</f>
        <v/>
      </c>
    </row>
    <row r="329" spans="2:2">
      <c r="B329" t="str">
        <f>IF(ISBLANK(Table6[[#This Row],[Date]]),"",MONTH(Table6[[#This Row],[Date]]))</f>
        <v/>
      </c>
    </row>
    <row r="330" spans="2:2">
      <c r="B330" t="str">
        <f>IF(ISBLANK(Table6[[#This Row],[Date]]),"",MONTH(Table6[[#This Row],[Date]]))</f>
        <v/>
      </c>
    </row>
    <row r="331" spans="2:2">
      <c r="B331" t="str">
        <f>IF(ISBLANK(Table6[[#This Row],[Date]]),"",MONTH(Table6[[#This Row],[Date]]))</f>
        <v/>
      </c>
    </row>
    <row r="332" spans="2:2">
      <c r="B332" t="str">
        <f>IF(ISBLANK(Table6[[#This Row],[Date]]),"",MONTH(Table6[[#This Row],[Date]]))</f>
        <v/>
      </c>
    </row>
    <row r="333" spans="2:2">
      <c r="B333" t="str">
        <f>IF(ISBLANK(Table6[[#This Row],[Date]]),"",MONTH(Table6[[#This Row],[Date]]))</f>
        <v/>
      </c>
    </row>
    <row r="334" spans="2:2">
      <c r="B334" t="str">
        <f>IF(ISBLANK(Table6[[#This Row],[Date]]),"",MONTH(Table6[[#This Row],[Date]]))</f>
        <v/>
      </c>
    </row>
    <row r="335" spans="2:2">
      <c r="B335" t="str">
        <f>IF(ISBLANK(Table6[[#This Row],[Date]]),"",MONTH(Table6[[#This Row],[Date]]))</f>
        <v/>
      </c>
    </row>
    <row r="336" spans="2:2">
      <c r="B336" t="str">
        <f>IF(ISBLANK(Table6[[#This Row],[Date]]),"",MONTH(Table6[[#This Row],[Date]]))</f>
        <v/>
      </c>
    </row>
    <row r="337" spans="2:2">
      <c r="B337" t="str">
        <f>IF(ISBLANK(Table6[[#This Row],[Date]]),"",MONTH(Table6[[#This Row],[Date]]))</f>
        <v/>
      </c>
    </row>
    <row r="338" spans="2:2">
      <c r="B338" t="str">
        <f>IF(ISBLANK(Table6[[#This Row],[Date]]),"",MONTH(Table6[[#This Row],[Date]]))</f>
        <v/>
      </c>
    </row>
    <row r="339" spans="2:2">
      <c r="B339" t="str">
        <f>IF(ISBLANK(Table6[[#This Row],[Date]]),"",MONTH(Table6[[#This Row],[Date]]))</f>
        <v/>
      </c>
    </row>
    <row r="340" spans="2:2">
      <c r="B340" t="str">
        <f>IF(ISBLANK(Table6[[#This Row],[Date]]),"",MONTH(Table6[[#This Row],[Date]]))</f>
        <v/>
      </c>
    </row>
    <row r="341" spans="2:2">
      <c r="B341" t="str">
        <f>IF(ISBLANK(Table6[[#This Row],[Date]]),"",MONTH(Table6[[#This Row],[Date]]))</f>
        <v/>
      </c>
    </row>
    <row r="342" spans="2:2">
      <c r="B342" t="str">
        <f>IF(ISBLANK(Table6[[#This Row],[Date]]),"",MONTH(Table6[[#This Row],[Date]]))</f>
        <v/>
      </c>
    </row>
    <row r="343" spans="2:2">
      <c r="B343" t="str">
        <f>IF(ISBLANK(Table6[[#This Row],[Date]]),"",MONTH(Table6[[#This Row],[Date]]))</f>
        <v/>
      </c>
    </row>
    <row r="344" spans="2:2">
      <c r="B344" t="str">
        <f>IF(ISBLANK(Table6[[#This Row],[Date]]),"",MONTH(Table6[[#This Row],[Date]]))</f>
        <v/>
      </c>
    </row>
    <row r="345" spans="2:2">
      <c r="B345" t="str">
        <f>IF(ISBLANK(Table6[[#This Row],[Date]]),"",MONTH(Table6[[#This Row],[Date]]))</f>
        <v/>
      </c>
    </row>
    <row r="346" spans="2:2">
      <c r="B346" t="str">
        <f>IF(ISBLANK(Table6[[#This Row],[Date]]),"",MONTH(Table6[[#This Row],[Date]]))</f>
        <v/>
      </c>
    </row>
    <row r="347" spans="2:2">
      <c r="B347" t="str">
        <f>IF(ISBLANK(Table6[[#This Row],[Date]]),"",MONTH(Table6[[#This Row],[Date]]))</f>
        <v/>
      </c>
    </row>
    <row r="348" spans="2:2">
      <c r="B348" t="str">
        <f>IF(ISBLANK(Table6[[#This Row],[Date]]),"",MONTH(Table6[[#This Row],[Date]]))</f>
        <v/>
      </c>
    </row>
    <row r="349" spans="2:2">
      <c r="B349" t="str">
        <f>IF(ISBLANK(Table6[[#This Row],[Date]]),"",MONTH(Table6[[#This Row],[Date]]))</f>
        <v/>
      </c>
    </row>
    <row r="350" spans="2:2">
      <c r="B350" t="str">
        <f>IF(ISBLANK(Table6[[#This Row],[Date]]),"",MONTH(Table6[[#This Row],[Date]]))</f>
        <v/>
      </c>
    </row>
    <row r="351" spans="2:2">
      <c r="B351" t="str">
        <f>IF(ISBLANK(Table6[[#This Row],[Date]]),"",MONTH(Table6[[#This Row],[Date]]))</f>
        <v/>
      </c>
    </row>
    <row r="352" spans="2:2">
      <c r="B352" t="str">
        <f>IF(ISBLANK(Table6[[#This Row],[Date]]),"",MONTH(Table6[[#This Row],[Date]]))</f>
        <v/>
      </c>
    </row>
    <row r="353" spans="2:2">
      <c r="B353" t="str">
        <f>IF(ISBLANK(Table6[[#This Row],[Date]]),"",MONTH(Table6[[#This Row],[Date]]))</f>
        <v/>
      </c>
    </row>
    <row r="354" spans="2:2">
      <c r="B354" t="str">
        <f>IF(ISBLANK(Table6[[#This Row],[Date]]),"",MONTH(Table6[[#This Row],[Date]]))</f>
        <v/>
      </c>
    </row>
    <row r="355" spans="2:2">
      <c r="B355" t="str">
        <f>IF(ISBLANK(Table6[[#This Row],[Date]]),"",MONTH(Table6[[#This Row],[Date]]))</f>
        <v/>
      </c>
    </row>
    <row r="356" spans="2:2">
      <c r="B356" t="str">
        <f>IF(ISBLANK(Table6[[#This Row],[Date]]),"",MONTH(Table6[[#This Row],[Date]]))</f>
        <v/>
      </c>
    </row>
    <row r="357" spans="2:2">
      <c r="B357" t="str">
        <f>IF(ISBLANK(Table6[[#This Row],[Date]]),"",MONTH(Table6[[#This Row],[Date]]))</f>
        <v/>
      </c>
    </row>
    <row r="358" spans="2:2">
      <c r="B358" t="str">
        <f>IF(ISBLANK(Table6[[#This Row],[Date]]),"",MONTH(Table6[[#This Row],[Date]]))</f>
        <v/>
      </c>
    </row>
    <row r="359" spans="2:2">
      <c r="B359" t="str">
        <f>IF(ISBLANK(Table6[[#This Row],[Date]]),"",MONTH(Table6[[#This Row],[Date]]))</f>
        <v/>
      </c>
    </row>
    <row r="360" spans="2:2">
      <c r="B360" t="str">
        <f>IF(ISBLANK(Table6[[#This Row],[Date]]),"",MONTH(Table6[[#This Row],[Date]]))</f>
        <v/>
      </c>
    </row>
    <row r="361" spans="2:2">
      <c r="B361" t="str">
        <f>IF(ISBLANK(Table6[[#This Row],[Date]]),"",MONTH(Table6[[#This Row],[Date]]))</f>
        <v/>
      </c>
    </row>
    <row r="362" spans="2:2">
      <c r="B362" t="str">
        <f>IF(ISBLANK(Table6[[#This Row],[Date]]),"",MONTH(Table6[[#This Row],[Date]]))</f>
        <v/>
      </c>
    </row>
    <row r="363" spans="2:2">
      <c r="B363" t="str">
        <f>IF(ISBLANK(Table6[[#This Row],[Date]]),"",MONTH(Table6[[#This Row],[Date]]))</f>
        <v/>
      </c>
    </row>
    <row r="364" spans="2:2">
      <c r="B364" t="str">
        <f>IF(ISBLANK(Table6[[#This Row],[Date]]),"",MONTH(Table6[[#This Row],[Date]]))</f>
        <v/>
      </c>
    </row>
    <row r="365" spans="2:2">
      <c r="B365" t="str">
        <f>IF(ISBLANK(Table6[[#This Row],[Date]]),"",MONTH(Table6[[#This Row],[Date]]))</f>
        <v/>
      </c>
    </row>
    <row r="366" spans="2:2">
      <c r="B366" t="str">
        <f>IF(ISBLANK(Table6[[#This Row],[Date]]),"",MONTH(Table6[[#This Row],[Date]]))</f>
        <v/>
      </c>
    </row>
    <row r="367" spans="2:2">
      <c r="B367" t="str">
        <f>IF(ISBLANK(Table6[[#This Row],[Date]]),"",MONTH(Table6[[#This Row],[Date]]))</f>
        <v/>
      </c>
    </row>
    <row r="368" spans="2:2">
      <c r="B368" t="str">
        <f>IF(ISBLANK(Table6[[#This Row],[Date]]),"",MONTH(Table6[[#This Row],[Date]]))</f>
        <v/>
      </c>
    </row>
    <row r="369" spans="2:2">
      <c r="B369" t="str">
        <f>IF(ISBLANK(Table6[[#This Row],[Date]]),"",MONTH(Table6[[#This Row],[Date]]))</f>
        <v/>
      </c>
    </row>
    <row r="370" spans="2:2">
      <c r="B370" t="str">
        <f>IF(ISBLANK(Table6[[#This Row],[Date]]),"",MONTH(Table6[[#This Row],[Date]]))</f>
        <v/>
      </c>
    </row>
    <row r="371" spans="2:2">
      <c r="B371" t="str">
        <f>IF(ISBLANK(Table6[[#This Row],[Date]]),"",MONTH(Table6[[#This Row],[Date]]))</f>
        <v/>
      </c>
    </row>
    <row r="372" spans="2:2">
      <c r="B372" t="str">
        <f>IF(ISBLANK(Table6[[#This Row],[Date]]),"",MONTH(Table6[[#This Row],[Date]]))</f>
        <v/>
      </c>
    </row>
    <row r="373" spans="2:2">
      <c r="B373" t="str">
        <f>IF(ISBLANK(Table6[[#This Row],[Date]]),"",MONTH(Table6[[#This Row],[Date]]))</f>
        <v/>
      </c>
    </row>
    <row r="374" spans="2:2">
      <c r="B374" t="str">
        <f>IF(ISBLANK(Table6[[#This Row],[Date]]),"",MONTH(Table6[[#This Row],[Date]]))</f>
        <v/>
      </c>
    </row>
    <row r="375" spans="2:2">
      <c r="B375" t="str">
        <f>IF(ISBLANK(Table6[[#This Row],[Date]]),"",MONTH(Table6[[#This Row],[Date]]))</f>
        <v/>
      </c>
    </row>
    <row r="376" spans="2:2">
      <c r="B376" t="str">
        <f>IF(ISBLANK(Table6[[#This Row],[Date]]),"",MONTH(Table6[[#This Row],[Date]]))</f>
        <v/>
      </c>
    </row>
    <row r="377" spans="2:2">
      <c r="B377" t="str">
        <f>IF(ISBLANK(Table6[[#This Row],[Date]]),"",MONTH(Table6[[#This Row],[Date]]))</f>
        <v/>
      </c>
    </row>
    <row r="378" spans="2:2">
      <c r="B378" t="str">
        <f>IF(ISBLANK(Table6[[#This Row],[Date]]),"",MONTH(Table6[[#This Row],[Date]]))</f>
        <v/>
      </c>
    </row>
    <row r="379" spans="2:2">
      <c r="B379" t="str">
        <f>IF(ISBLANK(Table6[[#This Row],[Date]]),"",MONTH(Table6[[#This Row],[Date]]))</f>
        <v/>
      </c>
    </row>
    <row r="380" spans="2:2">
      <c r="B380" t="str">
        <f>IF(ISBLANK(Table6[[#This Row],[Date]]),"",MONTH(Table6[[#This Row],[Date]]))</f>
        <v/>
      </c>
    </row>
    <row r="381" spans="2:2">
      <c r="B381" t="str">
        <f>IF(ISBLANK(Table6[[#This Row],[Date]]),"",MONTH(Table6[[#This Row],[Date]]))</f>
        <v/>
      </c>
    </row>
    <row r="382" spans="2:2">
      <c r="B382" t="str">
        <f>IF(ISBLANK(Table6[[#This Row],[Date]]),"",MONTH(Table6[[#This Row],[Date]]))</f>
        <v/>
      </c>
    </row>
    <row r="383" spans="2:2">
      <c r="B383" t="str">
        <f>IF(ISBLANK(Table6[[#This Row],[Date]]),"",MONTH(Table6[[#This Row],[Date]]))</f>
        <v/>
      </c>
    </row>
    <row r="384" spans="2:2">
      <c r="B384" t="str">
        <f>IF(ISBLANK(Table6[[#This Row],[Date]]),"",MONTH(Table6[[#This Row],[Date]]))</f>
        <v/>
      </c>
    </row>
    <row r="385" spans="2:2">
      <c r="B385" t="str">
        <f>IF(ISBLANK(Table6[[#This Row],[Date]]),"",MONTH(Table6[[#This Row],[Date]]))</f>
        <v/>
      </c>
    </row>
    <row r="386" spans="2:2">
      <c r="B386" t="str">
        <f>IF(ISBLANK(Table6[[#This Row],[Date]]),"",MONTH(Table6[[#This Row],[Date]]))</f>
        <v/>
      </c>
    </row>
    <row r="387" spans="2:2">
      <c r="B387" t="str">
        <f>IF(ISBLANK(Table6[[#This Row],[Date]]),"",MONTH(Table6[[#This Row],[Date]]))</f>
        <v/>
      </c>
    </row>
    <row r="388" spans="2:2">
      <c r="B388" t="str">
        <f>IF(ISBLANK(Table6[[#This Row],[Date]]),"",MONTH(Table6[[#This Row],[Date]]))</f>
        <v/>
      </c>
    </row>
    <row r="389" spans="2:2">
      <c r="B389" t="str">
        <f>IF(ISBLANK(Table6[[#This Row],[Date]]),"",MONTH(Table6[[#This Row],[Date]]))</f>
        <v/>
      </c>
    </row>
    <row r="390" spans="2:2">
      <c r="B390" t="str">
        <f>IF(ISBLANK(Table6[[#This Row],[Date]]),"",MONTH(Table6[[#This Row],[Date]]))</f>
        <v/>
      </c>
    </row>
    <row r="391" spans="2:2">
      <c r="B391" t="str">
        <f>IF(ISBLANK(Table6[[#This Row],[Date]]),"",MONTH(Table6[[#This Row],[Date]]))</f>
        <v/>
      </c>
    </row>
    <row r="392" spans="2:2">
      <c r="B392" t="str">
        <f>IF(ISBLANK(Table6[[#This Row],[Date]]),"",MONTH(Table6[[#This Row],[Date]]))</f>
        <v/>
      </c>
    </row>
    <row r="393" spans="2:2">
      <c r="B393" t="str">
        <f>IF(ISBLANK(Table6[[#This Row],[Date]]),"",MONTH(Table6[[#This Row],[Date]]))</f>
        <v/>
      </c>
    </row>
    <row r="394" spans="2:2">
      <c r="B394" t="str">
        <f>IF(ISBLANK(Table6[[#This Row],[Date]]),"",MONTH(Table6[[#This Row],[Date]]))</f>
        <v/>
      </c>
    </row>
    <row r="395" spans="2:2">
      <c r="B395" t="str">
        <f>IF(ISBLANK(Table6[[#This Row],[Date]]),"",MONTH(Table6[[#This Row],[Date]]))</f>
        <v/>
      </c>
    </row>
    <row r="396" spans="2:2">
      <c r="B396" t="str">
        <f>IF(ISBLANK(Table6[[#This Row],[Date]]),"",MONTH(Table6[[#This Row],[Date]]))</f>
        <v/>
      </c>
    </row>
    <row r="397" spans="2:2">
      <c r="B397" t="str">
        <f>IF(ISBLANK(Table6[[#This Row],[Date]]),"",MONTH(Table6[[#This Row],[Date]]))</f>
        <v/>
      </c>
    </row>
    <row r="398" spans="2:2">
      <c r="B398" t="str">
        <f>IF(ISBLANK(Table6[[#This Row],[Date]]),"",MONTH(Table6[[#This Row],[Date]]))</f>
        <v/>
      </c>
    </row>
    <row r="399" spans="2:2">
      <c r="B399" t="str">
        <f>IF(ISBLANK(Table6[[#This Row],[Date]]),"",MONTH(Table6[[#This Row],[Date]]))</f>
        <v/>
      </c>
    </row>
    <row r="400" spans="2:2">
      <c r="B400" t="str">
        <f>IF(ISBLANK(Table6[[#This Row],[Date]]),"",MONTH(Table6[[#This Row],[Date]]))</f>
        <v/>
      </c>
    </row>
    <row r="401" spans="2:2">
      <c r="B401" t="str">
        <f>IF(ISBLANK(Table6[[#This Row],[Date]]),"",MONTH(Table6[[#This Row],[Date]]))</f>
        <v/>
      </c>
    </row>
    <row r="402" spans="2:2">
      <c r="B402" t="str">
        <f>IF(ISBLANK(Table6[[#This Row],[Date]]),"",MONTH(Table6[[#This Row],[Date]]))</f>
        <v/>
      </c>
    </row>
    <row r="403" spans="2:2">
      <c r="B403" t="str">
        <f>IF(ISBLANK(Table6[[#This Row],[Date]]),"",MONTH(Table6[[#This Row],[Date]]))</f>
        <v/>
      </c>
    </row>
    <row r="404" spans="2:2">
      <c r="B404" t="str">
        <f>IF(ISBLANK(Table6[[#This Row],[Date]]),"",MONTH(Table6[[#This Row],[Date]]))</f>
        <v/>
      </c>
    </row>
    <row r="405" spans="2:2">
      <c r="B405" t="str">
        <f>IF(ISBLANK(Table6[[#This Row],[Date]]),"",MONTH(Table6[[#This Row],[Date]]))</f>
        <v/>
      </c>
    </row>
    <row r="406" spans="2:2">
      <c r="B406" t="str">
        <f>IF(ISBLANK(Table6[[#This Row],[Date]]),"",MONTH(Table6[[#This Row],[Date]]))</f>
        <v/>
      </c>
    </row>
    <row r="407" spans="2:2">
      <c r="B407" t="str">
        <f>IF(ISBLANK(Table6[[#This Row],[Date]]),"",MONTH(Table6[[#This Row],[Date]]))</f>
        <v/>
      </c>
    </row>
    <row r="408" spans="2:2">
      <c r="B408" t="str">
        <f>IF(ISBLANK(Table6[[#This Row],[Date]]),"",MONTH(Table6[[#This Row],[Date]]))</f>
        <v/>
      </c>
    </row>
    <row r="409" spans="2:2">
      <c r="B409" t="str">
        <f>IF(ISBLANK(Table6[[#This Row],[Date]]),"",MONTH(Table6[[#This Row],[Date]]))</f>
        <v/>
      </c>
    </row>
    <row r="410" spans="2:2">
      <c r="B410" t="str">
        <f>IF(ISBLANK(Table6[[#This Row],[Date]]),"",MONTH(Table6[[#This Row],[Date]]))</f>
        <v/>
      </c>
    </row>
    <row r="411" spans="2:2">
      <c r="B411" t="str">
        <f>IF(ISBLANK(Table6[[#This Row],[Date]]),"",MONTH(Table6[[#This Row],[Date]]))</f>
        <v/>
      </c>
    </row>
    <row r="412" spans="2:2">
      <c r="B412" t="str">
        <f>IF(ISBLANK(Table6[[#This Row],[Date]]),"",MONTH(Table6[[#This Row],[Date]]))</f>
        <v/>
      </c>
    </row>
    <row r="413" spans="2:2">
      <c r="B413" t="str">
        <f>IF(ISBLANK(Table6[[#This Row],[Date]]),"",MONTH(Table6[[#This Row],[Date]]))</f>
        <v/>
      </c>
    </row>
    <row r="414" spans="2:2">
      <c r="B414" t="str">
        <f>IF(ISBLANK(Table6[[#This Row],[Date]]),"",MONTH(Table6[[#This Row],[Date]]))</f>
        <v/>
      </c>
    </row>
    <row r="415" spans="2:2">
      <c r="B415" t="str">
        <f>IF(ISBLANK(Table6[[#This Row],[Date]]),"",MONTH(Table6[[#This Row],[Date]]))</f>
        <v/>
      </c>
    </row>
    <row r="416" spans="2:2">
      <c r="B416" t="str">
        <f>IF(ISBLANK(Table6[[#This Row],[Date]]),"",MONTH(Table6[[#This Row],[Date]]))</f>
        <v/>
      </c>
    </row>
    <row r="417" spans="2:2">
      <c r="B417" t="str">
        <f>IF(ISBLANK(Table6[[#This Row],[Date]]),"",MONTH(Table6[[#This Row],[Date]]))</f>
        <v/>
      </c>
    </row>
    <row r="418" spans="2:2">
      <c r="B418" t="str">
        <f>IF(ISBLANK(Table6[[#This Row],[Date]]),"",MONTH(Table6[[#This Row],[Date]]))</f>
        <v/>
      </c>
    </row>
    <row r="419" spans="2:2">
      <c r="B419" t="str">
        <f>IF(ISBLANK(Table6[[#This Row],[Date]]),"",MONTH(Table6[[#This Row],[Date]]))</f>
        <v/>
      </c>
    </row>
    <row r="420" spans="2:2">
      <c r="B420" t="str">
        <f>IF(ISBLANK(Table6[[#This Row],[Date]]),"",MONTH(Table6[[#This Row],[Date]]))</f>
        <v/>
      </c>
    </row>
    <row r="421" spans="2:2">
      <c r="B421" t="str">
        <f>IF(ISBLANK(Table6[[#This Row],[Date]]),"",MONTH(Table6[[#This Row],[Date]]))</f>
        <v/>
      </c>
    </row>
    <row r="422" spans="2:2">
      <c r="B422" t="str">
        <f>IF(ISBLANK(Table6[[#This Row],[Date]]),"",MONTH(Table6[[#This Row],[Date]]))</f>
        <v/>
      </c>
    </row>
    <row r="423" spans="2:2">
      <c r="B423" t="str">
        <f>IF(ISBLANK(Table6[[#This Row],[Date]]),"",MONTH(Table6[[#This Row],[Date]]))</f>
        <v/>
      </c>
    </row>
    <row r="424" spans="2:2">
      <c r="B424" t="str">
        <f>IF(ISBLANK(Table6[[#This Row],[Date]]),"",MONTH(Table6[[#This Row],[Date]]))</f>
        <v/>
      </c>
    </row>
    <row r="425" spans="2:2">
      <c r="B425" t="str">
        <f>IF(ISBLANK(Table6[[#This Row],[Date]]),"",MONTH(Table6[[#This Row],[Date]]))</f>
        <v/>
      </c>
    </row>
    <row r="426" spans="2:2">
      <c r="B426" t="str">
        <f>IF(ISBLANK(Table6[[#This Row],[Date]]),"",MONTH(Table6[[#This Row],[Date]]))</f>
        <v/>
      </c>
    </row>
    <row r="427" spans="2:2">
      <c r="B427" t="str">
        <f>IF(ISBLANK(Table6[[#This Row],[Date]]),"",MONTH(Table6[[#This Row],[Date]]))</f>
        <v/>
      </c>
    </row>
    <row r="428" spans="2:2">
      <c r="B428" t="str">
        <f>IF(ISBLANK(Table6[[#This Row],[Date]]),"",MONTH(Table6[[#This Row],[Date]]))</f>
        <v/>
      </c>
    </row>
    <row r="429" spans="2:2">
      <c r="B429" t="str">
        <f>IF(ISBLANK(Table6[[#This Row],[Date]]),"",MONTH(Table6[[#This Row],[Date]]))</f>
        <v/>
      </c>
    </row>
    <row r="430" spans="2:2">
      <c r="B430" t="str">
        <f>IF(ISBLANK(Table6[[#This Row],[Date]]),"",MONTH(Table6[[#This Row],[Date]]))</f>
        <v/>
      </c>
    </row>
    <row r="431" spans="2:2">
      <c r="B431" t="str">
        <f>IF(ISBLANK(Table6[[#This Row],[Date]]),"",MONTH(Table6[[#This Row],[Date]]))</f>
        <v/>
      </c>
    </row>
    <row r="432" spans="2:2">
      <c r="B432" t="str">
        <f>IF(ISBLANK(Table6[[#This Row],[Date]]),"",MONTH(Table6[[#This Row],[Date]]))</f>
        <v/>
      </c>
    </row>
    <row r="433" spans="2:2">
      <c r="B433" t="str">
        <f>IF(ISBLANK(Table6[[#This Row],[Date]]),"",MONTH(Table6[[#This Row],[Date]]))</f>
        <v/>
      </c>
    </row>
    <row r="434" spans="2:2">
      <c r="B434" t="str">
        <f>IF(ISBLANK(Table6[[#This Row],[Date]]),"",MONTH(Table6[[#This Row],[Date]]))</f>
        <v/>
      </c>
    </row>
    <row r="435" spans="2:2">
      <c r="B435" t="str">
        <f>IF(ISBLANK(Table6[[#This Row],[Date]]),"",MONTH(Table6[[#This Row],[Date]]))</f>
        <v/>
      </c>
    </row>
    <row r="436" spans="2:2">
      <c r="B436" t="str">
        <f>IF(ISBLANK(Table6[[#This Row],[Date]]),"",MONTH(Table6[[#This Row],[Date]]))</f>
        <v/>
      </c>
    </row>
    <row r="437" spans="2:2">
      <c r="B437" t="str">
        <f>IF(ISBLANK(Table6[[#This Row],[Date]]),"",MONTH(Table6[[#This Row],[Date]]))</f>
        <v/>
      </c>
    </row>
    <row r="438" spans="2:2">
      <c r="B438" t="str">
        <f>IF(ISBLANK(Table6[[#This Row],[Date]]),"",MONTH(Table6[[#This Row],[Date]]))</f>
        <v/>
      </c>
    </row>
    <row r="439" spans="2:2">
      <c r="B439" t="str">
        <f>IF(ISBLANK(Table6[[#This Row],[Date]]),"",MONTH(Table6[[#This Row],[Date]]))</f>
        <v/>
      </c>
    </row>
    <row r="440" spans="2:2">
      <c r="B440" t="str">
        <f>IF(ISBLANK(Table6[[#This Row],[Date]]),"",MONTH(Table6[[#This Row],[Date]]))</f>
        <v/>
      </c>
    </row>
    <row r="441" spans="2:2">
      <c r="B441" t="str">
        <f>IF(ISBLANK(Table6[[#This Row],[Date]]),"",MONTH(Table6[[#This Row],[Date]]))</f>
        <v/>
      </c>
    </row>
    <row r="442" spans="2:2">
      <c r="B442" t="str">
        <f>IF(ISBLANK(Table6[[#This Row],[Date]]),"",MONTH(Table6[[#This Row],[Date]]))</f>
        <v/>
      </c>
    </row>
    <row r="443" spans="2:2">
      <c r="B443" t="str">
        <f>IF(ISBLANK(Table6[[#This Row],[Date]]),"",MONTH(Table6[[#This Row],[Date]]))</f>
        <v/>
      </c>
    </row>
    <row r="444" spans="2:2">
      <c r="B444" t="str">
        <f>IF(ISBLANK(Table6[[#This Row],[Date]]),"",MONTH(Table6[[#This Row],[Date]]))</f>
        <v/>
      </c>
    </row>
    <row r="445" spans="2:2">
      <c r="B445" t="str">
        <f>IF(ISBLANK(Table6[[#This Row],[Date]]),"",MONTH(Table6[[#This Row],[Date]]))</f>
        <v/>
      </c>
    </row>
    <row r="446" spans="2:2">
      <c r="B446" t="str">
        <f>IF(ISBLANK(Table6[[#This Row],[Date]]),"",MONTH(Table6[[#This Row],[Date]]))</f>
        <v/>
      </c>
    </row>
    <row r="447" spans="2:2">
      <c r="B447" t="str">
        <f>IF(ISBLANK(Table6[[#This Row],[Date]]),"",MONTH(Table6[[#This Row],[Date]]))</f>
        <v/>
      </c>
    </row>
    <row r="448" spans="2:2">
      <c r="B448" t="str">
        <f>IF(ISBLANK(Table6[[#This Row],[Date]]),"",MONTH(Table6[[#This Row],[Date]]))</f>
        <v/>
      </c>
    </row>
    <row r="449" spans="2:2">
      <c r="B449" t="str">
        <f>IF(ISBLANK(Table6[[#This Row],[Date]]),"",MONTH(Table6[[#This Row],[Date]]))</f>
        <v/>
      </c>
    </row>
    <row r="450" spans="2:2">
      <c r="B450" t="str">
        <f>IF(ISBLANK(Table6[[#This Row],[Date]]),"",MONTH(Table6[[#This Row],[Date]]))</f>
        <v/>
      </c>
    </row>
    <row r="451" spans="2:2">
      <c r="B451" t="str">
        <f>IF(ISBLANK(Table6[[#This Row],[Date]]),"",MONTH(Table6[[#This Row],[Date]]))</f>
        <v/>
      </c>
    </row>
    <row r="452" spans="2:2">
      <c r="B452" t="str">
        <f>IF(ISBLANK(Table6[[#This Row],[Date]]),"",MONTH(Table6[[#This Row],[Date]]))</f>
        <v/>
      </c>
    </row>
    <row r="453" spans="2:2">
      <c r="B453" t="str">
        <f>IF(ISBLANK(Table6[[#This Row],[Date]]),"",MONTH(Table6[[#This Row],[Date]]))</f>
        <v/>
      </c>
    </row>
    <row r="454" spans="2:2">
      <c r="B454" t="str">
        <f>IF(ISBLANK(Table6[[#This Row],[Date]]),"",MONTH(Table6[[#This Row],[Date]]))</f>
        <v/>
      </c>
    </row>
    <row r="455" spans="2:2">
      <c r="B455" t="str">
        <f>IF(ISBLANK(Table6[[#This Row],[Date]]),"",MONTH(Table6[[#This Row],[Date]]))</f>
        <v/>
      </c>
    </row>
    <row r="456" spans="2:2">
      <c r="B456" t="str">
        <f>IF(ISBLANK(Table6[[#This Row],[Date]]),"",MONTH(Table6[[#This Row],[Date]]))</f>
        <v/>
      </c>
    </row>
    <row r="457" spans="2:2">
      <c r="B457" t="str">
        <f>IF(ISBLANK(Table6[[#This Row],[Date]]),"",MONTH(Table6[[#This Row],[Date]]))</f>
        <v/>
      </c>
    </row>
    <row r="458" spans="2:2">
      <c r="B458" t="str">
        <f>IF(ISBLANK(Table6[[#This Row],[Date]]),"",MONTH(Table6[[#This Row],[Date]]))</f>
        <v/>
      </c>
    </row>
    <row r="459" spans="2:2">
      <c r="B459" t="str">
        <f>IF(ISBLANK(Table6[[#This Row],[Date]]),"",MONTH(Table6[[#This Row],[Date]]))</f>
        <v/>
      </c>
    </row>
    <row r="460" spans="2:2">
      <c r="B460" t="str">
        <f>IF(ISBLANK(Table6[[#This Row],[Date]]),"",MONTH(Table6[[#This Row],[Date]]))</f>
        <v/>
      </c>
    </row>
    <row r="461" spans="2:2">
      <c r="B461" t="str">
        <f>IF(ISBLANK(Table6[[#This Row],[Date]]),"",MONTH(Table6[[#This Row],[Date]]))</f>
        <v/>
      </c>
    </row>
    <row r="462" spans="2:2">
      <c r="B462" t="str">
        <f>IF(ISBLANK(Table6[[#This Row],[Date]]),"",MONTH(Table6[[#This Row],[Date]]))</f>
        <v/>
      </c>
    </row>
    <row r="463" spans="2:2">
      <c r="B463" t="str">
        <f>IF(ISBLANK(Table6[[#This Row],[Date]]),"",MONTH(Table6[[#This Row],[Date]]))</f>
        <v/>
      </c>
    </row>
    <row r="464" spans="2:2">
      <c r="B464" t="str">
        <f>IF(ISBLANK(Table6[[#This Row],[Date]]),"",MONTH(Table6[[#This Row],[Date]]))</f>
        <v/>
      </c>
    </row>
    <row r="465" spans="2:2">
      <c r="B465" t="str">
        <f>IF(ISBLANK(Table6[[#This Row],[Date]]),"",MONTH(Table6[[#This Row],[Date]]))</f>
        <v/>
      </c>
    </row>
    <row r="466" spans="2:2">
      <c r="B466" t="str">
        <f>IF(ISBLANK(Table6[[#This Row],[Date]]),"",MONTH(Table6[[#This Row],[Date]]))</f>
        <v/>
      </c>
    </row>
    <row r="467" spans="2:2">
      <c r="B467" t="str">
        <f>IF(ISBLANK(Table6[[#This Row],[Date]]),"",MONTH(Table6[[#This Row],[Date]]))</f>
        <v/>
      </c>
    </row>
    <row r="468" spans="2:2">
      <c r="B468" t="str">
        <f>IF(ISBLANK(Table6[[#This Row],[Date]]),"",MONTH(Table6[[#This Row],[Date]]))</f>
        <v/>
      </c>
    </row>
    <row r="469" spans="2:2">
      <c r="B469" t="str">
        <f>IF(ISBLANK(Table6[[#This Row],[Date]]),"",MONTH(Table6[[#This Row],[Date]]))</f>
        <v/>
      </c>
    </row>
    <row r="470" spans="2:2">
      <c r="B470" t="str">
        <f>IF(ISBLANK(Table6[[#This Row],[Date]]),"",MONTH(Table6[[#This Row],[Date]]))</f>
        <v/>
      </c>
    </row>
    <row r="471" spans="2:2">
      <c r="B471" t="str">
        <f>IF(ISBLANK(Table6[[#This Row],[Date]]),"",MONTH(Table6[[#This Row],[Date]]))</f>
        <v/>
      </c>
    </row>
    <row r="472" spans="2:2">
      <c r="B472" t="str">
        <f>IF(ISBLANK(Table6[[#This Row],[Date]]),"",MONTH(Table6[[#This Row],[Date]]))</f>
        <v/>
      </c>
    </row>
    <row r="473" spans="2:2">
      <c r="B473" t="str">
        <f>IF(ISBLANK(Table6[[#This Row],[Date]]),"",MONTH(Table6[[#This Row],[Date]]))</f>
        <v/>
      </c>
    </row>
    <row r="474" spans="2:2">
      <c r="B474" t="str">
        <f>IF(ISBLANK(Table6[[#This Row],[Date]]),"",MONTH(Table6[[#This Row],[Date]]))</f>
        <v/>
      </c>
    </row>
    <row r="475" spans="2:2">
      <c r="B475" t="str">
        <f>IF(ISBLANK(Table6[[#This Row],[Date]]),"",MONTH(Table6[[#This Row],[Date]]))</f>
        <v/>
      </c>
    </row>
    <row r="476" spans="2:2">
      <c r="B476" t="str">
        <f>IF(ISBLANK(Table6[[#This Row],[Date]]),"",MONTH(Table6[[#This Row],[Date]]))</f>
        <v/>
      </c>
    </row>
    <row r="477" spans="2:2">
      <c r="B477" t="str">
        <f>IF(ISBLANK(Table6[[#This Row],[Date]]),"",MONTH(Table6[[#This Row],[Date]]))</f>
        <v/>
      </c>
    </row>
    <row r="478" spans="2:2">
      <c r="B478" t="str">
        <f>IF(ISBLANK(Table6[[#This Row],[Date]]),"",MONTH(Table6[[#This Row],[Date]]))</f>
        <v/>
      </c>
    </row>
    <row r="479" spans="2:2">
      <c r="B479" t="str">
        <f>IF(ISBLANK(Table6[[#This Row],[Date]]),"",MONTH(Table6[[#This Row],[Date]]))</f>
        <v/>
      </c>
    </row>
    <row r="480" spans="2:2">
      <c r="B480" t="str">
        <f>IF(ISBLANK(Table6[[#This Row],[Date]]),"",MONTH(Table6[[#This Row],[Date]]))</f>
        <v/>
      </c>
    </row>
    <row r="481" spans="2:2">
      <c r="B481" t="str">
        <f>IF(ISBLANK(Table6[[#This Row],[Date]]),"",MONTH(Table6[[#This Row],[Date]]))</f>
        <v/>
      </c>
    </row>
    <row r="482" spans="2:2">
      <c r="B482" t="str">
        <f>IF(ISBLANK(Table6[[#This Row],[Date]]),"",MONTH(Table6[[#This Row],[Date]]))</f>
        <v/>
      </c>
    </row>
    <row r="483" spans="2:2">
      <c r="B483" t="str">
        <f>IF(ISBLANK(Table6[[#This Row],[Date]]),"",MONTH(Table6[[#This Row],[Date]]))</f>
        <v/>
      </c>
    </row>
    <row r="484" spans="2:2">
      <c r="B484" t="str">
        <f>IF(ISBLANK(Table6[[#This Row],[Date]]),"",MONTH(Table6[[#This Row],[Date]]))</f>
        <v/>
      </c>
    </row>
    <row r="485" spans="2:2">
      <c r="B485" t="str">
        <f>IF(ISBLANK(Table6[[#This Row],[Date]]),"",MONTH(Table6[[#This Row],[Date]]))</f>
        <v/>
      </c>
    </row>
    <row r="486" spans="2:2">
      <c r="B486" t="str">
        <f>IF(ISBLANK(Table6[[#This Row],[Date]]),"",MONTH(Table6[[#This Row],[Date]]))</f>
        <v/>
      </c>
    </row>
    <row r="487" spans="2:2">
      <c r="B487" t="str">
        <f>IF(ISBLANK(Table6[[#This Row],[Date]]),"",MONTH(Table6[[#This Row],[Date]]))</f>
        <v/>
      </c>
    </row>
    <row r="488" spans="2:2">
      <c r="B488" t="str">
        <f>IF(ISBLANK(Table6[[#This Row],[Date]]),"",MONTH(Table6[[#This Row],[Date]]))</f>
        <v/>
      </c>
    </row>
    <row r="489" spans="2:2">
      <c r="B489" t="str">
        <f>IF(ISBLANK(Table6[[#This Row],[Date]]),"",MONTH(Table6[[#This Row],[Date]]))</f>
        <v/>
      </c>
    </row>
    <row r="490" spans="2:2">
      <c r="B490" t="str">
        <f>IF(ISBLANK(Table6[[#This Row],[Date]]),"",MONTH(Table6[[#This Row],[Date]]))</f>
        <v/>
      </c>
    </row>
    <row r="491" spans="2:2">
      <c r="B491" t="str">
        <f>IF(ISBLANK(Table6[[#This Row],[Date]]),"",MONTH(Table6[[#This Row],[Date]]))</f>
        <v/>
      </c>
    </row>
    <row r="492" spans="2:2">
      <c r="B492" t="str">
        <f>IF(ISBLANK(Table6[[#This Row],[Date]]),"",MONTH(Table6[[#This Row],[Date]]))</f>
        <v/>
      </c>
    </row>
    <row r="493" spans="2:2">
      <c r="B493" t="str">
        <f>IF(ISBLANK(Table6[[#This Row],[Date]]),"",MONTH(Table6[[#This Row],[Date]]))</f>
        <v/>
      </c>
    </row>
    <row r="494" spans="2:2">
      <c r="B494" t="str">
        <f>IF(ISBLANK(Table6[[#This Row],[Date]]),"",MONTH(Table6[[#This Row],[Date]]))</f>
        <v/>
      </c>
    </row>
    <row r="495" spans="2:2">
      <c r="B495" t="str">
        <f>IF(ISBLANK(Table6[[#This Row],[Date]]),"",MONTH(Table6[[#This Row],[Date]]))</f>
        <v/>
      </c>
    </row>
    <row r="496" spans="2:2">
      <c r="B496" t="str">
        <f>IF(ISBLANK(Table6[[#This Row],[Date]]),"",MONTH(Table6[[#This Row],[Date]]))</f>
        <v/>
      </c>
    </row>
    <row r="497" spans="2:2">
      <c r="B497" t="str">
        <f>IF(ISBLANK(Table6[[#This Row],[Date]]),"",MONTH(Table6[[#This Row],[Date]]))</f>
        <v/>
      </c>
    </row>
    <row r="498" spans="2:2">
      <c r="B498" t="str">
        <f>IF(ISBLANK(Table6[[#This Row],[Date]]),"",MONTH(Table6[[#This Row],[Date]]))</f>
        <v/>
      </c>
    </row>
    <row r="499" spans="2:2">
      <c r="B499" t="str">
        <f>IF(ISBLANK(Table6[[#This Row],[Date]]),"",MONTH(Table6[[#This Row],[Date]]))</f>
        <v/>
      </c>
    </row>
    <row r="500" spans="2:2">
      <c r="B500" t="str">
        <f>IF(ISBLANK(Table6[[#This Row],[Date]]),"",MONTH(Table6[[#This Row],[Date]]))</f>
        <v/>
      </c>
    </row>
    <row r="501" spans="2:2">
      <c r="B501" t="str">
        <f>IF(ISBLANK(Table6[[#This Row],[Date]]),"",MONTH(Table6[[#This Row],[Date]]))</f>
        <v/>
      </c>
    </row>
    <row r="502" spans="2:2">
      <c r="B502" t="str">
        <f>IF(ISBLANK(Table6[[#This Row],[Date]]),"",MONTH(Table6[[#This Row],[Date]]))</f>
        <v/>
      </c>
    </row>
    <row r="503" spans="2:2">
      <c r="B503" t="str">
        <f>IF(ISBLANK(Table6[[#This Row],[Date]]),"",MONTH(Table6[[#This Row],[Date]]))</f>
        <v/>
      </c>
    </row>
    <row r="504" spans="2:2">
      <c r="B504" t="str">
        <f>IF(ISBLANK(Table6[[#This Row],[Date]]),"",MONTH(Table6[[#This Row],[Date]]))</f>
        <v/>
      </c>
    </row>
    <row r="505" spans="2:2">
      <c r="B505" t="str">
        <f>IF(ISBLANK(Table6[[#This Row],[Date]]),"",MONTH(Table6[[#This Row],[Date]]))</f>
        <v/>
      </c>
    </row>
    <row r="506" spans="2:2">
      <c r="B506" t="str">
        <f>IF(ISBLANK(Table6[[#This Row],[Date]]),"",MONTH(Table6[[#This Row],[Date]]))</f>
        <v/>
      </c>
    </row>
    <row r="507" spans="2:2">
      <c r="B507" t="str">
        <f>IF(ISBLANK(Table6[[#This Row],[Date]]),"",MONTH(Table6[[#This Row],[Date]]))</f>
        <v/>
      </c>
    </row>
    <row r="508" spans="2:2">
      <c r="B508" t="str">
        <f>IF(ISBLANK(Table6[[#This Row],[Date]]),"",MONTH(Table6[[#This Row],[Date]]))</f>
        <v/>
      </c>
    </row>
    <row r="509" spans="2:2">
      <c r="B509" t="str">
        <f>IF(ISBLANK(Table6[[#This Row],[Date]]),"",MONTH(Table6[[#This Row],[Date]]))</f>
        <v/>
      </c>
    </row>
    <row r="510" spans="2:2">
      <c r="B510" t="str">
        <f>IF(ISBLANK(Table6[[#This Row],[Date]]),"",MONTH(Table6[[#This Row],[Date]]))</f>
        <v/>
      </c>
    </row>
    <row r="511" spans="2:2">
      <c r="B511" t="str">
        <f>IF(ISBLANK(Table6[[#This Row],[Date]]),"",MONTH(Table6[[#This Row],[Date]]))</f>
        <v/>
      </c>
    </row>
    <row r="512" spans="2:2">
      <c r="B512" t="str">
        <f>IF(ISBLANK(Table6[[#This Row],[Date]]),"",MONTH(Table6[[#This Row],[Date]]))</f>
        <v/>
      </c>
    </row>
    <row r="513" spans="2:2">
      <c r="B513" t="str">
        <f>IF(ISBLANK(Table6[[#This Row],[Date]]),"",MONTH(Table6[[#This Row],[Date]]))</f>
        <v/>
      </c>
    </row>
    <row r="514" spans="2:2">
      <c r="B514" t="str">
        <f>IF(ISBLANK(Table6[[#This Row],[Date]]),"",MONTH(Table6[[#This Row],[Date]]))</f>
        <v/>
      </c>
    </row>
    <row r="515" spans="2:2">
      <c r="B515" t="str">
        <f>IF(ISBLANK(Table6[[#This Row],[Date]]),"",MONTH(Table6[[#This Row],[Date]]))</f>
        <v/>
      </c>
    </row>
    <row r="516" spans="2:2">
      <c r="B516" t="str">
        <f>IF(ISBLANK(Table6[[#This Row],[Date]]),"",MONTH(Table6[[#This Row],[Date]]))</f>
        <v/>
      </c>
    </row>
    <row r="517" spans="2:2">
      <c r="B517" t="str">
        <f>IF(ISBLANK(Table6[[#This Row],[Date]]),"",MONTH(Table6[[#This Row],[Date]]))</f>
        <v/>
      </c>
    </row>
    <row r="518" spans="2:2">
      <c r="B518" t="str">
        <f>IF(ISBLANK(Table6[[#This Row],[Date]]),"",MONTH(Table6[[#This Row],[Date]]))</f>
        <v/>
      </c>
    </row>
    <row r="519" spans="2:2">
      <c r="B519" t="str">
        <f>IF(ISBLANK(Table6[[#This Row],[Date]]),"",MONTH(Table6[[#This Row],[Date]]))</f>
        <v/>
      </c>
    </row>
    <row r="520" spans="2:2">
      <c r="B520" t="str">
        <f>IF(ISBLANK(Table6[[#This Row],[Date]]),"",MONTH(Table6[[#This Row],[Date]]))</f>
        <v/>
      </c>
    </row>
    <row r="521" spans="2:2">
      <c r="B521" t="str">
        <f>IF(ISBLANK(Table6[[#This Row],[Date]]),"",MONTH(Table6[[#This Row],[Date]]))</f>
        <v/>
      </c>
    </row>
    <row r="522" spans="2:2">
      <c r="B522" t="str">
        <f>IF(ISBLANK(Table6[[#This Row],[Date]]),"",MONTH(Table6[[#This Row],[Date]]))</f>
        <v/>
      </c>
    </row>
    <row r="523" spans="2:2">
      <c r="B523" t="str">
        <f>IF(ISBLANK(Table6[[#This Row],[Date]]),"",MONTH(Table6[[#This Row],[Date]]))</f>
        <v/>
      </c>
    </row>
    <row r="524" spans="2:2">
      <c r="B524" t="str">
        <f>IF(ISBLANK(Table6[[#This Row],[Date]]),"",MONTH(Table6[[#This Row],[Date]]))</f>
        <v/>
      </c>
    </row>
    <row r="525" spans="2:2">
      <c r="B525" t="str">
        <f>IF(ISBLANK(Table6[[#This Row],[Date]]),"",MONTH(Table6[[#This Row],[Date]]))</f>
        <v/>
      </c>
    </row>
    <row r="526" spans="2:2">
      <c r="B526" t="str">
        <f>IF(ISBLANK(Table6[[#This Row],[Date]]),"",MONTH(Table6[[#This Row],[Date]]))</f>
        <v/>
      </c>
    </row>
    <row r="527" spans="2:2">
      <c r="B527" t="str">
        <f>IF(ISBLANK(Table6[[#This Row],[Date]]),"",MONTH(Table6[[#This Row],[Date]]))</f>
        <v/>
      </c>
    </row>
    <row r="528" spans="2:2">
      <c r="B528" t="str">
        <f>IF(ISBLANK(Table6[[#This Row],[Date]]),"",MONTH(Table6[[#This Row],[Date]]))</f>
        <v/>
      </c>
    </row>
    <row r="529" spans="2:2">
      <c r="B529" t="str">
        <f>IF(ISBLANK(Table6[[#This Row],[Date]]),"",MONTH(Table6[[#This Row],[Date]]))</f>
        <v/>
      </c>
    </row>
    <row r="530" spans="2:2">
      <c r="B530" t="str">
        <f>IF(ISBLANK(Table6[[#This Row],[Date]]),"",MONTH(Table6[[#This Row],[Date]]))</f>
        <v/>
      </c>
    </row>
    <row r="531" spans="2:2">
      <c r="B531" t="str">
        <f>IF(ISBLANK(Table6[[#This Row],[Date]]),"",MONTH(Table6[[#This Row],[Date]]))</f>
        <v/>
      </c>
    </row>
    <row r="532" spans="2:2">
      <c r="B532" t="str">
        <f>IF(ISBLANK(Table6[[#This Row],[Date]]),"",MONTH(Table6[[#This Row],[Date]]))</f>
        <v/>
      </c>
    </row>
    <row r="533" spans="2:2">
      <c r="B533" t="str">
        <f>IF(ISBLANK(Table6[[#This Row],[Date]]),"",MONTH(Table6[[#This Row],[Date]]))</f>
        <v/>
      </c>
    </row>
    <row r="534" spans="2:2">
      <c r="B534" t="str">
        <f>IF(ISBLANK(Table6[[#This Row],[Date]]),"",MONTH(Table6[[#This Row],[Date]]))</f>
        <v/>
      </c>
    </row>
    <row r="535" spans="2:2">
      <c r="B535" t="str">
        <f>IF(ISBLANK(Table6[[#This Row],[Date]]),"",MONTH(Table6[[#This Row],[Date]]))</f>
        <v/>
      </c>
    </row>
    <row r="536" spans="2:2">
      <c r="B536" t="str">
        <f>IF(ISBLANK(Table6[[#This Row],[Date]]),"",MONTH(Table6[[#This Row],[Date]]))</f>
        <v/>
      </c>
    </row>
    <row r="537" spans="2:2">
      <c r="B537" t="str">
        <f>IF(ISBLANK(Table6[[#This Row],[Date]]),"",MONTH(Table6[[#This Row],[Date]]))</f>
        <v/>
      </c>
    </row>
    <row r="538" spans="2:2">
      <c r="B538" t="str">
        <f>IF(ISBLANK(Table6[[#This Row],[Date]]),"",MONTH(Table6[[#This Row],[Date]]))</f>
        <v/>
      </c>
    </row>
    <row r="539" spans="2:2">
      <c r="B539" t="str">
        <f>IF(ISBLANK(Table6[[#This Row],[Date]]),"",MONTH(Table6[[#This Row],[Date]]))</f>
        <v/>
      </c>
    </row>
    <row r="540" spans="2:2">
      <c r="B540" t="str">
        <f>IF(ISBLANK(Table6[[#This Row],[Date]]),"",MONTH(Table6[[#This Row],[Date]]))</f>
        <v/>
      </c>
    </row>
    <row r="541" spans="2:2">
      <c r="B541" t="str">
        <f>IF(ISBLANK(Table6[[#This Row],[Date]]),"",MONTH(Table6[[#This Row],[Date]]))</f>
        <v/>
      </c>
    </row>
    <row r="542" spans="2:2">
      <c r="B542" t="str">
        <f>IF(ISBLANK(Table6[[#This Row],[Date]]),"",MONTH(Table6[[#This Row],[Date]]))</f>
        <v/>
      </c>
    </row>
    <row r="543" spans="2:2">
      <c r="B543" t="str">
        <f>IF(ISBLANK(Table6[[#This Row],[Date]]),"",MONTH(Table6[[#This Row],[Date]]))</f>
        <v/>
      </c>
    </row>
    <row r="544" spans="2:2">
      <c r="B544" t="str">
        <f>IF(ISBLANK(Table6[[#This Row],[Date]]),"",MONTH(Table6[[#This Row],[Date]]))</f>
        <v/>
      </c>
    </row>
    <row r="545" spans="2:2">
      <c r="B545" t="str">
        <f>IF(ISBLANK(Table6[[#This Row],[Date]]),"",MONTH(Table6[[#This Row],[Date]]))</f>
        <v/>
      </c>
    </row>
    <row r="546" spans="2:2">
      <c r="B546" t="str">
        <f>IF(ISBLANK(Table6[[#This Row],[Date]]),"",MONTH(Table6[[#This Row],[Date]]))</f>
        <v/>
      </c>
    </row>
    <row r="547" spans="2:2">
      <c r="B547" t="str">
        <f>IF(ISBLANK(Table6[[#This Row],[Date]]),"",MONTH(Table6[[#This Row],[Date]]))</f>
        <v/>
      </c>
    </row>
    <row r="548" spans="2:2">
      <c r="B548" t="str">
        <f>IF(ISBLANK(Table6[[#This Row],[Date]]),"",MONTH(Table6[[#This Row],[Date]]))</f>
        <v/>
      </c>
    </row>
    <row r="549" spans="2:2">
      <c r="B549" t="str">
        <f>IF(ISBLANK(Table6[[#This Row],[Date]]),"",MONTH(Table6[[#This Row],[Date]]))</f>
        <v/>
      </c>
    </row>
    <row r="550" spans="2:2">
      <c r="B550" t="str">
        <f>IF(ISBLANK(Table6[[#This Row],[Date]]),"",MONTH(Table6[[#This Row],[Date]]))</f>
        <v/>
      </c>
    </row>
    <row r="551" spans="2:2">
      <c r="B551" t="str">
        <f>IF(ISBLANK(Table6[[#This Row],[Date]]),"",MONTH(Table6[[#This Row],[Date]]))</f>
        <v/>
      </c>
    </row>
    <row r="552" spans="2:2">
      <c r="B552" t="str">
        <f>IF(ISBLANK(Table6[[#This Row],[Date]]),"",MONTH(Table6[[#This Row],[Date]]))</f>
        <v/>
      </c>
    </row>
    <row r="553" spans="2:2">
      <c r="B553" t="str">
        <f>IF(ISBLANK(Table6[[#This Row],[Date]]),"",MONTH(Table6[[#This Row],[Date]]))</f>
        <v/>
      </c>
    </row>
    <row r="554" spans="2:2">
      <c r="B554" t="str">
        <f>IF(ISBLANK(Table6[[#This Row],[Date]]),"",MONTH(Table6[[#This Row],[Date]]))</f>
        <v/>
      </c>
    </row>
    <row r="555" spans="2:2">
      <c r="B555" t="str">
        <f>IF(ISBLANK(Table6[[#This Row],[Date]]),"",MONTH(Table6[[#This Row],[Date]]))</f>
        <v/>
      </c>
    </row>
    <row r="556" spans="2:2">
      <c r="B556" t="str">
        <f>IF(ISBLANK(Table6[[#This Row],[Date]]),"",MONTH(Table6[[#This Row],[Date]]))</f>
        <v/>
      </c>
    </row>
    <row r="557" spans="2:2">
      <c r="B557" t="str">
        <f>IF(ISBLANK(Table6[[#This Row],[Date]]),"",MONTH(Table6[[#This Row],[Date]]))</f>
        <v/>
      </c>
    </row>
    <row r="558" spans="2:2">
      <c r="B558" t="str">
        <f>IF(ISBLANK(Table6[[#This Row],[Date]]),"",MONTH(Table6[[#This Row],[Date]]))</f>
        <v/>
      </c>
    </row>
    <row r="559" spans="2:2">
      <c r="B559" t="str">
        <f>IF(ISBLANK(Table6[[#This Row],[Date]]),"",MONTH(Table6[[#This Row],[Date]]))</f>
        <v/>
      </c>
    </row>
    <row r="560" spans="2:2">
      <c r="B560" t="str">
        <f>IF(ISBLANK(Table6[[#This Row],[Date]]),"",MONTH(Table6[[#This Row],[Date]]))</f>
        <v/>
      </c>
    </row>
    <row r="561" spans="2:2">
      <c r="B561" t="str">
        <f>IF(ISBLANK(Table6[[#This Row],[Date]]),"",MONTH(Table6[[#This Row],[Date]]))</f>
        <v/>
      </c>
    </row>
    <row r="562" spans="2:2">
      <c r="B562" t="str">
        <f>IF(ISBLANK(Table6[[#This Row],[Date]]),"",MONTH(Table6[[#This Row],[Date]]))</f>
        <v/>
      </c>
    </row>
    <row r="563" spans="2:2">
      <c r="B563" t="str">
        <f>IF(ISBLANK(Table6[[#This Row],[Date]]),"",MONTH(Table6[[#This Row],[Date]]))</f>
        <v/>
      </c>
    </row>
    <row r="564" spans="2:2">
      <c r="B564" t="str">
        <f>IF(ISBLANK(Table6[[#This Row],[Date]]),"",MONTH(Table6[[#This Row],[Date]]))</f>
        <v/>
      </c>
    </row>
    <row r="565" spans="2:2">
      <c r="B565" t="str">
        <f>IF(ISBLANK(Table6[[#This Row],[Date]]),"",MONTH(Table6[[#This Row],[Date]]))</f>
        <v/>
      </c>
    </row>
    <row r="566" spans="2:2">
      <c r="B566" t="str">
        <f>IF(ISBLANK(Table6[[#This Row],[Date]]),"",MONTH(Table6[[#This Row],[Date]]))</f>
        <v/>
      </c>
    </row>
    <row r="567" spans="2:2">
      <c r="B567" t="str">
        <f>IF(ISBLANK(Table6[[#This Row],[Date]]),"",MONTH(Table6[[#This Row],[Date]]))</f>
        <v/>
      </c>
    </row>
    <row r="568" spans="2:2">
      <c r="B568" t="str">
        <f>IF(ISBLANK(Table6[[#This Row],[Date]]),"",MONTH(Table6[[#This Row],[Date]]))</f>
        <v/>
      </c>
    </row>
    <row r="569" spans="2:2">
      <c r="B569" t="str">
        <f>IF(ISBLANK(Table6[[#This Row],[Date]]),"",MONTH(Table6[[#This Row],[Date]]))</f>
        <v/>
      </c>
    </row>
    <row r="570" spans="2:2">
      <c r="B570" t="str">
        <f>IF(ISBLANK(Table6[[#This Row],[Date]]),"",MONTH(Table6[[#This Row],[Date]]))</f>
        <v/>
      </c>
    </row>
    <row r="571" spans="2:2">
      <c r="B571" t="str">
        <f>IF(ISBLANK(Table6[[#This Row],[Date]]),"",MONTH(Table6[[#This Row],[Date]]))</f>
        <v/>
      </c>
    </row>
    <row r="572" spans="2:2">
      <c r="B572" t="str">
        <f>IF(ISBLANK(Table6[[#This Row],[Date]]),"",MONTH(Table6[[#This Row],[Date]]))</f>
        <v/>
      </c>
    </row>
    <row r="573" spans="2:2">
      <c r="B573" t="str">
        <f>IF(ISBLANK(Table6[[#This Row],[Date]]),"",MONTH(Table6[[#This Row],[Date]]))</f>
        <v/>
      </c>
    </row>
    <row r="574" spans="2:2">
      <c r="B574" t="str">
        <f>IF(ISBLANK(Table6[[#This Row],[Date]]),"",MONTH(Table6[[#This Row],[Date]]))</f>
        <v/>
      </c>
    </row>
    <row r="575" spans="2:2">
      <c r="B575" t="str">
        <f>IF(ISBLANK(Table6[[#This Row],[Date]]),"",MONTH(Table6[[#This Row],[Date]]))</f>
        <v/>
      </c>
    </row>
    <row r="576" spans="2:2">
      <c r="B576" t="str">
        <f>IF(ISBLANK(Table6[[#This Row],[Date]]),"",MONTH(Table6[[#This Row],[Date]]))</f>
        <v/>
      </c>
    </row>
    <row r="577" spans="2:2">
      <c r="B577" t="str">
        <f>IF(ISBLANK(Table6[[#This Row],[Date]]),"",MONTH(Table6[[#This Row],[Date]]))</f>
        <v/>
      </c>
    </row>
    <row r="578" spans="2:2">
      <c r="B578" t="str">
        <f>IF(ISBLANK(Table6[[#This Row],[Date]]),"",MONTH(Table6[[#This Row],[Date]]))</f>
        <v/>
      </c>
    </row>
    <row r="579" spans="2:2">
      <c r="B579" t="str">
        <f>IF(ISBLANK(Table6[[#This Row],[Date]]),"",MONTH(Table6[[#This Row],[Date]]))</f>
        <v/>
      </c>
    </row>
    <row r="580" spans="2:2">
      <c r="B580" t="str">
        <f>IF(ISBLANK(Table6[[#This Row],[Date]]),"",MONTH(Table6[[#This Row],[Date]]))</f>
        <v/>
      </c>
    </row>
    <row r="581" spans="2:2">
      <c r="B581" t="str">
        <f>IF(ISBLANK(Table6[[#This Row],[Date]]),"",MONTH(Table6[[#This Row],[Date]]))</f>
        <v/>
      </c>
    </row>
    <row r="582" spans="2:2">
      <c r="B582" t="str">
        <f>IF(ISBLANK(Table6[[#This Row],[Date]]),"",MONTH(Table6[[#This Row],[Date]]))</f>
        <v/>
      </c>
    </row>
    <row r="583" spans="2:2">
      <c r="B583" t="str">
        <f>IF(ISBLANK(Table6[[#This Row],[Date]]),"",MONTH(Table6[[#This Row],[Date]]))</f>
        <v/>
      </c>
    </row>
    <row r="584" spans="2:2">
      <c r="B584" t="str">
        <f>IF(ISBLANK(Table6[[#This Row],[Date]]),"",MONTH(Table6[[#This Row],[Date]]))</f>
        <v/>
      </c>
    </row>
    <row r="585" spans="2:2">
      <c r="B585" t="str">
        <f>IF(ISBLANK(Table6[[#This Row],[Date]]),"",MONTH(Table6[[#This Row],[Date]]))</f>
        <v/>
      </c>
    </row>
    <row r="586" spans="2:2">
      <c r="B586" t="str">
        <f>IF(ISBLANK(Table6[[#This Row],[Date]]),"",MONTH(Table6[[#This Row],[Date]]))</f>
        <v/>
      </c>
    </row>
    <row r="587" spans="2:2">
      <c r="B587" t="str">
        <f>IF(ISBLANK(Table6[[#This Row],[Date]]),"",MONTH(Table6[[#This Row],[Date]]))</f>
        <v/>
      </c>
    </row>
    <row r="588" spans="2:2">
      <c r="B588" t="str">
        <f>IF(ISBLANK(Table6[[#This Row],[Date]]),"",MONTH(Table6[[#This Row],[Date]]))</f>
        <v/>
      </c>
    </row>
    <row r="589" spans="2:2">
      <c r="B589" t="str">
        <f>IF(ISBLANK(Table6[[#This Row],[Date]]),"",MONTH(Table6[[#This Row],[Date]]))</f>
        <v/>
      </c>
    </row>
    <row r="590" spans="2:2">
      <c r="B590" t="str">
        <f>IF(ISBLANK(Table6[[#This Row],[Date]]),"",MONTH(Table6[[#This Row],[Date]]))</f>
        <v/>
      </c>
    </row>
    <row r="591" spans="2:2">
      <c r="B591" t="str">
        <f>IF(ISBLANK(Table6[[#This Row],[Date]]),"",MONTH(Table6[[#This Row],[Date]]))</f>
        <v/>
      </c>
    </row>
    <row r="592" spans="2:2">
      <c r="B592" t="str">
        <f>IF(ISBLANK(Table6[[#This Row],[Date]]),"",MONTH(Table6[[#This Row],[Date]]))</f>
        <v/>
      </c>
    </row>
    <row r="593" spans="2:2">
      <c r="B593" t="str">
        <f>IF(ISBLANK(Table6[[#This Row],[Date]]),"",MONTH(Table6[[#This Row],[Date]]))</f>
        <v/>
      </c>
    </row>
    <row r="594" spans="2:2">
      <c r="B594" t="str">
        <f>IF(ISBLANK(Table6[[#This Row],[Date]]),"",MONTH(Table6[[#This Row],[Date]]))</f>
        <v/>
      </c>
    </row>
    <row r="595" spans="2:2">
      <c r="B595" t="str">
        <f>IF(ISBLANK(Table6[[#This Row],[Date]]),"",MONTH(Table6[[#This Row],[Date]]))</f>
        <v/>
      </c>
    </row>
    <row r="596" spans="2:2">
      <c r="B596" t="str">
        <f>IF(ISBLANK(Table6[[#This Row],[Date]]),"",MONTH(Table6[[#This Row],[Date]]))</f>
        <v/>
      </c>
    </row>
    <row r="597" spans="2:2">
      <c r="B597" t="str">
        <f>IF(ISBLANK(Table6[[#This Row],[Date]]),"",MONTH(Table6[[#This Row],[Date]]))</f>
        <v/>
      </c>
    </row>
    <row r="598" spans="2:2">
      <c r="B598" t="str">
        <f>IF(ISBLANK(Table6[[#This Row],[Date]]),"",MONTH(Table6[[#This Row],[Date]]))</f>
        <v/>
      </c>
    </row>
    <row r="599" spans="2:2">
      <c r="B599" t="str">
        <f>IF(ISBLANK(Table6[[#This Row],[Date]]),"",MONTH(Table6[[#This Row],[Date]]))</f>
        <v/>
      </c>
    </row>
    <row r="600" spans="2:2">
      <c r="B600" t="str">
        <f>IF(ISBLANK(Table6[[#This Row],[Date]]),"",MONTH(Table6[[#This Row],[Date]]))</f>
        <v/>
      </c>
    </row>
    <row r="601" spans="2:2">
      <c r="B601" t="str">
        <f>IF(ISBLANK(Table6[[#This Row],[Date]]),"",MONTH(Table6[[#This Row],[Date]]))</f>
        <v/>
      </c>
    </row>
    <row r="602" spans="2:2">
      <c r="B602" t="str">
        <f>IF(ISBLANK(Table6[[#This Row],[Date]]),"",MONTH(Table6[[#This Row],[Date]]))</f>
        <v/>
      </c>
    </row>
    <row r="603" spans="2:2">
      <c r="B603" t="str">
        <f>IF(ISBLANK(Table6[[#This Row],[Date]]),"",MONTH(Table6[[#This Row],[Date]]))</f>
        <v/>
      </c>
    </row>
    <row r="604" spans="2:2">
      <c r="B604" t="str">
        <f>IF(ISBLANK(Table6[[#This Row],[Date]]),"",MONTH(Table6[[#This Row],[Date]]))</f>
        <v/>
      </c>
    </row>
    <row r="605" spans="2:2">
      <c r="B605" t="str">
        <f>IF(ISBLANK(Table6[[#This Row],[Date]]),"",MONTH(Table6[[#This Row],[Date]]))</f>
        <v/>
      </c>
    </row>
    <row r="606" spans="2:2">
      <c r="B606" t="str">
        <f>IF(ISBLANK(Table6[[#This Row],[Date]]),"",MONTH(Table6[[#This Row],[Date]]))</f>
        <v/>
      </c>
    </row>
    <row r="607" spans="2:2">
      <c r="B607" t="str">
        <f>IF(ISBLANK(Table6[[#This Row],[Date]]),"",MONTH(Table6[[#This Row],[Date]]))</f>
        <v/>
      </c>
    </row>
    <row r="608" spans="2:2">
      <c r="B608" t="str">
        <f>IF(ISBLANK(Table6[[#This Row],[Date]]),"",MONTH(Table6[[#This Row],[Date]]))</f>
        <v/>
      </c>
    </row>
    <row r="609" spans="2:2">
      <c r="B609" t="str">
        <f>IF(ISBLANK(Table6[[#This Row],[Date]]),"",MONTH(Table6[[#This Row],[Date]]))</f>
        <v/>
      </c>
    </row>
    <row r="610" spans="2:2">
      <c r="B610" t="str">
        <f>IF(ISBLANK(Table6[[#This Row],[Date]]),"",MONTH(Table6[[#This Row],[Date]]))</f>
        <v/>
      </c>
    </row>
    <row r="611" spans="2:2">
      <c r="B611" t="str">
        <f>IF(ISBLANK(Table6[[#This Row],[Date]]),"",MONTH(Table6[[#This Row],[Date]]))</f>
        <v/>
      </c>
    </row>
    <row r="612" spans="2:2">
      <c r="B612" t="str">
        <f>IF(ISBLANK(Table6[[#This Row],[Date]]),"",MONTH(Table6[[#This Row],[Date]]))</f>
        <v/>
      </c>
    </row>
    <row r="613" spans="2:2">
      <c r="B613" t="str">
        <f>IF(ISBLANK(Table6[[#This Row],[Date]]),"",MONTH(Table6[[#This Row],[Date]]))</f>
        <v/>
      </c>
    </row>
    <row r="614" spans="2:2">
      <c r="B614" t="str">
        <f>IF(ISBLANK(Table6[[#This Row],[Date]]),"",MONTH(Table6[[#This Row],[Date]]))</f>
        <v/>
      </c>
    </row>
    <row r="615" spans="2:2">
      <c r="B615" t="str">
        <f>IF(ISBLANK(Table6[[#This Row],[Date]]),"",MONTH(Table6[[#This Row],[Date]]))</f>
        <v/>
      </c>
    </row>
    <row r="616" spans="2:2">
      <c r="B616" t="str">
        <f>IF(ISBLANK(Table6[[#This Row],[Date]]),"",MONTH(Table6[[#This Row],[Date]]))</f>
        <v/>
      </c>
    </row>
    <row r="617" spans="2:2">
      <c r="B617" t="str">
        <f>IF(ISBLANK(Table6[[#This Row],[Date]]),"",MONTH(Table6[[#This Row],[Date]]))</f>
        <v/>
      </c>
    </row>
    <row r="618" spans="2:2">
      <c r="B618" t="str">
        <f>IF(ISBLANK(Table6[[#This Row],[Date]]),"",MONTH(Table6[[#This Row],[Date]]))</f>
        <v/>
      </c>
    </row>
    <row r="619" spans="2:2">
      <c r="B619" t="str">
        <f>IF(ISBLANK(Table6[[#This Row],[Date]]),"",MONTH(Table6[[#This Row],[Date]]))</f>
        <v/>
      </c>
    </row>
    <row r="620" spans="2:2">
      <c r="B620" t="str">
        <f>IF(ISBLANK(Table6[[#This Row],[Date]]),"",MONTH(Table6[[#This Row],[Date]]))</f>
        <v/>
      </c>
    </row>
    <row r="621" spans="2:2">
      <c r="B621" t="str">
        <f>IF(ISBLANK(Table6[[#This Row],[Date]]),"",MONTH(Table6[[#This Row],[Date]]))</f>
        <v/>
      </c>
    </row>
    <row r="622" spans="2:2">
      <c r="B622" t="str">
        <f>IF(ISBLANK(Table6[[#This Row],[Date]]),"",MONTH(Table6[[#This Row],[Date]]))</f>
        <v/>
      </c>
    </row>
    <row r="623" spans="2:2">
      <c r="B623" t="str">
        <f>IF(ISBLANK(Table6[[#This Row],[Date]]),"",MONTH(Table6[[#This Row],[Date]]))</f>
        <v/>
      </c>
    </row>
    <row r="624" spans="2:2">
      <c r="B624" t="str">
        <f>IF(ISBLANK(Table6[[#This Row],[Date]]),"",MONTH(Table6[[#This Row],[Date]]))</f>
        <v/>
      </c>
    </row>
    <row r="625" spans="2:2">
      <c r="B625" t="str">
        <f>IF(ISBLANK(Table6[[#This Row],[Date]]),"",MONTH(Table6[[#This Row],[Date]]))</f>
        <v/>
      </c>
    </row>
    <row r="626" spans="2:2">
      <c r="B626" t="str">
        <f>IF(ISBLANK(Table6[[#This Row],[Date]]),"",MONTH(Table6[[#This Row],[Date]]))</f>
        <v/>
      </c>
    </row>
    <row r="627" spans="2:2">
      <c r="B627" t="str">
        <f>IF(ISBLANK(Table6[[#This Row],[Date]]),"",MONTH(Table6[[#This Row],[Date]]))</f>
        <v/>
      </c>
    </row>
    <row r="628" spans="2:2">
      <c r="B628" t="str">
        <f>IF(ISBLANK(Table6[[#This Row],[Date]]),"",MONTH(Table6[[#This Row],[Date]]))</f>
        <v/>
      </c>
    </row>
    <row r="629" spans="2:2">
      <c r="B629" t="str">
        <f>IF(ISBLANK(Table6[[#This Row],[Date]]),"",MONTH(Table6[[#This Row],[Date]]))</f>
        <v/>
      </c>
    </row>
    <row r="630" spans="2:2">
      <c r="B630" t="str">
        <f>IF(ISBLANK(Table6[[#This Row],[Date]]),"",MONTH(Table6[[#This Row],[Date]]))</f>
        <v/>
      </c>
    </row>
    <row r="631" spans="2:2">
      <c r="B631" t="str">
        <f>IF(ISBLANK(Table6[[#This Row],[Date]]),"",MONTH(Table6[[#This Row],[Date]]))</f>
        <v/>
      </c>
    </row>
    <row r="632" spans="2:2">
      <c r="B632" t="str">
        <f>IF(ISBLANK(Table6[[#This Row],[Date]]),"",MONTH(Table6[[#This Row],[Date]]))</f>
        <v/>
      </c>
    </row>
    <row r="633" spans="2:2">
      <c r="B633" t="str">
        <f>IF(ISBLANK(Table6[[#This Row],[Date]]),"",MONTH(Table6[[#This Row],[Date]]))</f>
        <v/>
      </c>
    </row>
    <row r="634" spans="2:2">
      <c r="B634" t="str">
        <f>IF(ISBLANK(Table6[[#This Row],[Date]]),"",MONTH(Table6[[#This Row],[Date]]))</f>
        <v/>
      </c>
    </row>
    <row r="635" spans="2:2">
      <c r="B635" t="str">
        <f>IF(ISBLANK(Table6[[#This Row],[Date]]),"",MONTH(Table6[[#This Row],[Date]]))</f>
        <v/>
      </c>
    </row>
    <row r="636" spans="2:2">
      <c r="B636" t="str">
        <f>IF(ISBLANK(Table6[[#This Row],[Date]]),"",MONTH(Table6[[#This Row],[Date]]))</f>
        <v/>
      </c>
    </row>
    <row r="637" spans="2:2">
      <c r="B637" t="str">
        <f>IF(ISBLANK(Table6[[#This Row],[Date]]),"",MONTH(Table6[[#This Row],[Date]]))</f>
        <v/>
      </c>
    </row>
    <row r="638" spans="2:2">
      <c r="B638" t="str">
        <f>IF(ISBLANK(Table6[[#This Row],[Date]]),"",MONTH(Table6[[#This Row],[Date]]))</f>
        <v/>
      </c>
    </row>
    <row r="639" spans="2:2">
      <c r="B639" t="str">
        <f>IF(ISBLANK(Table6[[#This Row],[Date]]),"",MONTH(Table6[[#This Row],[Date]]))</f>
        <v/>
      </c>
    </row>
    <row r="640" spans="2:2">
      <c r="B640" t="str">
        <f>IF(ISBLANK(Table6[[#This Row],[Date]]),"",MONTH(Table6[[#This Row],[Date]]))</f>
        <v/>
      </c>
    </row>
    <row r="641" spans="2:2">
      <c r="B641" t="str">
        <f>IF(ISBLANK(Table6[[#This Row],[Date]]),"",MONTH(Table6[[#This Row],[Date]]))</f>
        <v/>
      </c>
    </row>
    <row r="642" spans="2:2">
      <c r="B642" t="str">
        <f>IF(ISBLANK(Table6[[#This Row],[Date]]),"",MONTH(Table6[[#This Row],[Date]]))</f>
        <v/>
      </c>
    </row>
    <row r="643" spans="2:2">
      <c r="B643" t="str">
        <f>IF(ISBLANK(Table6[[#This Row],[Date]]),"",MONTH(Table6[[#This Row],[Date]]))</f>
        <v/>
      </c>
    </row>
    <row r="644" spans="2:2">
      <c r="B644" t="str">
        <f>IF(ISBLANK(Table6[[#This Row],[Date]]),"",MONTH(Table6[[#This Row],[Date]]))</f>
        <v/>
      </c>
    </row>
    <row r="645" spans="2:2">
      <c r="B645" t="str">
        <f>IF(ISBLANK(Table6[[#This Row],[Date]]),"",MONTH(Table6[[#This Row],[Date]]))</f>
        <v/>
      </c>
    </row>
    <row r="646" spans="2:2">
      <c r="B646" t="str">
        <f>IF(ISBLANK(Table6[[#This Row],[Date]]),"",MONTH(Table6[[#This Row],[Date]]))</f>
        <v/>
      </c>
    </row>
    <row r="647" spans="2:2">
      <c r="B647" t="str">
        <f>IF(ISBLANK(Table6[[#This Row],[Date]]),"",MONTH(Table6[[#This Row],[Date]]))</f>
        <v/>
      </c>
    </row>
    <row r="648" spans="2:2">
      <c r="B648" t="str">
        <f>IF(ISBLANK(Table6[[#This Row],[Date]]),"",MONTH(Table6[[#This Row],[Date]]))</f>
        <v/>
      </c>
    </row>
    <row r="649" spans="2:2">
      <c r="B649" t="str">
        <f>IF(ISBLANK(Table6[[#This Row],[Date]]),"",MONTH(Table6[[#This Row],[Date]]))</f>
        <v/>
      </c>
    </row>
    <row r="650" spans="2:2">
      <c r="B650" t="str">
        <f>IF(ISBLANK(Table6[[#This Row],[Date]]),"",MONTH(Table6[[#This Row],[Date]]))</f>
        <v/>
      </c>
    </row>
    <row r="651" spans="2:2">
      <c r="B651" t="str">
        <f>IF(ISBLANK(Table6[[#This Row],[Date]]),"",MONTH(Table6[[#This Row],[Date]]))</f>
        <v/>
      </c>
    </row>
    <row r="652" spans="2:2">
      <c r="B652" t="str">
        <f>IF(ISBLANK(Table6[[#This Row],[Date]]),"",MONTH(Table6[[#This Row],[Date]]))</f>
        <v/>
      </c>
    </row>
    <row r="653" spans="2:2">
      <c r="B653" t="str">
        <f>IF(ISBLANK(Table6[[#This Row],[Date]]),"",MONTH(Table6[[#This Row],[Date]]))</f>
        <v/>
      </c>
    </row>
    <row r="654" spans="2:2">
      <c r="B654" t="str">
        <f>IF(ISBLANK(Table6[[#This Row],[Date]]),"",MONTH(Table6[[#This Row],[Date]]))</f>
        <v/>
      </c>
    </row>
    <row r="655" spans="2:2">
      <c r="B655" t="str">
        <f>IF(ISBLANK(Table6[[#This Row],[Date]]),"",MONTH(Table6[[#This Row],[Date]]))</f>
        <v/>
      </c>
    </row>
    <row r="656" spans="2:2">
      <c r="B656" t="str">
        <f>IF(ISBLANK(Table6[[#This Row],[Date]]),"",MONTH(Table6[[#This Row],[Date]]))</f>
        <v/>
      </c>
    </row>
    <row r="657" spans="2:2">
      <c r="B657" t="str">
        <f>IF(ISBLANK(Table6[[#This Row],[Date]]),"",MONTH(Table6[[#This Row],[Date]]))</f>
        <v/>
      </c>
    </row>
    <row r="658" spans="2:2">
      <c r="B658" t="str">
        <f>IF(ISBLANK(Table6[[#This Row],[Date]]),"",MONTH(Table6[[#This Row],[Date]]))</f>
        <v/>
      </c>
    </row>
    <row r="659" spans="2:2">
      <c r="B659" t="str">
        <f>IF(ISBLANK(Table6[[#This Row],[Date]]),"",MONTH(Table6[[#This Row],[Date]]))</f>
        <v/>
      </c>
    </row>
    <row r="660" spans="2:2">
      <c r="B660" t="str">
        <f>IF(ISBLANK(Table6[[#This Row],[Date]]),"",MONTH(Table6[[#This Row],[Date]]))</f>
        <v/>
      </c>
    </row>
    <row r="661" spans="2:2">
      <c r="B661" t="str">
        <f>IF(ISBLANK(Table6[[#This Row],[Date]]),"",MONTH(Table6[[#This Row],[Date]]))</f>
        <v/>
      </c>
    </row>
    <row r="662" spans="2:2">
      <c r="B662" t="str">
        <f>IF(ISBLANK(Table6[[#This Row],[Date]]),"",MONTH(Table6[[#This Row],[Date]]))</f>
        <v/>
      </c>
    </row>
    <row r="663" spans="2:2">
      <c r="B663" t="str">
        <f>IF(ISBLANK(Table6[[#This Row],[Date]]),"",MONTH(Table6[[#This Row],[Date]]))</f>
        <v/>
      </c>
    </row>
    <row r="664" spans="2:2">
      <c r="B664" t="str">
        <f>IF(ISBLANK(Table6[[#This Row],[Date]]),"",MONTH(Table6[[#This Row],[Date]]))</f>
        <v/>
      </c>
    </row>
    <row r="665" spans="2:2">
      <c r="B665" t="str">
        <f>IF(ISBLANK(Table6[[#This Row],[Date]]),"",MONTH(Table6[[#This Row],[Date]]))</f>
        <v/>
      </c>
    </row>
    <row r="666" spans="2:2">
      <c r="B666" t="str">
        <f>IF(ISBLANK(Table6[[#This Row],[Date]]),"",MONTH(Table6[[#This Row],[Date]]))</f>
        <v/>
      </c>
    </row>
    <row r="667" spans="2:2">
      <c r="B667" t="str">
        <f>IF(ISBLANK(Table6[[#This Row],[Date]]),"",MONTH(Table6[[#This Row],[Date]]))</f>
        <v/>
      </c>
    </row>
    <row r="668" spans="2:2">
      <c r="B668" t="str">
        <f>IF(ISBLANK(Table6[[#This Row],[Date]]),"",MONTH(Table6[[#This Row],[Date]]))</f>
        <v/>
      </c>
    </row>
    <row r="669" spans="2:2">
      <c r="B669" t="str">
        <f>IF(ISBLANK(Table6[[#This Row],[Date]]),"",MONTH(Table6[[#This Row],[Date]]))</f>
        <v/>
      </c>
    </row>
    <row r="670" spans="2:2">
      <c r="B670" t="str">
        <f>IF(ISBLANK(Table6[[#This Row],[Date]]),"",MONTH(Table6[[#This Row],[Date]]))</f>
        <v/>
      </c>
    </row>
    <row r="671" spans="2:2">
      <c r="B671" t="str">
        <f>IF(ISBLANK(Table6[[#This Row],[Date]]),"",MONTH(Table6[[#This Row],[Date]]))</f>
        <v/>
      </c>
    </row>
    <row r="672" spans="2:2">
      <c r="B672" t="str">
        <f>IF(ISBLANK(Table6[[#This Row],[Date]]),"",MONTH(Table6[[#This Row],[Date]]))</f>
        <v/>
      </c>
    </row>
    <row r="673" spans="2:2">
      <c r="B673" t="str">
        <f>IF(ISBLANK(Table6[[#This Row],[Date]]),"",MONTH(Table6[[#This Row],[Date]]))</f>
        <v/>
      </c>
    </row>
    <row r="674" spans="2:2">
      <c r="B674" t="str">
        <f>IF(ISBLANK(Table6[[#This Row],[Date]]),"",MONTH(Table6[[#This Row],[Date]]))</f>
        <v/>
      </c>
    </row>
    <row r="675" spans="2:2">
      <c r="B675" t="str">
        <f>IF(ISBLANK(Table6[[#This Row],[Date]]),"",MONTH(Table6[[#This Row],[Date]]))</f>
        <v/>
      </c>
    </row>
    <row r="676" spans="2:2">
      <c r="B676" t="str">
        <f>IF(ISBLANK(Table6[[#This Row],[Date]]),"",MONTH(Table6[[#This Row],[Date]]))</f>
        <v/>
      </c>
    </row>
    <row r="677" spans="2:2">
      <c r="B677" t="str">
        <f>IF(ISBLANK(Table6[[#This Row],[Date]]),"",MONTH(Table6[[#This Row],[Date]]))</f>
        <v/>
      </c>
    </row>
    <row r="678" spans="2:2">
      <c r="B678" t="str">
        <f>IF(ISBLANK(Table6[[#This Row],[Date]]),"",MONTH(Table6[[#This Row],[Date]]))</f>
        <v/>
      </c>
    </row>
    <row r="679" spans="2:2">
      <c r="B679" t="str">
        <f>IF(ISBLANK(Table6[[#This Row],[Date]]),"",MONTH(Table6[[#This Row],[Date]]))</f>
        <v/>
      </c>
    </row>
    <row r="680" spans="2:2">
      <c r="B680" t="str">
        <f>IF(ISBLANK(Table6[[#This Row],[Date]]),"",MONTH(Table6[[#This Row],[Date]]))</f>
        <v/>
      </c>
    </row>
    <row r="681" spans="2:2">
      <c r="B681" t="str">
        <f>IF(ISBLANK(Table6[[#This Row],[Date]]),"",MONTH(Table6[[#This Row],[Date]]))</f>
        <v/>
      </c>
    </row>
    <row r="682" spans="2:2">
      <c r="B682" t="str">
        <f>IF(ISBLANK(Table6[[#This Row],[Date]]),"",MONTH(Table6[[#This Row],[Date]]))</f>
        <v/>
      </c>
    </row>
    <row r="683" spans="2:2">
      <c r="B683" t="str">
        <f>IF(ISBLANK(Table6[[#This Row],[Date]]),"",MONTH(Table6[[#This Row],[Date]]))</f>
        <v/>
      </c>
    </row>
    <row r="684" spans="2:2">
      <c r="B684" t="str">
        <f>IF(ISBLANK(Table6[[#This Row],[Date]]),"",MONTH(Table6[[#This Row],[Date]]))</f>
        <v/>
      </c>
    </row>
    <row r="685" spans="2:2">
      <c r="B685" t="str">
        <f>IF(ISBLANK(Table6[[#This Row],[Date]]),"",MONTH(Table6[[#This Row],[Date]]))</f>
        <v/>
      </c>
    </row>
    <row r="686" spans="2:2">
      <c r="B686" t="str">
        <f>IF(ISBLANK(Table6[[#This Row],[Date]]),"",MONTH(Table6[[#This Row],[Date]]))</f>
        <v/>
      </c>
    </row>
    <row r="687" spans="2:2">
      <c r="B687" t="str">
        <f>IF(ISBLANK(Table6[[#This Row],[Date]]),"",MONTH(Table6[[#This Row],[Date]]))</f>
        <v/>
      </c>
    </row>
    <row r="688" spans="2:2">
      <c r="B688" t="str">
        <f>IF(ISBLANK(Table6[[#This Row],[Date]]),"",MONTH(Table6[[#This Row],[Date]]))</f>
        <v/>
      </c>
    </row>
    <row r="689" spans="2:2">
      <c r="B689" t="str">
        <f>IF(ISBLANK(Table6[[#This Row],[Date]]),"",MONTH(Table6[[#This Row],[Date]]))</f>
        <v/>
      </c>
    </row>
    <row r="690" spans="2:2">
      <c r="B690" t="str">
        <f>IF(ISBLANK(Table6[[#This Row],[Date]]),"",MONTH(Table6[[#This Row],[Date]]))</f>
        <v/>
      </c>
    </row>
    <row r="691" spans="2:2">
      <c r="B691" t="str">
        <f>IF(ISBLANK(Table6[[#This Row],[Date]]),"",MONTH(Table6[[#This Row],[Date]]))</f>
        <v/>
      </c>
    </row>
    <row r="692" spans="2:2">
      <c r="B692" t="str">
        <f>IF(ISBLANK(Table6[[#This Row],[Date]]),"",MONTH(Table6[[#This Row],[Date]]))</f>
        <v/>
      </c>
    </row>
    <row r="693" spans="2:2">
      <c r="B693" t="str">
        <f>IF(ISBLANK(Table6[[#This Row],[Date]]),"",MONTH(Table6[[#This Row],[Date]]))</f>
        <v/>
      </c>
    </row>
    <row r="694" spans="2:2">
      <c r="B694" t="str">
        <f>IF(ISBLANK(Table6[[#This Row],[Date]]),"",MONTH(Table6[[#This Row],[Date]]))</f>
        <v/>
      </c>
    </row>
    <row r="695" spans="2:2">
      <c r="B695" t="str">
        <f>IF(ISBLANK(Table6[[#This Row],[Date]]),"",MONTH(Table6[[#This Row],[Date]]))</f>
        <v/>
      </c>
    </row>
    <row r="696" spans="2:2">
      <c r="B696" t="str">
        <f>IF(ISBLANK(Table6[[#This Row],[Date]]),"",MONTH(Table6[[#This Row],[Date]]))</f>
        <v/>
      </c>
    </row>
    <row r="697" spans="2:2">
      <c r="B697" t="str">
        <f>IF(ISBLANK(Table6[[#This Row],[Date]]),"",MONTH(Table6[[#This Row],[Date]]))</f>
        <v/>
      </c>
    </row>
    <row r="698" spans="2:2">
      <c r="B698" t="str">
        <f>IF(ISBLANK(Table6[[#This Row],[Date]]),"",MONTH(Table6[[#This Row],[Date]]))</f>
        <v/>
      </c>
    </row>
    <row r="699" spans="2:2">
      <c r="B699" t="str">
        <f>IF(ISBLANK(Table6[[#This Row],[Date]]),"",MONTH(Table6[[#This Row],[Date]]))</f>
        <v/>
      </c>
    </row>
    <row r="700" spans="2:2">
      <c r="B700" t="str">
        <f>IF(ISBLANK(Table6[[#This Row],[Date]]),"",MONTH(Table6[[#This Row],[Date]]))</f>
        <v/>
      </c>
    </row>
    <row r="701" spans="2:2">
      <c r="B701" t="str">
        <f>IF(ISBLANK(Table6[[#This Row],[Date]]),"",MONTH(Table6[[#This Row],[Date]]))</f>
        <v/>
      </c>
    </row>
    <row r="702" spans="2:2">
      <c r="B702" t="str">
        <f>IF(ISBLANK(Table6[[#This Row],[Date]]),"",MONTH(Table6[[#This Row],[Date]]))</f>
        <v/>
      </c>
    </row>
    <row r="703" spans="2:2">
      <c r="B703" t="str">
        <f>IF(ISBLANK(Table6[[#This Row],[Date]]),"",MONTH(Table6[[#This Row],[Date]]))</f>
        <v/>
      </c>
    </row>
    <row r="704" spans="2:2">
      <c r="B704" t="str">
        <f>IF(ISBLANK(Table6[[#This Row],[Date]]),"",MONTH(Table6[[#This Row],[Date]]))</f>
        <v/>
      </c>
    </row>
    <row r="705" spans="2:2">
      <c r="B705" t="str">
        <f>IF(ISBLANK(Table6[[#This Row],[Date]]),"",MONTH(Table6[[#This Row],[Date]]))</f>
        <v/>
      </c>
    </row>
    <row r="706" spans="2:2">
      <c r="B706" t="str">
        <f>IF(ISBLANK(Table6[[#This Row],[Date]]),"",MONTH(Table6[[#This Row],[Date]]))</f>
        <v/>
      </c>
    </row>
    <row r="707" spans="2:2">
      <c r="B707" t="str">
        <f>IF(ISBLANK(Table6[[#This Row],[Date]]),"",MONTH(Table6[[#This Row],[Date]]))</f>
        <v/>
      </c>
    </row>
    <row r="708" spans="2:2">
      <c r="B708" t="str">
        <f>IF(ISBLANK(Table6[[#This Row],[Date]]),"",MONTH(Table6[[#This Row],[Date]]))</f>
        <v/>
      </c>
    </row>
    <row r="709" spans="2:2">
      <c r="B709" t="str">
        <f>IF(ISBLANK(Table6[[#This Row],[Date]]),"",MONTH(Table6[[#This Row],[Date]]))</f>
        <v/>
      </c>
    </row>
    <row r="710" spans="2:2">
      <c r="B710" t="str">
        <f>IF(ISBLANK(Table6[[#This Row],[Date]]),"",MONTH(Table6[[#This Row],[Date]]))</f>
        <v/>
      </c>
    </row>
    <row r="711" spans="2:2">
      <c r="B711" t="str">
        <f>IF(ISBLANK(Table6[[#This Row],[Date]]),"",MONTH(Table6[[#This Row],[Date]]))</f>
        <v/>
      </c>
    </row>
    <row r="712" spans="2:2">
      <c r="B712" t="str">
        <f>IF(ISBLANK(Table6[[#This Row],[Date]]),"",MONTH(Table6[[#This Row],[Date]]))</f>
        <v/>
      </c>
    </row>
    <row r="713" spans="2:2">
      <c r="B713" t="str">
        <f>IF(ISBLANK(Table6[[#This Row],[Date]]),"",MONTH(Table6[[#This Row],[Date]]))</f>
        <v/>
      </c>
    </row>
    <row r="714" spans="2:2">
      <c r="B714" t="str">
        <f>IF(ISBLANK(Table6[[#This Row],[Date]]),"",MONTH(Table6[[#This Row],[Date]]))</f>
        <v/>
      </c>
    </row>
    <row r="715" spans="2:2">
      <c r="B715" t="str">
        <f>IF(ISBLANK(Table6[[#This Row],[Date]]),"",MONTH(Table6[[#This Row],[Date]]))</f>
        <v/>
      </c>
    </row>
    <row r="716" spans="2:2">
      <c r="B716" t="str">
        <f>IF(ISBLANK(Table6[[#This Row],[Date]]),"",MONTH(Table6[[#This Row],[Date]]))</f>
        <v/>
      </c>
    </row>
    <row r="717" spans="2:2">
      <c r="B717" t="str">
        <f>IF(ISBLANK(Table6[[#This Row],[Date]]),"",MONTH(Table6[[#This Row],[Date]]))</f>
        <v/>
      </c>
    </row>
    <row r="718" spans="2:2">
      <c r="B718" t="str">
        <f>IF(ISBLANK(Table6[[#This Row],[Date]]),"",MONTH(Table6[[#This Row],[Date]]))</f>
        <v/>
      </c>
    </row>
    <row r="719" spans="2:2">
      <c r="B719" t="str">
        <f>IF(ISBLANK(Table6[[#This Row],[Date]]),"",MONTH(Table6[[#This Row],[Date]]))</f>
        <v/>
      </c>
    </row>
    <row r="720" spans="2:2">
      <c r="B720" t="str">
        <f>IF(ISBLANK(Table6[[#This Row],[Date]]),"",MONTH(Table6[[#This Row],[Date]]))</f>
        <v/>
      </c>
    </row>
    <row r="721" spans="2:2">
      <c r="B721" t="str">
        <f>IF(ISBLANK(Table6[[#This Row],[Date]]),"",MONTH(Table6[[#This Row],[Date]]))</f>
        <v/>
      </c>
    </row>
    <row r="722" spans="2:2">
      <c r="B722" t="str">
        <f>IF(ISBLANK(Table6[[#This Row],[Date]]),"",MONTH(Table6[[#This Row],[Date]]))</f>
        <v/>
      </c>
    </row>
    <row r="723" spans="2:2">
      <c r="B723" t="str">
        <f>IF(ISBLANK(Table6[[#This Row],[Date]]),"",MONTH(Table6[[#This Row],[Date]]))</f>
        <v/>
      </c>
    </row>
    <row r="724" spans="2:2">
      <c r="B724" t="str">
        <f>IF(ISBLANK(Table6[[#This Row],[Date]]),"",MONTH(Table6[[#This Row],[Date]]))</f>
        <v/>
      </c>
    </row>
    <row r="725" spans="2:2">
      <c r="B725" t="str">
        <f>IF(ISBLANK(Table6[[#This Row],[Date]]),"",MONTH(Table6[[#This Row],[Date]]))</f>
        <v/>
      </c>
    </row>
    <row r="726" spans="2:2">
      <c r="B726" t="str">
        <f>IF(ISBLANK(Table6[[#This Row],[Date]]),"",MONTH(Table6[[#This Row],[Date]]))</f>
        <v/>
      </c>
    </row>
    <row r="727" spans="2:2">
      <c r="B727" t="str">
        <f>IF(ISBLANK(Table6[[#This Row],[Date]]),"",MONTH(Table6[[#This Row],[Date]]))</f>
        <v/>
      </c>
    </row>
    <row r="728" spans="2:2">
      <c r="B728" t="str">
        <f>IF(ISBLANK(Table6[[#This Row],[Date]]),"",MONTH(Table6[[#This Row],[Date]]))</f>
        <v/>
      </c>
    </row>
    <row r="729" spans="2:2">
      <c r="B729" t="str">
        <f>IF(ISBLANK(Table6[[#This Row],[Date]]),"",MONTH(Table6[[#This Row],[Date]]))</f>
        <v/>
      </c>
    </row>
    <row r="730" spans="2:2">
      <c r="B730" t="str">
        <f>IF(ISBLANK(Table6[[#This Row],[Date]]),"",MONTH(Table6[[#This Row],[Date]]))</f>
        <v/>
      </c>
    </row>
    <row r="731" spans="2:2">
      <c r="B731" t="str">
        <f>IF(ISBLANK(Table6[[#This Row],[Date]]),"",MONTH(Table6[[#This Row],[Date]]))</f>
        <v/>
      </c>
    </row>
    <row r="732" spans="2:2">
      <c r="B732" t="str">
        <f>IF(ISBLANK(Table6[[#This Row],[Date]]),"",MONTH(Table6[[#This Row],[Date]]))</f>
        <v/>
      </c>
    </row>
    <row r="733" spans="2:2">
      <c r="B733" t="str">
        <f>IF(ISBLANK(Table6[[#This Row],[Date]]),"",MONTH(Table6[[#This Row],[Date]]))</f>
        <v/>
      </c>
    </row>
    <row r="734" spans="2:2">
      <c r="B734" t="str">
        <f>IF(ISBLANK(Table6[[#This Row],[Date]]),"",MONTH(Table6[[#This Row],[Date]]))</f>
        <v/>
      </c>
    </row>
    <row r="735" spans="2:2">
      <c r="B735" t="str">
        <f>IF(ISBLANK(Table6[[#This Row],[Date]]),"",MONTH(Table6[[#This Row],[Date]]))</f>
        <v/>
      </c>
    </row>
    <row r="736" spans="2:2">
      <c r="B736" t="str">
        <f>IF(ISBLANK(Table6[[#This Row],[Date]]),"",MONTH(Table6[[#This Row],[Date]]))</f>
        <v/>
      </c>
    </row>
    <row r="737" spans="2:2">
      <c r="B737" t="str">
        <f>IF(ISBLANK(Table6[[#This Row],[Date]]),"",MONTH(Table6[[#This Row],[Date]]))</f>
        <v/>
      </c>
    </row>
    <row r="738" spans="2:2">
      <c r="B738" t="str">
        <f>IF(ISBLANK(Table6[[#This Row],[Date]]),"",MONTH(Table6[[#This Row],[Date]]))</f>
        <v/>
      </c>
    </row>
    <row r="739" spans="2:2">
      <c r="B739" t="str">
        <f>IF(ISBLANK(Table6[[#This Row],[Date]]),"",MONTH(Table6[[#This Row],[Date]]))</f>
        <v/>
      </c>
    </row>
    <row r="740" spans="2:2">
      <c r="B740" t="str">
        <f>IF(ISBLANK(Table6[[#This Row],[Date]]),"",MONTH(Table6[[#This Row],[Date]]))</f>
        <v/>
      </c>
    </row>
    <row r="741" spans="2:2">
      <c r="B741" t="str">
        <f>IF(ISBLANK(Table6[[#This Row],[Date]]),"",MONTH(Table6[[#This Row],[Date]]))</f>
        <v/>
      </c>
    </row>
    <row r="742" spans="2:2">
      <c r="B742" t="str">
        <f>IF(ISBLANK(Table6[[#This Row],[Date]]),"",MONTH(Table6[[#This Row],[Date]]))</f>
        <v/>
      </c>
    </row>
    <row r="743" spans="2:2">
      <c r="B743" t="str">
        <f>IF(ISBLANK(Table6[[#This Row],[Date]]),"",MONTH(Table6[[#This Row],[Date]]))</f>
        <v/>
      </c>
    </row>
    <row r="744" spans="2:2">
      <c r="B744" t="str">
        <f>IF(ISBLANK(Table6[[#This Row],[Date]]),"",MONTH(Table6[[#This Row],[Date]]))</f>
        <v/>
      </c>
    </row>
    <row r="745" spans="2:2">
      <c r="B745" t="str">
        <f>IF(ISBLANK(Table6[[#This Row],[Date]]),"",MONTH(Table6[[#This Row],[Date]]))</f>
        <v/>
      </c>
    </row>
    <row r="746" spans="2:2">
      <c r="B746" t="str">
        <f>IF(ISBLANK(Table6[[#This Row],[Date]]),"",MONTH(Table6[[#This Row],[Date]]))</f>
        <v/>
      </c>
    </row>
    <row r="747" spans="2:2">
      <c r="B747" t="str">
        <f>IF(ISBLANK(Table6[[#This Row],[Date]]),"",MONTH(Table6[[#This Row],[Date]]))</f>
        <v/>
      </c>
    </row>
    <row r="748" spans="2:2">
      <c r="B748" t="str">
        <f>IF(ISBLANK(Table6[[#This Row],[Date]]),"",MONTH(Table6[[#This Row],[Date]]))</f>
        <v/>
      </c>
    </row>
    <row r="749" spans="2:2">
      <c r="B749" t="str">
        <f>IF(ISBLANK(Table6[[#This Row],[Date]]),"",MONTH(Table6[[#This Row],[Date]]))</f>
        <v/>
      </c>
    </row>
    <row r="750" spans="2:2">
      <c r="B750" t="str">
        <f>IF(ISBLANK(Table6[[#This Row],[Date]]),"",MONTH(Table6[[#This Row],[Date]]))</f>
        <v/>
      </c>
    </row>
    <row r="751" spans="2:2">
      <c r="B751" t="str">
        <f>IF(ISBLANK(Table6[[#This Row],[Date]]),"",MONTH(Table6[[#This Row],[Date]]))</f>
        <v/>
      </c>
    </row>
    <row r="752" spans="2:2">
      <c r="B752" t="str">
        <f>IF(ISBLANK(Table6[[#This Row],[Date]]),"",MONTH(Table6[[#This Row],[Date]]))</f>
        <v/>
      </c>
    </row>
    <row r="753" spans="2:2">
      <c r="B753" t="str">
        <f>IF(ISBLANK(Table6[[#This Row],[Date]]),"",MONTH(Table6[[#This Row],[Date]]))</f>
        <v/>
      </c>
    </row>
    <row r="754" spans="2:2">
      <c r="B754" t="str">
        <f>IF(ISBLANK(Table6[[#This Row],[Date]]),"",MONTH(Table6[[#This Row],[Date]]))</f>
        <v/>
      </c>
    </row>
    <row r="755" spans="2:2">
      <c r="B755" t="str">
        <f>IF(ISBLANK(Table6[[#This Row],[Date]]),"",MONTH(Table6[[#This Row],[Date]]))</f>
        <v/>
      </c>
    </row>
    <row r="756" spans="2:2">
      <c r="B756" t="str">
        <f>IF(ISBLANK(Table6[[#This Row],[Date]]),"",MONTH(Table6[[#This Row],[Date]]))</f>
        <v/>
      </c>
    </row>
    <row r="757" spans="2:2">
      <c r="B757" t="str">
        <f>IF(ISBLANK(Table6[[#This Row],[Date]]),"",MONTH(Table6[[#This Row],[Date]]))</f>
        <v/>
      </c>
    </row>
    <row r="758" spans="2:2">
      <c r="B758" t="str">
        <f>IF(ISBLANK(Table6[[#This Row],[Date]]),"",MONTH(Table6[[#This Row],[Date]]))</f>
        <v/>
      </c>
    </row>
    <row r="759" spans="2:2">
      <c r="B759" t="str">
        <f>IF(ISBLANK(Table6[[#This Row],[Date]]),"",MONTH(Table6[[#This Row],[Date]]))</f>
        <v/>
      </c>
    </row>
    <row r="760" spans="2:2">
      <c r="B760" t="str">
        <f>IF(ISBLANK(Table6[[#This Row],[Date]]),"",MONTH(Table6[[#This Row],[Date]]))</f>
        <v/>
      </c>
    </row>
    <row r="761" spans="2:2">
      <c r="B761" t="str">
        <f>IF(ISBLANK(Table6[[#This Row],[Date]]),"",MONTH(Table6[[#This Row],[Date]]))</f>
        <v/>
      </c>
    </row>
    <row r="762" spans="2:2">
      <c r="B762" t="str">
        <f>IF(ISBLANK(Table6[[#This Row],[Date]]),"",MONTH(Table6[[#This Row],[Date]]))</f>
        <v/>
      </c>
    </row>
    <row r="763" spans="2:2">
      <c r="B763" t="str">
        <f>IF(ISBLANK(Table6[[#This Row],[Date]]),"",MONTH(Table6[[#This Row],[Date]]))</f>
        <v/>
      </c>
    </row>
    <row r="764" spans="2:2">
      <c r="B764" t="str">
        <f>IF(ISBLANK(Table6[[#This Row],[Date]]),"",MONTH(Table6[[#This Row],[Date]]))</f>
        <v/>
      </c>
    </row>
    <row r="765" spans="2:2">
      <c r="B765" t="str">
        <f>IF(ISBLANK(Table6[[#This Row],[Date]]),"",MONTH(Table6[[#This Row],[Date]]))</f>
        <v/>
      </c>
    </row>
    <row r="766" spans="2:2">
      <c r="B766" t="str">
        <f>IF(ISBLANK(Table6[[#This Row],[Date]]),"",MONTH(Table6[[#This Row],[Date]]))</f>
        <v/>
      </c>
    </row>
    <row r="767" spans="2:2">
      <c r="B767" t="str">
        <f>IF(ISBLANK(Table6[[#This Row],[Date]]),"",MONTH(Table6[[#This Row],[Date]]))</f>
        <v/>
      </c>
    </row>
    <row r="768" spans="2:2">
      <c r="B768" t="str">
        <f>IF(ISBLANK(Table6[[#This Row],[Date]]),"",MONTH(Table6[[#This Row],[Date]]))</f>
        <v/>
      </c>
    </row>
    <row r="769" spans="2:2">
      <c r="B769" t="str">
        <f>IF(ISBLANK(Table6[[#This Row],[Date]]),"",MONTH(Table6[[#This Row],[Date]]))</f>
        <v/>
      </c>
    </row>
    <row r="770" spans="2:2">
      <c r="B770" t="str">
        <f>IF(ISBLANK(Table6[[#This Row],[Date]]),"",MONTH(Table6[[#This Row],[Date]]))</f>
        <v/>
      </c>
    </row>
    <row r="771" spans="2:2">
      <c r="B771" t="str">
        <f>IF(ISBLANK(Table6[[#This Row],[Date]]),"",MONTH(Table6[[#This Row],[Date]]))</f>
        <v/>
      </c>
    </row>
    <row r="772" spans="2:2">
      <c r="B772" t="str">
        <f>IF(ISBLANK(Table6[[#This Row],[Date]]),"",MONTH(Table6[[#This Row],[Date]]))</f>
        <v/>
      </c>
    </row>
    <row r="773" spans="2:2">
      <c r="B773" t="str">
        <f>IF(ISBLANK(Table6[[#This Row],[Date]]),"",MONTH(Table6[[#This Row],[Date]]))</f>
        <v/>
      </c>
    </row>
    <row r="774" spans="2:2">
      <c r="B774" t="str">
        <f>IF(ISBLANK(Table6[[#This Row],[Date]]),"",MONTH(Table6[[#This Row],[Date]]))</f>
        <v/>
      </c>
    </row>
    <row r="775" spans="2:2">
      <c r="B775" t="str">
        <f>IF(ISBLANK(Table6[[#This Row],[Date]]),"",MONTH(Table6[[#This Row],[Date]]))</f>
        <v/>
      </c>
    </row>
    <row r="776" spans="2:2">
      <c r="B776" t="str">
        <f>IF(ISBLANK(Table6[[#This Row],[Date]]),"",MONTH(Table6[[#This Row],[Date]]))</f>
        <v/>
      </c>
    </row>
    <row r="777" spans="2:2">
      <c r="B777" t="str">
        <f>IF(ISBLANK(Table6[[#This Row],[Date]]),"",MONTH(Table6[[#This Row],[Date]]))</f>
        <v/>
      </c>
    </row>
    <row r="778" spans="2:2">
      <c r="B778" t="str">
        <f>IF(ISBLANK(Table6[[#This Row],[Date]]),"",MONTH(Table6[[#This Row],[Date]]))</f>
        <v/>
      </c>
    </row>
    <row r="779" spans="2:2">
      <c r="B779" t="str">
        <f>IF(ISBLANK(Table6[[#This Row],[Date]]),"",MONTH(Table6[[#This Row],[Date]]))</f>
        <v/>
      </c>
    </row>
    <row r="780" spans="2:2">
      <c r="B780" t="str">
        <f>IF(ISBLANK(Table6[[#This Row],[Date]]),"",MONTH(Table6[[#This Row],[Date]]))</f>
        <v/>
      </c>
    </row>
    <row r="781" spans="2:2">
      <c r="B781" t="str">
        <f>IF(ISBLANK(Table6[[#This Row],[Date]]),"",MONTH(Table6[[#This Row],[Date]]))</f>
        <v/>
      </c>
    </row>
    <row r="782" spans="2:2">
      <c r="B782" t="str">
        <f>IF(ISBLANK(Table6[[#This Row],[Date]]),"",MONTH(Table6[[#This Row],[Date]]))</f>
        <v/>
      </c>
    </row>
    <row r="783" spans="2:2">
      <c r="B783" t="str">
        <f>IF(ISBLANK(Table6[[#This Row],[Date]]),"",MONTH(Table6[[#This Row],[Date]]))</f>
        <v/>
      </c>
    </row>
    <row r="784" spans="2:2">
      <c r="B784" t="str">
        <f>IF(ISBLANK(Table6[[#This Row],[Date]]),"",MONTH(Table6[[#This Row],[Date]]))</f>
        <v/>
      </c>
    </row>
    <row r="785" spans="2:2">
      <c r="B785" t="str">
        <f>IF(ISBLANK(Table6[[#This Row],[Date]]),"",MONTH(Table6[[#This Row],[Date]]))</f>
        <v/>
      </c>
    </row>
    <row r="786" spans="2:2">
      <c r="B786" t="str">
        <f>IF(ISBLANK(Table6[[#This Row],[Date]]),"",MONTH(Table6[[#This Row],[Date]]))</f>
        <v/>
      </c>
    </row>
    <row r="787" spans="2:2">
      <c r="B787" t="str">
        <f>IF(ISBLANK(Table6[[#This Row],[Date]]),"",MONTH(Table6[[#This Row],[Date]]))</f>
        <v/>
      </c>
    </row>
    <row r="788" spans="2:2">
      <c r="B788" t="str">
        <f>IF(ISBLANK(Table6[[#This Row],[Date]]),"",MONTH(Table6[[#This Row],[Date]]))</f>
        <v/>
      </c>
    </row>
    <row r="789" spans="2:2">
      <c r="B789" t="str">
        <f>IF(ISBLANK(Table6[[#This Row],[Date]]),"",MONTH(Table6[[#This Row],[Date]]))</f>
        <v/>
      </c>
    </row>
    <row r="790" spans="2:2">
      <c r="B790" t="str">
        <f>IF(ISBLANK(Table6[[#This Row],[Date]]),"",MONTH(Table6[[#This Row],[Date]]))</f>
        <v/>
      </c>
    </row>
    <row r="791" spans="2:2">
      <c r="B791" t="str">
        <f>IF(ISBLANK(Table6[[#This Row],[Date]]),"",MONTH(Table6[[#This Row],[Date]]))</f>
        <v/>
      </c>
    </row>
    <row r="792" spans="2:2">
      <c r="B792" t="str">
        <f>IF(ISBLANK(Table6[[#This Row],[Date]]),"",MONTH(Table6[[#This Row],[Date]]))</f>
        <v/>
      </c>
    </row>
    <row r="793" spans="2:2">
      <c r="B793" t="str">
        <f>IF(ISBLANK(Table6[[#This Row],[Date]]),"",MONTH(Table6[[#This Row],[Date]]))</f>
        <v/>
      </c>
    </row>
    <row r="794" spans="2:2">
      <c r="B794" t="str">
        <f>IF(ISBLANK(Table6[[#This Row],[Date]]),"",MONTH(Table6[[#This Row],[Date]]))</f>
        <v/>
      </c>
    </row>
    <row r="795" spans="2:2">
      <c r="B795" t="str">
        <f>IF(ISBLANK(Table6[[#This Row],[Date]]),"",MONTH(Table6[[#This Row],[Date]]))</f>
        <v/>
      </c>
    </row>
    <row r="796" spans="2:2">
      <c r="B796" t="str">
        <f>IF(ISBLANK(Table6[[#This Row],[Date]]),"",MONTH(Table6[[#This Row],[Date]]))</f>
        <v/>
      </c>
    </row>
    <row r="797" spans="2:2">
      <c r="B797" t="str">
        <f>IF(ISBLANK(Table6[[#This Row],[Date]]),"",MONTH(Table6[[#This Row],[Date]]))</f>
        <v/>
      </c>
    </row>
    <row r="798" spans="2:2">
      <c r="B798" t="str">
        <f>IF(ISBLANK(Table6[[#This Row],[Date]]),"",MONTH(Table6[[#This Row],[Date]]))</f>
        <v/>
      </c>
    </row>
    <row r="799" spans="2:2">
      <c r="B799" t="str">
        <f>IF(ISBLANK(Table6[[#This Row],[Date]]),"",MONTH(Table6[[#This Row],[Date]]))</f>
        <v/>
      </c>
    </row>
    <row r="800" spans="2:2">
      <c r="B800" t="str">
        <f>IF(ISBLANK(Table6[[#This Row],[Date]]),"",MONTH(Table6[[#This Row],[Date]]))</f>
        <v/>
      </c>
    </row>
    <row r="801" spans="2:2">
      <c r="B801" t="str">
        <f>IF(ISBLANK(Table6[[#This Row],[Date]]),"",MONTH(Table6[[#This Row],[Date]]))</f>
        <v/>
      </c>
    </row>
    <row r="802" spans="2:2">
      <c r="B802" t="str">
        <f>IF(ISBLANK(Table6[[#This Row],[Date]]),"",MONTH(Table6[[#This Row],[Date]]))</f>
        <v/>
      </c>
    </row>
    <row r="803" spans="2:2">
      <c r="B803" t="str">
        <f>IF(ISBLANK(Table6[[#This Row],[Date]]),"",MONTH(Table6[[#This Row],[Date]]))</f>
        <v/>
      </c>
    </row>
    <row r="804" spans="2:2">
      <c r="B804" t="str">
        <f>IF(ISBLANK(Table6[[#This Row],[Date]]),"",MONTH(Table6[[#This Row],[Date]]))</f>
        <v/>
      </c>
    </row>
    <row r="805" spans="2:2">
      <c r="B805" t="str">
        <f>IF(ISBLANK(Table6[[#This Row],[Date]]),"",MONTH(Table6[[#This Row],[Date]]))</f>
        <v/>
      </c>
    </row>
    <row r="806" spans="2:2">
      <c r="B806" t="str">
        <f>IF(ISBLANK(Table6[[#This Row],[Date]]),"",MONTH(Table6[[#This Row],[Date]]))</f>
        <v/>
      </c>
    </row>
    <row r="807" spans="2:2">
      <c r="B807" t="str">
        <f>IF(ISBLANK(Table6[[#This Row],[Date]]),"",MONTH(Table6[[#This Row],[Date]]))</f>
        <v/>
      </c>
    </row>
    <row r="808" spans="2:2">
      <c r="B808" t="str">
        <f>IF(ISBLANK(Table6[[#This Row],[Date]]),"",MONTH(Table6[[#This Row],[Date]]))</f>
        <v/>
      </c>
    </row>
    <row r="809" spans="2:2">
      <c r="B809" t="str">
        <f>IF(ISBLANK(Table6[[#This Row],[Date]]),"",MONTH(Table6[[#This Row],[Date]]))</f>
        <v/>
      </c>
    </row>
    <row r="810" spans="2:2">
      <c r="B810" t="str">
        <f>IF(ISBLANK(Table6[[#This Row],[Date]]),"",MONTH(Table6[[#This Row],[Date]]))</f>
        <v/>
      </c>
    </row>
    <row r="811" spans="2:2">
      <c r="B811" t="str">
        <f>IF(ISBLANK(Table6[[#This Row],[Date]]),"",MONTH(Table6[[#This Row],[Date]]))</f>
        <v/>
      </c>
    </row>
    <row r="812" spans="2:2">
      <c r="B812" t="str">
        <f>IF(ISBLANK(Table6[[#This Row],[Date]]),"",MONTH(Table6[[#This Row],[Date]]))</f>
        <v/>
      </c>
    </row>
    <row r="813" spans="2:2">
      <c r="B813" t="str">
        <f>IF(ISBLANK(Table6[[#This Row],[Date]]),"",MONTH(Table6[[#This Row],[Date]]))</f>
        <v/>
      </c>
    </row>
    <row r="814" spans="2:2">
      <c r="B814" t="str">
        <f>IF(ISBLANK(Table6[[#This Row],[Date]]),"",MONTH(Table6[[#This Row],[Date]]))</f>
        <v/>
      </c>
    </row>
    <row r="815" spans="2:2">
      <c r="B815" t="str">
        <f>IF(ISBLANK(Table6[[#This Row],[Date]]),"",MONTH(Table6[[#This Row],[Date]]))</f>
        <v/>
      </c>
    </row>
    <row r="816" spans="2:2">
      <c r="B816" t="str">
        <f>IF(ISBLANK(Table6[[#This Row],[Date]]),"",MONTH(Table6[[#This Row],[Date]]))</f>
        <v/>
      </c>
    </row>
    <row r="817" spans="2:2">
      <c r="B817" t="str">
        <f>IF(ISBLANK(Table6[[#This Row],[Date]]),"",MONTH(Table6[[#This Row],[Date]]))</f>
        <v/>
      </c>
    </row>
    <row r="818" spans="2:2">
      <c r="B818" t="str">
        <f>IF(ISBLANK(Table6[[#This Row],[Date]]),"",MONTH(Table6[[#This Row],[Date]]))</f>
        <v/>
      </c>
    </row>
    <row r="819" spans="2:2">
      <c r="B819" t="str">
        <f>IF(ISBLANK(Table6[[#This Row],[Date]]),"",MONTH(Table6[[#This Row],[Date]]))</f>
        <v/>
      </c>
    </row>
    <row r="820" spans="2:2">
      <c r="B820" t="str">
        <f>IF(ISBLANK(Table6[[#This Row],[Date]]),"",MONTH(Table6[[#This Row],[Date]]))</f>
        <v/>
      </c>
    </row>
    <row r="821" spans="2:2">
      <c r="B821" t="str">
        <f>IF(ISBLANK(Table6[[#This Row],[Date]]),"",MONTH(Table6[[#This Row],[Date]]))</f>
        <v/>
      </c>
    </row>
    <row r="822" spans="2:2">
      <c r="B822" t="str">
        <f>IF(ISBLANK(Table6[[#This Row],[Date]]),"",MONTH(Table6[[#This Row],[Date]]))</f>
        <v/>
      </c>
    </row>
    <row r="823" spans="2:2">
      <c r="B823" t="str">
        <f>IF(ISBLANK(Table6[[#This Row],[Date]]),"",MONTH(Table6[[#This Row],[Date]]))</f>
        <v/>
      </c>
    </row>
    <row r="824" spans="2:2">
      <c r="B824" t="str">
        <f>IF(ISBLANK(Table6[[#This Row],[Date]]),"",MONTH(Table6[[#This Row],[Date]]))</f>
        <v/>
      </c>
    </row>
    <row r="825" spans="2:2">
      <c r="B825" t="str">
        <f>IF(ISBLANK(Table6[[#This Row],[Date]]),"",MONTH(Table6[[#This Row],[Date]]))</f>
        <v/>
      </c>
    </row>
    <row r="826" spans="2:2">
      <c r="B826" t="str">
        <f>IF(ISBLANK(Table6[[#This Row],[Date]]),"",MONTH(Table6[[#This Row],[Date]]))</f>
        <v/>
      </c>
    </row>
    <row r="827" spans="2:2">
      <c r="B827" t="str">
        <f>IF(ISBLANK(Table6[[#This Row],[Date]]),"",MONTH(Table6[[#This Row],[Date]]))</f>
        <v/>
      </c>
    </row>
    <row r="828" spans="2:2">
      <c r="B828" t="str">
        <f>IF(ISBLANK(Table6[[#This Row],[Date]]),"",MONTH(Table6[[#This Row],[Date]]))</f>
        <v/>
      </c>
    </row>
    <row r="829" spans="2:2">
      <c r="B829" t="str">
        <f>IF(ISBLANK(Table6[[#This Row],[Date]]),"",MONTH(Table6[[#This Row],[Date]]))</f>
        <v/>
      </c>
    </row>
    <row r="830" spans="2:2">
      <c r="B830" t="str">
        <f>IF(ISBLANK(Table6[[#This Row],[Date]]),"",MONTH(Table6[[#This Row],[Date]]))</f>
        <v/>
      </c>
    </row>
    <row r="831" spans="2:2">
      <c r="B831" t="str">
        <f>IF(ISBLANK(Table6[[#This Row],[Date]]),"",MONTH(Table6[[#This Row],[Date]]))</f>
        <v/>
      </c>
    </row>
    <row r="832" spans="2:2">
      <c r="B832" t="str">
        <f>IF(ISBLANK(Table6[[#This Row],[Date]]),"",MONTH(Table6[[#This Row],[Date]]))</f>
        <v/>
      </c>
    </row>
    <row r="833" spans="2:2">
      <c r="B833" t="str">
        <f>IF(ISBLANK(Table6[[#This Row],[Date]]),"",MONTH(Table6[[#This Row],[Date]]))</f>
        <v/>
      </c>
    </row>
    <row r="834" spans="2:2">
      <c r="B834" t="str">
        <f>IF(ISBLANK(Table6[[#This Row],[Date]]),"",MONTH(Table6[[#This Row],[Date]]))</f>
        <v/>
      </c>
    </row>
    <row r="835" spans="2:2">
      <c r="B835" t="str">
        <f>IF(ISBLANK(Table6[[#This Row],[Date]]),"",MONTH(Table6[[#This Row],[Date]]))</f>
        <v/>
      </c>
    </row>
    <row r="836" spans="2:2">
      <c r="B836" t="str">
        <f>IF(ISBLANK(Table6[[#This Row],[Date]]),"",MONTH(Table6[[#This Row],[Date]]))</f>
        <v/>
      </c>
    </row>
    <row r="837" spans="2:2">
      <c r="B837" t="str">
        <f>IF(ISBLANK(Table6[[#This Row],[Date]]),"",MONTH(Table6[[#This Row],[Date]]))</f>
        <v/>
      </c>
    </row>
    <row r="838" spans="2:2">
      <c r="B838" t="str">
        <f>IF(ISBLANK(Table6[[#This Row],[Date]]),"",MONTH(Table6[[#This Row],[Date]]))</f>
        <v/>
      </c>
    </row>
    <row r="839" spans="2:2">
      <c r="B839" t="str">
        <f>IF(ISBLANK(Table6[[#This Row],[Date]]),"",MONTH(Table6[[#This Row],[Date]]))</f>
        <v/>
      </c>
    </row>
    <row r="840" spans="2:2">
      <c r="B840" t="str">
        <f>IF(ISBLANK(Table6[[#This Row],[Date]]),"",MONTH(Table6[[#This Row],[Date]]))</f>
        <v/>
      </c>
    </row>
    <row r="841" spans="2:2">
      <c r="B841" t="str">
        <f>IF(ISBLANK(Table6[[#This Row],[Date]]),"",MONTH(Table6[[#This Row],[Date]]))</f>
        <v/>
      </c>
    </row>
    <row r="842" spans="2:2">
      <c r="B842" t="str">
        <f>IF(ISBLANK(Table6[[#This Row],[Date]]),"",MONTH(Table6[[#This Row],[Date]]))</f>
        <v/>
      </c>
    </row>
    <row r="843" spans="2:2">
      <c r="B843" t="str">
        <f>IF(ISBLANK(Table6[[#This Row],[Date]]),"",MONTH(Table6[[#This Row],[Date]]))</f>
        <v/>
      </c>
    </row>
    <row r="844" spans="2:2">
      <c r="B844" t="str">
        <f>IF(ISBLANK(Table6[[#This Row],[Date]]),"",MONTH(Table6[[#This Row],[Date]]))</f>
        <v/>
      </c>
    </row>
    <row r="845" spans="2:2">
      <c r="B845" t="str">
        <f>IF(ISBLANK(Table6[[#This Row],[Date]]),"",MONTH(Table6[[#This Row],[Date]]))</f>
        <v/>
      </c>
    </row>
    <row r="846" spans="2:2">
      <c r="B846" t="str">
        <f>IF(ISBLANK(Table6[[#This Row],[Date]]),"",MONTH(Table6[[#This Row],[Date]]))</f>
        <v/>
      </c>
    </row>
    <row r="847" spans="2:2">
      <c r="B847" t="str">
        <f>IF(ISBLANK(Table6[[#This Row],[Date]]),"",MONTH(Table6[[#This Row],[Date]]))</f>
        <v/>
      </c>
    </row>
    <row r="848" spans="2:2">
      <c r="B848" t="str">
        <f>IF(ISBLANK(Table6[[#This Row],[Date]]),"",MONTH(Table6[[#This Row],[Date]]))</f>
        <v/>
      </c>
    </row>
    <row r="849" spans="2:2">
      <c r="B849" t="str">
        <f>IF(ISBLANK(Table6[[#This Row],[Date]]),"",MONTH(Table6[[#This Row],[Date]]))</f>
        <v/>
      </c>
    </row>
    <row r="850" spans="2:2">
      <c r="B850" t="str">
        <f>IF(ISBLANK(Table6[[#This Row],[Date]]),"",MONTH(Table6[[#This Row],[Date]]))</f>
        <v/>
      </c>
    </row>
    <row r="851" spans="2:2">
      <c r="B851" t="str">
        <f>IF(ISBLANK(Table6[[#This Row],[Date]]),"",MONTH(Table6[[#This Row],[Date]]))</f>
        <v/>
      </c>
    </row>
    <row r="852" spans="2:2">
      <c r="B852" t="str">
        <f>IF(ISBLANK(Table6[[#This Row],[Date]]),"",MONTH(Table6[[#This Row],[Date]]))</f>
        <v/>
      </c>
    </row>
    <row r="853" spans="2:2">
      <c r="B853" t="str">
        <f>IF(ISBLANK(Table6[[#This Row],[Date]]),"",MONTH(Table6[[#This Row],[Date]]))</f>
        <v/>
      </c>
    </row>
    <row r="854" spans="2:2">
      <c r="B854" t="str">
        <f>IF(ISBLANK(Table6[[#This Row],[Date]]),"",MONTH(Table6[[#This Row],[Date]]))</f>
        <v/>
      </c>
    </row>
    <row r="855" spans="2:2">
      <c r="B855" t="str">
        <f>IF(ISBLANK(Table6[[#This Row],[Date]]),"",MONTH(Table6[[#This Row],[Date]]))</f>
        <v/>
      </c>
    </row>
    <row r="856" spans="2:2">
      <c r="B856" t="str">
        <f>IF(ISBLANK(Table6[[#This Row],[Date]]),"",MONTH(Table6[[#This Row],[Date]]))</f>
        <v/>
      </c>
    </row>
    <row r="857" spans="2:2">
      <c r="B857" t="str">
        <f>IF(ISBLANK(Table6[[#This Row],[Date]]),"",MONTH(Table6[[#This Row],[Date]]))</f>
        <v/>
      </c>
    </row>
    <row r="858" spans="2:2">
      <c r="B858" t="str">
        <f>IF(ISBLANK(Table6[[#This Row],[Date]]),"",MONTH(Table6[[#This Row],[Date]]))</f>
        <v/>
      </c>
    </row>
    <row r="859" spans="2:2">
      <c r="B859" t="str">
        <f>IF(ISBLANK(Table6[[#This Row],[Date]]),"",MONTH(Table6[[#This Row],[Date]]))</f>
        <v/>
      </c>
    </row>
    <row r="860" spans="2:2">
      <c r="B860" t="str">
        <f>IF(ISBLANK(Table6[[#This Row],[Date]]),"",MONTH(Table6[[#This Row],[Date]]))</f>
        <v/>
      </c>
    </row>
    <row r="861" spans="2:2">
      <c r="B861" t="str">
        <f>IF(ISBLANK(Table6[[#This Row],[Date]]),"",MONTH(Table6[[#This Row],[Date]]))</f>
        <v/>
      </c>
    </row>
    <row r="862" spans="2:2">
      <c r="B862" t="str">
        <f>IF(ISBLANK(Table6[[#This Row],[Date]]),"",MONTH(Table6[[#This Row],[Date]]))</f>
        <v/>
      </c>
    </row>
    <row r="863" spans="2:2">
      <c r="B863" t="str">
        <f>IF(ISBLANK(Table6[[#This Row],[Date]]),"",MONTH(Table6[[#This Row],[Date]]))</f>
        <v/>
      </c>
    </row>
    <row r="864" spans="2:2">
      <c r="B864" t="str">
        <f>IF(ISBLANK(Table6[[#This Row],[Date]]),"",MONTH(Table6[[#This Row],[Date]]))</f>
        <v/>
      </c>
    </row>
    <row r="865" spans="2:2">
      <c r="B865" t="str">
        <f>IF(ISBLANK(Table6[[#This Row],[Date]]),"",MONTH(Table6[[#This Row],[Date]]))</f>
        <v/>
      </c>
    </row>
    <row r="866" spans="2:2">
      <c r="B866" t="str">
        <f>IF(ISBLANK(Table6[[#This Row],[Date]]),"",MONTH(Table6[[#This Row],[Date]]))</f>
        <v/>
      </c>
    </row>
    <row r="867" spans="2:2">
      <c r="B867" t="str">
        <f>IF(ISBLANK(Table6[[#This Row],[Date]]),"",MONTH(Table6[[#This Row],[Date]]))</f>
        <v/>
      </c>
    </row>
    <row r="868" spans="2:2">
      <c r="B868" t="str">
        <f>IF(ISBLANK(Table6[[#This Row],[Date]]),"",MONTH(Table6[[#This Row],[Date]]))</f>
        <v/>
      </c>
    </row>
    <row r="869" spans="2:2">
      <c r="B869" t="str">
        <f>IF(ISBLANK(Table6[[#This Row],[Date]]),"",MONTH(Table6[[#This Row],[Date]]))</f>
        <v/>
      </c>
    </row>
    <row r="870" spans="2:2">
      <c r="B870" t="str">
        <f>IF(ISBLANK(Table6[[#This Row],[Date]]),"",MONTH(Table6[[#This Row],[Date]]))</f>
        <v/>
      </c>
    </row>
    <row r="871" spans="2:2">
      <c r="B871" t="str">
        <f>IF(ISBLANK(Table6[[#This Row],[Date]]),"",MONTH(Table6[[#This Row],[Date]]))</f>
        <v/>
      </c>
    </row>
    <row r="872" spans="2:2">
      <c r="B872" t="str">
        <f>IF(ISBLANK(Table6[[#This Row],[Date]]),"",MONTH(Table6[[#This Row],[Date]]))</f>
        <v/>
      </c>
    </row>
    <row r="873" spans="2:2">
      <c r="B873" t="str">
        <f>IF(ISBLANK(Table6[[#This Row],[Date]]),"",MONTH(Table6[[#This Row],[Date]]))</f>
        <v/>
      </c>
    </row>
    <row r="874" spans="2:2">
      <c r="B874" t="str">
        <f>IF(ISBLANK(Table6[[#This Row],[Date]]),"",MONTH(Table6[[#This Row],[Date]]))</f>
        <v/>
      </c>
    </row>
    <row r="875" spans="2:2">
      <c r="B875" t="str">
        <f>IF(ISBLANK(Table6[[#This Row],[Date]]),"",MONTH(Table6[[#This Row],[Date]]))</f>
        <v/>
      </c>
    </row>
    <row r="876" spans="2:2">
      <c r="B876" t="str">
        <f>IF(ISBLANK(Table6[[#This Row],[Date]]),"",MONTH(Table6[[#This Row],[Date]]))</f>
        <v/>
      </c>
    </row>
    <row r="877" spans="2:2">
      <c r="B877" t="str">
        <f>IF(ISBLANK(Table6[[#This Row],[Date]]),"",MONTH(Table6[[#This Row],[Date]]))</f>
        <v/>
      </c>
    </row>
    <row r="878" spans="2:2">
      <c r="B878" t="str">
        <f>IF(ISBLANK(Table6[[#This Row],[Date]]),"",MONTH(Table6[[#This Row],[Date]]))</f>
        <v/>
      </c>
    </row>
    <row r="879" spans="2:2">
      <c r="B879" t="str">
        <f>IF(ISBLANK(Table6[[#This Row],[Date]]),"",MONTH(Table6[[#This Row],[Date]]))</f>
        <v/>
      </c>
    </row>
    <row r="880" spans="2:2">
      <c r="B880" t="str">
        <f>IF(ISBLANK(Table6[[#This Row],[Date]]),"",MONTH(Table6[[#This Row],[Date]]))</f>
        <v/>
      </c>
    </row>
    <row r="881" spans="2:2">
      <c r="B881" t="str">
        <f>IF(ISBLANK(Table6[[#This Row],[Date]]),"",MONTH(Table6[[#This Row],[Date]]))</f>
        <v/>
      </c>
    </row>
    <row r="882" spans="2:2">
      <c r="B882" t="str">
        <f>IF(ISBLANK(Table6[[#This Row],[Date]]),"",MONTH(Table6[[#This Row],[Date]]))</f>
        <v/>
      </c>
    </row>
    <row r="883" spans="2:2">
      <c r="B883" t="str">
        <f>IF(ISBLANK(Table6[[#This Row],[Date]]),"",MONTH(Table6[[#This Row],[Date]]))</f>
        <v/>
      </c>
    </row>
    <row r="884" spans="2:2">
      <c r="B884" t="str">
        <f>IF(ISBLANK(Table6[[#This Row],[Date]]),"",MONTH(Table6[[#This Row],[Date]]))</f>
        <v/>
      </c>
    </row>
    <row r="885" spans="2:2">
      <c r="B885" t="str">
        <f>IF(ISBLANK(Table6[[#This Row],[Date]]),"",MONTH(Table6[[#This Row],[Date]]))</f>
        <v/>
      </c>
    </row>
    <row r="886" spans="2:2">
      <c r="B886" t="str">
        <f>IF(ISBLANK(Table6[[#This Row],[Date]]),"",MONTH(Table6[[#This Row],[Date]]))</f>
        <v/>
      </c>
    </row>
    <row r="887" spans="2:2">
      <c r="B887" t="str">
        <f>IF(ISBLANK(Table6[[#This Row],[Date]]),"",MONTH(Table6[[#This Row],[Date]]))</f>
        <v/>
      </c>
    </row>
    <row r="888" spans="2:2">
      <c r="B888" t="str">
        <f>IF(ISBLANK(Table6[[#This Row],[Date]]),"",MONTH(Table6[[#This Row],[Date]]))</f>
        <v/>
      </c>
    </row>
    <row r="889" spans="2:2">
      <c r="B889" t="str">
        <f>IF(ISBLANK(Table6[[#This Row],[Date]]),"",MONTH(Table6[[#This Row],[Date]]))</f>
        <v/>
      </c>
    </row>
    <row r="890" spans="2:2">
      <c r="B890" t="str">
        <f>IF(ISBLANK(Table6[[#This Row],[Date]]),"",MONTH(Table6[[#This Row],[Date]]))</f>
        <v/>
      </c>
    </row>
    <row r="891" spans="2:2">
      <c r="B891" t="str">
        <f>IF(ISBLANK(Table6[[#This Row],[Date]]),"",MONTH(Table6[[#This Row],[Date]]))</f>
        <v/>
      </c>
    </row>
    <row r="892" spans="2:2">
      <c r="B892" t="str">
        <f>IF(ISBLANK(Table6[[#This Row],[Date]]),"",MONTH(Table6[[#This Row],[Date]]))</f>
        <v/>
      </c>
    </row>
    <row r="893" spans="2:2">
      <c r="B893" t="str">
        <f>IF(ISBLANK(Table6[[#This Row],[Date]]),"",MONTH(Table6[[#This Row],[Date]]))</f>
        <v/>
      </c>
    </row>
    <row r="894" spans="2:2">
      <c r="B894" t="str">
        <f>IF(ISBLANK(Table6[[#This Row],[Date]]),"",MONTH(Table6[[#This Row],[Date]]))</f>
        <v/>
      </c>
    </row>
    <row r="895" spans="2:2">
      <c r="B895" t="str">
        <f>IF(ISBLANK(Table6[[#This Row],[Date]]),"",MONTH(Table6[[#This Row],[Date]]))</f>
        <v/>
      </c>
    </row>
    <row r="896" spans="2:2">
      <c r="B896" t="str">
        <f>IF(ISBLANK(Table6[[#This Row],[Date]]),"",MONTH(Table6[[#This Row],[Date]]))</f>
        <v/>
      </c>
    </row>
    <row r="897" spans="2:2">
      <c r="B897" t="str">
        <f>IF(ISBLANK(Table6[[#This Row],[Date]]),"",MONTH(Table6[[#This Row],[Date]]))</f>
        <v/>
      </c>
    </row>
    <row r="898" spans="2:2">
      <c r="B898" t="str">
        <f>IF(ISBLANK(Table6[[#This Row],[Date]]),"",MONTH(Table6[[#This Row],[Date]]))</f>
        <v/>
      </c>
    </row>
    <row r="899" spans="2:2">
      <c r="B899" t="str">
        <f>IF(ISBLANK(Table6[[#This Row],[Date]]),"",MONTH(Table6[[#This Row],[Date]]))</f>
        <v/>
      </c>
    </row>
    <row r="900" spans="2:2">
      <c r="B900" t="str">
        <f>IF(ISBLANK(Table6[[#This Row],[Date]]),"",MONTH(Table6[[#This Row],[Date]]))</f>
        <v/>
      </c>
    </row>
    <row r="901" spans="2:2">
      <c r="B901" t="str">
        <f>IF(ISBLANK(Table6[[#This Row],[Date]]),"",MONTH(Table6[[#This Row],[Date]]))</f>
        <v/>
      </c>
    </row>
    <row r="902" spans="2:2">
      <c r="B902" t="str">
        <f>IF(ISBLANK(Table6[[#This Row],[Date]]),"",MONTH(Table6[[#This Row],[Date]]))</f>
        <v/>
      </c>
    </row>
    <row r="903" spans="2:2">
      <c r="B903" t="str">
        <f>IF(ISBLANK(Table6[[#This Row],[Date]]),"",MONTH(Table6[[#This Row],[Date]]))</f>
        <v/>
      </c>
    </row>
    <row r="904" spans="2:2">
      <c r="B904" t="str">
        <f>IF(ISBLANK(Table6[[#This Row],[Date]]),"",MONTH(Table6[[#This Row],[Date]]))</f>
        <v/>
      </c>
    </row>
    <row r="905" spans="2:2">
      <c r="B905" t="str">
        <f>IF(ISBLANK(Table6[[#This Row],[Date]]),"",MONTH(Table6[[#This Row],[Date]]))</f>
        <v/>
      </c>
    </row>
    <row r="906" spans="2:2">
      <c r="B906" t="str">
        <f>IF(ISBLANK(Table6[[#This Row],[Date]]),"",MONTH(Table6[[#This Row],[Date]]))</f>
        <v/>
      </c>
    </row>
    <row r="907" spans="2:2">
      <c r="B907" t="str">
        <f>IF(ISBLANK(Table6[[#This Row],[Date]]),"",MONTH(Table6[[#This Row],[Date]]))</f>
        <v/>
      </c>
    </row>
    <row r="908" spans="2:2">
      <c r="B908" t="str">
        <f>IF(ISBLANK(Table6[[#This Row],[Date]]),"",MONTH(Table6[[#This Row],[Date]]))</f>
        <v/>
      </c>
    </row>
    <row r="909" spans="2:2">
      <c r="B909" t="str">
        <f>IF(ISBLANK(Table6[[#This Row],[Date]]),"",MONTH(Table6[[#This Row],[Date]]))</f>
        <v/>
      </c>
    </row>
    <row r="910" spans="2:2">
      <c r="B910" t="str">
        <f>IF(ISBLANK(Table6[[#This Row],[Date]]),"",MONTH(Table6[[#This Row],[Date]]))</f>
        <v/>
      </c>
    </row>
    <row r="911" spans="2:2">
      <c r="B911" t="str">
        <f>IF(ISBLANK(Table6[[#This Row],[Date]]),"",MONTH(Table6[[#This Row],[Date]]))</f>
        <v/>
      </c>
    </row>
    <row r="912" spans="2:2">
      <c r="B912" t="str">
        <f>IF(ISBLANK(Table6[[#This Row],[Date]]),"",MONTH(Table6[[#This Row],[Date]]))</f>
        <v/>
      </c>
    </row>
    <row r="913" spans="2:2">
      <c r="B913" t="str">
        <f>IF(ISBLANK(Table6[[#This Row],[Date]]),"",MONTH(Table6[[#This Row],[Date]]))</f>
        <v/>
      </c>
    </row>
    <row r="914" spans="2:2">
      <c r="B914" t="str">
        <f>IF(ISBLANK(Table6[[#This Row],[Date]]),"",MONTH(Table6[[#This Row],[Date]]))</f>
        <v/>
      </c>
    </row>
    <row r="915" spans="2:2">
      <c r="B915" t="str">
        <f>IF(ISBLANK(Table6[[#This Row],[Date]]),"",MONTH(Table6[[#This Row],[Date]]))</f>
        <v/>
      </c>
    </row>
    <row r="916" spans="2:2">
      <c r="B916" t="str">
        <f>IF(ISBLANK(Table6[[#This Row],[Date]]),"",MONTH(Table6[[#This Row],[Date]]))</f>
        <v/>
      </c>
    </row>
    <row r="917" spans="2:2">
      <c r="B917" t="str">
        <f>IF(ISBLANK(Table6[[#This Row],[Date]]),"",MONTH(Table6[[#This Row],[Date]]))</f>
        <v/>
      </c>
    </row>
    <row r="918" spans="2:2">
      <c r="B918" t="str">
        <f>IF(ISBLANK(Table6[[#This Row],[Date]]),"",MONTH(Table6[[#This Row],[Date]]))</f>
        <v/>
      </c>
    </row>
    <row r="919" spans="2:2">
      <c r="B919" t="str">
        <f>IF(ISBLANK(Table6[[#This Row],[Date]]),"",MONTH(Table6[[#This Row],[Date]]))</f>
        <v/>
      </c>
    </row>
    <row r="920" spans="2:2">
      <c r="B920" t="str">
        <f>IF(ISBLANK(Table6[[#This Row],[Date]]),"",MONTH(Table6[[#This Row],[Date]]))</f>
        <v/>
      </c>
    </row>
    <row r="921" spans="2:2">
      <c r="B921" t="str">
        <f>IF(ISBLANK(Table6[[#This Row],[Date]]),"",MONTH(Table6[[#This Row],[Date]]))</f>
        <v/>
      </c>
    </row>
    <row r="922" spans="2:2">
      <c r="B922" t="str">
        <f>IF(ISBLANK(Table6[[#This Row],[Date]]),"",MONTH(Table6[[#This Row],[Date]]))</f>
        <v/>
      </c>
    </row>
    <row r="923" spans="2:2">
      <c r="B923" t="str">
        <f>IF(ISBLANK(Table6[[#This Row],[Date]]),"",MONTH(Table6[[#This Row],[Date]]))</f>
        <v/>
      </c>
    </row>
    <row r="924" spans="2:2">
      <c r="B924" t="str">
        <f>IF(ISBLANK(Table6[[#This Row],[Date]]),"",MONTH(Table6[[#This Row],[Date]]))</f>
        <v/>
      </c>
    </row>
    <row r="925" spans="2:2">
      <c r="B925" t="str">
        <f>IF(ISBLANK(Table6[[#This Row],[Date]]),"",MONTH(Table6[[#This Row],[Date]]))</f>
        <v/>
      </c>
    </row>
    <row r="926" spans="2:2">
      <c r="B926" t="str">
        <f>IF(ISBLANK(Table6[[#This Row],[Date]]),"",MONTH(Table6[[#This Row],[Date]]))</f>
        <v/>
      </c>
    </row>
    <row r="927" spans="2:2">
      <c r="B927" t="str">
        <f>IF(ISBLANK(Table6[[#This Row],[Date]]),"",MONTH(Table6[[#This Row],[Date]]))</f>
        <v/>
      </c>
    </row>
    <row r="928" spans="2:2">
      <c r="B928" t="str">
        <f>IF(ISBLANK(Table6[[#This Row],[Date]]),"",MONTH(Table6[[#This Row],[Date]]))</f>
        <v/>
      </c>
    </row>
    <row r="929" spans="2:2">
      <c r="B929" t="str">
        <f>IF(ISBLANK(Table6[[#This Row],[Date]]),"",MONTH(Table6[[#This Row],[Date]]))</f>
        <v/>
      </c>
    </row>
    <row r="930" spans="2:2">
      <c r="B930" t="str">
        <f>IF(ISBLANK(Table6[[#This Row],[Date]]),"",MONTH(Table6[[#This Row],[Date]]))</f>
        <v/>
      </c>
    </row>
    <row r="931" spans="2:2">
      <c r="B931" t="str">
        <f>IF(ISBLANK(Table6[[#This Row],[Date]]),"",MONTH(Table6[[#This Row],[Date]]))</f>
        <v/>
      </c>
    </row>
    <row r="932" spans="2:2">
      <c r="B932" t="str">
        <f>IF(ISBLANK(Table6[[#This Row],[Date]]),"",MONTH(Table6[[#This Row],[Date]]))</f>
        <v/>
      </c>
    </row>
    <row r="933" spans="2:2">
      <c r="B933" t="str">
        <f>IF(ISBLANK(Table6[[#This Row],[Date]]),"",MONTH(Table6[[#This Row],[Date]]))</f>
        <v/>
      </c>
    </row>
    <row r="934" spans="2:2">
      <c r="B934" t="str">
        <f>IF(ISBLANK(Table6[[#This Row],[Date]]),"",MONTH(Table6[[#This Row],[Date]]))</f>
        <v/>
      </c>
    </row>
    <row r="935" spans="2:2">
      <c r="B935" t="str">
        <f>IF(ISBLANK(Table6[[#This Row],[Date]]),"",MONTH(Table6[[#This Row],[Date]]))</f>
        <v/>
      </c>
    </row>
    <row r="936" spans="2:2">
      <c r="B936" t="str">
        <f>IF(ISBLANK(Table6[[#This Row],[Date]]),"",MONTH(Table6[[#This Row],[Date]]))</f>
        <v/>
      </c>
    </row>
    <row r="937" spans="2:2">
      <c r="B937" t="str">
        <f>IF(ISBLANK(Table6[[#This Row],[Date]]),"",MONTH(Table6[[#This Row],[Date]]))</f>
        <v/>
      </c>
    </row>
    <row r="938" spans="2:2">
      <c r="B938" t="str">
        <f>IF(ISBLANK(Table6[[#This Row],[Date]]),"",MONTH(Table6[[#This Row],[Date]]))</f>
        <v/>
      </c>
    </row>
    <row r="939" spans="2:2">
      <c r="B939" t="str">
        <f>IF(ISBLANK(Table6[[#This Row],[Date]]),"",MONTH(Table6[[#This Row],[Date]]))</f>
        <v/>
      </c>
    </row>
    <row r="940" spans="2:2">
      <c r="B940" t="str">
        <f>IF(ISBLANK(Table6[[#This Row],[Date]]),"",MONTH(Table6[[#This Row],[Date]]))</f>
        <v/>
      </c>
    </row>
    <row r="941" spans="2:2">
      <c r="B941" t="str">
        <f>IF(ISBLANK(Table6[[#This Row],[Date]]),"",MONTH(Table6[[#This Row],[Date]]))</f>
        <v/>
      </c>
    </row>
    <row r="942" spans="2:2">
      <c r="B942" t="str">
        <f>IF(ISBLANK(Table6[[#This Row],[Date]]),"",MONTH(Table6[[#This Row],[Date]]))</f>
        <v/>
      </c>
    </row>
    <row r="943" spans="2:2">
      <c r="B943" t="str">
        <f>IF(ISBLANK(Table6[[#This Row],[Date]]),"",MONTH(Table6[[#This Row],[Date]]))</f>
        <v/>
      </c>
    </row>
    <row r="944" spans="2:2">
      <c r="B944" t="str">
        <f>IF(ISBLANK(Table6[[#This Row],[Date]]),"",MONTH(Table6[[#This Row],[Date]]))</f>
        <v/>
      </c>
    </row>
    <row r="945" spans="2:2">
      <c r="B945" t="str">
        <f>IF(ISBLANK(Table6[[#This Row],[Date]]),"",MONTH(Table6[[#This Row],[Date]]))</f>
        <v/>
      </c>
    </row>
    <row r="946" spans="2:2">
      <c r="B946" t="str">
        <f>IF(ISBLANK(Table6[[#This Row],[Date]]),"",MONTH(Table6[[#This Row],[Date]]))</f>
        <v/>
      </c>
    </row>
    <row r="947" spans="2:2">
      <c r="B947" t="str">
        <f>IF(ISBLANK(Table6[[#This Row],[Date]]),"",MONTH(Table6[[#This Row],[Date]]))</f>
        <v/>
      </c>
    </row>
    <row r="948" spans="2:2">
      <c r="B948" t="str">
        <f>IF(ISBLANK(Table6[[#This Row],[Date]]),"",MONTH(Table6[[#This Row],[Date]]))</f>
        <v/>
      </c>
    </row>
    <row r="949" spans="2:2">
      <c r="B949" t="str">
        <f>IF(ISBLANK(Table6[[#This Row],[Date]]),"",MONTH(Table6[[#This Row],[Date]]))</f>
        <v/>
      </c>
    </row>
    <row r="950" spans="2:2">
      <c r="B950" t="str">
        <f>IF(ISBLANK(Table6[[#This Row],[Date]]),"",MONTH(Table6[[#This Row],[Date]]))</f>
        <v/>
      </c>
    </row>
    <row r="951" spans="2:2">
      <c r="B951" t="str">
        <f>IF(ISBLANK(Table6[[#This Row],[Date]]),"",MONTH(Table6[[#This Row],[Date]]))</f>
        <v/>
      </c>
    </row>
    <row r="952" spans="2:2">
      <c r="B952" t="str">
        <f>IF(ISBLANK(Table6[[#This Row],[Date]]),"",MONTH(Table6[[#This Row],[Date]]))</f>
        <v/>
      </c>
    </row>
    <row r="953" spans="2:2">
      <c r="B953" t="str">
        <f>IF(ISBLANK(Table6[[#This Row],[Date]]),"",MONTH(Table6[[#This Row],[Date]]))</f>
        <v/>
      </c>
    </row>
    <row r="954" spans="2:2">
      <c r="B954" t="str">
        <f>IF(ISBLANK(Table6[[#This Row],[Date]]),"",MONTH(Table6[[#This Row],[Date]]))</f>
        <v/>
      </c>
    </row>
    <row r="955" spans="2:2">
      <c r="B955" t="str">
        <f>IF(ISBLANK(Table6[[#This Row],[Date]]),"",MONTH(Table6[[#This Row],[Date]]))</f>
        <v/>
      </c>
    </row>
    <row r="956" spans="2:2">
      <c r="B956" t="str">
        <f>IF(ISBLANK(Table6[[#This Row],[Date]]),"",MONTH(Table6[[#This Row],[Date]]))</f>
        <v/>
      </c>
    </row>
    <row r="957" spans="2:2">
      <c r="B957" t="str">
        <f>IF(ISBLANK(Table6[[#This Row],[Date]]),"",MONTH(Table6[[#This Row],[Date]]))</f>
        <v/>
      </c>
    </row>
    <row r="958" spans="2:2">
      <c r="B958" t="str">
        <f>IF(ISBLANK(Table6[[#This Row],[Date]]),"",MONTH(Table6[[#This Row],[Date]]))</f>
        <v/>
      </c>
    </row>
    <row r="959" spans="2:2">
      <c r="B959" t="str">
        <f>IF(ISBLANK(Table6[[#This Row],[Date]]),"",MONTH(Table6[[#This Row],[Date]]))</f>
        <v/>
      </c>
    </row>
    <row r="960" spans="2:2">
      <c r="B960" t="str">
        <f>IF(ISBLANK(Table6[[#This Row],[Date]]),"",MONTH(Table6[[#This Row],[Date]]))</f>
        <v/>
      </c>
    </row>
    <row r="961" spans="2:2">
      <c r="B961" t="str">
        <f>IF(ISBLANK(Table6[[#This Row],[Date]]),"",MONTH(Table6[[#This Row],[Date]]))</f>
        <v/>
      </c>
    </row>
    <row r="962" spans="2:2">
      <c r="B962" t="str">
        <f>IF(ISBLANK(Table6[[#This Row],[Date]]),"",MONTH(Table6[[#This Row],[Date]]))</f>
        <v/>
      </c>
    </row>
    <row r="963" spans="2:2">
      <c r="B963" t="str">
        <f>IF(ISBLANK(Table6[[#This Row],[Date]]),"",MONTH(Table6[[#This Row],[Date]]))</f>
        <v/>
      </c>
    </row>
    <row r="964" spans="2:2">
      <c r="B964" t="str">
        <f>IF(ISBLANK(Table6[[#This Row],[Date]]),"",MONTH(Table6[[#This Row],[Date]]))</f>
        <v/>
      </c>
    </row>
    <row r="965" spans="2:2">
      <c r="B965" t="str">
        <f>IF(ISBLANK(Table6[[#This Row],[Date]]),"",MONTH(Table6[[#This Row],[Date]]))</f>
        <v/>
      </c>
    </row>
    <row r="966" spans="2:2">
      <c r="B966" t="str">
        <f>IF(ISBLANK(Table6[[#This Row],[Date]]),"",MONTH(Table6[[#This Row],[Date]]))</f>
        <v/>
      </c>
    </row>
    <row r="967" spans="2:2">
      <c r="B967" t="str">
        <f>IF(ISBLANK(Table6[[#This Row],[Date]]),"",MONTH(Table6[[#This Row],[Date]]))</f>
        <v/>
      </c>
    </row>
    <row r="968" spans="2:2">
      <c r="B968" t="str">
        <f>IF(ISBLANK(Table6[[#This Row],[Date]]),"",MONTH(Table6[[#This Row],[Date]]))</f>
        <v/>
      </c>
    </row>
    <row r="969" spans="2:2">
      <c r="B969" t="str">
        <f>IF(ISBLANK(Table6[[#This Row],[Date]]),"",MONTH(Table6[[#This Row],[Date]]))</f>
        <v/>
      </c>
    </row>
    <row r="970" spans="2:2">
      <c r="B970" t="str">
        <f>IF(ISBLANK(Table6[[#This Row],[Date]]),"",MONTH(Table6[[#This Row],[Date]]))</f>
        <v/>
      </c>
    </row>
    <row r="971" spans="2:2">
      <c r="B971" t="str">
        <f>IF(ISBLANK(Table6[[#This Row],[Date]]),"",MONTH(Table6[[#This Row],[Date]]))</f>
        <v/>
      </c>
    </row>
    <row r="972" spans="2:2">
      <c r="B972" t="str">
        <f>IF(ISBLANK(Table6[[#This Row],[Date]]),"",MONTH(Table6[[#This Row],[Date]]))</f>
        <v/>
      </c>
    </row>
    <row r="973" spans="2:2">
      <c r="B973" t="str">
        <f>IF(ISBLANK(Table6[[#This Row],[Date]]),"",MONTH(Table6[[#This Row],[Date]]))</f>
        <v/>
      </c>
    </row>
    <row r="974" spans="2:2">
      <c r="B974" t="str">
        <f>IF(ISBLANK(Table6[[#This Row],[Date]]),"",MONTH(Table6[[#This Row],[Date]]))</f>
        <v/>
      </c>
    </row>
    <row r="975" spans="2:2">
      <c r="B975" t="str">
        <f>IF(ISBLANK(Table6[[#This Row],[Date]]),"",MONTH(Table6[[#This Row],[Date]]))</f>
        <v/>
      </c>
    </row>
    <row r="976" spans="2:2">
      <c r="B976" t="str">
        <f>IF(ISBLANK(Table6[[#This Row],[Date]]),"",MONTH(Table6[[#This Row],[Date]]))</f>
        <v/>
      </c>
    </row>
    <row r="977" spans="2:2">
      <c r="B977" t="str">
        <f>IF(ISBLANK(Table6[[#This Row],[Date]]),"",MONTH(Table6[[#This Row],[Date]]))</f>
        <v/>
      </c>
    </row>
    <row r="978" spans="2:2">
      <c r="B978" t="str">
        <f>IF(ISBLANK(Table6[[#This Row],[Date]]),"",MONTH(Table6[[#This Row],[Date]]))</f>
        <v/>
      </c>
    </row>
    <row r="979" spans="2:2">
      <c r="B979" t="str">
        <f>IF(ISBLANK(Table6[[#This Row],[Date]]),"",MONTH(Table6[[#This Row],[Date]]))</f>
        <v/>
      </c>
    </row>
    <row r="980" spans="2:2">
      <c r="B980" t="str">
        <f>IF(ISBLANK(Table6[[#This Row],[Date]]),"",MONTH(Table6[[#This Row],[Date]]))</f>
        <v/>
      </c>
    </row>
    <row r="981" spans="2:2">
      <c r="B981" t="str">
        <f>IF(ISBLANK(Table6[[#This Row],[Date]]),"",MONTH(Table6[[#This Row],[Date]]))</f>
        <v/>
      </c>
    </row>
    <row r="982" spans="2:2">
      <c r="B982" t="str">
        <f>IF(ISBLANK(Table6[[#This Row],[Date]]),"",MONTH(Table6[[#This Row],[Date]]))</f>
        <v/>
      </c>
    </row>
    <row r="983" spans="2:2">
      <c r="B983" t="str">
        <f>IF(ISBLANK(Table6[[#This Row],[Date]]),"",MONTH(Table6[[#This Row],[Date]]))</f>
        <v/>
      </c>
    </row>
    <row r="984" spans="2:2">
      <c r="B984" t="str">
        <f>IF(ISBLANK(Table6[[#This Row],[Date]]),"",MONTH(Table6[[#This Row],[Date]]))</f>
        <v/>
      </c>
    </row>
    <row r="985" spans="2:2">
      <c r="B985" t="str">
        <f>IF(ISBLANK(Table6[[#This Row],[Date]]),"",MONTH(Table6[[#This Row],[Date]]))</f>
        <v/>
      </c>
    </row>
    <row r="986" spans="2:2">
      <c r="B986" t="str">
        <f>IF(ISBLANK(Table6[[#This Row],[Date]]),"",MONTH(Table6[[#This Row],[Date]]))</f>
        <v/>
      </c>
    </row>
    <row r="987" spans="2:2">
      <c r="B987" t="str">
        <f>IF(ISBLANK(Table6[[#This Row],[Date]]),"",MONTH(Table6[[#This Row],[Date]]))</f>
        <v/>
      </c>
    </row>
    <row r="988" spans="2:2">
      <c r="B988" t="str">
        <f>IF(ISBLANK(Table6[[#This Row],[Date]]),"",MONTH(Table6[[#This Row],[Date]]))</f>
        <v/>
      </c>
    </row>
    <row r="989" spans="2:2">
      <c r="B989" t="str">
        <f>IF(ISBLANK(Table6[[#This Row],[Date]]),"",MONTH(Table6[[#This Row],[Date]]))</f>
        <v/>
      </c>
    </row>
    <row r="990" spans="2:2">
      <c r="B990" t="str">
        <f>IF(ISBLANK(Table6[[#This Row],[Date]]),"",MONTH(Table6[[#This Row],[Date]]))</f>
        <v/>
      </c>
    </row>
    <row r="991" spans="2:2">
      <c r="B991" t="str">
        <f>IF(ISBLANK(Table6[[#This Row],[Date]]),"",MONTH(Table6[[#This Row],[Date]]))</f>
        <v/>
      </c>
    </row>
    <row r="992" spans="2:2">
      <c r="B992" t="str">
        <f>IF(ISBLANK(Table6[[#This Row],[Date]]),"",MONTH(Table6[[#This Row],[Date]]))</f>
        <v/>
      </c>
    </row>
    <row r="993" spans="2:2">
      <c r="B993" t="str">
        <f>IF(ISBLANK(Table6[[#This Row],[Date]]),"",MONTH(Table6[[#This Row],[Date]]))</f>
        <v/>
      </c>
    </row>
    <row r="994" spans="2:2">
      <c r="B994" t="str">
        <f>IF(ISBLANK(Table6[[#This Row],[Date]]),"",MONTH(Table6[[#This Row],[Date]]))</f>
        <v/>
      </c>
    </row>
    <row r="995" spans="2:2">
      <c r="B995" t="str">
        <f>IF(ISBLANK(Table6[[#This Row],[Date]]),"",MONTH(Table6[[#This Row],[Date]]))</f>
        <v/>
      </c>
    </row>
    <row r="996" spans="2:2">
      <c r="B996" t="str">
        <f>IF(ISBLANK(Table6[[#This Row],[Date]]),"",MONTH(Table6[[#This Row],[Date]]))</f>
        <v/>
      </c>
    </row>
    <row r="997" spans="2:2">
      <c r="B997" t="str">
        <f>IF(ISBLANK(Table6[[#This Row],[Date]]),"",MONTH(Table6[[#This Row],[Date]]))</f>
        <v/>
      </c>
    </row>
    <row r="998" spans="2:2">
      <c r="B998" t="str">
        <f>IF(ISBLANK(Table6[[#This Row],[Date]]),"",MONTH(Table6[[#This Row],[Date]]))</f>
        <v/>
      </c>
    </row>
    <row r="999" spans="2:2">
      <c r="B999" t="str">
        <f>IF(ISBLANK(Table6[[#This Row],[Date]]),"",MONTH(Table6[[#This Row],[Date]]))</f>
        <v/>
      </c>
    </row>
    <row r="1000" spans="2:2">
      <c r="B1000" t="str">
        <f>IF(ISBLANK(Table6[[#This Row],[Date]]),"",MONTH(Table6[[#This Row],[Date]]))</f>
        <v/>
      </c>
    </row>
    <row r="1001" spans="2:2">
      <c r="B1001" t="str">
        <f>IF(ISBLANK(Table6[[#This Row],[Date]]),"",MONTH(Table6[[#This Row],[Date]]))</f>
        <v/>
      </c>
    </row>
    <row r="1002" spans="2:2">
      <c r="B1002" t="str">
        <f>IF(ISBLANK(Table6[[#This Row],[Date]]),"",MONTH(Table6[[#This Row],[Date]]))</f>
        <v/>
      </c>
    </row>
    <row r="1003" spans="2:2">
      <c r="B1003" t="str">
        <f>IF(ISBLANK(Table6[[#This Row],[Date]]),"",MONTH(Table6[[#This Row],[Date]]))</f>
        <v/>
      </c>
    </row>
    <row r="1004" spans="2:2">
      <c r="B1004" t="str">
        <f>IF(ISBLANK(Table6[[#This Row],[Date]]),"",MONTH(Table6[[#This Row],[Date]]))</f>
        <v/>
      </c>
    </row>
    <row r="1005" spans="2:2">
      <c r="B1005" t="str">
        <f>IF(ISBLANK(Table6[[#This Row],[Date]]),"",MONTH(Table6[[#This Row],[Date]]))</f>
        <v/>
      </c>
    </row>
    <row r="1006" spans="2:2">
      <c r="B1006" t="str">
        <f>IF(ISBLANK(Table6[[#This Row],[Date]]),"",MONTH(Table6[[#This Row],[Date]]))</f>
        <v/>
      </c>
    </row>
    <row r="1007" spans="2:2">
      <c r="B1007" t="str">
        <f>IF(ISBLANK(Table6[[#This Row],[Date]]),"",MONTH(Table6[[#This Row],[Date]]))</f>
        <v/>
      </c>
    </row>
    <row r="1008" spans="2:2">
      <c r="B1008" t="str">
        <f>IF(ISBLANK(Table6[[#This Row],[Date]]),"",MONTH(Table6[[#This Row],[Date]]))</f>
        <v/>
      </c>
    </row>
    <row r="1009" spans="2:2">
      <c r="B1009" t="str">
        <f>IF(ISBLANK(Table6[[#This Row],[Date]]),"",MONTH(Table6[[#This Row],[Date]]))</f>
        <v/>
      </c>
    </row>
    <row r="1010" spans="2:2">
      <c r="B1010" t="str">
        <f>IF(ISBLANK(Table6[[#This Row],[Date]]),"",MONTH(Table6[[#This Row],[Date]]))</f>
        <v/>
      </c>
    </row>
    <row r="1011" spans="2:2">
      <c r="B1011" t="str">
        <f>IF(ISBLANK(Table6[[#This Row],[Date]]),"",MONTH(Table6[[#This Row],[Date]]))</f>
        <v/>
      </c>
    </row>
    <row r="1012" spans="2:2">
      <c r="B1012" t="str">
        <f>IF(ISBLANK(Table6[[#This Row],[Date]]),"",MONTH(Table6[[#This Row],[Date]]))</f>
        <v/>
      </c>
    </row>
    <row r="1013" spans="2:2">
      <c r="B1013" t="str">
        <f>IF(ISBLANK(Table6[[#This Row],[Date]]),"",MONTH(Table6[[#This Row],[Date]]))</f>
        <v/>
      </c>
    </row>
    <row r="1014" spans="2:2">
      <c r="B1014" t="str">
        <f>IF(ISBLANK(Table6[[#This Row],[Date]]),"",MONTH(Table6[[#This Row],[Date]]))</f>
        <v/>
      </c>
    </row>
    <row r="1015" spans="2:2">
      <c r="B1015" t="str">
        <f>IF(ISBLANK(Table6[[#This Row],[Date]]),"",MONTH(Table6[[#This Row],[Date]]))</f>
        <v/>
      </c>
    </row>
    <row r="1016" spans="2:2">
      <c r="B1016" t="str">
        <f>IF(ISBLANK(Table6[[#This Row],[Date]]),"",MONTH(Table6[[#This Row],[Date]]))</f>
        <v/>
      </c>
    </row>
    <row r="1017" spans="2:2">
      <c r="B1017" t="str">
        <f>IF(ISBLANK(Table6[[#This Row],[Date]]),"",MONTH(Table6[[#This Row],[Date]]))</f>
        <v/>
      </c>
    </row>
    <row r="1018" spans="2:2">
      <c r="B1018" t="str">
        <f>IF(ISBLANK(Table6[[#This Row],[Date]]),"",MONTH(Table6[[#This Row],[Date]]))</f>
        <v/>
      </c>
    </row>
    <row r="1019" spans="2:2">
      <c r="B1019" t="str">
        <f>IF(ISBLANK(Table6[[#This Row],[Date]]),"",MONTH(Table6[[#This Row],[Date]]))</f>
        <v/>
      </c>
    </row>
    <row r="1020" spans="2:2">
      <c r="B1020" t="str">
        <f>IF(ISBLANK(Table6[[#This Row],[Date]]),"",MONTH(Table6[[#This Row],[Date]]))</f>
        <v/>
      </c>
    </row>
    <row r="1021" spans="2:2">
      <c r="B1021" t="str">
        <f>IF(ISBLANK(Table6[[#This Row],[Date]]),"",MONTH(Table6[[#This Row],[Date]]))</f>
        <v/>
      </c>
    </row>
    <row r="1022" spans="2:2">
      <c r="B1022" t="str">
        <f>IF(ISBLANK(Table6[[#This Row],[Date]]),"",MONTH(Table6[[#This Row],[Date]]))</f>
        <v/>
      </c>
    </row>
    <row r="1023" spans="2:2">
      <c r="B1023" t="str">
        <f>IF(ISBLANK(Table6[[#This Row],[Date]]),"",MONTH(Table6[[#This Row],[Date]]))</f>
        <v/>
      </c>
    </row>
    <row r="1024" spans="2:2">
      <c r="B1024" t="str">
        <f>IF(ISBLANK(Table6[[#This Row],[Date]]),"",MONTH(Table6[[#This Row],[Date]]))</f>
        <v/>
      </c>
    </row>
    <row r="1025" spans="2:2">
      <c r="B1025" t="str">
        <f>IF(ISBLANK(Table6[[#This Row],[Date]]),"",MONTH(Table6[[#This Row],[Date]]))</f>
        <v/>
      </c>
    </row>
    <row r="1026" spans="2:2">
      <c r="B1026" t="str">
        <f>IF(ISBLANK(Table6[[#This Row],[Date]]),"",MONTH(Table6[[#This Row],[Date]]))</f>
        <v/>
      </c>
    </row>
    <row r="1027" spans="2:2">
      <c r="B1027" t="str">
        <f>IF(ISBLANK(Table6[[#This Row],[Date]]),"",MONTH(Table6[[#This Row],[Date]]))</f>
        <v/>
      </c>
    </row>
    <row r="1028" spans="2:2">
      <c r="B1028" t="str">
        <f>IF(ISBLANK(Table6[[#This Row],[Date]]),"",MONTH(Table6[[#This Row],[Date]]))</f>
        <v/>
      </c>
    </row>
    <row r="1029" spans="2:2">
      <c r="B1029" t="str">
        <f>IF(ISBLANK(Table6[[#This Row],[Date]]),"",MONTH(Table6[[#This Row],[Date]]))</f>
        <v/>
      </c>
    </row>
    <row r="1030" spans="2:2">
      <c r="B1030" t="str">
        <f>IF(ISBLANK(Table6[[#This Row],[Date]]),"",MONTH(Table6[[#This Row],[Date]]))</f>
        <v/>
      </c>
    </row>
    <row r="1031" spans="2:2">
      <c r="B1031" t="str">
        <f>IF(ISBLANK(Table6[[#This Row],[Date]]),"",MONTH(Table6[[#This Row],[Date]]))</f>
        <v/>
      </c>
    </row>
    <row r="1032" spans="2:2">
      <c r="B1032" t="str">
        <f>IF(ISBLANK(Table6[[#This Row],[Date]]),"",MONTH(Table6[[#This Row],[Date]]))</f>
        <v/>
      </c>
    </row>
    <row r="1033" spans="2:2">
      <c r="B1033" t="str">
        <f>IF(ISBLANK(Table6[[#This Row],[Date]]),"",MONTH(Table6[[#This Row],[Date]]))</f>
        <v/>
      </c>
    </row>
    <row r="1034" spans="2:2">
      <c r="B1034" t="str">
        <f>IF(ISBLANK(Table6[[#This Row],[Date]]),"",MONTH(Table6[[#This Row],[Date]]))</f>
        <v/>
      </c>
    </row>
    <row r="1035" spans="2:2">
      <c r="B1035" t="str">
        <f>IF(ISBLANK(Table6[[#This Row],[Date]]),"",MONTH(Table6[[#This Row],[Date]]))</f>
        <v/>
      </c>
    </row>
    <row r="1036" spans="2:2">
      <c r="B1036" t="str">
        <f>IF(ISBLANK(Table6[[#This Row],[Date]]),"",MONTH(Table6[[#This Row],[Date]]))</f>
        <v/>
      </c>
    </row>
    <row r="1037" spans="2:2">
      <c r="B1037" t="str">
        <f>IF(ISBLANK(Table6[[#This Row],[Date]]),"",MONTH(Table6[[#This Row],[Date]]))</f>
        <v/>
      </c>
    </row>
    <row r="1038" spans="2:2">
      <c r="B1038" t="str">
        <f>IF(ISBLANK(Table6[[#This Row],[Date]]),"",MONTH(Table6[[#This Row],[Date]]))</f>
        <v/>
      </c>
    </row>
    <row r="1039" spans="2:2">
      <c r="B1039" t="str">
        <f>IF(ISBLANK(Table6[[#This Row],[Date]]),"",MONTH(Table6[[#This Row],[Date]]))</f>
        <v/>
      </c>
    </row>
    <row r="1040" spans="2:2">
      <c r="B1040" t="str">
        <f>IF(ISBLANK(Table6[[#This Row],[Date]]),"",MONTH(Table6[[#This Row],[Date]]))</f>
        <v/>
      </c>
    </row>
    <row r="1041" spans="2:2">
      <c r="B1041" t="str">
        <f>IF(ISBLANK(Table6[[#This Row],[Date]]),"",MONTH(Table6[[#This Row],[Date]]))</f>
        <v/>
      </c>
    </row>
    <row r="1042" spans="2:2">
      <c r="B1042" t="str">
        <f>IF(ISBLANK(Table6[[#This Row],[Date]]),"",MONTH(Table6[[#This Row],[Date]]))</f>
        <v/>
      </c>
    </row>
    <row r="1043" spans="2:2">
      <c r="B1043" t="str">
        <f>IF(ISBLANK(Table6[[#This Row],[Date]]),"",MONTH(Table6[[#This Row],[Date]]))</f>
        <v/>
      </c>
    </row>
    <row r="1044" spans="2:2">
      <c r="B1044" t="str">
        <f>IF(ISBLANK(Table6[[#This Row],[Date]]),"",MONTH(Table6[[#This Row],[Date]]))</f>
        <v/>
      </c>
    </row>
    <row r="1045" spans="2:2">
      <c r="B1045" t="str">
        <f>IF(ISBLANK(Table6[[#This Row],[Date]]),"",MONTH(Table6[[#This Row],[Date]]))</f>
        <v/>
      </c>
    </row>
    <row r="1046" spans="2:2">
      <c r="B1046" t="str">
        <f>IF(ISBLANK(Table6[[#This Row],[Date]]),"",MONTH(Table6[[#This Row],[Date]]))</f>
        <v/>
      </c>
    </row>
    <row r="1047" spans="2:2">
      <c r="B1047" t="str">
        <f>IF(ISBLANK(Table6[[#This Row],[Date]]),"",MONTH(Table6[[#This Row],[Date]]))</f>
        <v/>
      </c>
    </row>
    <row r="1048" spans="2:2">
      <c r="B1048" t="str">
        <f>IF(ISBLANK(Table6[[#This Row],[Date]]),"",MONTH(Table6[[#This Row],[Date]]))</f>
        <v/>
      </c>
    </row>
    <row r="1049" spans="2:2">
      <c r="B1049" t="str">
        <f>IF(ISBLANK(Table6[[#This Row],[Date]]),"",MONTH(Table6[[#This Row],[Date]]))</f>
        <v/>
      </c>
    </row>
    <row r="1050" spans="2:2">
      <c r="B1050" t="str">
        <f>IF(ISBLANK(Table6[[#This Row],[Date]]),"",MONTH(Table6[[#This Row],[Date]]))</f>
        <v/>
      </c>
    </row>
    <row r="1051" spans="2:2">
      <c r="B1051" t="str">
        <f>IF(ISBLANK(Table6[[#This Row],[Date]]),"",MONTH(Table6[[#This Row],[Date]]))</f>
        <v/>
      </c>
    </row>
    <row r="1052" spans="2:2">
      <c r="B1052" t="str">
        <f>IF(ISBLANK(Table6[[#This Row],[Date]]),"",MONTH(Table6[[#This Row],[Date]]))</f>
        <v/>
      </c>
    </row>
    <row r="1053" spans="2:2">
      <c r="B1053" t="str">
        <f>IF(ISBLANK(Table6[[#This Row],[Date]]),"",MONTH(Table6[[#This Row],[Date]]))</f>
        <v/>
      </c>
    </row>
    <row r="1054" spans="2:2">
      <c r="B1054" t="str">
        <f>IF(ISBLANK(Table6[[#This Row],[Date]]),"",MONTH(Table6[[#This Row],[Date]]))</f>
        <v/>
      </c>
    </row>
    <row r="1055" spans="2:2">
      <c r="B1055" t="str">
        <f>IF(ISBLANK(Table6[[#This Row],[Date]]),"",MONTH(Table6[[#This Row],[Date]]))</f>
        <v/>
      </c>
    </row>
    <row r="1056" spans="2:2">
      <c r="B1056" t="str">
        <f>IF(ISBLANK(Table6[[#This Row],[Date]]),"",MONTH(Table6[[#This Row],[Date]]))</f>
        <v/>
      </c>
    </row>
    <row r="1057" spans="2:2">
      <c r="B1057" t="str">
        <f>IF(ISBLANK(Table6[[#This Row],[Date]]),"",MONTH(Table6[[#This Row],[Date]]))</f>
        <v/>
      </c>
    </row>
    <row r="1058" spans="2:2">
      <c r="B1058" t="str">
        <f>IF(ISBLANK(Table6[[#This Row],[Date]]),"",MONTH(Table6[[#This Row],[Date]]))</f>
        <v/>
      </c>
    </row>
    <row r="1059" spans="2:2">
      <c r="B1059" t="str">
        <f>IF(ISBLANK(Table6[[#This Row],[Date]]),"",MONTH(Table6[[#This Row],[Date]]))</f>
        <v/>
      </c>
    </row>
    <row r="1060" spans="2:2">
      <c r="B1060" t="str">
        <f>IF(ISBLANK(Table6[[#This Row],[Date]]),"",MONTH(Table6[[#This Row],[Date]]))</f>
        <v/>
      </c>
    </row>
    <row r="1061" spans="2:2">
      <c r="B1061" t="str">
        <f>IF(ISBLANK(Table6[[#This Row],[Date]]),"",MONTH(Table6[[#This Row],[Date]]))</f>
        <v/>
      </c>
    </row>
    <row r="1062" spans="2:2">
      <c r="B1062" t="str">
        <f>IF(ISBLANK(Table6[[#This Row],[Date]]),"",MONTH(Table6[[#This Row],[Date]]))</f>
        <v/>
      </c>
    </row>
    <row r="1063" spans="2:2">
      <c r="B1063" t="str">
        <f>IF(ISBLANK(Table6[[#This Row],[Date]]),"",MONTH(Table6[[#This Row],[Date]]))</f>
        <v/>
      </c>
    </row>
    <row r="1064" spans="2:2">
      <c r="B1064" t="str">
        <f>IF(ISBLANK(Table6[[#This Row],[Date]]),"",MONTH(Table6[[#This Row],[Date]]))</f>
        <v/>
      </c>
    </row>
    <row r="1065" spans="2:2">
      <c r="B1065" t="str">
        <f>IF(ISBLANK(Table6[[#This Row],[Date]]),"",MONTH(Table6[[#This Row],[Date]]))</f>
        <v/>
      </c>
    </row>
    <row r="1066" spans="2:2">
      <c r="B1066" t="str">
        <f>IF(ISBLANK(Table6[[#This Row],[Date]]),"",MONTH(Table6[[#This Row],[Date]]))</f>
        <v/>
      </c>
    </row>
    <row r="1067" spans="2:2">
      <c r="B1067" t="str">
        <f>IF(ISBLANK(Table6[[#This Row],[Date]]),"",MONTH(Table6[[#This Row],[Date]]))</f>
        <v/>
      </c>
    </row>
    <row r="1068" spans="2:2">
      <c r="B1068" t="str">
        <f>IF(ISBLANK(Table6[[#This Row],[Date]]),"",MONTH(Table6[[#This Row],[Date]]))</f>
        <v/>
      </c>
    </row>
    <row r="1069" spans="2:2">
      <c r="B1069" t="str">
        <f>IF(ISBLANK(Table6[[#This Row],[Date]]),"",MONTH(Table6[[#This Row],[Date]]))</f>
        <v/>
      </c>
    </row>
    <row r="1070" spans="2:2">
      <c r="B1070" t="str">
        <f>IF(ISBLANK(Table6[[#This Row],[Date]]),"",MONTH(Table6[[#This Row],[Date]]))</f>
        <v/>
      </c>
    </row>
    <row r="1071" spans="2:2">
      <c r="B1071" t="str">
        <f>IF(ISBLANK(Table6[[#This Row],[Date]]),"",MONTH(Table6[[#This Row],[Date]]))</f>
        <v/>
      </c>
    </row>
    <row r="1072" spans="2:2">
      <c r="B1072" t="str">
        <f>IF(ISBLANK(Table6[[#This Row],[Date]]),"",MONTH(Table6[[#This Row],[Date]]))</f>
        <v/>
      </c>
    </row>
    <row r="1073" spans="2:2">
      <c r="B1073" t="str">
        <f>IF(ISBLANK(Table6[[#This Row],[Date]]),"",MONTH(Table6[[#This Row],[Date]]))</f>
        <v/>
      </c>
    </row>
    <row r="1074" spans="2:2">
      <c r="B1074" t="str">
        <f>IF(ISBLANK(Table6[[#This Row],[Date]]),"",MONTH(Table6[[#This Row],[Date]]))</f>
        <v/>
      </c>
    </row>
    <row r="1075" spans="2:2">
      <c r="B1075" t="str">
        <f>IF(ISBLANK(Table6[[#This Row],[Date]]),"",MONTH(Table6[[#This Row],[Date]]))</f>
        <v/>
      </c>
    </row>
    <row r="1076" spans="2:2">
      <c r="B1076" t="str">
        <f>IF(ISBLANK(Table6[[#This Row],[Date]]),"",MONTH(Table6[[#This Row],[Date]]))</f>
        <v/>
      </c>
    </row>
    <row r="1077" spans="2:2">
      <c r="B1077" t="str">
        <f>IF(ISBLANK(Table6[[#This Row],[Date]]),"",MONTH(Table6[[#This Row],[Date]]))</f>
        <v/>
      </c>
    </row>
    <row r="1078" spans="2:2">
      <c r="B1078" t="str">
        <f>IF(ISBLANK(Table6[[#This Row],[Date]]),"",MONTH(Table6[[#This Row],[Date]]))</f>
        <v/>
      </c>
    </row>
    <row r="1079" spans="2:2">
      <c r="B1079" t="str">
        <f>IF(ISBLANK(Table6[[#This Row],[Date]]),"",MONTH(Table6[[#This Row],[Date]]))</f>
        <v/>
      </c>
    </row>
    <row r="1080" spans="2:2">
      <c r="B1080" t="str">
        <f>IF(ISBLANK(Table6[[#This Row],[Date]]),"",MONTH(Table6[[#This Row],[Date]]))</f>
        <v/>
      </c>
    </row>
    <row r="1081" spans="2:2">
      <c r="B1081" t="str">
        <f>IF(ISBLANK(Table6[[#This Row],[Date]]),"",MONTH(Table6[[#This Row],[Date]]))</f>
        <v/>
      </c>
    </row>
    <row r="1082" spans="2:2">
      <c r="B1082" t="str">
        <f>IF(ISBLANK(Table6[[#This Row],[Date]]),"",MONTH(Table6[[#This Row],[Date]]))</f>
        <v/>
      </c>
    </row>
    <row r="1083" spans="2:2">
      <c r="B1083" t="str">
        <f>IF(ISBLANK(Table6[[#This Row],[Date]]),"",MONTH(Table6[[#This Row],[Date]]))</f>
        <v/>
      </c>
    </row>
    <row r="1084" spans="2:2">
      <c r="B1084" t="str">
        <f>IF(ISBLANK(Table6[[#This Row],[Date]]),"",MONTH(Table6[[#This Row],[Date]]))</f>
        <v/>
      </c>
    </row>
    <row r="1085" spans="2:2">
      <c r="B1085" t="str">
        <f>IF(ISBLANK(Table6[[#This Row],[Date]]),"",MONTH(Table6[[#This Row],[Date]]))</f>
        <v/>
      </c>
    </row>
    <row r="1086" spans="2:2">
      <c r="B1086" t="str">
        <f>IF(ISBLANK(Table6[[#This Row],[Date]]),"",MONTH(Table6[[#This Row],[Date]]))</f>
        <v/>
      </c>
    </row>
    <row r="1087" spans="2:2">
      <c r="B1087" t="str">
        <f>IF(ISBLANK(Table6[[#This Row],[Date]]),"",MONTH(Table6[[#This Row],[Date]]))</f>
        <v/>
      </c>
    </row>
    <row r="1088" spans="2:2">
      <c r="B1088" t="str">
        <f>IF(ISBLANK(Table6[[#This Row],[Date]]),"",MONTH(Table6[[#This Row],[Date]]))</f>
        <v/>
      </c>
    </row>
    <row r="1089" spans="2:2">
      <c r="B1089" t="str">
        <f>IF(ISBLANK(Table6[[#This Row],[Date]]),"",MONTH(Table6[[#This Row],[Date]]))</f>
        <v/>
      </c>
    </row>
    <row r="1090" spans="2:2">
      <c r="B1090" t="str">
        <f>IF(ISBLANK(Table6[[#This Row],[Date]]),"",MONTH(Table6[[#This Row],[Date]]))</f>
        <v/>
      </c>
    </row>
    <row r="1091" spans="2:2">
      <c r="B1091" t="str">
        <f>IF(ISBLANK(Table6[[#This Row],[Date]]),"",MONTH(Table6[[#This Row],[Date]]))</f>
        <v/>
      </c>
    </row>
    <row r="1092" spans="2:2">
      <c r="B1092" t="str">
        <f>IF(ISBLANK(Table6[[#This Row],[Date]]),"",MONTH(Table6[[#This Row],[Date]]))</f>
        <v/>
      </c>
    </row>
    <row r="1093" spans="2:2">
      <c r="B1093" t="str">
        <f>IF(ISBLANK(Table6[[#This Row],[Date]]),"",MONTH(Table6[[#This Row],[Date]]))</f>
        <v/>
      </c>
    </row>
    <row r="1094" spans="2:2">
      <c r="B1094" t="str">
        <f>IF(ISBLANK(Table6[[#This Row],[Date]]),"",MONTH(Table6[[#This Row],[Date]]))</f>
        <v/>
      </c>
    </row>
    <row r="1095" spans="2:2">
      <c r="B1095" t="str">
        <f>IF(ISBLANK(Table6[[#This Row],[Date]]),"",MONTH(Table6[[#This Row],[Date]]))</f>
        <v/>
      </c>
    </row>
    <row r="1096" spans="2:2">
      <c r="B1096" t="str">
        <f>IF(ISBLANK(Table6[[#This Row],[Date]]),"",MONTH(Table6[[#This Row],[Date]]))</f>
        <v/>
      </c>
    </row>
    <row r="1097" spans="2:2">
      <c r="B1097" t="str">
        <f>IF(ISBLANK(Table6[[#This Row],[Date]]),"",MONTH(Table6[[#This Row],[Date]]))</f>
        <v/>
      </c>
    </row>
    <row r="1098" spans="2:2">
      <c r="B1098" t="str">
        <f>IF(ISBLANK(Table6[[#This Row],[Date]]),"",MONTH(Table6[[#This Row],[Date]]))</f>
        <v/>
      </c>
    </row>
    <row r="1099" spans="2:2">
      <c r="B1099" t="str">
        <f>IF(ISBLANK(Table6[[#This Row],[Date]]),"",MONTH(Table6[[#This Row],[Date]]))</f>
        <v/>
      </c>
    </row>
    <row r="1100" spans="2:2">
      <c r="B1100" t="str">
        <f>IF(ISBLANK(Table6[[#This Row],[Date]]),"",MONTH(Table6[[#This Row],[Date]]))</f>
        <v/>
      </c>
    </row>
    <row r="1101" spans="2:2">
      <c r="B1101" t="str">
        <f>IF(ISBLANK(Table6[[#This Row],[Date]]),"",MONTH(Table6[[#This Row],[Date]]))</f>
        <v/>
      </c>
    </row>
    <row r="1102" spans="2:2">
      <c r="B1102" t="str">
        <f>IF(ISBLANK(Table6[[#This Row],[Date]]),"",MONTH(Table6[[#This Row],[Date]]))</f>
        <v/>
      </c>
    </row>
    <row r="1103" spans="2:2">
      <c r="B1103" t="str">
        <f>IF(ISBLANK(Table6[[#This Row],[Date]]),"",MONTH(Table6[[#This Row],[Date]]))</f>
        <v/>
      </c>
    </row>
    <row r="1104" spans="2:2">
      <c r="B1104" t="str">
        <f>IF(ISBLANK(Table6[[#This Row],[Date]]),"",MONTH(Table6[[#This Row],[Date]]))</f>
        <v/>
      </c>
    </row>
    <row r="1105" spans="2:2">
      <c r="B1105" t="str">
        <f>IF(ISBLANK(Table6[[#This Row],[Date]]),"",MONTH(Table6[[#This Row],[Date]]))</f>
        <v/>
      </c>
    </row>
    <row r="1106" spans="2:2">
      <c r="B1106" t="str">
        <f>IF(ISBLANK(Table6[[#This Row],[Date]]),"",MONTH(Table6[[#This Row],[Date]]))</f>
        <v/>
      </c>
    </row>
    <row r="1107" spans="2:2">
      <c r="B1107" t="str">
        <f>IF(ISBLANK(Table6[[#This Row],[Date]]),"",MONTH(Table6[[#This Row],[Date]]))</f>
        <v/>
      </c>
    </row>
    <row r="1108" spans="2:2">
      <c r="B1108" t="str">
        <f>IF(ISBLANK(Table6[[#This Row],[Date]]),"",MONTH(Table6[[#This Row],[Date]]))</f>
        <v/>
      </c>
    </row>
    <row r="1109" spans="2:2">
      <c r="B1109" t="str">
        <f>IF(ISBLANK(Table6[[#This Row],[Date]]),"",MONTH(Table6[[#This Row],[Date]]))</f>
        <v/>
      </c>
    </row>
    <row r="1110" spans="2:2">
      <c r="B1110" t="str">
        <f>IF(ISBLANK(Table6[[#This Row],[Date]]),"",MONTH(Table6[[#This Row],[Date]]))</f>
        <v/>
      </c>
    </row>
    <row r="1111" spans="2:2">
      <c r="B1111" t="str">
        <f>IF(ISBLANK(Table6[[#This Row],[Date]]),"",MONTH(Table6[[#This Row],[Date]]))</f>
        <v/>
      </c>
    </row>
    <row r="1112" spans="2:2">
      <c r="B1112" t="str">
        <f>IF(ISBLANK(Table6[[#This Row],[Date]]),"",MONTH(Table6[[#This Row],[Date]]))</f>
        <v/>
      </c>
    </row>
    <row r="1113" spans="2:2">
      <c r="B1113" t="str">
        <f>IF(ISBLANK(Table6[[#This Row],[Date]]),"",MONTH(Table6[[#This Row],[Date]]))</f>
        <v/>
      </c>
    </row>
    <row r="1114" spans="2:2">
      <c r="B1114" t="str">
        <f>IF(ISBLANK(Table6[[#This Row],[Date]]),"",MONTH(Table6[[#This Row],[Date]]))</f>
        <v/>
      </c>
    </row>
    <row r="1115" spans="2:2">
      <c r="B1115" t="str">
        <f>IF(ISBLANK(Table6[[#This Row],[Date]]),"",MONTH(Table6[[#This Row],[Date]]))</f>
        <v/>
      </c>
    </row>
    <row r="1116" spans="2:2">
      <c r="B1116" t="str">
        <f>IF(ISBLANK(Table6[[#This Row],[Date]]),"",MONTH(Table6[[#This Row],[Date]]))</f>
        <v/>
      </c>
    </row>
    <row r="1117" spans="2:2">
      <c r="B1117" t="str">
        <f>IF(ISBLANK(Table6[[#This Row],[Date]]),"",MONTH(Table6[[#This Row],[Date]]))</f>
        <v/>
      </c>
    </row>
    <row r="1118" spans="2:2">
      <c r="B1118" t="str">
        <f>IF(ISBLANK(Table6[[#This Row],[Date]]),"",MONTH(Table6[[#This Row],[Date]]))</f>
        <v/>
      </c>
    </row>
    <row r="1119" spans="2:2">
      <c r="B1119" t="str">
        <f>IF(ISBLANK(Table6[[#This Row],[Date]]),"",MONTH(Table6[[#This Row],[Date]]))</f>
        <v/>
      </c>
    </row>
    <row r="1120" spans="2:2">
      <c r="B1120" t="str">
        <f>IF(ISBLANK(Table6[[#This Row],[Date]]),"",MONTH(Table6[[#This Row],[Date]]))</f>
        <v/>
      </c>
    </row>
    <row r="1121" spans="2:2">
      <c r="B1121" t="str">
        <f>IF(ISBLANK(Table6[[#This Row],[Date]]),"",MONTH(Table6[[#This Row],[Date]]))</f>
        <v/>
      </c>
    </row>
    <row r="1122" spans="2:2">
      <c r="B1122" t="str">
        <f>IF(ISBLANK(Table6[[#This Row],[Date]]),"",MONTH(Table6[[#This Row],[Date]]))</f>
        <v/>
      </c>
    </row>
    <row r="1123" spans="2:2">
      <c r="B1123" t="str">
        <f>IF(ISBLANK(Table6[[#This Row],[Date]]),"",MONTH(Table6[[#This Row],[Date]]))</f>
        <v/>
      </c>
    </row>
    <row r="1124" spans="2:2">
      <c r="B1124" t="str">
        <f>IF(ISBLANK(Table6[[#This Row],[Date]]),"",MONTH(Table6[[#This Row],[Date]]))</f>
        <v/>
      </c>
    </row>
    <row r="1125" spans="2:2">
      <c r="B1125" t="str">
        <f>IF(ISBLANK(Table6[[#This Row],[Date]]),"",MONTH(Table6[[#This Row],[Date]]))</f>
        <v/>
      </c>
    </row>
    <row r="1126" spans="2:2">
      <c r="B1126" t="str">
        <f>IF(ISBLANK(Table6[[#This Row],[Date]]),"",MONTH(Table6[[#This Row],[Date]]))</f>
        <v/>
      </c>
    </row>
    <row r="1127" spans="2:2">
      <c r="B1127" t="str">
        <f>IF(ISBLANK(Table6[[#This Row],[Date]]),"",MONTH(Table6[[#This Row],[Date]]))</f>
        <v/>
      </c>
    </row>
    <row r="1128" spans="2:2">
      <c r="B1128" t="str">
        <f>IF(ISBLANK(Table6[[#This Row],[Date]]),"",MONTH(Table6[[#This Row],[Date]]))</f>
        <v/>
      </c>
    </row>
    <row r="1129" spans="2:2">
      <c r="B1129" t="str">
        <f>IF(ISBLANK(Table6[[#This Row],[Date]]),"",MONTH(Table6[[#This Row],[Date]]))</f>
        <v/>
      </c>
    </row>
    <row r="1130" spans="2:2">
      <c r="B1130" t="str">
        <f>IF(ISBLANK(Table6[[#This Row],[Date]]),"",MONTH(Table6[[#This Row],[Date]]))</f>
        <v/>
      </c>
    </row>
    <row r="1131" spans="2:2">
      <c r="B1131" t="str">
        <f>IF(ISBLANK(Table6[[#This Row],[Date]]),"",MONTH(Table6[[#This Row],[Date]]))</f>
        <v/>
      </c>
    </row>
    <row r="1132" spans="2:2">
      <c r="B1132" t="str">
        <f>IF(ISBLANK(Table6[[#This Row],[Date]]),"",MONTH(Table6[[#This Row],[Date]]))</f>
        <v/>
      </c>
    </row>
    <row r="1133" spans="2:2">
      <c r="B1133" t="str">
        <f>IF(ISBLANK(Table6[[#This Row],[Date]]),"",MONTH(Table6[[#This Row],[Date]]))</f>
        <v/>
      </c>
    </row>
    <row r="1134" spans="2:2">
      <c r="B1134" t="str">
        <f>IF(ISBLANK(Table6[[#This Row],[Date]]),"",MONTH(Table6[[#This Row],[Date]]))</f>
        <v/>
      </c>
    </row>
    <row r="1135" spans="2:2">
      <c r="B1135" t="str">
        <f>IF(ISBLANK(Table6[[#This Row],[Date]]),"",MONTH(Table6[[#This Row],[Date]]))</f>
        <v/>
      </c>
    </row>
    <row r="1136" spans="2:2">
      <c r="B1136" t="str">
        <f>IF(ISBLANK(Table6[[#This Row],[Date]]),"",MONTH(Table6[[#This Row],[Date]]))</f>
        <v/>
      </c>
    </row>
    <row r="1137" spans="2:2">
      <c r="B1137" t="str">
        <f>IF(ISBLANK(Table6[[#This Row],[Date]]),"",MONTH(Table6[[#This Row],[Date]]))</f>
        <v/>
      </c>
    </row>
    <row r="1138" spans="2:2">
      <c r="B1138" t="str">
        <f>IF(ISBLANK(Table6[[#This Row],[Date]]),"",MONTH(Table6[[#This Row],[Date]]))</f>
        <v/>
      </c>
    </row>
    <row r="1139" spans="2:2">
      <c r="B1139" t="str">
        <f>IF(ISBLANK(Table6[[#This Row],[Date]]),"",MONTH(Table6[[#This Row],[Date]]))</f>
        <v/>
      </c>
    </row>
    <row r="1140" spans="2:2">
      <c r="B1140" t="str">
        <f>IF(ISBLANK(Table6[[#This Row],[Date]]),"",MONTH(Table6[[#This Row],[Date]]))</f>
        <v/>
      </c>
    </row>
    <row r="1141" spans="2:2">
      <c r="B1141" t="str">
        <f>IF(ISBLANK(Table6[[#This Row],[Date]]),"",MONTH(Table6[[#This Row],[Date]]))</f>
        <v/>
      </c>
    </row>
    <row r="1142" spans="2:2">
      <c r="B1142" t="str">
        <f>IF(ISBLANK(Table6[[#This Row],[Date]]),"",MONTH(Table6[[#This Row],[Date]]))</f>
        <v/>
      </c>
    </row>
    <row r="1143" spans="2:2">
      <c r="B1143" t="str">
        <f>IF(ISBLANK(Table6[[#This Row],[Date]]),"",MONTH(Table6[[#This Row],[Date]]))</f>
        <v/>
      </c>
    </row>
    <row r="1144" spans="2:2">
      <c r="B1144" t="str">
        <f>IF(ISBLANK(Table6[[#This Row],[Date]]),"",MONTH(Table6[[#This Row],[Date]]))</f>
        <v/>
      </c>
    </row>
    <row r="1145" spans="2:2">
      <c r="B1145" t="str">
        <f>IF(ISBLANK(Table6[[#This Row],[Date]]),"",MONTH(Table6[[#This Row],[Date]]))</f>
        <v/>
      </c>
    </row>
    <row r="1146" spans="2:2">
      <c r="B1146" t="str">
        <f>IF(ISBLANK(Table6[[#This Row],[Date]]),"",MONTH(Table6[[#This Row],[Date]]))</f>
        <v/>
      </c>
    </row>
    <row r="1147" spans="2:2">
      <c r="B1147" t="str">
        <f>IF(ISBLANK(Table6[[#This Row],[Date]]),"",MONTH(Table6[[#This Row],[Date]]))</f>
        <v/>
      </c>
    </row>
    <row r="1148" spans="2:2">
      <c r="B1148" t="str">
        <f>IF(ISBLANK(Table6[[#This Row],[Date]]),"",MONTH(Table6[[#This Row],[Date]]))</f>
        <v/>
      </c>
    </row>
    <row r="1149" spans="2:2">
      <c r="B1149" t="str">
        <f>IF(ISBLANK(Table6[[#This Row],[Date]]),"",MONTH(Table6[[#This Row],[Date]]))</f>
        <v/>
      </c>
    </row>
    <row r="1150" spans="2:2">
      <c r="B1150" t="str">
        <f>IF(ISBLANK(Table6[[#This Row],[Date]]),"",MONTH(Table6[[#This Row],[Date]]))</f>
        <v/>
      </c>
    </row>
    <row r="1151" spans="2:2">
      <c r="B1151" t="str">
        <f>IF(ISBLANK(Table6[[#This Row],[Date]]),"",MONTH(Table6[[#This Row],[Date]]))</f>
        <v/>
      </c>
    </row>
    <row r="1152" spans="2:2">
      <c r="B1152" t="str">
        <f>IF(ISBLANK(Table6[[#This Row],[Date]]),"",MONTH(Table6[[#This Row],[Date]]))</f>
        <v/>
      </c>
    </row>
    <row r="1153" spans="2:2">
      <c r="B1153" t="str">
        <f>IF(ISBLANK(Table6[[#This Row],[Date]]),"",MONTH(Table6[[#This Row],[Date]]))</f>
        <v/>
      </c>
    </row>
    <row r="1154" spans="2:2">
      <c r="B1154" t="str">
        <f>IF(ISBLANK(Table6[[#This Row],[Date]]),"",MONTH(Table6[[#This Row],[Date]]))</f>
        <v/>
      </c>
    </row>
    <row r="1155" spans="2:2">
      <c r="B1155" t="str">
        <f>IF(ISBLANK(Table6[[#This Row],[Date]]),"",MONTH(Table6[[#This Row],[Date]]))</f>
        <v/>
      </c>
    </row>
    <row r="1156" spans="2:2">
      <c r="B1156" t="str">
        <f>IF(ISBLANK(Table6[[#This Row],[Date]]),"",MONTH(Table6[[#This Row],[Date]]))</f>
        <v/>
      </c>
    </row>
    <row r="1157" spans="2:2">
      <c r="B1157" t="str">
        <f>IF(ISBLANK(Table6[[#This Row],[Date]]),"",MONTH(Table6[[#This Row],[Date]]))</f>
        <v/>
      </c>
    </row>
    <row r="1158" spans="2:2">
      <c r="B1158" t="str">
        <f>IF(ISBLANK(Table6[[#This Row],[Date]]),"",MONTH(Table6[[#This Row],[Date]]))</f>
        <v/>
      </c>
    </row>
    <row r="1159" spans="2:2">
      <c r="B1159" t="str">
        <f>IF(ISBLANK(Table6[[#This Row],[Date]]),"",MONTH(Table6[[#This Row],[Date]]))</f>
        <v/>
      </c>
    </row>
    <row r="1160" spans="2:2">
      <c r="B1160" t="str">
        <f>IF(ISBLANK(Table6[[#This Row],[Date]]),"",MONTH(Table6[[#This Row],[Date]]))</f>
        <v/>
      </c>
    </row>
    <row r="1161" spans="2:2">
      <c r="B1161" t="str">
        <f>IF(ISBLANK(Table6[[#This Row],[Date]]),"",MONTH(Table6[[#This Row],[Date]]))</f>
        <v/>
      </c>
    </row>
    <row r="1162" spans="2:2">
      <c r="B1162" t="str">
        <f>IF(ISBLANK(Table6[[#This Row],[Date]]),"",MONTH(Table6[[#This Row],[Date]]))</f>
        <v/>
      </c>
    </row>
    <row r="1163" spans="2:2">
      <c r="B1163" t="str">
        <f>IF(ISBLANK(Table6[[#This Row],[Date]]),"",MONTH(Table6[[#This Row],[Date]]))</f>
        <v/>
      </c>
    </row>
    <row r="1164" spans="2:2">
      <c r="B1164" t="str">
        <f>IF(ISBLANK(Table6[[#This Row],[Date]]),"",MONTH(Table6[[#This Row],[Date]]))</f>
        <v/>
      </c>
    </row>
    <row r="1165" spans="2:2">
      <c r="B1165" t="str">
        <f>IF(ISBLANK(Table6[[#This Row],[Date]]),"",MONTH(Table6[[#This Row],[Date]]))</f>
        <v/>
      </c>
    </row>
    <row r="1166" spans="2:2">
      <c r="B1166" t="str">
        <f>IF(ISBLANK(Table6[[#This Row],[Date]]),"",MONTH(Table6[[#This Row],[Date]]))</f>
        <v/>
      </c>
    </row>
    <row r="1167" spans="2:2">
      <c r="B1167" t="str">
        <f>IF(ISBLANK(Table6[[#This Row],[Date]]),"",MONTH(Table6[[#This Row],[Date]]))</f>
        <v/>
      </c>
    </row>
    <row r="1168" spans="2:2">
      <c r="B1168" t="str">
        <f>IF(ISBLANK(Table6[[#This Row],[Date]]),"",MONTH(Table6[[#This Row],[Date]]))</f>
        <v/>
      </c>
    </row>
    <row r="1169" spans="2:2">
      <c r="B1169" t="str">
        <f>IF(ISBLANK(Table6[[#This Row],[Date]]),"",MONTH(Table6[[#This Row],[Date]]))</f>
        <v/>
      </c>
    </row>
    <row r="1170" spans="2:2">
      <c r="B1170" t="str">
        <f>IF(ISBLANK(Table6[[#This Row],[Date]]),"",MONTH(Table6[[#This Row],[Date]]))</f>
        <v/>
      </c>
    </row>
    <row r="1171" spans="2:2">
      <c r="B1171" t="str">
        <f>IF(ISBLANK(Table6[[#This Row],[Date]]),"",MONTH(Table6[[#This Row],[Date]]))</f>
        <v/>
      </c>
    </row>
    <row r="1172" spans="2:2">
      <c r="B1172" t="str">
        <f>IF(ISBLANK(Table6[[#This Row],[Date]]),"",MONTH(Table6[[#This Row],[Date]]))</f>
        <v/>
      </c>
    </row>
    <row r="1173" spans="2:2">
      <c r="B1173" t="str">
        <f>IF(ISBLANK(Table6[[#This Row],[Date]]),"",MONTH(Table6[[#This Row],[Date]]))</f>
        <v/>
      </c>
    </row>
    <row r="1174" spans="2:2">
      <c r="B1174" t="str">
        <f>IF(ISBLANK(Table6[[#This Row],[Date]]),"",MONTH(Table6[[#This Row],[Date]]))</f>
        <v/>
      </c>
    </row>
    <row r="1175" spans="2:2">
      <c r="B1175" t="str">
        <f>IF(ISBLANK(Table6[[#This Row],[Date]]),"",MONTH(Table6[[#This Row],[Date]]))</f>
        <v/>
      </c>
    </row>
    <row r="1176" spans="2:2">
      <c r="B1176" t="str">
        <f>IF(ISBLANK(Table6[[#This Row],[Date]]),"",MONTH(Table6[[#This Row],[Date]]))</f>
        <v/>
      </c>
    </row>
    <row r="1177" spans="2:2">
      <c r="B1177" t="str">
        <f>IF(ISBLANK(Table6[[#This Row],[Date]]),"",MONTH(Table6[[#This Row],[Date]]))</f>
        <v/>
      </c>
    </row>
    <row r="1178" spans="2:2">
      <c r="B1178" t="str">
        <f>IF(ISBLANK(Table6[[#This Row],[Date]]),"",MONTH(Table6[[#This Row],[Date]]))</f>
        <v/>
      </c>
    </row>
    <row r="1179" spans="2:2">
      <c r="B1179" t="str">
        <f>IF(ISBLANK(Table6[[#This Row],[Date]]),"",MONTH(Table6[[#This Row],[Date]]))</f>
        <v/>
      </c>
    </row>
    <row r="1180" spans="2:2">
      <c r="B1180" t="str">
        <f>IF(ISBLANK(Table6[[#This Row],[Date]]),"",MONTH(Table6[[#This Row],[Date]]))</f>
        <v/>
      </c>
    </row>
    <row r="1181" spans="2:2">
      <c r="B1181" t="str">
        <f>IF(ISBLANK(Table6[[#This Row],[Date]]),"",MONTH(Table6[[#This Row],[Date]]))</f>
        <v/>
      </c>
    </row>
    <row r="1182" spans="2:2">
      <c r="B1182" t="str">
        <f>IF(ISBLANK(Table6[[#This Row],[Date]]),"",MONTH(Table6[[#This Row],[Date]]))</f>
        <v/>
      </c>
    </row>
    <row r="1183" spans="2:2">
      <c r="B1183" t="str">
        <f>IF(ISBLANK(Table6[[#This Row],[Date]]),"",MONTH(Table6[[#This Row],[Date]]))</f>
        <v/>
      </c>
    </row>
    <row r="1184" spans="2:2">
      <c r="B1184" t="str">
        <f>IF(ISBLANK(Table6[[#This Row],[Date]]),"",MONTH(Table6[[#This Row],[Date]]))</f>
        <v/>
      </c>
    </row>
    <row r="1185" spans="2:2">
      <c r="B1185" t="str">
        <f>IF(ISBLANK(Table6[[#This Row],[Date]]),"",MONTH(Table6[[#This Row],[Date]]))</f>
        <v/>
      </c>
    </row>
    <row r="1186" spans="2:2">
      <c r="B1186" t="str">
        <f>IF(ISBLANK(Table6[[#This Row],[Date]]),"",MONTH(Table6[[#This Row],[Date]]))</f>
        <v/>
      </c>
    </row>
    <row r="1187" spans="2:2">
      <c r="B1187" t="str">
        <f>IF(ISBLANK(Table6[[#This Row],[Date]]),"",MONTH(Table6[[#This Row],[Date]]))</f>
        <v/>
      </c>
    </row>
    <row r="1188" spans="2:2">
      <c r="B1188" t="str">
        <f>IF(ISBLANK(Table6[[#This Row],[Date]]),"",MONTH(Table6[[#This Row],[Date]]))</f>
        <v/>
      </c>
    </row>
    <row r="1189" spans="2:2">
      <c r="B1189" t="str">
        <f>IF(ISBLANK(Table6[[#This Row],[Date]]),"",MONTH(Table6[[#This Row],[Date]]))</f>
        <v/>
      </c>
    </row>
    <row r="1190" spans="2:2">
      <c r="B1190" t="str">
        <f>IF(ISBLANK(Table6[[#This Row],[Date]]),"",MONTH(Table6[[#This Row],[Date]]))</f>
        <v/>
      </c>
    </row>
    <row r="1191" spans="2:2">
      <c r="B1191" t="str">
        <f>IF(ISBLANK(Table6[[#This Row],[Date]]),"",MONTH(Table6[[#This Row],[Date]]))</f>
        <v/>
      </c>
    </row>
    <row r="1192" spans="2:2">
      <c r="B1192" t="str">
        <f>IF(ISBLANK(Table6[[#This Row],[Date]]),"",MONTH(Table6[[#This Row],[Date]]))</f>
        <v/>
      </c>
    </row>
    <row r="1193" spans="2:2">
      <c r="B1193" t="str">
        <f>IF(ISBLANK(Table6[[#This Row],[Date]]),"",MONTH(Table6[[#This Row],[Date]]))</f>
        <v/>
      </c>
    </row>
    <row r="1194" spans="2:2">
      <c r="B1194" t="str">
        <f>IF(ISBLANK(Table6[[#This Row],[Date]]),"",MONTH(Table6[[#This Row],[Date]]))</f>
        <v/>
      </c>
    </row>
    <row r="1195" spans="2:2">
      <c r="B1195" t="str">
        <f>IF(ISBLANK(Table6[[#This Row],[Date]]),"",MONTH(Table6[[#This Row],[Date]]))</f>
        <v/>
      </c>
    </row>
    <row r="1196" spans="2:2">
      <c r="B1196" t="str">
        <f>IF(ISBLANK(Table6[[#This Row],[Date]]),"",MONTH(Table6[[#This Row],[Date]]))</f>
        <v/>
      </c>
    </row>
    <row r="1197" spans="2:2">
      <c r="B1197" t="str">
        <f>IF(ISBLANK(Table6[[#This Row],[Date]]),"",MONTH(Table6[[#This Row],[Date]]))</f>
        <v/>
      </c>
    </row>
    <row r="1198" spans="2:2">
      <c r="B1198" t="str">
        <f>IF(ISBLANK(Table6[[#This Row],[Date]]),"",MONTH(Table6[[#This Row],[Date]]))</f>
        <v/>
      </c>
    </row>
    <row r="1199" spans="2:2">
      <c r="B1199" t="str">
        <f>IF(ISBLANK(Table6[[#This Row],[Date]]),"",MONTH(Table6[[#This Row],[Date]]))</f>
        <v/>
      </c>
    </row>
    <row r="1200" spans="2:2">
      <c r="B1200" t="str">
        <f>IF(ISBLANK(Table6[[#This Row],[Date]]),"",MONTH(Table6[[#This Row],[Date]]))</f>
        <v/>
      </c>
    </row>
    <row r="1201" spans="2:2">
      <c r="B1201" t="str">
        <f>IF(ISBLANK(Table6[[#This Row],[Date]]),"",MONTH(Table6[[#This Row],[Date]]))</f>
        <v/>
      </c>
    </row>
    <row r="1202" spans="2:2">
      <c r="B1202" t="str">
        <f>IF(ISBLANK(Table6[[#This Row],[Date]]),"",MONTH(Table6[[#This Row],[Date]]))</f>
        <v/>
      </c>
    </row>
    <row r="1203" spans="2:2">
      <c r="B1203" t="str">
        <f>IF(ISBLANK(Table6[[#This Row],[Date]]),"",MONTH(Table6[[#This Row],[Date]]))</f>
        <v/>
      </c>
    </row>
    <row r="1204" spans="2:2">
      <c r="B1204" t="str">
        <f>IF(ISBLANK(Table6[[#This Row],[Date]]),"",MONTH(Table6[[#This Row],[Date]]))</f>
        <v/>
      </c>
    </row>
    <row r="1205" spans="2:2">
      <c r="B1205" t="str">
        <f>IF(ISBLANK(Table6[[#This Row],[Date]]),"",MONTH(Table6[[#This Row],[Date]]))</f>
        <v/>
      </c>
    </row>
    <row r="1206" spans="2:2">
      <c r="B1206" t="str">
        <f>IF(ISBLANK(Table6[[#This Row],[Date]]),"",MONTH(Table6[[#This Row],[Date]]))</f>
        <v/>
      </c>
    </row>
    <row r="1207" spans="2:2">
      <c r="B1207" t="str">
        <f>IF(ISBLANK(Table6[[#This Row],[Date]]),"",MONTH(Table6[[#This Row],[Date]]))</f>
        <v/>
      </c>
    </row>
    <row r="1208" spans="2:2">
      <c r="B1208" t="str">
        <f>IF(ISBLANK(Table6[[#This Row],[Date]]),"",MONTH(Table6[[#This Row],[Date]]))</f>
        <v/>
      </c>
    </row>
    <row r="1209" spans="2:2">
      <c r="B1209" t="str">
        <f>IF(ISBLANK(Table6[[#This Row],[Date]]),"",MONTH(Table6[[#This Row],[Date]]))</f>
        <v/>
      </c>
    </row>
    <row r="1210" spans="2:2">
      <c r="B1210" t="str">
        <f>IF(ISBLANK(Table6[[#This Row],[Date]]),"",MONTH(Table6[[#This Row],[Date]]))</f>
        <v/>
      </c>
    </row>
    <row r="1211" spans="2:2">
      <c r="B1211" t="str">
        <f>IF(ISBLANK(Table6[[#This Row],[Date]]),"",MONTH(Table6[[#This Row],[Date]]))</f>
        <v/>
      </c>
    </row>
    <row r="1212" spans="2:2">
      <c r="B1212" t="str">
        <f>IF(ISBLANK(Table6[[#This Row],[Date]]),"",MONTH(Table6[[#This Row],[Date]]))</f>
        <v/>
      </c>
    </row>
    <row r="1213" spans="2:2">
      <c r="B1213" t="str">
        <f>IF(ISBLANK(Table6[[#This Row],[Date]]),"",MONTH(Table6[[#This Row],[Date]]))</f>
        <v/>
      </c>
    </row>
    <row r="1214" spans="2:2">
      <c r="B1214" t="str">
        <f>IF(ISBLANK(Table6[[#This Row],[Date]]),"",MONTH(Table6[[#This Row],[Date]]))</f>
        <v/>
      </c>
    </row>
    <row r="1215" spans="2:2">
      <c r="B1215" t="str">
        <f>IF(ISBLANK(Table6[[#This Row],[Date]]),"",MONTH(Table6[[#This Row],[Date]]))</f>
        <v/>
      </c>
    </row>
    <row r="1216" spans="2:2">
      <c r="B1216" t="str">
        <f>IF(ISBLANK(Table6[[#This Row],[Date]]),"",MONTH(Table6[[#This Row],[Date]]))</f>
        <v/>
      </c>
    </row>
    <row r="1217" spans="2:2">
      <c r="B1217" t="str">
        <f>IF(ISBLANK(Table6[[#This Row],[Date]]),"",MONTH(Table6[[#This Row],[Date]]))</f>
        <v/>
      </c>
    </row>
    <row r="1218" spans="2:2">
      <c r="B1218" t="str">
        <f>IF(ISBLANK(Table6[[#This Row],[Date]]),"",MONTH(Table6[[#This Row],[Date]]))</f>
        <v/>
      </c>
    </row>
    <row r="1219" spans="2:2">
      <c r="B1219" t="str">
        <f>IF(ISBLANK(Table6[[#This Row],[Date]]),"",MONTH(Table6[[#This Row],[Date]]))</f>
        <v/>
      </c>
    </row>
    <row r="1220" spans="2:2">
      <c r="B1220" t="str">
        <f>IF(ISBLANK(Table6[[#This Row],[Date]]),"",MONTH(Table6[[#This Row],[Date]]))</f>
        <v/>
      </c>
    </row>
    <row r="1221" spans="2:2">
      <c r="B1221" t="str">
        <f>IF(ISBLANK(Table6[[#This Row],[Date]]),"",MONTH(Table6[[#This Row],[Date]]))</f>
        <v/>
      </c>
    </row>
    <row r="1222" spans="2:2">
      <c r="B1222" t="str">
        <f>IF(ISBLANK(Table6[[#This Row],[Date]]),"",MONTH(Table6[[#This Row],[Date]]))</f>
        <v/>
      </c>
    </row>
    <row r="1223" spans="2:2">
      <c r="B1223" t="str">
        <f>IF(ISBLANK(Table6[[#This Row],[Date]]),"",MONTH(Table6[[#This Row],[Date]]))</f>
        <v/>
      </c>
    </row>
    <row r="1224" spans="2:2">
      <c r="B1224" t="str">
        <f>IF(ISBLANK(Table6[[#This Row],[Date]]),"",MONTH(Table6[[#This Row],[Date]]))</f>
        <v/>
      </c>
    </row>
    <row r="1225" spans="2:2">
      <c r="B1225" t="str">
        <f>IF(ISBLANK(Table6[[#This Row],[Date]]),"",MONTH(Table6[[#This Row],[Date]]))</f>
        <v/>
      </c>
    </row>
    <row r="1226" spans="2:2">
      <c r="B1226" t="str">
        <f>IF(ISBLANK(Table6[[#This Row],[Date]]),"",MONTH(Table6[[#This Row],[Date]]))</f>
        <v/>
      </c>
    </row>
    <row r="1227" spans="2:2">
      <c r="B1227" t="str">
        <f>IF(ISBLANK(Table6[[#This Row],[Date]]),"",MONTH(Table6[[#This Row],[Date]]))</f>
        <v/>
      </c>
    </row>
    <row r="1228" spans="2:2">
      <c r="B1228" t="str">
        <f>IF(ISBLANK(Table6[[#This Row],[Date]]),"",MONTH(Table6[[#This Row],[Date]]))</f>
        <v/>
      </c>
    </row>
    <row r="1229" spans="2:2">
      <c r="B1229" t="str">
        <f>IF(ISBLANK(Table6[[#This Row],[Date]]),"",MONTH(Table6[[#This Row],[Date]]))</f>
        <v/>
      </c>
    </row>
    <row r="1230" spans="2:2">
      <c r="B1230" t="str">
        <f>IF(ISBLANK(Table6[[#This Row],[Date]]),"",MONTH(Table6[[#This Row],[Date]]))</f>
        <v/>
      </c>
    </row>
    <row r="1231" spans="2:2">
      <c r="B1231" t="str">
        <f>IF(ISBLANK(Table6[[#This Row],[Date]]),"",MONTH(Table6[[#This Row],[Date]]))</f>
        <v/>
      </c>
    </row>
    <row r="1232" spans="2:2">
      <c r="B1232" t="str">
        <f>IF(ISBLANK(Table6[[#This Row],[Date]]),"",MONTH(Table6[[#This Row],[Date]]))</f>
        <v/>
      </c>
    </row>
    <row r="1233" spans="2:2">
      <c r="B1233" t="str">
        <f>IF(ISBLANK(Table6[[#This Row],[Date]]),"",MONTH(Table6[[#This Row],[Date]]))</f>
        <v/>
      </c>
    </row>
    <row r="1234" spans="2:2">
      <c r="B1234" t="str">
        <f>IF(ISBLANK(Table6[[#This Row],[Date]]),"",MONTH(Table6[[#This Row],[Date]]))</f>
        <v/>
      </c>
    </row>
    <row r="1235" spans="2:2">
      <c r="B1235" t="str">
        <f>IF(ISBLANK(Table6[[#This Row],[Date]]),"",MONTH(Table6[[#This Row],[Date]]))</f>
        <v/>
      </c>
    </row>
    <row r="1236" spans="2:2">
      <c r="B1236" t="str">
        <f>IF(ISBLANK(Table6[[#This Row],[Date]]),"",MONTH(Table6[[#This Row],[Date]]))</f>
        <v/>
      </c>
    </row>
    <row r="1237" spans="2:2">
      <c r="B1237" t="str">
        <f>IF(ISBLANK(Table6[[#This Row],[Date]]),"",MONTH(Table6[[#This Row],[Date]]))</f>
        <v/>
      </c>
    </row>
    <row r="1238" spans="2:2">
      <c r="B1238" t="str">
        <f>IF(ISBLANK(Table6[[#This Row],[Date]]),"",MONTH(Table6[[#This Row],[Date]]))</f>
        <v/>
      </c>
    </row>
    <row r="1239" spans="2:2">
      <c r="B1239" t="str">
        <f>IF(ISBLANK(Table6[[#This Row],[Date]]),"",MONTH(Table6[[#This Row],[Date]]))</f>
        <v/>
      </c>
    </row>
    <row r="1240" spans="2:2">
      <c r="B1240" t="str">
        <f>IF(ISBLANK(Table6[[#This Row],[Date]]),"",MONTH(Table6[[#This Row],[Date]]))</f>
        <v/>
      </c>
    </row>
    <row r="1241" spans="2:2">
      <c r="B1241" t="str">
        <f>IF(ISBLANK(Table6[[#This Row],[Date]]),"",MONTH(Table6[[#This Row],[Date]]))</f>
        <v/>
      </c>
    </row>
    <row r="1242" spans="2:2">
      <c r="B1242" t="str">
        <f>IF(ISBLANK(Table6[[#This Row],[Date]]),"",MONTH(Table6[[#This Row],[Date]]))</f>
        <v/>
      </c>
    </row>
    <row r="1243" spans="2:2">
      <c r="B1243" t="str">
        <f>IF(ISBLANK(Table6[[#This Row],[Date]]),"",MONTH(Table6[[#This Row],[Date]]))</f>
        <v/>
      </c>
    </row>
    <row r="1244" spans="2:2">
      <c r="B1244" t="str">
        <f>IF(ISBLANK(Table6[[#This Row],[Date]]),"",MONTH(Table6[[#This Row],[Date]]))</f>
        <v/>
      </c>
    </row>
    <row r="1245" spans="2:2">
      <c r="B1245" t="str">
        <f>IF(ISBLANK(Table6[[#This Row],[Date]]),"",MONTH(Table6[[#This Row],[Date]]))</f>
        <v/>
      </c>
    </row>
    <row r="1246" spans="2:2">
      <c r="B1246" t="str">
        <f>IF(ISBLANK(Table6[[#This Row],[Date]]),"",MONTH(Table6[[#This Row],[Date]]))</f>
        <v/>
      </c>
    </row>
    <row r="1247" spans="2:2">
      <c r="B1247" t="str">
        <f>IF(ISBLANK(Table6[[#This Row],[Date]]),"",MONTH(Table6[[#This Row],[Date]]))</f>
        <v/>
      </c>
    </row>
    <row r="1248" spans="2:2">
      <c r="B1248" t="str">
        <f>IF(ISBLANK(Table6[[#This Row],[Date]]),"",MONTH(Table6[[#This Row],[Date]]))</f>
        <v/>
      </c>
    </row>
    <row r="1249" spans="2:2">
      <c r="B1249" t="str">
        <f>IF(ISBLANK(Table6[[#This Row],[Date]]),"",MONTH(Table6[[#This Row],[Date]]))</f>
        <v/>
      </c>
    </row>
    <row r="1250" spans="2:2">
      <c r="B1250" t="str">
        <f>IF(ISBLANK(Table6[[#This Row],[Date]]),"",MONTH(Table6[[#This Row],[Date]]))</f>
        <v/>
      </c>
    </row>
    <row r="1251" spans="2:2">
      <c r="B1251" t="str">
        <f>IF(ISBLANK(Table6[[#This Row],[Date]]),"",MONTH(Table6[[#This Row],[Date]]))</f>
        <v/>
      </c>
    </row>
    <row r="1252" spans="2:2">
      <c r="B1252" t="str">
        <f>IF(ISBLANK(Table6[[#This Row],[Date]]),"",MONTH(Table6[[#This Row],[Date]]))</f>
        <v/>
      </c>
    </row>
    <row r="1253" spans="2:2">
      <c r="B1253" t="str">
        <f>IF(ISBLANK(Table6[[#This Row],[Date]]),"",MONTH(Table6[[#This Row],[Date]]))</f>
        <v/>
      </c>
    </row>
    <row r="1254" spans="2:2">
      <c r="B1254" t="str">
        <f>IF(ISBLANK(Table6[[#This Row],[Date]]),"",MONTH(Table6[[#This Row],[Date]]))</f>
        <v/>
      </c>
    </row>
    <row r="1255" spans="2:2">
      <c r="B1255" t="str">
        <f>IF(ISBLANK(Table6[[#This Row],[Date]]),"",MONTH(Table6[[#This Row],[Date]]))</f>
        <v/>
      </c>
    </row>
    <row r="1256" spans="2:2">
      <c r="B1256" t="str">
        <f>IF(ISBLANK(Table6[[#This Row],[Date]]),"",MONTH(Table6[[#This Row],[Date]]))</f>
        <v/>
      </c>
    </row>
    <row r="1257" spans="2:2">
      <c r="B1257" t="str">
        <f>IF(ISBLANK(Table6[[#This Row],[Date]]),"",MONTH(Table6[[#This Row],[Date]]))</f>
        <v/>
      </c>
    </row>
    <row r="1258" spans="2:2">
      <c r="B1258" t="str">
        <f>IF(ISBLANK(Table6[[#This Row],[Date]]),"",MONTH(Table6[[#This Row],[Date]]))</f>
        <v/>
      </c>
    </row>
    <row r="1259" spans="2:2">
      <c r="B1259" t="str">
        <f>IF(ISBLANK(Table6[[#This Row],[Date]]),"",MONTH(Table6[[#This Row],[Date]]))</f>
        <v/>
      </c>
    </row>
    <row r="1260" spans="2:2">
      <c r="B1260" t="str">
        <f>IF(ISBLANK(Table6[[#This Row],[Date]]),"",MONTH(Table6[[#This Row],[Date]]))</f>
        <v/>
      </c>
    </row>
    <row r="1261" spans="2:2">
      <c r="B1261" t="str">
        <f>IF(ISBLANK(Table6[[#This Row],[Date]]),"",MONTH(Table6[[#This Row],[Date]]))</f>
        <v/>
      </c>
    </row>
    <row r="1262" spans="2:2">
      <c r="B1262" t="str">
        <f>IF(ISBLANK(Table6[[#This Row],[Date]]),"",MONTH(Table6[[#This Row],[Date]]))</f>
        <v/>
      </c>
    </row>
    <row r="1263" spans="2:2">
      <c r="B1263" t="str">
        <f>IF(ISBLANK(Table6[[#This Row],[Date]]),"",MONTH(Table6[[#This Row],[Date]]))</f>
        <v/>
      </c>
    </row>
    <row r="1264" spans="2:2">
      <c r="B1264" t="str">
        <f>IF(ISBLANK(Table6[[#This Row],[Date]]),"",MONTH(Table6[[#This Row],[Date]]))</f>
        <v/>
      </c>
    </row>
    <row r="1265" spans="2:2">
      <c r="B1265" t="str">
        <f>IF(ISBLANK(Table6[[#This Row],[Date]]),"",MONTH(Table6[[#This Row],[Date]]))</f>
        <v/>
      </c>
    </row>
    <row r="1266" spans="2:2">
      <c r="B1266" t="str">
        <f>IF(ISBLANK(Table6[[#This Row],[Date]]),"",MONTH(Table6[[#This Row],[Date]]))</f>
        <v/>
      </c>
    </row>
    <row r="1267" spans="2:2">
      <c r="B1267" t="str">
        <f>IF(ISBLANK(Table6[[#This Row],[Date]]),"",MONTH(Table6[[#This Row],[Date]]))</f>
        <v/>
      </c>
    </row>
    <row r="1268" spans="2:2">
      <c r="B1268" t="str">
        <f>IF(ISBLANK(Table6[[#This Row],[Date]]),"",MONTH(Table6[[#This Row],[Date]]))</f>
        <v/>
      </c>
    </row>
    <row r="1269" spans="2:2">
      <c r="B1269" t="str">
        <f>IF(ISBLANK(Table6[[#This Row],[Date]]),"",MONTH(Table6[[#This Row],[Date]]))</f>
        <v/>
      </c>
    </row>
    <row r="1270" spans="2:2">
      <c r="B1270" t="str">
        <f>IF(ISBLANK(Table6[[#This Row],[Date]]),"",MONTH(Table6[[#This Row],[Date]]))</f>
        <v/>
      </c>
    </row>
    <row r="1271" spans="2:2">
      <c r="B1271" t="str">
        <f>IF(ISBLANK(Table6[[#This Row],[Date]]),"",MONTH(Table6[[#This Row],[Date]]))</f>
        <v/>
      </c>
    </row>
    <row r="1272" spans="2:2">
      <c r="B1272" t="str">
        <f>IF(ISBLANK(Table6[[#This Row],[Date]]),"",MONTH(Table6[[#This Row],[Date]]))</f>
        <v/>
      </c>
    </row>
    <row r="1273" spans="2:2">
      <c r="B1273" t="str">
        <f>IF(ISBLANK(Table6[[#This Row],[Date]]),"",MONTH(Table6[[#This Row],[Date]]))</f>
        <v/>
      </c>
    </row>
    <row r="1274" spans="2:2">
      <c r="B1274" t="str">
        <f>IF(ISBLANK(Table6[[#This Row],[Date]]),"",MONTH(Table6[[#This Row],[Date]]))</f>
        <v/>
      </c>
    </row>
    <row r="1275" spans="2:2">
      <c r="B1275" t="str">
        <f>IF(ISBLANK(Table6[[#This Row],[Date]]),"",MONTH(Table6[[#This Row],[Date]]))</f>
        <v/>
      </c>
    </row>
    <row r="1276" spans="2:2">
      <c r="B1276" t="str">
        <f>IF(ISBLANK(Table6[[#This Row],[Date]]),"",MONTH(Table6[[#This Row],[Date]]))</f>
        <v/>
      </c>
    </row>
    <row r="1277" spans="2:2">
      <c r="B1277" t="str">
        <f>IF(ISBLANK(Table6[[#This Row],[Date]]),"",MONTH(Table6[[#This Row],[Date]]))</f>
        <v/>
      </c>
    </row>
    <row r="1278" spans="2:2">
      <c r="B1278" t="str">
        <f>IF(ISBLANK(Table6[[#This Row],[Date]]),"",MONTH(Table6[[#This Row],[Date]]))</f>
        <v/>
      </c>
    </row>
    <row r="1279" spans="2:2">
      <c r="B1279" t="str">
        <f>IF(ISBLANK(Table6[[#This Row],[Date]]),"",MONTH(Table6[[#This Row],[Date]]))</f>
        <v/>
      </c>
    </row>
    <row r="1280" spans="2:2">
      <c r="B1280" t="str">
        <f>IF(ISBLANK(Table6[[#This Row],[Date]]),"",MONTH(Table6[[#This Row],[Date]]))</f>
        <v/>
      </c>
    </row>
    <row r="1281" spans="2:2">
      <c r="B1281" t="str">
        <f>IF(ISBLANK(Table6[[#This Row],[Date]]),"",MONTH(Table6[[#This Row],[Date]]))</f>
        <v/>
      </c>
    </row>
    <row r="1282" spans="2:2">
      <c r="B1282" t="str">
        <f>IF(ISBLANK(Table6[[#This Row],[Date]]),"",MONTH(Table6[[#This Row],[Date]]))</f>
        <v/>
      </c>
    </row>
    <row r="1283" spans="2:2">
      <c r="B1283" t="str">
        <f>IF(ISBLANK(Table6[[#This Row],[Date]]),"",MONTH(Table6[[#This Row],[Date]]))</f>
        <v/>
      </c>
    </row>
    <row r="1284" spans="2:2">
      <c r="B1284" t="str">
        <f>IF(ISBLANK(Table6[[#This Row],[Date]]),"",MONTH(Table6[[#This Row],[Date]]))</f>
        <v/>
      </c>
    </row>
    <row r="1285" spans="2:2">
      <c r="B1285" t="str">
        <f>IF(ISBLANK(Table6[[#This Row],[Date]]),"",MONTH(Table6[[#This Row],[Date]]))</f>
        <v/>
      </c>
    </row>
    <row r="1286" spans="2:2">
      <c r="B1286" t="str">
        <f>IF(ISBLANK(Table6[[#This Row],[Date]]),"",MONTH(Table6[[#This Row],[Date]]))</f>
        <v/>
      </c>
    </row>
    <row r="1287" spans="2:2">
      <c r="B1287" t="str">
        <f>IF(ISBLANK(Table6[[#This Row],[Date]]),"",MONTH(Table6[[#This Row],[Date]]))</f>
        <v/>
      </c>
    </row>
    <row r="1288" spans="2:2">
      <c r="B1288" t="str">
        <f>IF(ISBLANK(Table6[[#This Row],[Date]]),"",MONTH(Table6[[#This Row],[Date]]))</f>
        <v/>
      </c>
    </row>
    <row r="1289" spans="2:2">
      <c r="B1289" t="str">
        <f>IF(ISBLANK(Table6[[#This Row],[Date]]),"",MONTH(Table6[[#This Row],[Date]]))</f>
        <v/>
      </c>
    </row>
    <row r="1290" spans="2:2">
      <c r="B1290" t="str">
        <f>IF(ISBLANK(Table6[[#This Row],[Date]]),"",MONTH(Table6[[#This Row],[Date]]))</f>
        <v/>
      </c>
    </row>
    <row r="1291" spans="2:2">
      <c r="B1291" t="str">
        <f>IF(ISBLANK(Table6[[#This Row],[Date]]),"",MONTH(Table6[[#This Row],[Date]]))</f>
        <v/>
      </c>
    </row>
    <row r="1292" spans="2:2">
      <c r="B1292" t="str">
        <f>IF(ISBLANK(Table6[[#This Row],[Date]]),"",MONTH(Table6[[#This Row],[Date]]))</f>
        <v/>
      </c>
    </row>
    <row r="1293" spans="2:2">
      <c r="B1293" t="str">
        <f>IF(ISBLANK(Table6[[#This Row],[Date]]),"",MONTH(Table6[[#This Row],[Date]]))</f>
        <v/>
      </c>
    </row>
    <row r="1294" spans="2:2">
      <c r="B1294" t="str">
        <f>IF(ISBLANK(Table6[[#This Row],[Date]]),"",MONTH(Table6[[#This Row],[Date]]))</f>
        <v/>
      </c>
    </row>
    <row r="1295" spans="2:2">
      <c r="B1295" t="str">
        <f>IF(ISBLANK(Table6[[#This Row],[Date]]),"",MONTH(Table6[[#This Row],[Date]]))</f>
        <v/>
      </c>
    </row>
    <row r="1296" spans="2:2">
      <c r="B1296" t="str">
        <f>IF(ISBLANK(Table6[[#This Row],[Date]]),"",MONTH(Table6[[#This Row],[Date]]))</f>
        <v/>
      </c>
    </row>
    <row r="1297" spans="2:2">
      <c r="B1297" t="str">
        <f>IF(ISBLANK(Table6[[#This Row],[Date]]),"",MONTH(Table6[[#This Row],[Date]]))</f>
        <v/>
      </c>
    </row>
    <row r="1298" spans="2:2">
      <c r="B1298" t="str">
        <f>IF(ISBLANK(Table6[[#This Row],[Date]]),"",MONTH(Table6[[#This Row],[Date]]))</f>
        <v/>
      </c>
    </row>
    <row r="1299" spans="2:2">
      <c r="B1299" t="str">
        <f>IF(ISBLANK(Table6[[#This Row],[Date]]),"",MONTH(Table6[[#This Row],[Date]]))</f>
        <v/>
      </c>
    </row>
    <row r="1300" spans="2:2">
      <c r="B1300" t="str">
        <f>IF(ISBLANK(Table6[[#This Row],[Date]]),"",MONTH(Table6[[#This Row],[Date]]))</f>
        <v/>
      </c>
    </row>
    <row r="1301" spans="2:2">
      <c r="B1301" t="str">
        <f>IF(ISBLANK(Table6[[#This Row],[Date]]),"",MONTH(Table6[[#This Row],[Date]]))</f>
        <v/>
      </c>
    </row>
    <row r="1302" spans="2:2">
      <c r="B1302" t="str">
        <f>IF(ISBLANK(Table6[[#This Row],[Date]]),"",MONTH(Table6[[#This Row],[Date]]))</f>
        <v/>
      </c>
    </row>
    <row r="1303" spans="2:2">
      <c r="B1303" t="str">
        <f>IF(ISBLANK(Table6[[#This Row],[Date]]),"",MONTH(Table6[[#This Row],[Date]]))</f>
        <v/>
      </c>
    </row>
    <row r="1304" spans="2:2">
      <c r="B1304" t="str">
        <f>IF(ISBLANK(Table6[[#This Row],[Date]]),"",MONTH(Table6[[#This Row],[Date]]))</f>
        <v/>
      </c>
    </row>
    <row r="1305" spans="2:2">
      <c r="B1305" t="str">
        <f>IF(ISBLANK(Table6[[#This Row],[Date]]),"",MONTH(Table6[[#This Row],[Date]]))</f>
        <v/>
      </c>
    </row>
    <row r="1306" spans="2:2">
      <c r="B1306" t="str">
        <f>IF(ISBLANK(Table6[[#This Row],[Date]]),"",MONTH(Table6[[#This Row],[Date]]))</f>
        <v/>
      </c>
    </row>
    <row r="1307" spans="2:2">
      <c r="B1307" t="str">
        <f>IF(ISBLANK(Table6[[#This Row],[Date]]),"",MONTH(Table6[[#This Row],[Date]]))</f>
        <v/>
      </c>
    </row>
    <row r="1308" spans="2:2">
      <c r="B1308" t="str">
        <f>IF(ISBLANK(Table6[[#This Row],[Date]]),"",MONTH(Table6[[#This Row],[Date]]))</f>
        <v/>
      </c>
    </row>
    <row r="1309" spans="2:2">
      <c r="B1309" t="str">
        <f>IF(ISBLANK(Table6[[#This Row],[Date]]),"",MONTH(Table6[[#This Row],[Date]]))</f>
        <v/>
      </c>
    </row>
    <row r="1310" spans="2:2">
      <c r="B1310" t="str">
        <f>IF(ISBLANK(Table6[[#This Row],[Date]]),"",MONTH(Table6[[#This Row],[Date]]))</f>
        <v/>
      </c>
    </row>
    <row r="1311" spans="2:2">
      <c r="B1311" t="str">
        <f>IF(ISBLANK(Table6[[#This Row],[Date]]),"",MONTH(Table6[[#This Row],[Date]]))</f>
        <v/>
      </c>
    </row>
    <row r="1312" spans="2:2">
      <c r="B1312" t="str">
        <f>IF(ISBLANK(Table6[[#This Row],[Date]]),"",MONTH(Table6[[#This Row],[Date]]))</f>
        <v/>
      </c>
    </row>
    <row r="1313" spans="2:2">
      <c r="B1313" t="str">
        <f>IF(ISBLANK(Table6[[#This Row],[Date]]),"",MONTH(Table6[[#This Row],[Date]]))</f>
        <v/>
      </c>
    </row>
    <row r="1314" spans="2:2">
      <c r="B1314" t="str">
        <f>IF(ISBLANK(Table6[[#This Row],[Date]]),"",MONTH(Table6[[#This Row],[Date]]))</f>
        <v/>
      </c>
    </row>
    <row r="1315" spans="2:2">
      <c r="B1315" t="str">
        <f>IF(ISBLANK(Table6[[#This Row],[Date]]),"",MONTH(Table6[[#This Row],[Date]]))</f>
        <v/>
      </c>
    </row>
    <row r="1316" spans="2:2">
      <c r="B1316" t="str">
        <f>IF(ISBLANK(Table6[[#This Row],[Date]]),"",MONTH(Table6[[#This Row],[Date]]))</f>
        <v/>
      </c>
    </row>
    <row r="1317" spans="2:2">
      <c r="B1317" t="str">
        <f>IF(ISBLANK(Table6[[#This Row],[Date]]),"",MONTH(Table6[[#This Row],[Date]]))</f>
        <v/>
      </c>
    </row>
    <row r="1318" spans="2:2">
      <c r="B1318" t="str">
        <f>IF(ISBLANK(Table6[[#This Row],[Date]]),"",MONTH(Table6[[#This Row],[Date]]))</f>
        <v/>
      </c>
    </row>
    <row r="1319" spans="2:2">
      <c r="B1319" t="str">
        <f>IF(ISBLANK(Table6[[#This Row],[Date]]),"",MONTH(Table6[[#This Row],[Date]]))</f>
        <v/>
      </c>
    </row>
    <row r="1320" spans="2:2">
      <c r="B1320" t="str">
        <f>IF(ISBLANK(Table6[[#This Row],[Date]]),"",MONTH(Table6[[#This Row],[Date]]))</f>
        <v/>
      </c>
    </row>
    <row r="1321" spans="2:2">
      <c r="B1321" t="str">
        <f>IF(ISBLANK(Table6[[#This Row],[Date]]),"",MONTH(Table6[[#This Row],[Date]]))</f>
        <v/>
      </c>
    </row>
    <row r="1322" spans="2:2">
      <c r="B1322" t="str">
        <f>IF(ISBLANK(Table6[[#This Row],[Date]]),"",MONTH(Table6[[#This Row],[Date]]))</f>
        <v/>
      </c>
    </row>
    <row r="1323" spans="2:2">
      <c r="B1323" t="str">
        <f>IF(ISBLANK(Table6[[#This Row],[Date]]),"",MONTH(Table6[[#This Row],[Date]]))</f>
        <v/>
      </c>
    </row>
    <row r="1324" spans="2:2">
      <c r="B1324" t="str">
        <f>IF(ISBLANK(Table6[[#This Row],[Date]]),"",MONTH(Table6[[#This Row],[Date]]))</f>
        <v/>
      </c>
    </row>
    <row r="1325" spans="2:2">
      <c r="B1325" t="str">
        <f>IF(ISBLANK(Table6[[#This Row],[Date]]),"",MONTH(Table6[[#This Row],[Date]]))</f>
        <v/>
      </c>
    </row>
    <row r="1326" spans="2:2">
      <c r="B1326" t="str">
        <f>IF(ISBLANK(Table6[[#This Row],[Date]]),"",MONTH(Table6[[#This Row],[Date]]))</f>
        <v/>
      </c>
    </row>
    <row r="1327" spans="2:2">
      <c r="B1327" t="str">
        <f>IF(ISBLANK(Table6[[#This Row],[Date]]),"",MONTH(Table6[[#This Row],[Date]]))</f>
        <v/>
      </c>
    </row>
    <row r="1328" spans="2:2">
      <c r="B1328" t="str">
        <f>IF(ISBLANK(Table6[[#This Row],[Date]]),"",MONTH(Table6[[#This Row],[Date]]))</f>
        <v/>
      </c>
    </row>
    <row r="1329" spans="2:2">
      <c r="B1329" t="str">
        <f>IF(ISBLANK(Table6[[#This Row],[Date]]),"",MONTH(Table6[[#This Row],[Date]]))</f>
        <v/>
      </c>
    </row>
    <row r="1330" spans="2:2">
      <c r="B1330" t="str">
        <f>IF(ISBLANK(Table6[[#This Row],[Date]]),"",MONTH(Table6[[#This Row],[Date]]))</f>
        <v/>
      </c>
    </row>
    <row r="1331" spans="2:2">
      <c r="B1331" t="str">
        <f>IF(ISBLANK(Table6[[#This Row],[Date]]),"",MONTH(Table6[[#This Row],[Date]]))</f>
        <v/>
      </c>
    </row>
    <row r="1332" spans="2:2">
      <c r="B1332" t="str">
        <f>IF(ISBLANK(Table6[[#This Row],[Date]]),"",MONTH(Table6[[#This Row],[Date]]))</f>
        <v/>
      </c>
    </row>
    <row r="1333" spans="2:2">
      <c r="B1333" t="str">
        <f>IF(ISBLANK(Table6[[#This Row],[Date]]),"",MONTH(Table6[[#This Row],[Date]]))</f>
        <v/>
      </c>
    </row>
    <row r="1334" spans="2:2">
      <c r="B1334" t="str">
        <f>IF(ISBLANK(Table6[[#This Row],[Date]]),"",MONTH(Table6[[#This Row],[Date]]))</f>
        <v/>
      </c>
    </row>
    <row r="1335" spans="2:2">
      <c r="B1335" t="str">
        <f>IF(ISBLANK(Table6[[#This Row],[Date]]),"",MONTH(Table6[[#This Row],[Date]]))</f>
        <v/>
      </c>
    </row>
    <row r="1336" spans="2:2">
      <c r="B1336" t="str">
        <f>IF(ISBLANK(Table6[[#This Row],[Date]]),"",MONTH(Table6[[#This Row],[Date]]))</f>
        <v/>
      </c>
    </row>
    <row r="1337" spans="2:2">
      <c r="B1337" t="str">
        <f>IF(ISBLANK(Table6[[#This Row],[Date]]),"",MONTH(Table6[[#This Row],[Date]]))</f>
        <v/>
      </c>
    </row>
    <row r="1338" spans="2:2">
      <c r="B1338" t="str">
        <f>IF(ISBLANK(Table6[[#This Row],[Date]]),"",MONTH(Table6[[#This Row],[Date]]))</f>
        <v/>
      </c>
    </row>
    <row r="1339" spans="2:2">
      <c r="B1339" t="str">
        <f>IF(ISBLANK(Table6[[#This Row],[Date]]),"",MONTH(Table6[[#This Row],[Date]]))</f>
        <v/>
      </c>
    </row>
    <row r="1340" spans="2:2">
      <c r="B1340" t="str">
        <f>IF(ISBLANK(Table6[[#This Row],[Date]]),"",MONTH(Table6[[#This Row],[Date]]))</f>
        <v/>
      </c>
    </row>
    <row r="1341" spans="2:2">
      <c r="B1341" t="str">
        <f>IF(ISBLANK(Table6[[#This Row],[Date]]),"",MONTH(Table6[[#This Row],[Date]]))</f>
        <v/>
      </c>
    </row>
    <row r="1342" spans="2:2">
      <c r="B1342" t="str">
        <f>IF(ISBLANK(Table6[[#This Row],[Date]]),"",MONTH(Table6[[#This Row],[Date]]))</f>
        <v/>
      </c>
    </row>
    <row r="1343" spans="2:2">
      <c r="B1343" t="str">
        <f>IF(ISBLANK(Table6[[#This Row],[Date]]),"",MONTH(Table6[[#This Row],[Date]]))</f>
        <v/>
      </c>
    </row>
    <row r="1344" spans="2:2">
      <c r="B1344" t="str">
        <f>IF(ISBLANK(Table6[[#This Row],[Date]]),"",MONTH(Table6[[#This Row],[Date]]))</f>
        <v/>
      </c>
    </row>
    <row r="1345" spans="2:2">
      <c r="B1345" t="str">
        <f>IF(ISBLANK(Table6[[#This Row],[Date]]),"",MONTH(Table6[[#This Row],[Date]]))</f>
        <v/>
      </c>
    </row>
    <row r="1346" spans="2:2">
      <c r="B1346" t="str">
        <f>IF(ISBLANK(Table6[[#This Row],[Date]]),"",MONTH(Table6[[#This Row],[Date]]))</f>
        <v/>
      </c>
    </row>
    <row r="1347" spans="2:2">
      <c r="B1347" t="str">
        <f>IF(ISBLANK(Table6[[#This Row],[Date]]),"",MONTH(Table6[[#This Row],[Date]]))</f>
        <v/>
      </c>
    </row>
    <row r="1348" spans="2:2">
      <c r="B1348" t="str">
        <f>IF(ISBLANK(Table6[[#This Row],[Date]]),"",MONTH(Table6[[#This Row],[Date]]))</f>
        <v/>
      </c>
    </row>
    <row r="1349" spans="2:2">
      <c r="B1349" t="str">
        <f>IF(ISBLANK(Table6[[#This Row],[Date]]),"",MONTH(Table6[[#This Row],[Date]]))</f>
        <v/>
      </c>
    </row>
    <row r="1350" spans="2:2">
      <c r="B1350" t="str">
        <f>IF(ISBLANK(Table6[[#This Row],[Date]]),"",MONTH(Table6[[#This Row],[Date]]))</f>
        <v/>
      </c>
    </row>
    <row r="1351" spans="2:2">
      <c r="B1351" t="str">
        <f>IF(ISBLANK(Table6[[#This Row],[Date]]),"",MONTH(Table6[[#This Row],[Date]]))</f>
        <v/>
      </c>
    </row>
    <row r="1352" spans="2:2">
      <c r="B1352" t="str">
        <f>IF(ISBLANK(Table6[[#This Row],[Date]]),"",MONTH(Table6[[#This Row],[Date]]))</f>
        <v/>
      </c>
    </row>
    <row r="1353" spans="2:2">
      <c r="B1353" t="str">
        <f>IF(ISBLANK(Table6[[#This Row],[Date]]),"",MONTH(Table6[[#This Row],[Date]]))</f>
        <v/>
      </c>
    </row>
    <row r="1354" spans="2:2">
      <c r="B1354" t="str">
        <f>IF(ISBLANK(Table6[[#This Row],[Date]]),"",MONTH(Table6[[#This Row],[Date]]))</f>
        <v/>
      </c>
    </row>
    <row r="1355" spans="2:2">
      <c r="B1355" t="str">
        <f>IF(ISBLANK(Table6[[#This Row],[Date]]),"",MONTH(Table6[[#This Row],[Date]]))</f>
        <v/>
      </c>
    </row>
    <row r="1356" spans="2:2">
      <c r="B1356" t="str">
        <f>IF(ISBLANK(Table6[[#This Row],[Date]]),"",MONTH(Table6[[#This Row],[Date]]))</f>
        <v/>
      </c>
    </row>
    <row r="1357" spans="2:2">
      <c r="B1357" t="str">
        <f>IF(ISBLANK(Table6[[#This Row],[Date]]),"",MONTH(Table6[[#This Row],[Date]]))</f>
        <v/>
      </c>
    </row>
    <row r="1358" spans="2:2">
      <c r="B1358" t="str">
        <f>IF(ISBLANK(Table6[[#This Row],[Date]]),"",MONTH(Table6[[#This Row],[Date]]))</f>
        <v/>
      </c>
    </row>
    <row r="1359" spans="2:2">
      <c r="B1359" t="str">
        <f>IF(ISBLANK(Table6[[#This Row],[Date]]),"",MONTH(Table6[[#This Row],[Date]]))</f>
        <v/>
      </c>
    </row>
    <row r="1360" spans="2:2">
      <c r="B1360" t="str">
        <f>IF(ISBLANK(Table6[[#This Row],[Date]]),"",MONTH(Table6[[#This Row],[Date]]))</f>
        <v/>
      </c>
    </row>
    <row r="1361" spans="2:2">
      <c r="B1361" t="str">
        <f>IF(ISBLANK(Table6[[#This Row],[Date]]),"",MONTH(Table6[[#This Row],[Date]]))</f>
        <v/>
      </c>
    </row>
    <row r="1362" spans="2:2">
      <c r="B1362" t="str">
        <f>IF(ISBLANK(Table6[[#This Row],[Date]]),"",MONTH(Table6[[#This Row],[Date]]))</f>
        <v/>
      </c>
    </row>
    <row r="1363" spans="2:2">
      <c r="B1363" t="str">
        <f>IF(ISBLANK(Table6[[#This Row],[Date]]),"",MONTH(Table6[[#This Row],[Date]]))</f>
        <v/>
      </c>
    </row>
    <row r="1364" spans="2:2">
      <c r="B1364" t="str">
        <f>IF(ISBLANK(Table6[[#This Row],[Date]]),"",MONTH(Table6[[#This Row],[Date]]))</f>
        <v/>
      </c>
    </row>
    <row r="1365" spans="2:2">
      <c r="B1365" t="str">
        <f>IF(ISBLANK(Table6[[#This Row],[Date]]),"",MONTH(Table6[[#This Row],[Date]]))</f>
        <v/>
      </c>
    </row>
    <row r="1366" spans="2:2">
      <c r="B1366" t="str">
        <f>IF(ISBLANK(Table6[[#This Row],[Date]]),"",MONTH(Table6[[#This Row],[Date]]))</f>
        <v/>
      </c>
    </row>
    <row r="1367" spans="2:2">
      <c r="B1367" t="str">
        <f>IF(ISBLANK(Table6[[#This Row],[Date]]),"",MONTH(Table6[[#This Row],[Date]]))</f>
        <v/>
      </c>
    </row>
    <row r="1368" spans="2:2">
      <c r="B1368" t="str">
        <f>IF(ISBLANK(Table6[[#This Row],[Date]]),"",MONTH(Table6[[#This Row],[Date]]))</f>
        <v/>
      </c>
    </row>
    <row r="1369" spans="2:2">
      <c r="B1369" t="str">
        <f>IF(ISBLANK(Table6[[#This Row],[Date]]),"",MONTH(Table6[[#This Row],[Date]]))</f>
        <v/>
      </c>
    </row>
    <row r="1370" spans="2:2">
      <c r="B1370" t="str">
        <f>IF(ISBLANK(Table6[[#This Row],[Date]]),"",MONTH(Table6[[#This Row],[Date]]))</f>
        <v/>
      </c>
    </row>
    <row r="1371" spans="2:2">
      <c r="B1371" t="str">
        <f>IF(ISBLANK(Table6[[#This Row],[Date]]),"",MONTH(Table6[[#This Row],[Date]]))</f>
        <v/>
      </c>
    </row>
    <row r="1372" spans="2:2">
      <c r="B1372" t="str">
        <f>IF(ISBLANK(Table6[[#This Row],[Date]]),"",MONTH(Table6[[#This Row],[Date]]))</f>
        <v/>
      </c>
    </row>
    <row r="1373" spans="2:2">
      <c r="B1373" t="str">
        <f>IF(ISBLANK(Table6[[#This Row],[Date]]),"",MONTH(Table6[[#This Row],[Date]]))</f>
        <v/>
      </c>
    </row>
    <row r="1374" spans="2:2">
      <c r="B1374" t="str">
        <f>IF(ISBLANK(Table6[[#This Row],[Date]]),"",MONTH(Table6[[#This Row],[Date]]))</f>
        <v/>
      </c>
    </row>
    <row r="1375" spans="2:2">
      <c r="B1375" t="str">
        <f>IF(ISBLANK(Table6[[#This Row],[Date]]),"",MONTH(Table6[[#This Row],[Date]]))</f>
        <v/>
      </c>
    </row>
    <row r="1376" spans="2:2">
      <c r="B1376" t="str">
        <f>IF(ISBLANK(Table6[[#This Row],[Date]]),"",MONTH(Table6[[#This Row],[Date]]))</f>
        <v/>
      </c>
    </row>
    <row r="1377" spans="2:2">
      <c r="B1377" t="str">
        <f>IF(ISBLANK(Table6[[#This Row],[Date]]),"",MONTH(Table6[[#This Row],[Date]]))</f>
        <v/>
      </c>
    </row>
    <row r="1378" spans="2:2">
      <c r="B1378" t="str">
        <f>IF(ISBLANK(Table6[[#This Row],[Date]]),"",MONTH(Table6[[#This Row],[Date]]))</f>
        <v/>
      </c>
    </row>
    <row r="1379" spans="2:2">
      <c r="B1379" t="str">
        <f>IF(ISBLANK(Table6[[#This Row],[Date]]),"",MONTH(Table6[[#This Row],[Date]]))</f>
        <v/>
      </c>
    </row>
    <row r="1380" spans="2:2">
      <c r="B1380" t="str">
        <f>IF(ISBLANK(Table6[[#This Row],[Date]]),"",MONTH(Table6[[#This Row],[Date]]))</f>
        <v/>
      </c>
    </row>
    <row r="1381" spans="2:2">
      <c r="B1381" t="str">
        <f>IF(ISBLANK(Table6[[#This Row],[Date]]),"",MONTH(Table6[[#This Row],[Date]]))</f>
        <v/>
      </c>
    </row>
    <row r="1382" spans="2:2">
      <c r="B1382" t="str">
        <f>IF(ISBLANK(Table6[[#This Row],[Date]]),"",MONTH(Table6[[#This Row],[Date]]))</f>
        <v/>
      </c>
    </row>
    <row r="1383" spans="2:2">
      <c r="B1383" t="str">
        <f>IF(ISBLANK(Table6[[#This Row],[Date]]),"",MONTH(Table6[[#This Row],[Date]]))</f>
        <v/>
      </c>
    </row>
    <row r="1384" spans="2:2">
      <c r="B1384" t="str">
        <f>IF(ISBLANK(Table6[[#This Row],[Date]]),"",MONTH(Table6[[#This Row],[Date]]))</f>
        <v/>
      </c>
    </row>
    <row r="1385" spans="2:2">
      <c r="B1385" t="str">
        <f>IF(ISBLANK(Table6[[#This Row],[Date]]),"",MONTH(Table6[[#This Row],[Date]]))</f>
        <v/>
      </c>
    </row>
    <row r="1386" spans="2:2">
      <c r="B1386" t="str">
        <f>IF(ISBLANK(Table6[[#This Row],[Date]]),"",MONTH(Table6[[#This Row],[Date]]))</f>
        <v/>
      </c>
    </row>
    <row r="1387" spans="2:2">
      <c r="B1387" t="str">
        <f>IF(ISBLANK(Table6[[#This Row],[Date]]),"",MONTH(Table6[[#This Row],[Date]]))</f>
        <v/>
      </c>
    </row>
    <row r="1388" spans="2:2">
      <c r="B1388" t="str">
        <f>IF(ISBLANK(Table6[[#This Row],[Date]]),"",MONTH(Table6[[#This Row],[Date]]))</f>
        <v/>
      </c>
    </row>
    <row r="1389" spans="2:2">
      <c r="B1389" t="str">
        <f>IF(ISBLANK(Table6[[#This Row],[Date]]),"",MONTH(Table6[[#This Row],[Date]]))</f>
        <v/>
      </c>
    </row>
    <row r="1390" spans="2:2">
      <c r="B1390" t="str">
        <f>IF(ISBLANK(Table6[[#This Row],[Date]]),"",MONTH(Table6[[#This Row],[Date]]))</f>
        <v/>
      </c>
    </row>
    <row r="1391" spans="2:2">
      <c r="B1391" t="str">
        <f>IF(ISBLANK(Table6[[#This Row],[Date]]),"",MONTH(Table6[[#This Row],[Date]]))</f>
        <v/>
      </c>
    </row>
    <row r="1392" spans="2:2">
      <c r="B1392" t="str">
        <f>IF(ISBLANK(Table6[[#This Row],[Date]]),"",MONTH(Table6[[#This Row],[Date]]))</f>
        <v/>
      </c>
    </row>
    <row r="1393" spans="2:2">
      <c r="B1393" t="str">
        <f>IF(ISBLANK(Table6[[#This Row],[Date]]),"",MONTH(Table6[[#This Row],[Date]]))</f>
        <v/>
      </c>
    </row>
    <row r="1394" spans="2:2">
      <c r="B1394" t="str">
        <f>IF(ISBLANK(Table6[[#This Row],[Date]]),"",MONTH(Table6[[#This Row],[Date]]))</f>
        <v/>
      </c>
    </row>
    <row r="1395" spans="2:2">
      <c r="B1395" t="str">
        <f>IF(ISBLANK(Table6[[#This Row],[Date]]),"",MONTH(Table6[[#This Row],[Date]]))</f>
        <v/>
      </c>
    </row>
    <row r="1396" spans="2:2">
      <c r="B1396" t="str">
        <f>IF(ISBLANK(Table6[[#This Row],[Date]]),"",MONTH(Table6[[#This Row],[Date]]))</f>
        <v/>
      </c>
    </row>
    <row r="1397" spans="2:2">
      <c r="B1397" t="str">
        <f>IF(ISBLANK(Table6[[#This Row],[Date]]),"",MONTH(Table6[[#This Row],[Date]]))</f>
        <v/>
      </c>
    </row>
    <row r="1398" spans="2:2">
      <c r="B1398" t="str">
        <f>IF(ISBLANK(Table6[[#This Row],[Date]]),"",MONTH(Table6[[#This Row],[Date]]))</f>
        <v/>
      </c>
    </row>
    <row r="1399" spans="2:2">
      <c r="B1399" t="str">
        <f>IF(ISBLANK(Table6[[#This Row],[Date]]),"",MONTH(Table6[[#This Row],[Date]]))</f>
        <v/>
      </c>
    </row>
    <row r="1400" spans="2:2">
      <c r="B1400" t="str">
        <f>IF(ISBLANK(Table6[[#This Row],[Date]]),"",MONTH(Table6[[#This Row],[Date]]))</f>
        <v/>
      </c>
    </row>
    <row r="1401" spans="2:2">
      <c r="B1401" t="str">
        <f>IF(ISBLANK(Table6[[#This Row],[Date]]),"",MONTH(Table6[[#This Row],[Date]]))</f>
        <v/>
      </c>
    </row>
    <row r="1402" spans="2:2">
      <c r="B1402" t="str">
        <f>IF(ISBLANK(Table6[[#This Row],[Date]]),"",MONTH(Table6[[#This Row],[Date]]))</f>
        <v/>
      </c>
    </row>
    <row r="1403" spans="2:2">
      <c r="B1403" t="str">
        <f>IF(ISBLANK(Table6[[#This Row],[Date]]),"",MONTH(Table6[[#This Row],[Date]]))</f>
        <v/>
      </c>
    </row>
    <row r="1404" spans="2:2">
      <c r="B1404" t="str">
        <f>IF(ISBLANK(Table6[[#This Row],[Date]]),"",MONTH(Table6[[#This Row],[Date]]))</f>
        <v/>
      </c>
    </row>
    <row r="1405" spans="2:2">
      <c r="B1405" t="str">
        <f>IF(ISBLANK(Table6[[#This Row],[Date]]),"",MONTH(Table6[[#This Row],[Date]]))</f>
        <v/>
      </c>
    </row>
    <row r="1406" spans="2:2">
      <c r="B1406" t="str">
        <f>IF(ISBLANK(Table6[[#This Row],[Date]]),"",MONTH(Table6[[#This Row],[Date]]))</f>
        <v/>
      </c>
    </row>
    <row r="1407" spans="2:2">
      <c r="B1407" t="str">
        <f>IF(ISBLANK(Table6[[#This Row],[Date]]),"",MONTH(Table6[[#This Row],[Date]]))</f>
        <v/>
      </c>
    </row>
    <row r="1408" spans="2:2">
      <c r="B1408" t="str">
        <f>IF(ISBLANK(Table6[[#This Row],[Date]]),"",MONTH(Table6[[#This Row],[Date]]))</f>
        <v/>
      </c>
    </row>
    <row r="1409" spans="2:2">
      <c r="B1409" t="str">
        <f>IF(ISBLANK(Table6[[#This Row],[Date]]),"",MONTH(Table6[[#This Row],[Date]]))</f>
        <v/>
      </c>
    </row>
    <row r="1410" spans="2:2">
      <c r="B1410" t="str">
        <f>IF(ISBLANK(Table6[[#This Row],[Date]]),"",MONTH(Table6[[#This Row],[Date]]))</f>
        <v/>
      </c>
    </row>
    <row r="1411" spans="2:2">
      <c r="B1411" t="str">
        <f>IF(ISBLANK(Table6[[#This Row],[Date]]),"",MONTH(Table6[[#This Row],[Date]]))</f>
        <v/>
      </c>
    </row>
    <row r="1412" spans="2:2">
      <c r="B1412" t="str">
        <f>IF(ISBLANK(Table6[[#This Row],[Date]]),"",MONTH(Table6[[#This Row],[Date]]))</f>
        <v/>
      </c>
    </row>
    <row r="1413" spans="2:2">
      <c r="B1413" t="str">
        <f>IF(ISBLANK(Table6[[#This Row],[Date]]),"",MONTH(Table6[[#This Row],[Date]]))</f>
        <v/>
      </c>
    </row>
    <row r="1414" spans="2:2">
      <c r="B1414" t="str">
        <f>IF(ISBLANK(Table6[[#This Row],[Date]]),"",MONTH(Table6[[#This Row],[Date]]))</f>
        <v/>
      </c>
    </row>
    <row r="1415" spans="2:2">
      <c r="B1415" t="str">
        <f>IF(ISBLANK(Table6[[#This Row],[Date]]),"",MONTH(Table6[[#This Row],[Date]]))</f>
        <v/>
      </c>
    </row>
    <row r="1416" spans="2:2">
      <c r="B1416" t="str">
        <f>IF(ISBLANK(Table6[[#This Row],[Date]]),"",MONTH(Table6[[#This Row],[Date]]))</f>
        <v/>
      </c>
    </row>
    <row r="1417" spans="2:2">
      <c r="B1417" t="str">
        <f>IF(ISBLANK(Table6[[#This Row],[Date]]),"",MONTH(Table6[[#This Row],[Date]]))</f>
        <v/>
      </c>
    </row>
    <row r="1418" spans="2:2">
      <c r="B1418" t="str">
        <f>IF(ISBLANK(Table6[[#This Row],[Date]]),"",MONTH(Table6[[#This Row],[Date]]))</f>
        <v/>
      </c>
    </row>
    <row r="1419" spans="2:2">
      <c r="B1419" t="str">
        <f>IF(ISBLANK(Table6[[#This Row],[Date]]),"",MONTH(Table6[[#This Row],[Date]]))</f>
        <v/>
      </c>
    </row>
    <row r="1420" spans="2:2">
      <c r="B1420" t="str">
        <f>IF(ISBLANK(Table6[[#This Row],[Date]]),"",MONTH(Table6[[#This Row],[Date]]))</f>
        <v/>
      </c>
    </row>
    <row r="1421" spans="2:2">
      <c r="B1421" t="str">
        <f>IF(ISBLANK(Table6[[#This Row],[Date]]),"",MONTH(Table6[[#This Row],[Date]]))</f>
        <v/>
      </c>
    </row>
    <row r="1422" spans="2:2">
      <c r="B1422" t="str">
        <f>IF(ISBLANK(Table6[[#This Row],[Date]]),"",MONTH(Table6[[#This Row],[Date]]))</f>
        <v/>
      </c>
    </row>
    <row r="1423" spans="2:2">
      <c r="B1423" t="str">
        <f>IF(ISBLANK(Table6[[#This Row],[Date]]),"",MONTH(Table6[[#This Row],[Date]]))</f>
        <v/>
      </c>
    </row>
    <row r="1424" spans="2:2">
      <c r="B1424" t="str">
        <f>IF(ISBLANK(Table6[[#This Row],[Date]]),"",MONTH(Table6[[#This Row],[Date]]))</f>
        <v/>
      </c>
    </row>
    <row r="1425" spans="2:2">
      <c r="B1425" t="str">
        <f>IF(ISBLANK(Table6[[#This Row],[Date]]),"",MONTH(Table6[[#This Row],[Date]]))</f>
        <v/>
      </c>
    </row>
    <row r="1426" spans="2:2">
      <c r="B1426" t="str">
        <f>IF(ISBLANK(Table6[[#This Row],[Date]]),"",MONTH(Table6[[#This Row],[Date]]))</f>
        <v/>
      </c>
    </row>
    <row r="1427" spans="2:2">
      <c r="B1427" t="str">
        <f>IF(ISBLANK(Table6[[#This Row],[Date]]),"",MONTH(Table6[[#This Row],[Date]]))</f>
        <v/>
      </c>
    </row>
    <row r="1428" spans="2:2">
      <c r="B1428" t="str">
        <f>IF(ISBLANK(Table6[[#This Row],[Date]]),"",MONTH(Table6[[#This Row],[Date]]))</f>
        <v/>
      </c>
    </row>
    <row r="1429" spans="2:2">
      <c r="B1429" t="str">
        <f>IF(ISBLANK(Table6[[#This Row],[Date]]),"",MONTH(Table6[[#This Row],[Date]]))</f>
        <v/>
      </c>
    </row>
    <row r="1430" spans="2:2">
      <c r="B1430" t="str">
        <f>IF(ISBLANK(Table6[[#This Row],[Date]]),"",MONTH(Table6[[#This Row],[Date]]))</f>
        <v/>
      </c>
    </row>
    <row r="1431" spans="2:2">
      <c r="B1431" t="str">
        <f>IF(ISBLANK(Table6[[#This Row],[Date]]),"",MONTH(Table6[[#This Row],[Date]]))</f>
        <v/>
      </c>
    </row>
    <row r="1432" spans="2:2">
      <c r="B1432" t="str">
        <f>IF(ISBLANK(Table6[[#This Row],[Date]]),"",MONTH(Table6[[#This Row],[Date]]))</f>
        <v/>
      </c>
    </row>
    <row r="1433" spans="2:2">
      <c r="B1433" t="str">
        <f>IF(ISBLANK(Table6[[#This Row],[Date]]),"",MONTH(Table6[[#This Row],[Date]]))</f>
        <v/>
      </c>
    </row>
    <row r="1434" spans="2:2">
      <c r="B1434" t="str">
        <f>IF(ISBLANK(Table6[[#This Row],[Date]]),"",MONTH(Table6[[#This Row],[Date]]))</f>
        <v/>
      </c>
    </row>
    <row r="1435" spans="2:2">
      <c r="B1435" t="str">
        <f>IF(ISBLANK(Table6[[#This Row],[Date]]),"",MONTH(Table6[[#This Row],[Date]]))</f>
        <v/>
      </c>
    </row>
    <row r="1436" spans="2:2">
      <c r="B1436" t="str">
        <f>IF(ISBLANK(Table6[[#This Row],[Date]]),"",MONTH(Table6[[#This Row],[Date]]))</f>
        <v/>
      </c>
    </row>
    <row r="1437" spans="2:2">
      <c r="B1437" t="str">
        <f>IF(ISBLANK(Table6[[#This Row],[Date]]),"",MONTH(Table6[[#This Row],[Date]]))</f>
        <v/>
      </c>
    </row>
    <row r="1438" spans="2:2">
      <c r="B1438" t="str">
        <f>IF(ISBLANK(Table6[[#This Row],[Date]]),"",MONTH(Table6[[#This Row],[Date]]))</f>
        <v/>
      </c>
    </row>
    <row r="1439" spans="2:2">
      <c r="B1439" t="str">
        <f>IF(ISBLANK(Table6[[#This Row],[Date]]),"",MONTH(Table6[[#This Row],[Date]]))</f>
        <v/>
      </c>
    </row>
    <row r="1440" spans="2:2">
      <c r="B1440" t="str">
        <f>IF(ISBLANK(Table6[[#This Row],[Date]]),"",MONTH(Table6[[#This Row],[Date]]))</f>
        <v/>
      </c>
    </row>
    <row r="1441" spans="2:2">
      <c r="B1441" t="str">
        <f>IF(ISBLANK(Table6[[#This Row],[Date]]),"",MONTH(Table6[[#This Row],[Date]]))</f>
        <v/>
      </c>
    </row>
    <row r="1442" spans="2:2">
      <c r="B1442" t="str">
        <f>IF(ISBLANK(Table6[[#This Row],[Date]]),"",MONTH(Table6[[#This Row],[Date]]))</f>
        <v/>
      </c>
    </row>
    <row r="1443" spans="2:2">
      <c r="B1443" t="str">
        <f>IF(ISBLANK(Table6[[#This Row],[Date]]),"",MONTH(Table6[[#This Row],[Date]]))</f>
        <v/>
      </c>
    </row>
    <row r="1444" spans="2:2">
      <c r="B1444" t="str">
        <f>IF(ISBLANK(Table6[[#This Row],[Date]]),"",MONTH(Table6[[#This Row],[Date]]))</f>
        <v/>
      </c>
    </row>
    <row r="1445" spans="2:2">
      <c r="B1445" t="str">
        <f>IF(ISBLANK(Table6[[#This Row],[Date]]),"",MONTH(Table6[[#This Row],[Date]]))</f>
        <v/>
      </c>
    </row>
    <row r="1446" spans="2:2">
      <c r="B1446" t="str">
        <f>IF(ISBLANK(Table6[[#This Row],[Date]]),"",MONTH(Table6[[#This Row],[Date]]))</f>
        <v/>
      </c>
    </row>
    <row r="1447" spans="2:2">
      <c r="B1447" t="str">
        <f>IF(ISBLANK(Table6[[#This Row],[Date]]),"",MONTH(Table6[[#This Row],[Date]]))</f>
        <v/>
      </c>
    </row>
    <row r="1448" spans="2:2">
      <c r="B1448" t="str">
        <f>IF(ISBLANK(Table6[[#This Row],[Date]]),"",MONTH(Table6[[#This Row],[Date]]))</f>
        <v/>
      </c>
    </row>
    <row r="1449" spans="2:2">
      <c r="B1449" t="str">
        <f>IF(ISBLANK(Table6[[#This Row],[Date]]),"",MONTH(Table6[[#This Row],[Date]]))</f>
        <v/>
      </c>
    </row>
    <row r="1450" spans="2:2">
      <c r="B1450" t="str">
        <f>IF(ISBLANK(Table6[[#This Row],[Date]]),"",MONTH(Table6[[#This Row],[Date]]))</f>
        <v/>
      </c>
    </row>
    <row r="1451" spans="2:2">
      <c r="B1451" t="str">
        <f>IF(ISBLANK(Table6[[#This Row],[Date]]),"",MONTH(Table6[[#This Row],[Date]]))</f>
        <v/>
      </c>
    </row>
    <row r="1452" spans="2:2">
      <c r="B1452" t="str">
        <f>IF(ISBLANK(Table6[[#This Row],[Date]]),"",MONTH(Table6[[#This Row],[Date]]))</f>
        <v/>
      </c>
    </row>
    <row r="1453" spans="2:2">
      <c r="B1453" t="str">
        <f>IF(ISBLANK(Table6[[#This Row],[Date]]),"",MONTH(Table6[[#This Row],[Date]]))</f>
        <v/>
      </c>
    </row>
    <row r="1454" spans="2:2">
      <c r="B1454" t="str">
        <f>IF(ISBLANK(Table6[[#This Row],[Date]]),"",MONTH(Table6[[#This Row],[Date]]))</f>
        <v/>
      </c>
    </row>
    <row r="1455" spans="2:2">
      <c r="B1455" t="str">
        <f>IF(ISBLANK(Table6[[#This Row],[Date]]),"",MONTH(Table6[[#This Row],[Date]]))</f>
        <v/>
      </c>
    </row>
    <row r="1456" spans="2:2">
      <c r="B1456" t="str">
        <f>IF(ISBLANK(Table6[[#This Row],[Date]]),"",MONTH(Table6[[#This Row],[Date]]))</f>
        <v/>
      </c>
    </row>
    <row r="1457" spans="2:2">
      <c r="B1457" t="str">
        <f>IF(ISBLANK(Table6[[#This Row],[Date]]),"",MONTH(Table6[[#This Row],[Date]]))</f>
        <v/>
      </c>
    </row>
    <row r="1458" spans="2:2">
      <c r="B1458" t="str">
        <f>IF(ISBLANK(Table6[[#This Row],[Date]]),"",MONTH(Table6[[#This Row],[Date]]))</f>
        <v/>
      </c>
    </row>
    <row r="1459" spans="2:2">
      <c r="B1459" t="str">
        <f>IF(ISBLANK(Table6[[#This Row],[Date]]),"",MONTH(Table6[[#This Row],[Date]]))</f>
        <v/>
      </c>
    </row>
    <row r="1460" spans="2:2">
      <c r="B1460" t="str">
        <f>IF(ISBLANK(Table6[[#This Row],[Date]]),"",MONTH(Table6[[#This Row],[Date]]))</f>
        <v/>
      </c>
    </row>
    <row r="1461" spans="2:2">
      <c r="B1461" t="str">
        <f>IF(ISBLANK(Table6[[#This Row],[Date]]),"",MONTH(Table6[[#This Row],[Date]]))</f>
        <v/>
      </c>
    </row>
    <row r="1462" spans="2:2">
      <c r="B1462" t="str">
        <f>IF(ISBLANK(Table6[[#This Row],[Date]]),"",MONTH(Table6[[#This Row],[Date]]))</f>
        <v/>
      </c>
    </row>
    <row r="1463" spans="2:2">
      <c r="B1463" t="str">
        <f>IF(ISBLANK(Table6[[#This Row],[Date]]),"",MONTH(Table6[[#This Row],[Date]]))</f>
        <v/>
      </c>
    </row>
    <row r="1464" spans="2:2">
      <c r="B1464" t="str">
        <f>IF(ISBLANK(Table6[[#This Row],[Date]]),"",MONTH(Table6[[#This Row],[Date]]))</f>
        <v/>
      </c>
    </row>
    <row r="1465" spans="2:2">
      <c r="B1465" t="str">
        <f>IF(ISBLANK(Table6[[#This Row],[Date]]),"",MONTH(Table6[[#This Row],[Date]]))</f>
        <v/>
      </c>
    </row>
    <row r="1466" spans="2:2">
      <c r="B1466" t="str">
        <f>IF(ISBLANK(Table6[[#This Row],[Date]]),"",MONTH(Table6[[#This Row],[Date]]))</f>
        <v/>
      </c>
    </row>
    <row r="1467" spans="2:2">
      <c r="B1467" t="str">
        <f>IF(ISBLANK(Table6[[#This Row],[Date]]),"",MONTH(Table6[[#This Row],[Date]]))</f>
        <v/>
      </c>
    </row>
    <row r="1468" spans="2:2">
      <c r="B1468" t="str">
        <f>IF(ISBLANK(Table6[[#This Row],[Date]]),"",MONTH(Table6[[#This Row],[Date]]))</f>
        <v/>
      </c>
    </row>
    <row r="1469" spans="2:2">
      <c r="B1469" t="str">
        <f>IF(ISBLANK(Table6[[#This Row],[Date]]),"",MONTH(Table6[[#This Row],[Date]]))</f>
        <v/>
      </c>
    </row>
    <row r="1470" spans="2:2">
      <c r="B1470" t="str">
        <f>IF(ISBLANK(Table6[[#This Row],[Date]]),"",MONTH(Table6[[#This Row],[Date]]))</f>
        <v/>
      </c>
    </row>
    <row r="1471" spans="2:2">
      <c r="B1471" t="str">
        <f>IF(ISBLANK(Table6[[#This Row],[Date]]),"",MONTH(Table6[[#This Row],[Date]]))</f>
        <v/>
      </c>
    </row>
    <row r="1472" spans="2:2">
      <c r="B1472" t="str">
        <f>IF(ISBLANK(Table6[[#This Row],[Date]]),"",MONTH(Table6[[#This Row],[Date]]))</f>
        <v/>
      </c>
    </row>
    <row r="1473" spans="2:2">
      <c r="B1473" t="str">
        <f>IF(ISBLANK(Table6[[#This Row],[Date]]),"",MONTH(Table6[[#This Row],[Date]]))</f>
        <v/>
      </c>
    </row>
    <row r="1474" spans="2:2">
      <c r="B1474" t="str">
        <f>IF(ISBLANK(Table6[[#This Row],[Date]]),"",MONTH(Table6[[#This Row],[Date]]))</f>
        <v/>
      </c>
    </row>
    <row r="1475" spans="2:2">
      <c r="B1475" t="str">
        <f>IF(ISBLANK(Table6[[#This Row],[Date]]),"",MONTH(Table6[[#This Row],[Date]]))</f>
        <v/>
      </c>
    </row>
    <row r="1476" spans="2:2">
      <c r="B1476" t="str">
        <f>IF(ISBLANK(Table6[[#This Row],[Date]]),"",MONTH(Table6[[#This Row],[Date]]))</f>
        <v/>
      </c>
    </row>
    <row r="1477" spans="2:2">
      <c r="B1477" t="str">
        <f>IF(ISBLANK(Table6[[#This Row],[Date]]),"",MONTH(Table6[[#This Row],[Date]]))</f>
        <v/>
      </c>
    </row>
    <row r="1478" spans="2:2">
      <c r="B1478" t="str">
        <f>IF(ISBLANK(Table6[[#This Row],[Date]]),"",MONTH(Table6[[#This Row],[Date]]))</f>
        <v/>
      </c>
    </row>
    <row r="1479" spans="2:2">
      <c r="B1479" t="str">
        <f>IF(ISBLANK(Table6[[#This Row],[Date]]),"",MONTH(Table6[[#This Row],[Date]]))</f>
        <v/>
      </c>
    </row>
    <row r="1480" spans="2:2">
      <c r="B1480" t="str">
        <f>IF(ISBLANK(Table6[[#This Row],[Date]]),"",MONTH(Table6[[#This Row],[Date]]))</f>
        <v/>
      </c>
    </row>
    <row r="1481" spans="2:2">
      <c r="B1481" t="str">
        <f>IF(ISBLANK(Table6[[#This Row],[Date]]),"",MONTH(Table6[[#This Row],[Date]]))</f>
        <v/>
      </c>
    </row>
    <row r="1482" spans="2:2">
      <c r="B1482" t="str">
        <f>IF(ISBLANK(Table6[[#This Row],[Date]]),"",MONTH(Table6[[#This Row],[Date]]))</f>
        <v/>
      </c>
    </row>
    <row r="1483" spans="2:2">
      <c r="B1483" t="str">
        <f>IF(ISBLANK(Table6[[#This Row],[Date]]),"",MONTH(Table6[[#This Row],[Date]]))</f>
        <v/>
      </c>
    </row>
    <row r="1484" spans="2:2">
      <c r="B1484" t="str">
        <f>IF(ISBLANK(Table6[[#This Row],[Date]]),"",MONTH(Table6[[#This Row],[Date]]))</f>
        <v/>
      </c>
    </row>
    <row r="1485" spans="2:2">
      <c r="B1485" t="str">
        <f>IF(ISBLANK(Table6[[#This Row],[Date]]),"",MONTH(Table6[[#This Row],[Date]]))</f>
        <v/>
      </c>
    </row>
    <row r="1486" spans="2:2">
      <c r="B1486" t="str">
        <f>IF(ISBLANK(Table6[[#This Row],[Date]]),"",MONTH(Table6[[#This Row],[Date]]))</f>
        <v/>
      </c>
    </row>
    <row r="1487" spans="2:2">
      <c r="B1487" t="str">
        <f>IF(ISBLANK(Table6[[#This Row],[Date]]),"",MONTH(Table6[[#This Row],[Date]]))</f>
        <v/>
      </c>
    </row>
    <row r="1488" spans="2:2">
      <c r="B1488" t="str">
        <f>IF(ISBLANK(Table6[[#This Row],[Date]]),"",MONTH(Table6[[#This Row],[Date]]))</f>
        <v/>
      </c>
    </row>
    <row r="1489" spans="2:2">
      <c r="B1489" t="str">
        <f>IF(ISBLANK(Table6[[#This Row],[Date]]),"",MONTH(Table6[[#This Row],[Date]]))</f>
        <v/>
      </c>
    </row>
    <row r="1490" spans="2:2">
      <c r="B1490" t="str">
        <f>IF(ISBLANK(Table6[[#This Row],[Date]]),"",MONTH(Table6[[#This Row],[Date]]))</f>
        <v/>
      </c>
    </row>
    <row r="1491" spans="2:2">
      <c r="B1491" t="str">
        <f>IF(ISBLANK(Table6[[#This Row],[Date]]),"",MONTH(Table6[[#This Row],[Date]]))</f>
        <v/>
      </c>
    </row>
    <row r="1492" spans="2:2">
      <c r="B1492" t="str">
        <f>IF(ISBLANK(Table6[[#This Row],[Date]]),"",MONTH(Table6[[#This Row],[Date]]))</f>
        <v/>
      </c>
    </row>
    <row r="1493" spans="2:2">
      <c r="B1493" t="str">
        <f>IF(ISBLANK(Table6[[#This Row],[Date]]),"",MONTH(Table6[[#This Row],[Date]]))</f>
        <v/>
      </c>
    </row>
    <row r="1494" spans="2:2">
      <c r="B1494" t="str">
        <f>IF(ISBLANK(Table6[[#This Row],[Date]]),"",MONTH(Table6[[#This Row],[Date]]))</f>
        <v/>
      </c>
    </row>
    <row r="1495" spans="2:2">
      <c r="B1495" t="str">
        <f>IF(ISBLANK(Table6[[#This Row],[Date]]),"",MONTH(Table6[[#This Row],[Date]]))</f>
        <v/>
      </c>
    </row>
    <row r="1496" spans="2:2">
      <c r="B1496" t="str">
        <f>IF(ISBLANK(Table6[[#This Row],[Date]]),"",MONTH(Table6[[#This Row],[Date]]))</f>
        <v/>
      </c>
    </row>
    <row r="1497" spans="2:2">
      <c r="B1497" t="str">
        <f>IF(ISBLANK(Table6[[#This Row],[Date]]),"",MONTH(Table6[[#This Row],[Date]]))</f>
        <v/>
      </c>
    </row>
    <row r="1498" spans="2:2">
      <c r="B1498" t="str">
        <f>IF(ISBLANK(Table6[[#This Row],[Date]]),"",MONTH(Table6[[#This Row],[Date]]))</f>
        <v/>
      </c>
    </row>
    <row r="1499" spans="2:2">
      <c r="B1499" t="str">
        <f>IF(ISBLANK(Table6[[#This Row],[Date]]),"",MONTH(Table6[[#This Row],[Date]]))</f>
        <v/>
      </c>
    </row>
    <row r="1500" spans="2:2">
      <c r="B1500" t="str">
        <f>IF(ISBLANK(Table6[[#This Row],[Date]]),"",MONTH(Table6[[#This Row],[Date]]))</f>
        <v/>
      </c>
    </row>
    <row r="1501" spans="2:2">
      <c r="B1501" t="str">
        <f>IF(ISBLANK(Table6[[#This Row],[Date]]),"",MONTH(Table6[[#This Row],[Date]]))</f>
        <v/>
      </c>
    </row>
    <row r="1502" spans="2:2">
      <c r="B1502" t="str">
        <f>IF(ISBLANK(Table6[[#This Row],[Date]]),"",MONTH(Table6[[#This Row],[Date]]))</f>
        <v/>
      </c>
    </row>
    <row r="1503" spans="2:2">
      <c r="B1503" t="str">
        <f>IF(ISBLANK(Table6[[#This Row],[Date]]),"",MONTH(Table6[[#This Row],[Date]]))</f>
        <v/>
      </c>
    </row>
    <row r="1504" spans="2:2">
      <c r="B1504" t="str">
        <f>IF(ISBLANK(Table6[[#This Row],[Date]]),"",MONTH(Table6[[#This Row],[Date]]))</f>
        <v/>
      </c>
    </row>
    <row r="1505" spans="2:2">
      <c r="B1505" t="str">
        <f>IF(ISBLANK(Table6[[#This Row],[Date]]),"",MONTH(Table6[[#This Row],[Date]]))</f>
        <v/>
      </c>
    </row>
    <row r="1506" spans="2:2">
      <c r="B1506" t="str">
        <f>IF(ISBLANK(Table6[[#This Row],[Date]]),"",MONTH(Table6[[#This Row],[Date]]))</f>
        <v/>
      </c>
    </row>
    <row r="1507" spans="2:2">
      <c r="B1507" t="str">
        <f>IF(ISBLANK(Table6[[#This Row],[Date]]),"",MONTH(Table6[[#This Row],[Date]]))</f>
        <v/>
      </c>
    </row>
    <row r="1508" spans="2:2">
      <c r="B1508" t="str">
        <f>IF(ISBLANK(Table6[[#This Row],[Date]]),"",MONTH(Table6[[#This Row],[Date]]))</f>
        <v/>
      </c>
    </row>
    <row r="1509" spans="2:2">
      <c r="B1509" t="str">
        <f>IF(ISBLANK(Table6[[#This Row],[Date]]),"",MONTH(Table6[[#This Row],[Date]]))</f>
        <v/>
      </c>
    </row>
    <row r="1510" spans="2:2">
      <c r="B1510" t="str">
        <f>IF(ISBLANK(Table6[[#This Row],[Date]]),"",MONTH(Table6[[#This Row],[Date]]))</f>
        <v/>
      </c>
    </row>
    <row r="1511" spans="2:2">
      <c r="B1511" t="str">
        <f>IF(ISBLANK(Table6[[#This Row],[Date]]),"",MONTH(Table6[[#This Row],[Date]]))</f>
        <v/>
      </c>
    </row>
    <row r="1512" spans="2:2">
      <c r="B1512" t="str">
        <f>IF(ISBLANK(Table6[[#This Row],[Date]]),"",MONTH(Table6[[#This Row],[Date]]))</f>
        <v/>
      </c>
    </row>
    <row r="1513" spans="2:2">
      <c r="B1513" t="str">
        <f>IF(ISBLANK(Table6[[#This Row],[Date]]),"",MONTH(Table6[[#This Row],[Date]]))</f>
        <v/>
      </c>
    </row>
    <row r="1514" spans="2:2">
      <c r="B1514" t="str">
        <f>IF(ISBLANK(Table6[[#This Row],[Date]]),"",MONTH(Table6[[#This Row],[Date]]))</f>
        <v/>
      </c>
    </row>
    <row r="1515" spans="2:2">
      <c r="B1515" t="str">
        <f>IF(ISBLANK(Table6[[#This Row],[Date]]),"",MONTH(Table6[[#This Row],[Date]]))</f>
        <v/>
      </c>
    </row>
    <row r="1516" spans="2:2">
      <c r="B1516" t="str">
        <f>IF(ISBLANK(Table6[[#This Row],[Date]]),"",MONTH(Table6[[#This Row],[Date]]))</f>
        <v/>
      </c>
    </row>
    <row r="1517" spans="2:2">
      <c r="B1517" t="str">
        <f>IF(ISBLANK(Table6[[#This Row],[Date]]),"",MONTH(Table6[[#This Row],[Date]]))</f>
        <v/>
      </c>
    </row>
    <row r="1518" spans="2:2">
      <c r="B1518" t="str">
        <f>IF(ISBLANK(Table6[[#This Row],[Date]]),"",MONTH(Table6[[#This Row],[Date]]))</f>
        <v/>
      </c>
    </row>
    <row r="1519" spans="2:2">
      <c r="B1519" t="str">
        <f>IF(ISBLANK(Table6[[#This Row],[Date]]),"",MONTH(Table6[[#This Row],[Date]]))</f>
        <v/>
      </c>
    </row>
    <row r="1520" spans="2:2">
      <c r="B1520" t="str">
        <f>IF(ISBLANK(Table6[[#This Row],[Date]]),"",MONTH(Table6[[#This Row],[Date]]))</f>
        <v/>
      </c>
    </row>
    <row r="1521" spans="2:2">
      <c r="B1521" t="str">
        <f>IF(ISBLANK(Table6[[#This Row],[Date]]),"",MONTH(Table6[[#This Row],[Date]]))</f>
        <v/>
      </c>
    </row>
    <row r="1522" spans="2:2">
      <c r="B1522" t="str">
        <f>IF(ISBLANK(Table6[[#This Row],[Date]]),"",MONTH(Table6[[#This Row],[Date]]))</f>
        <v/>
      </c>
    </row>
    <row r="1523" spans="2:2">
      <c r="B1523" t="str">
        <f>IF(ISBLANK(Table6[[#This Row],[Date]]),"",MONTH(Table6[[#This Row],[Date]]))</f>
        <v/>
      </c>
    </row>
    <row r="1524" spans="2:2">
      <c r="B1524" t="str">
        <f>IF(ISBLANK(Table6[[#This Row],[Date]]),"",MONTH(Table6[[#This Row],[Date]]))</f>
        <v/>
      </c>
    </row>
    <row r="1525" spans="2:2">
      <c r="B1525" t="str">
        <f>IF(ISBLANK(Table6[[#This Row],[Date]]),"",MONTH(Table6[[#This Row],[Date]]))</f>
        <v/>
      </c>
    </row>
    <row r="1526" spans="2:2">
      <c r="B1526" t="str">
        <f>IF(ISBLANK(Table6[[#This Row],[Date]]),"",MONTH(Table6[[#This Row],[Date]]))</f>
        <v/>
      </c>
    </row>
    <row r="1527" spans="2:2">
      <c r="B1527" t="str">
        <f>IF(ISBLANK(Table6[[#This Row],[Date]]),"",MONTH(Table6[[#This Row],[Date]]))</f>
        <v/>
      </c>
    </row>
    <row r="1528" spans="2:2">
      <c r="B1528" t="str">
        <f>IF(ISBLANK(Table6[[#This Row],[Date]]),"",MONTH(Table6[[#This Row],[Date]]))</f>
        <v/>
      </c>
    </row>
    <row r="1529" spans="2:2">
      <c r="B1529" t="str">
        <f>IF(ISBLANK(Table6[[#This Row],[Date]]),"",MONTH(Table6[[#This Row],[Date]]))</f>
        <v/>
      </c>
    </row>
    <row r="1530" spans="2:2">
      <c r="B1530" t="str">
        <f>IF(ISBLANK(Table6[[#This Row],[Date]]),"",MONTH(Table6[[#This Row],[Date]]))</f>
        <v/>
      </c>
    </row>
    <row r="1531" spans="2:2">
      <c r="B1531" t="str">
        <f>IF(ISBLANK(Table6[[#This Row],[Date]]),"",MONTH(Table6[[#This Row],[Date]]))</f>
        <v/>
      </c>
    </row>
    <row r="1532" spans="2:2">
      <c r="B1532" t="str">
        <f>IF(ISBLANK(Table6[[#This Row],[Date]]),"",MONTH(Table6[[#This Row],[Date]]))</f>
        <v/>
      </c>
    </row>
    <row r="1533" spans="2:2">
      <c r="B1533" t="str">
        <f>IF(ISBLANK(Table6[[#This Row],[Date]]),"",MONTH(Table6[[#This Row],[Date]]))</f>
        <v/>
      </c>
    </row>
    <row r="1534" spans="2:2">
      <c r="B1534" t="str">
        <f>IF(ISBLANK(Table6[[#This Row],[Date]]),"",MONTH(Table6[[#This Row],[Date]]))</f>
        <v/>
      </c>
    </row>
    <row r="1535" spans="2:2">
      <c r="B1535" t="str">
        <f>IF(ISBLANK(Table6[[#This Row],[Date]]),"",MONTH(Table6[[#This Row],[Date]]))</f>
        <v/>
      </c>
    </row>
    <row r="1536" spans="2:2">
      <c r="B1536" t="str">
        <f>IF(ISBLANK(Table6[[#This Row],[Date]]),"",MONTH(Table6[[#This Row],[Date]]))</f>
        <v/>
      </c>
    </row>
    <row r="1537" spans="2:2">
      <c r="B1537" t="str">
        <f>IF(ISBLANK(Table6[[#This Row],[Date]]),"",MONTH(Table6[[#This Row],[Date]]))</f>
        <v/>
      </c>
    </row>
    <row r="1538" spans="2:2">
      <c r="B1538" t="str">
        <f>IF(ISBLANK(Table6[[#This Row],[Date]]),"",MONTH(Table6[[#This Row],[Date]]))</f>
        <v/>
      </c>
    </row>
    <row r="1539" spans="2:2">
      <c r="B1539" t="str">
        <f>IF(ISBLANK(Table6[[#This Row],[Date]]),"",MONTH(Table6[[#This Row],[Date]]))</f>
        <v/>
      </c>
    </row>
    <row r="1540" spans="2:2">
      <c r="B1540" t="str">
        <f>IF(ISBLANK(Table6[[#This Row],[Date]]),"",MONTH(Table6[[#This Row],[Date]]))</f>
        <v/>
      </c>
    </row>
    <row r="1541" spans="2:2">
      <c r="B1541" t="str">
        <f>IF(ISBLANK(Table6[[#This Row],[Date]]),"",MONTH(Table6[[#This Row],[Date]]))</f>
        <v/>
      </c>
    </row>
    <row r="1542" spans="2:2">
      <c r="B1542" t="str">
        <f>IF(ISBLANK(Table6[[#This Row],[Date]]),"",MONTH(Table6[[#This Row],[Date]]))</f>
        <v/>
      </c>
    </row>
    <row r="1543" spans="2:2">
      <c r="B1543" t="str">
        <f>IF(ISBLANK(Table6[[#This Row],[Date]]),"",MONTH(Table6[[#This Row],[Date]]))</f>
        <v/>
      </c>
    </row>
    <row r="1544" spans="2:2">
      <c r="B1544" t="str">
        <f>IF(ISBLANK(Table6[[#This Row],[Date]]),"",MONTH(Table6[[#This Row],[Date]]))</f>
        <v/>
      </c>
    </row>
    <row r="1545" spans="2:2">
      <c r="B1545" t="str">
        <f>IF(ISBLANK(Table6[[#This Row],[Date]]),"",MONTH(Table6[[#This Row],[Date]]))</f>
        <v/>
      </c>
    </row>
    <row r="1546" spans="2:2">
      <c r="B1546" t="str">
        <f>IF(ISBLANK(Table6[[#This Row],[Date]]),"",MONTH(Table6[[#This Row],[Date]]))</f>
        <v/>
      </c>
    </row>
    <row r="1547" spans="2:2">
      <c r="B1547" t="str">
        <f>IF(ISBLANK(Table6[[#This Row],[Date]]),"",MONTH(Table6[[#This Row],[Date]]))</f>
        <v/>
      </c>
    </row>
    <row r="1548" spans="2:2">
      <c r="B1548" t="str">
        <f>IF(ISBLANK(Table6[[#This Row],[Date]]),"",MONTH(Table6[[#This Row],[Date]]))</f>
        <v/>
      </c>
    </row>
    <row r="1549" spans="2:2">
      <c r="B1549" t="str">
        <f>IF(ISBLANK(Table6[[#This Row],[Date]]),"",MONTH(Table6[[#This Row],[Date]]))</f>
        <v/>
      </c>
    </row>
    <row r="1550" spans="2:2">
      <c r="B1550" t="str">
        <f>IF(ISBLANK(Table6[[#This Row],[Date]]),"",MONTH(Table6[[#This Row],[Date]]))</f>
        <v/>
      </c>
    </row>
    <row r="1551" spans="2:2">
      <c r="B1551" t="str">
        <f>IF(ISBLANK(Table6[[#This Row],[Date]]),"",MONTH(Table6[[#This Row],[Date]]))</f>
        <v/>
      </c>
    </row>
    <row r="1552" spans="2:2">
      <c r="B1552" t="str">
        <f>IF(ISBLANK(Table6[[#This Row],[Date]]),"",MONTH(Table6[[#This Row],[Date]]))</f>
        <v/>
      </c>
    </row>
    <row r="1553" spans="2:2">
      <c r="B1553" t="str">
        <f>IF(ISBLANK(Table6[[#This Row],[Date]]),"",MONTH(Table6[[#This Row],[Date]]))</f>
        <v/>
      </c>
    </row>
    <row r="1554" spans="2:2">
      <c r="B1554" t="str">
        <f>IF(ISBLANK(Table6[[#This Row],[Date]]),"",MONTH(Table6[[#This Row],[Date]]))</f>
        <v/>
      </c>
    </row>
    <row r="1555" spans="2:2">
      <c r="B1555" t="str">
        <f>IF(ISBLANK(Table6[[#This Row],[Date]]),"",MONTH(Table6[[#This Row],[Date]]))</f>
        <v/>
      </c>
    </row>
    <row r="1556" spans="2:2">
      <c r="B1556" t="str">
        <f>IF(ISBLANK(Table6[[#This Row],[Date]]),"",MONTH(Table6[[#This Row],[Date]]))</f>
        <v/>
      </c>
    </row>
    <row r="1557" spans="2:2">
      <c r="B1557" t="str">
        <f>IF(ISBLANK(Table6[[#This Row],[Date]]),"",MONTH(Table6[[#This Row],[Date]]))</f>
        <v/>
      </c>
    </row>
    <row r="1558" spans="2:2">
      <c r="B1558" t="str">
        <f>IF(ISBLANK(Table6[[#This Row],[Date]]),"",MONTH(Table6[[#This Row],[Date]]))</f>
        <v/>
      </c>
    </row>
    <row r="1559" spans="2:2">
      <c r="B1559" t="str">
        <f>IF(ISBLANK(Table6[[#This Row],[Date]]),"",MONTH(Table6[[#This Row],[Date]]))</f>
        <v/>
      </c>
    </row>
    <row r="1560" spans="2:2">
      <c r="B1560" t="str">
        <f>IF(ISBLANK(Table6[[#This Row],[Date]]),"",MONTH(Table6[[#This Row],[Date]]))</f>
        <v/>
      </c>
    </row>
    <row r="1561" spans="2:2">
      <c r="B1561" t="str">
        <f>IF(ISBLANK(Table6[[#This Row],[Date]]),"",MONTH(Table6[[#This Row],[Date]]))</f>
        <v/>
      </c>
    </row>
    <row r="1562" spans="2:2">
      <c r="B1562" t="str">
        <f>IF(ISBLANK(Table6[[#This Row],[Date]]),"",MONTH(Table6[[#This Row],[Date]]))</f>
        <v/>
      </c>
    </row>
    <row r="1563" spans="2:2">
      <c r="B1563" t="str">
        <f>IF(ISBLANK(Table6[[#This Row],[Date]]),"",MONTH(Table6[[#This Row],[Date]]))</f>
        <v/>
      </c>
    </row>
    <row r="1564" spans="2:2">
      <c r="B1564" t="str">
        <f>IF(ISBLANK(Table6[[#This Row],[Date]]),"",MONTH(Table6[[#This Row],[Date]]))</f>
        <v/>
      </c>
    </row>
    <row r="1565" spans="2:2">
      <c r="B1565" t="str">
        <f>IF(ISBLANK(Table6[[#This Row],[Date]]),"",MONTH(Table6[[#This Row],[Date]]))</f>
        <v/>
      </c>
    </row>
    <row r="1566" spans="2:2">
      <c r="B1566" t="str">
        <f>IF(ISBLANK(Table6[[#This Row],[Date]]),"",MONTH(Table6[[#This Row],[Date]]))</f>
        <v/>
      </c>
    </row>
    <row r="1567" spans="2:2">
      <c r="B1567" t="str">
        <f>IF(ISBLANK(Table6[[#This Row],[Date]]),"",MONTH(Table6[[#This Row],[Date]]))</f>
        <v/>
      </c>
    </row>
    <row r="1568" spans="2:2">
      <c r="B1568" t="str">
        <f>IF(ISBLANK(Table6[[#This Row],[Date]]),"",MONTH(Table6[[#This Row],[Date]]))</f>
        <v/>
      </c>
    </row>
    <row r="1569" spans="2:2">
      <c r="B1569" t="str">
        <f>IF(ISBLANK(Table6[[#This Row],[Date]]),"",MONTH(Table6[[#This Row],[Date]]))</f>
        <v/>
      </c>
    </row>
    <row r="1570" spans="2:2">
      <c r="B1570" t="str">
        <f>IF(ISBLANK(Table6[[#This Row],[Date]]),"",MONTH(Table6[[#This Row],[Date]]))</f>
        <v/>
      </c>
    </row>
    <row r="1571" spans="2:2">
      <c r="B1571" t="str">
        <f>IF(ISBLANK(Table6[[#This Row],[Date]]),"",MONTH(Table6[[#This Row],[Date]]))</f>
        <v/>
      </c>
    </row>
    <row r="1572" spans="2:2">
      <c r="B1572" t="str">
        <f>IF(ISBLANK(Table6[[#This Row],[Date]]),"",MONTH(Table6[[#This Row],[Date]]))</f>
        <v/>
      </c>
    </row>
    <row r="1573" spans="2:2">
      <c r="B1573" t="str">
        <f>IF(ISBLANK(Table6[[#This Row],[Date]]),"",MONTH(Table6[[#This Row],[Date]]))</f>
        <v/>
      </c>
    </row>
    <row r="1574" spans="2:2">
      <c r="B1574" t="str">
        <f>IF(ISBLANK(Table6[[#This Row],[Date]]),"",MONTH(Table6[[#This Row],[Date]]))</f>
        <v/>
      </c>
    </row>
    <row r="1575" spans="2:2">
      <c r="B1575" t="str">
        <f>IF(ISBLANK(Table6[[#This Row],[Date]]),"",MONTH(Table6[[#This Row],[Date]]))</f>
        <v/>
      </c>
    </row>
    <row r="1576" spans="2:2">
      <c r="B1576" t="str">
        <f>IF(ISBLANK(Table6[[#This Row],[Date]]),"",MONTH(Table6[[#This Row],[Date]]))</f>
        <v/>
      </c>
    </row>
    <row r="1577" spans="2:2">
      <c r="B1577" t="str">
        <f>IF(ISBLANK(Table6[[#This Row],[Date]]),"",MONTH(Table6[[#This Row],[Date]]))</f>
        <v/>
      </c>
    </row>
    <row r="1578" spans="2:2">
      <c r="B1578" t="str">
        <f>IF(ISBLANK(Table6[[#This Row],[Date]]),"",MONTH(Table6[[#This Row],[Date]]))</f>
        <v/>
      </c>
    </row>
    <row r="1579" spans="2:2">
      <c r="B1579" t="str">
        <f>IF(ISBLANK(Table6[[#This Row],[Date]]),"",MONTH(Table6[[#This Row],[Date]]))</f>
        <v/>
      </c>
    </row>
    <row r="1580" spans="2:2">
      <c r="B1580" t="str">
        <f>IF(ISBLANK(Table6[[#This Row],[Date]]),"",MONTH(Table6[[#This Row],[Date]]))</f>
        <v/>
      </c>
    </row>
    <row r="1581" spans="2:2">
      <c r="B1581" t="str">
        <f>IF(ISBLANK(Table6[[#This Row],[Date]]),"",MONTH(Table6[[#This Row],[Date]]))</f>
        <v/>
      </c>
    </row>
    <row r="1582" spans="2:2">
      <c r="B1582" t="str">
        <f>IF(ISBLANK(Table6[[#This Row],[Date]]),"",MONTH(Table6[[#This Row],[Date]]))</f>
        <v/>
      </c>
    </row>
    <row r="1583" spans="2:2">
      <c r="B1583" t="str">
        <f>IF(ISBLANK(Table6[[#This Row],[Date]]),"",MONTH(Table6[[#This Row],[Date]]))</f>
        <v/>
      </c>
    </row>
    <row r="1584" spans="2:2">
      <c r="B1584" t="str">
        <f>IF(ISBLANK(Table6[[#This Row],[Date]]),"",MONTH(Table6[[#This Row],[Date]]))</f>
        <v/>
      </c>
    </row>
    <row r="1585" spans="2:2">
      <c r="B1585" t="str">
        <f>IF(ISBLANK(Table6[[#This Row],[Date]]),"",MONTH(Table6[[#This Row],[Date]]))</f>
        <v/>
      </c>
    </row>
    <row r="1586" spans="2:2">
      <c r="B1586" t="str">
        <f>IF(ISBLANK(Table6[[#This Row],[Date]]),"",MONTH(Table6[[#This Row],[Date]]))</f>
        <v/>
      </c>
    </row>
    <row r="1587" spans="2:2">
      <c r="B1587" t="str">
        <f>IF(ISBLANK(Table6[[#This Row],[Date]]),"",MONTH(Table6[[#This Row],[Date]]))</f>
        <v/>
      </c>
    </row>
    <row r="1588" spans="2:2">
      <c r="B1588" t="str">
        <f>IF(ISBLANK(Table6[[#This Row],[Date]]),"",MONTH(Table6[[#This Row],[Date]]))</f>
        <v/>
      </c>
    </row>
    <row r="1589" spans="2:2">
      <c r="B1589" t="str">
        <f>IF(ISBLANK(Table6[[#This Row],[Date]]),"",MONTH(Table6[[#This Row],[Date]]))</f>
        <v/>
      </c>
    </row>
    <row r="1590" spans="2:2">
      <c r="B1590" t="str">
        <f>IF(ISBLANK(Table6[[#This Row],[Date]]),"",MONTH(Table6[[#This Row],[Date]]))</f>
        <v/>
      </c>
    </row>
    <row r="1591" spans="2:2">
      <c r="B1591" t="str">
        <f>IF(ISBLANK(Table6[[#This Row],[Date]]),"",MONTH(Table6[[#This Row],[Date]]))</f>
        <v/>
      </c>
    </row>
    <row r="1592" spans="2:2">
      <c r="B1592" t="str">
        <f>IF(ISBLANK(Table6[[#This Row],[Date]]),"",MONTH(Table6[[#This Row],[Date]]))</f>
        <v/>
      </c>
    </row>
    <row r="1593" spans="2:2">
      <c r="B1593" t="str">
        <f>IF(ISBLANK(Table6[[#This Row],[Date]]),"",MONTH(Table6[[#This Row],[Date]]))</f>
        <v/>
      </c>
    </row>
    <row r="1594" spans="2:2">
      <c r="B1594" t="str">
        <f>IF(ISBLANK(Table6[[#This Row],[Date]]),"",MONTH(Table6[[#This Row],[Date]]))</f>
        <v/>
      </c>
    </row>
    <row r="1595" spans="2:2">
      <c r="B1595" t="str">
        <f>IF(ISBLANK(Table6[[#This Row],[Date]]),"",MONTH(Table6[[#This Row],[Date]]))</f>
        <v/>
      </c>
    </row>
    <row r="1596" spans="2:2">
      <c r="B1596" t="str">
        <f>IF(ISBLANK(Table6[[#This Row],[Date]]),"",MONTH(Table6[[#This Row],[Date]]))</f>
        <v/>
      </c>
    </row>
    <row r="1597" spans="2:2">
      <c r="B1597" t="str">
        <f>IF(ISBLANK(Table6[[#This Row],[Date]]),"",MONTH(Table6[[#This Row],[Date]]))</f>
        <v/>
      </c>
    </row>
    <row r="1598" spans="2:2">
      <c r="B1598" t="str">
        <f>IF(ISBLANK(Table6[[#This Row],[Date]]),"",MONTH(Table6[[#This Row],[Date]]))</f>
        <v/>
      </c>
    </row>
    <row r="1599" spans="2:2">
      <c r="B1599" t="str">
        <f>IF(ISBLANK(Table6[[#This Row],[Date]]),"",MONTH(Table6[[#This Row],[Date]]))</f>
        <v/>
      </c>
    </row>
    <row r="1600" spans="2:2">
      <c r="B1600" t="str">
        <f>IF(ISBLANK(Table6[[#This Row],[Date]]),"",MONTH(Table6[[#This Row],[Date]]))</f>
        <v/>
      </c>
    </row>
    <row r="1601" spans="2:2">
      <c r="B1601" t="str">
        <f>IF(ISBLANK(Table6[[#This Row],[Date]]),"",MONTH(Table6[[#This Row],[Date]]))</f>
        <v/>
      </c>
    </row>
    <row r="1602" spans="2:2">
      <c r="B1602" t="str">
        <f>IF(ISBLANK(Table6[[#This Row],[Date]]),"",MONTH(Table6[[#This Row],[Date]]))</f>
        <v/>
      </c>
    </row>
    <row r="1603" spans="2:2">
      <c r="B1603" t="str">
        <f>IF(ISBLANK(Table6[[#This Row],[Date]]),"",MONTH(Table6[[#This Row],[Date]]))</f>
        <v/>
      </c>
    </row>
    <row r="1604" spans="2:2">
      <c r="B1604" t="str">
        <f>IF(ISBLANK(Table6[[#This Row],[Date]]),"",MONTH(Table6[[#This Row],[Date]]))</f>
        <v/>
      </c>
    </row>
    <row r="1605" spans="2:2">
      <c r="B1605" t="str">
        <f>IF(ISBLANK(Table6[[#This Row],[Date]]),"",MONTH(Table6[[#This Row],[Date]]))</f>
        <v/>
      </c>
    </row>
    <row r="1606" spans="2:2">
      <c r="B1606" t="str">
        <f>IF(ISBLANK(Table6[[#This Row],[Date]]),"",MONTH(Table6[[#This Row],[Date]]))</f>
        <v/>
      </c>
    </row>
    <row r="1607" spans="2:2">
      <c r="B1607" t="str">
        <f>IF(ISBLANK(Table6[[#This Row],[Date]]),"",MONTH(Table6[[#This Row],[Date]]))</f>
        <v/>
      </c>
    </row>
    <row r="1608" spans="2:2">
      <c r="B1608" t="str">
        <f>IF(ISBLANK(Table6[[#This Row],[Date]]),"",MONTH(Table6[[#This Row],[Date]]))</f>
        <v/>
      </c>
    </row>
    <row r="1609" spans="2:2">
      <c r="B1609" t="str">
        <f>IF(ISBLANK(Table6[[#This Row],[Date]]),"",MONTH(Table6[[#This Row],[Date]]))</f>
        <v/>
      </c>
    </row>
    <row r="1610" spans="2:2">
      <c r="B1610" t="str">
        <f>IF(ISBLANK(Table6[[#This Row],[Date]]),"",MONTH(Table6[[#This Row],[Date]]))</f>
        <v/>
      </c>
    </row>
    <row r="1611" spans="2:2">
      <c r="B1611" t="str">
        <f>IF(ISBLANK(Table6[[#This Row],[Date]]),"",MONTH(Table6[[#This Row],[Date]]))</f>
        <v/>
      </c>
    </row>
    <row r="1612" spans="2:2">
      <c r="B1612" t="str">
        <f>IF(ISBLANK(Table6[[#This Row],[Date]]),"",MONTH(Table6[[#This Row],[Date]]))</f>
        <v/>
      </c>
    </row>
    <row r="1613" spans="2:2">
      <c r="B1613" t="str">
        <f>IF(ISBLANK(Table6[[#This Row],[Date]]),"",MONTH(Table6[[#This Row],[Date]]))</f>
        <v/>
      </c>
    </row>
    <row r="1614" spans="2:2">
      <c r="B1614" t="str">
        <f>IF(ISBLANK(Table6[[#This Row],[Date]]),"",MONTH(Table6[[#This Row],[Date]]))</f>
        <v/>
      </c>
    </row>
    <row r="1615" spans="2:2">
      <c r="B1615" t="str">
        <f>IF(ISBLANK(Table6[[#This Row],[Date]]),"",MONTH(Table6[[#This Row],[Date]]))</f>
        <v/>
      </c>
    </row>
    <row r="1616" spans="2:2">
      <c r="B1616" t="str">
        <f>IF(ISBLANK(Table6[[#This Row],[Date]]),"",MONTH(Table6[[#This Row],[Date]]))</f>
        <v/>
      </c>
    </row>
    <row r="1617" spans="2:2">
      <c r="B1617" t="str">
        <f>IF(ISBLANK(Table6[[#This Row],[Date]]),"",MONTH(Table6[[#This Row],[Date]]))</f>
        <v/>
      </c>
    </row>
    <row r="1618" spans="2:2">
      <c r="B1618" t="str">
        <f>IF(ISBLANK(Table6[[#This Row],[Date]]),"",MONTH(Table6[[#This Row],[Date]]))</f>
        <v/>
      </c>
    </row>
    <row r="1619" spans="2:2">
      <c r="B1619" t="str">
        <f>IF(ISBLANK(Table6[[#This Row],[Date]]),"",MONTH(Table6[[#This Row],[Date]]))</f>
        <v/>
      </c>
    </row>
    <row r="1620" spans="2:2">
      <c r="B1620" t="str">
        <f>IF(ISBLANK(Table6[[#This Row],[Date]]),"",MONTH(Table6[[#This Row],[Date]]))</f>
        <v/>
      </c>
    </row>
    <row r="1621" spans="2:2">
      <c r="B1621" t="str">
        <f>IF(ISBLANK(Table6[[#This Row],[Date]]),"",MONTH(Table6[[#This Row],[Date]]))</f>
        <v/>
      </c>
    </row>
    <row r="1622" spans="2:2">
      <c r="B1622" t="str">
        <f>IF(ISBLANK(Table6[[#This Row],[Date]]),"",MONTH(Table6[[#This Row],[Date]]))</f>
        <v/>
      </c>
    </row>
    <row r="1623" spans="2:2">
      <c r="B1623" t="str">
        <f>IF(ISBLANK(Table6[[#This Row],[Date]]),"",MONTH(Table6[[#This Row],[Date]]))</f>
        <v/>
      </c>
    </row>
    <row r="1624" spans="2:2">
      <c r="B1624" t="str">
        <f>IF(ISBLANK(Table6[[#This Row],[Date]]),"",MONTH(Table6[[#This Row],[Date]]))</f>
        <v/>
      </c>
    </row>
    <row r="1625" spans="2:2">
      <c r="B1625" t="str">
        <f>IF(ISBLANK(Table6[[#This Row],[Date]]),"",MONTH(Table6[[#This Row],[Date]]))</f>
        <v/>
      </c>
    </row>
    <row r="1626" spans="2:2">
      <c r="B1626" t="str">
        <f>IF(ISBLANK(Table6[[#This Row],[Date]]),"",MONTH(Table6[[#This Row],[Date]]))</f>
        <v/>
      </c>
    </row>
    <row r="1627" spans="2:2">
      <c r="B1627" t="str">
        <f>IF(ISBLANK(Table6[[#This Row],[Date]]),"",MONTH(Table6[[#This Row],[Date]]))</f>
        <v/>
      </c>
    </row>
    <row r="1628" spans="2:2">
      <c r="B1628" t="str">
        <f>IF(ISBLANK(Table6[[#This Row],[Date]]),"",MONTH(Table6[[#This Row],[Date]]))</f>
        <v/>
      </c>
    </row>
    <row r="1629" spans="2:2">
      <c r="B1629" t="str">
        <f>IF(ISBLANK(Table6[[#This Row],[Date]]),"",MONTH(Table6[[#This Row],[Date]]))</f>
        <v/>
      </c>
    </row>
    <row r="1630" spans="2:2">
      <c r="B1630" t="str">
        <f>IF(ISBLANK(Table6[[#This Row],[Date]]),"",MONTH(Table6[[#This Row],[Date]]))</f>
        <v/>
      </c>
    </row>
    <row r="1631" spans="2:2">
      <c r="B1631" t="str">
        <f>IF(ISBLANK(Table6[[#This Row],[Date]]),"",MONTH(Table6[[#This Row],[Date]]))</f>
        <v/>
      </c>
    </row>
    <row r="1632" spans="2:2">
      <c r="B1632" t="str">
        <f>IF(ISBLANK(Table6[[#This Row],[Date]]),"",MONTH(Table6[[#This Row],[Date]]))</f>
        <v/>
      </c>
    </row>
    <row r="1633" spans="2:2">
      <c r="B1633" t="str">
        <f>IF(ISBLANK(Table6[[#This Row],[Date]]),"",MONTH(Table6[[#This Row],[Date]]))</f>
        <v/>
      </c>
    </row>
    <row r="1634" spans="2:2">
      <c r="B1634" t="str">
        <f>IF(ISBLANK(Table6[[#This Row],[Date]]),"",MONTH(Table6[[#This Row],[Date]]))</f>
        <v/>
      </c>
    </row>
    <row r="1635" spans="2:2">
      <c r="B1635" t="str">
        <f>IF(ISBLANK(Table6[[#This Row],[Date]]),"",MONTH(Table6[[#This Row],[Date]]))</f>
        <v/>
      </c>
    </row>
    <row r="1636" spans="2:2">
      <c r="B1636" t="str">
        <f>IF(ISBLANK(Table6[[#This Row],[Date]]),"",MONTH(Table6[[#This Row],[Date]]))</f>
        <v/>
      </c>
    </row>
    <row r="1637" spans="2:2">
      <c r="B1637" t="str">
        <f>IF(ISBLANK(Table6[[#This Row],[Date]]),"",MONTH(Table6[[#This Row],[Date]]))</f>
        <v/>
      </c>
    </row>
    <row r="1638" spans="2:2">
      <c r="B1638" t="str">
        <f>IF(ISBLANK(Table6[[#This Row],[Date]]),"",MONTH(Table6[[#This Row],[Date]]))</f>
        <v/>
      </c>
    </row>
    <row r="1639" spans="2:2">
      <c r="B1639" t="str">
        <f>IF(ISBLANK(Table6[[#This Row],[Date]]),"",MONTH(Table6[[#This Row],[Date]]))</f>
        <v/>
      </c>
    </row>
    <row r="1640" spans="2:2">
      <c r="B1640" t="str">
        <f>IF(ISBLANK(Table6[[#This Row],[Date]]),"",MONTH(Table6[[#This Row],[Date]]))</f>
        <v/>
      </c>
    </row>
    <row r="1641" spans="2:2">
      <c r="B1641" t="str">
        <f>IF(ISBLANK(Table6[[#This Row],[Date]]),"",MONTH(Table6[[#This Row],[Date]]))</f>
        <v/>
      </c>
    </row>
    <row r="1642" spans="2:2">
      <c r="B1642" t="str">
        <f>IF(ISBLANK(Table6[[#This Row],[Date]]),"",MONTH(Table6[[#This Row],[Date]]))</f>
        <v/>
      </c>
    </row>
    <row r="1643" spans="2:2">
      <c r="B1643" t="str">
        <f>IF(ISBLANK(Table6[[#This Row],[Date]]),"",MONTH(Table6[[#This Row],[Date]]))</f>
        <v/>
      </c>
    </row>
    <row r="1644" spans="2:2">
      <c r="B1644" t="str">
        <f>IF(ISBLANK(Table6[[#This Row],[Date]]),"",MONTH(Table6[[#This Row],[Date]]))</f>
        <v/>
      </c>
    </row>
    <row r="1645" spans="2:2">
      <c r="B1645" t="str">
        <f>IF(ISBLANK(Table6[[#This Row],[Date]]),"",MONTH(Table6[[#This Row],[Date]]))</f>
        <v/>
      </c>
    </row>
    <row r="1646" spans="2:2">
      <c r="B1646" t="str">
        <f>IF(ISBLANK(Table6[[#This Row],[Date]]),"",MONTH(Table6[[#This Row],[Date]]))</f>
        <v/>
      </c>
    </row>
    <row r="1647" spans="2:2">
      <c r="B1647" t="str">
        <f>IF(ISBLANK(Table6[[#This Row],[Date]]),"",MONTH(Table6[[#This Row],[Date]]))</f>
        <v/>
      </c>
    </row>
    <row r="1648" spans="2:2">
      <c r="B1648" t="str">
        <f>IF(ISBLANK(Table6[[#This Row],[Date]]),"",MONTH(Table6[[#This Row],[Date]]))</f>
        <v/>
      </c>
    </row>
    <row r="1649" spans="2:2">
      <c r="B1649" t="str">
        <f>IF(ISBLANK(Table6[[#This Row],[Date]]),"",MONTH(Table6[[#This Row],[Date]]))</f>
        <v/>
      </c>
    </row>
    <row r="1650" spans="2:2">
      <c r="B1650" t="str">
        <f>IF(ISBLANK(Table6[[#This Row],[Date]]),"",MONTH(Table6[[#This Row],[Date]]))</f>
        <v/>
      </c>
    </row>
    <row r="1651" spans="2:2">
      <c r="B1651" t="str">
        <f>IF(ISBLANK(Table6[[#This Row],[Date]]),"",MONTH(Table6[[#This Row],[Date]]))</f>
        <v/>
      </c>
    </row>
    <row r="1652" spans="2:2">
      <c r="B1652" t="str">
        <f>IF(ISBLANK(Table6[[#This Row],[Date]]),"",MONTH(Table6[[#This Row],[Date]]))</f>
        <v/>
      </c>
    </row>
    <row r="1653" spans="2:2">
      <c r="B1653" t="str">
        <f>IF(ISBLANK(Table6[[#This Row],[Date]]),"",MONTH(Table6[[#This Row],[Date]]))</f>
        <v/>
      </c>
    </row>
    <row r="1654" spans="2:2">
      <c r="B1654" t="str">
        <f>IF(ISBLANK(Table6[[#This Row],[Date]]),"",MONTH(Table6[[#This Row],[Date]]))</f>
        <v/>
      </c>
    </row>
    <row r="1655" spans="2:2">
      <c r="B1655" t="str">
        <f>IF(ISBLANK(Table6[[#This Row],[Date]]),"",MONTH(Table6[[#This Row],[Date]]))</f>
        <v/>
      </c>
    </row>
    <row r="1656" spans="2:2">
      <c r="B1656" t="str">
        <f>IF(ISBLANK(Table6[[#This Row],[Date]]),"",MONTH(Table6[[#This Row],[Date]]))</f>
        <v/>
      </c>
    </row>
    <row r="1657" spans="2:2">
      <c r="B1657" t="str">
        <f>IF(ISBLANK(Table6[[#This Row],[Date]]),"",MONTH(Table6[[#This Row],[Date]]))</f>
        <v/>
      </c>
    </row>
    <row r="1658" spans="2:2">
      <c r="B1658" t="str">
        <f>IF(ISBLANK(Table6[[#This Row],[Date]]),"",MONTH(Table6[[#This Row],[Date]]))</f>
        <v/>
      </c>
    </row>
    <row r="1659" spans="2:2">
      <c r="B1659" t="str">
        <f>IF(ISBLANK(Table6[[#This Row],[Date]]),"",MONTH(Table6[[#This Row],[Date]]))</f>
        <v/>
      </c>
    </row>
    <row r="1660" spans="2:2">
      <c r="B1660" t="str">
        <f>IF(ISBLANK(Table6[[#This Row],[Date]]),"",MONTH(Table6[[#This Row],[Date]]))</f>
        <v/>
      </c>
    </row>
    <row r="1661" spans="2:2">
      <c r="B1661" t="str">
        <f>IF(ISBLANK(Table6[[#This Row],[Date]]),"",MONTH(Table6[[#This Row],[Date]]))</f>
        <v/>
      </c>
    </row>
    <row r="1662" spans="2:2">
      <c r="B1662" t="str">
        <f>IF(ISBLANK(Table6[[#This Row],[Date]]),"",MONTH(Table6[[#This Row],[Date]]))</f>
        <v/>
      </c>
    </row>
    <row r="1663" spans="2:2">
      <c r="B1663" t="str">
        <f>IF(ISBLANK(Table6[[#This Row],[Date]]),"",MONTH(Table6[[#This Row],[Date]]))</f>
        <v/>
      </c>
    </row>
    <row r="1664" spans="2:2">
      <c r="B1664" t="str">
        <f>IF(ISBLANK(Table6[[#This Row],[Date]]),"",MONTH(Table6[[#This Row],[Date]]))</f>
        <v/>
      </c>
    </row>
    <row r="1665" spans="2:2">
      <c r="B1665" t="str">
        <f>IF(ISBLANK(Table6[[#This Row],[Date]]),"",MONTH(Table6[[#This Row],[Date]]))</f>
        <v/>
      </c>
    </row>
    <row r="1666" spans="2:2">
      <c r="B1666" t="str">
        <f>IF(ISBLANK(Table6[[#This Row],[Date]]),"",MONTH(Table6[[#This Row],[Date]]))</f>
        <v/>
      </c>
    </row>
    <row r="1667" spans="2:2">
      <c r="B1667" t="str">
        <f>IF(ISBLANK(Table6[[#This Row],[Date]]),"",MONTH(Table6[[#This Row],[Date]]))</f>
        <v/>
      </c>
    </row>
    <row r="1668" spans="2:2">
      <c r="B1668" t="str">
        <f>IF(ISBLANK(Table6[[#This Row],[Date]]),"",MONTH(Table6[[#This Row],[Date]]))</f>
        <v/>
      </c>
    </row>
    <row r="1669" spans="2:2">
      <c r="B1669" t="str">
        <f>IF(ISBLANK(Table6[[#This Row],[Date]]),"",MONTH(Table6[[#This Row],[Date]]))</f>
        <v/>
      </c>
    </row>
    <row r="1670" spans="2:2">
      <c r="B1670" t="str">
        <f>IF(ISBLANK(Table6[[#This Row],[Date]]),"",MONTH(Table6[[#This Row],[Date]]))</f>
        <v/>
      </c>
    </row>
    <row r="1671" spans="2:2">
      <c r="B1671" t="str">
        <f>IF(ISBLANK(Table6[[#This Row],[Date]]),"",MONTH(Table6[[#This Row],[Date]]))</f>
        <v/>
      </c>
    </row>
    <row r="1672" spans="2:2">
      <c r="B1672" t="str">
        <f>IF(ISBLANK(Table6[[#This Row],[Date]]),"",MONTH(Table6[[#This Row],[Date]]))</f>
        <v/>
      </c>
    </row>
    <row r="1673" spans="2:2">
      <c r="B1673" t="str">
        <f>IF(ISBLANK(Table6[[#This Row],[Date]]),"",MONTH(Table6[[#This Row],[Date]]))</f>
        <v/>
      </c>
    </row>
    <row r="1674" spans="2:2">
      <c r="B1674" t="str">
        <f>IF(ISBLANK(Table6[[#This Row],[Date]]),"",MONTH(Table6[[#This Row],[Date]]))</f>
        <v/>
      </c>
    </row>
    <row r="1675" spans="2:2">
      <c r="B1675" t="str">
        <f>IF(ISBLANK(Table6[[#This Row],[Date]]),"",MONTH(Table6[[#This Row],[Date]]))</f>
        <v/>
      </c>
    </row>
    <row r="1676" spans="2:2">
      <c r="B1676" t="str">
        <f>IF(ISBLANK(Table6[[#This Row],[Date]]),"",MONTH(Table6[[#This Row],[Date]]))</f>
        <v/>
      </c>
    </row>
    <row r="1677" spans="2:2">
      <c r="B1677" t="str">
        <f>IF(ISBLANK(Table6[[#This Row],[Date]]),"",MONTH(Table6[[#This Row],[Date]]))</f>
        <v/>
      </c>
    </row>
    <row r="1678" spans="2:2">
      <c r="B1678" t="str">
        <f>IF(ISBLANK(Table6[[#This Row],[Date]]),"",MONTH(Table6[[#This Row],[Date]]))</f>
        <v/>
      </c>
    </row>
    <row r="1679" spans="2:2">
      <c r="B1679" t="str">
        <f>IF(ISBLANK(Table6[[#This Row],[Date]]),"",MONTH(Table6[[#This Row],[Date]]))</f>
        <v/>
      </c>
    </row>
    <row r="1680" spans="2:2">
      <c r="B1680" t="str">
        <f>IF(ISBLANK(Table6[[#This Row],[Date]]),"",MONTH(Table6[[#This Row],[Date]]))</f>
        <v/>
      </c>
    </row>
    <row r="1681" spans="2:2">
      <c r="B1681" t="str">
        <f>IF(ISBLANK(Table6[[#This Row],[Date]]),"",MONTH(Table6[[#This Row],[Date]]))</f>
        <v/>
      </c>
    </row>
    <row r="1682" spans="2:2">
      <c r="B1682" t="str">
        <f>IF(ISBLANK(Table6[[#This Row],[Date]]),"",MONTH(Table6[[#This Row],[Date]]))</f>
        <v/>
      </c>
    </row>
    <row r="1683" spans="2:2">
      <c r="B1683" t="str">
        <f>IF(ISBLANK(Table6[[#This Row],[Date]]),"",MONTH(Table6[[#This Row],[Date]]))</f>
        <v/>
      </c>
    </row>
    <row r="1684" spans="2:2">
      <c r="B1684" t="str">
        <f>IF(ISBLANK(Table6[[#This Row],[Date]]),"",MONTH(Table6[[#This Row],[Date]]))</f>
        <v/>
      </c>
    </row>
    <row r="1685" spans="2:2">
      <c r="B1685" t="str">
        <f>IF(ISBLANK(Table6[[#This Row],[Date]]),"",MONTH(Table6[[#This Row],[Date]]))</f>
        <v/>
      </c>
    </row>
    <row r="1686" spans="2:2">
      <c r="B1686" t="str">
        <f>IF(ISBLANK(Table6[[#This Row],[Date]]),"",MONTH(Table6[[#This Row],[Date]]))</f>
        <v/>
      </c>
    </row>
    <row r="1687" spans="2:2">
      <c r="B1687" t="str">
        <f>IF(ISBLANK(Table6[[#This Row],[Date]]),"",MONTH(Table6[[#This Row],[Date]]))</f>
        <v/>
      </c>
    </row>
    <row r="1688" spans="2:2">
      <c r="B1688" t="str">
        <f>IF(ISBLANK(Table6[[#This Row],[Date]]),"",MONTH(Table6[[#This Row],[Date]]))</f>
        <v/>
      </c>
    </row>
    <row r="1689" spans="2:2">
      <c r="B1689" t="str">
        <f>IF(ISBLANK(Table6[[#This Row],[Date]]),"",MONTH(Table6[[#This Row],[Date]]))</f>
        <v/>
      </c>
    </row>
    <row r="1690" spans="2:2">
      <c r="B1690" t="str">
        <f>IF(ISBLANK(Table6[[#This Row],[Date]]),"",MONTH(Table6[[#This Row],[Date]]))</f>
        <v/>
      </c>
    </row>
    <row r="1691" spans="2:2">
      <c r="B1691" t="str">
        <f>IF(ISBLANK(Table6[[#This Row],[Date]]),"",MONTH(Table6[[#This Row],[Date]]))</f>
        <v/>
      </c>
    </row>
    <row r="1692" spans="2:2">
      <c r="B1692" t="str">
        <f>IF(ISBLANK(Table6[[#This Row],[Date]]),"",MONTH(Table6[[#This Row],[Date]]))</f>
        <v/>
      </c>
    </row>
    <row r="1693" spans="2:2">
      <c r="B1693" t="str">
        <f>IF(ISBLANK(Table6[[#This Row],[Date]]),"",MONTH(Table6[[#This Row],[Date]]))</f>
        <v/>
      </c>
    </row>
    <row r="1694" spans="2:2">
      <c r="B1694" t="str">
        <f>IF(ISBLANK(Table6[[#This Row],[Date]]),"",MONTH(Table6[[#This Row],[Date]]))</f>
        <v/>
      </c>
    </row>
    <row r="1695" spans="2:2">
      <c r="B1695" t="str">
        <f>IF(ISBLANK(Table6[[#This Row],[Date]]),"",MONTH(Table6[[#This Row],[Date]]))</f>
        <v/>
      </c>
    </row>
    <row r="1696" spans="2:2">
      <c r="B1696" t="str">
        <f>IF(ISBLANK(Table6[[#This Row],[Date]]),"",MONTH(Table6[[#This Row],[Date]]))</f>
        <v/>
      </c>
    </row>
    <row r="1697" spans="2:2">
      <c r="B1697" t="str">
        <f>IF(ISBLANK(Table6[[#This Row],[Date]]),"",MONTH(Table6[[#This Row],[Date]]))</f>
        <v/>
      </c>
    </row>
    <row r="1698" spans="2:2">
      <c r="B1698" t="str">
        <f>IF(ISBLANK(Table6[[#This Row],[Date]]),"",MONTH(Table6[[#This Row],[Date]]))</f>
        <v/>
      </c>
    </row>
    <row r="1699" spans="2:2">
      <c r="B1699" t="str">
        <f>IF(ISBLANK(Table6[[#This Row],[Date]]),"",MONTH(Table6[[#This Row],[Date]]))</f>
        <v/>
      </c>
    </row>
    <row r="1700" spans="2:2">
      <c r="B1700" t="str">
        <f>IF(ISBLANK(Table6[[#This Row],[Date]]),"",MONTH(Table6[[#This Row],[Date]]))</f>
        <v/>
      </c>
    </row>
    <row r="1701" spans="2:2">
      <c r="B1701" t="str">
        <f>IF(ISBLANK(Table6[[#This Row],[Date]]),"",MONTH(Table6[[#This Row],[Date]]))</f>
        <v/>
      </c>
    </row>
    <row r="1702" spans="2:2">
      <c r="B1702" t="str">
        <f>IF(ISBLANK(Table6[[#This Row],[Date]]),"",MONTH(Table6[[#This Row],[Date]]))</f>
        <v/>
      </c>
    </row>
    <row r="1703" spans="2:2">
      <c r="B1703" t="str">
        <f>IF(ISBLANK(Table6[[#This Row],[Date]]),"",MONTH(Table6[[#This Row],[Date]]))</f>
        <v/>
      </c>
    </row>
    <row r="1704" spans="2:2">
      <c r="B1704" t="str">
        <f>IF(ISBLANK(Table6[[#This Row],[Date]]),"",MONTH(Table6[[#This Row],[Date]]))</f>
        <v/>
      </c>
    </row>
    <row r="1705" spans="2:2">
      <c r="B1705" t="str">
        <f>IF(ISBLANK(Table6[[#This Row],[Date]]),"",MONTH(Table6[[#This Row],[Date]]))</f>
        <v/>
      </c>
    </row>
    <row r="1706" spans="2:2">
      <c r="B1706" t="str">
        <f>IF(ISBLANK(Table6[[#This Row],[Date]]),"",MONTH(Table6[[#This Row],[Date]]))</f>
        <v/>
      </c>
    </row>
    <row r="1707" spans="2:2">
      <c r="B1707" t="str">
        <f>IF(ISBLANK(Table6[[#This Row],[Date]]),"",MONTH(Table6[[#This Row],[Date]]))</f>
        <v/>
      </c>
    </row>
    <row r="1708" spans="2:2">
      <c r="B1708" t="str">
        <f>IF(ISBLANK(Table6[[#This Row],[Date]]),"",MONTH(Table6[[#This Row],[Date]]))</f>
        <v/>
      </c>
    </row>
    <row r="1709" spans="2:2">
      <c r="B1709" t="str">
        <f>IF(ISBLANK(Table6[[#This Row],[Date]]),"",MONTH(Table6[[#This Row],[Date]]))</f>
        <v/>
      </c>
    </row>
    <row r="1710" spans="2:2">
      <c r="B1710" t="str">
        <f>IF(ISBLANK(Table6[[#This Row],[Date]]),"",MONTH(Table6[[#This Row],[Date]]))</f>
        <v/>
      </c>
    </row>
    <row r="1711" spans="2:2">
      <c r="B1711" t="str">
        <f>IF(ISBLANK(Table6[[#This Row],[Date]]),"",MONTH(Table6[[#This Row],[Date]]))</f>
        <v/>
      </c>
    </row>
    <row r="1712" spans="2:2">
      <c r="B1712" t="str">
        <f>IF(ISBLANK(Table6[[#This Row],[Date]]),"",MONTH(Table6[[#This Row],[Date]]))</f>
        <v/>
      </c>
    </row>
    <row r="1713" spans="2:2">
      <c r="B1713" t="str">
        <f>IF(ISBLANK(Table6[[#This Row],[Date]]),"",MONTH(Table6[[#This Row],[Date]]))</f>
        <v/>
      </c>
    </row>
    <row r="1714" spans="2:2">
      <c r="B1714" t="str">
        <f>IF(ISBLANK(Table6[[#This Row],[Date]]),"",MONTH(Table6[[#This Row],[Date]]))</f>
        <v/>
      </c>
    </row>
    <row r="1715" spans="2:2">
      <c r="B1715" t="str">
        <f>IF(ISBLANK(Table6[[#This Row],[Date]]),"",MONTH(Table6[[#This Row],[Date]]))</f>
        <v/>
      </c>
    </row>
    <row r="1716" spans="2:2">
      <c r="B1716" t="str">
        <f>IF(ISBLANK(Table6[[#This Row],[Date]]),"",MONTH(Table6[[#This Row],[Date]]))</f>
        <v/>
      </c>
    </row>
    <row r="1717" spans="2:2">
      <c r="B1717" t="str">
        <f>IF(ISBLANK(Table6[[#This Row],[Date]]),"",MONTH(Table6[[#This Row],[Date]]))</f>
        <v/>
      </c>
    </row>
    <row r="1718" spans="2:2">
      <c r="B1718" t="str">
        <f>IF(ISBLANK(Table6[[#This Row],[Date]]),"",MONTH(Table6[[#This Row],[Date]]))</f>
        <v/>
      </c>
    </row>
    <row r="1719" spans="2:2">
      <c r="B1719" t="str">
        <f>IF(ISBLANK(Table6[[#This Row],[Date]]),"",MONTH(Table6[[#This Row],[Date]]))</f>
        <v/>
      </c>
    </row>
    <row r="1720" spans="2:2">
      <c r="B1720" t="str">
        <f>IF(ISBLANK(Table6[[#This Row],[Date]]),"",MONTH(Table6[[#This Row],[Date]]))</f>
        <v/>
      </c>
    </row>
    <row r="1721" spans="2:2">
      <c r="B1721" t="str">
        <f>IF(ISBLANK(Table6[[#This Row],[Date]]),"",MONTH(Table6[[#This Row],[Date]]))</f>
        <v/>
      </c>
    </row>
    <row r="1722" spans="2:2">
      <c r="B1722" t="str">
        <f>IF(ISBLANK(Table6[[#This Row],[Date]]),"",MONTH(Table6[[#This Row],[Date]]))</f>
        <v/>
      </c>
    </row>
    <row r="1723" spans="2:2">
      <c r="B1723" t="str">
        <f>IF(ISBLANK(Table6[[#This Row],[Date]]),"",MONTH(Table6[[#This Row],[Date]]))</f>
        <v/>
      </c>
    </row>
    <row r="1724" spans="2:2">
      <c r="B1724" t="str">
        <f>IF(ISBLANK(Table6[[#This Row],[Date]]),"",MONTH(Table6[[#This Row],[Date]]))</f>
        <v/>
      </c>
    </row>
    <row r="1725" spans="2:2">
      <c r="B1725" t="str">
        <f>IF(ISBLANK(Table6[[#This Row],[Date]]),"",MONTH(Table6[[#This Row],[Date]]))</f>
        <v/>
      </c>
    </row>
    <row r="1726" spans="2:2">
      <c r="B1726" t="str">
        <f>IF(ISBLANK(Table6[[#This Row],[Date]]),"",MONTH(Table6[[#This Row],[Date]]))</f>
        <v/>
      </c>
    </row>
    <row r="1727" spans="2:2">
      <c r="B1727" t="str">
        <f>IF(ISBLANK(Table6[[#This Row],[Date]]),"",MONTH(Table6[[#This Row],[Date]]))</f>
        <v/>
      </c>
    </row>
    <row r="1728" spans="2:2">
      <c r="B1728" t="str">
        <f>IF(ISBLANK(Table6[[#This Row],[Date]]),"",MONTH(Table6[[#This Row],[Date]]))</f>
        <v/>
      </c>
    </row>
    <row r="1729" spans="2:2">
      <c r="B1729" t="str">
        <f>IF(ISBLANK(Table6[[#This Row],[Date]]),"",MONTH(Table6[[#This Row],[Date]]))</f>
        <v/>
      </c>
    </row>
    <row r="1730" spans="2:2">
      <c r="B1730" t="str">
        <f>IF(ISBLANK(Table6[[#This Row],[Date]]),"",MONTH(Table6[[#This Row],[Date]]))</f>
        <v/>
      </c>
    </row>
    <row r="1731" spans="2:2">
      <c r="B1731" t="str">
        <f>IF(ISBLANK(Table6[[#This Row],[Date]]),"",MONTH(Table6[[#This Row],[Date]]))</f>
        <v/>
      </c>
    </row>
    <row r="1732" spans="2:2">
      <c r="B1732" t="str">
        <f>IF(ISBLANK(Table6[[#This Row],[Date]]),"",MONTH(Table6[[#This Row],[Date]]))</f>
        <v/>
      </c>
    </row>
    <row r="1733" spans="2:2">
      <c r="B1733" t="str">
        <f>IF(ISBLANK(Table6[[#This Row],[Date]]),"",MONTH(Table6[[#This Row],[Date]]))</f>
        <v/>
      </c>
    </row>
    <row r="1734" spans="2:2">
      <c r="B1734" t="str">
        <f>IF(ISBLANK(Table6[[#This Row],[Date]]),"",MONTH(Table6[[#This Row],[Date]]))</f>
        <v/>
      </c>
    </row>
    <row r="1735" spans="2:2">
      <c r="B1735" t="str">
        <f>IF(ISBLANK(Table6[[#This Row],[Date]]),"",MONTH(Table6[[#This Row],[Date]]))</f>
        <v/>
      </c>
    </row>
    <row r="1736" spans="2:2">
      <c r="B1736" t="str">
        <f>IF(ISBLANK(Table6[[#This Row],[Date]]),"",MONTH(Table6[[#This Row],[Date]]))</f>
        <v/>
      </c>
    </row>
    <row r="1737" spans="2:2">
      <c r="B1737" t="str">
        <f>IF(ISBLANK(Table6[[#This Row],[Date]]),"",MONTH(Table6[[#This Row],[Date]]))</f>
        <v/>
      </c>
    </row>
    <row r="1738" spans="2:2">
      <c r="B1738" t="str">
        <f>IF(ISBLANK(Table6[[#This Row],[Date]]),"",MONTH(Table6[[#This Row],[Date]]))</f>
        <v/>
      </c>
    </row>
    <row r="1739" spans="2:2">
      <c r="B1739" t="str">
        <f>IF(ISBLANK(Table6[[#This Row],[Date]]),"",MONTH(Table6[[#This Row],[Date]]))</f>
        <v/>
      </c>
    </row>
    <row r="1740" spans="2:2">
      <c r="B1740" t="str">
        <f>IF(ISBLANK(Table6[[#This Row],[Date]]),"",MONTH(Table6[[#This Row],[Date]]))</f>
        <v/>
      </c>
    </row>
    <row r="1741" spans="2:2">
      <c r="B1741" t="str">
        <f>IF(ISBLANK(Table6[[#This Row],[Date]]),"",MONTH(Table6[[#This Row],[Date]]))</f>
        <v/>
      </c>
    </row>
    <row r="1742" spans="2:2">
      <c r="B1742" t="str">
        <f>IF(ISBLANK(Table6[[#This Row],[Date]]),"",MONTH(Table6[[#This Row],[Date]]))</f>
        <v/>
      </c>
    </row>
    <row r="1743" spans="2:2">
      <c r="B1743" t="str">
        <f>IF(ISBLANK(Table6[[#This Row],[Date]]),"",MONTH(Table6[[#This Row],[Date]]))</f>
        <v/>
      </c>
    </row>
    <row r="1744" spans="2:2">
      <c r="B1744" t="str">
        <f>IF(ISBLANK(Table6[[#This Row],[Date]]),"",MONTH(Table6[[#This Row],[Date]]))</f>
        <v/>
      </c>
    </row>
    <row r="1745" spans="2:2">
      <c r="B1745" t="str">
        <f>IF(ISBLANK(Table6[[#This Row],[Date]]),"",MONTH(Table6[[#This Row],[Date]]))</f>
        <v/>
      </c>
    </row>
    <row r="1746" spans="2:2">
      <c r="B1746" t="str">
        <f>IF(ISBLANK(Table6[[#This Row],[Date]]),"",MONTH(Table6[[#This Row],[Date]]))</f>
        <v/>
      </c>
    </row>
    <row r="1747" spans="2:2">
      <c r="B1747" t="str">
        <f>IF(ISBLANK(Table6[[#This Row],[Date]]),"",MONTH(Table6[[#This Row],[Date]]))</f>
        <v/>
      </c>
    </row>
    <row r="1748" spans="2:2">
      <c r="B1748" t="str">
        <f>IF(ISBLANK(Table6[[#This Row],[Date]]),"",MONTH(Table6[[#This Row],[Date]]))</f>
        <v/>
      </c>
    </row>
    <row r="1749" spans="2:2">
      <c r="B1749" t="str">
        <f>IF(ISBLANK(Table6[[#This Row],[Date]]),"",MONTH(Table6[[#This Row],[Date]]))</f>
        <v/>
      </c>
    </row>
    <row r="1750" spans="2:2">
      <c r="B1750" t="str">
        <f>IF(ISBLANK(Table6[[#This Row],[Date]]),"",MONTH(Table6[[#This Row],[Date]]))</f>
        <v/>
      </c>
    </row>
    <row r="1751" spans="2:2">
      <c r="B1751" t="str">
        <f>IF(ISBLANK(Table6[[#This Row],[Date]]),"",MONTH(Table6[[#This Row],[Date]]))</f>
        <v/>
      </c>
    </row>
    <row r="1752" spans="2:2">
      <c r="B1752" t="str">
        <f>IF(ISBLANK(Table6[[#This Row],[Date]]),"",MONTH(Table6[[#This Row],[Date]]))</f>
        <v/>
      </c>
    </row>
    <row r="1753" spans="2:2">
      <c r="B1753" t="str">
        <f>IF(ISBLANK(Table6[[#This Row],[Date]]),"",MONTH(Table6[[#This Row],[Date]]))</f>
        <v/>
      </c>
    </row>
    <row r="1754" spans="2:2">
      <c r="B1754" t="str">
        <f>IF(ISBLANK(Table6[[#This Row],[Date]]),"",MONTH(Table6[[#This Row],[Date]]))</f>
        <v/>
      </c>
    </row>
    <row r="1755" spans="2:2">
      <c r="B1755" t="str">
        <f>IF(ISBLANK(Table6[[#This Row],[Date]]),"",MONTH(Table6[[#This Row],[Date]]))</f>
        <v/>
      </c>
    </row>
    <row r="1756" spans="2:2">
      <c r="B1756" t="str">
        <f>IF(ISBLANK(Table6[[#This Row],[Date]]),"",MONTH(Table6[[#This Row],[Date]]))</f>
        <v/>
      </c>
    </row>
    <row r="1757" spans="2:2">
      <c r="B1757" t="str">
        <f>IF(ISBLANK(Table6[[#This Row],[Date]]),"",MONTH(Table6[[#This Row],[Date]]))</f>
        <v/>
      </c>
    </row>
    <row r="1758" spans="2:2">
      <c r="B1758" t="str">
        <f>IF(ISBLANK(Table6[[#This Row],[Date]]),"",MONTH(Table6[[#This Row],[Date]]))</f>
        <v/>
      </c>
    </row>
    <row r="1759" spans="2:2">
      <c r="B1759" t="str">
        <f>IF(ISBLANK(Table6[[#This Row],[Date]]),"",MONTH(Table6[[#This Row],[Date]]))</f>
        <v/>
      </c>
    </row>
    <row r="1760" spans="2:2">
      <c r="B1760" t="str">
        <f>IF(ISBLANK(Table6[[#This Row],[Date]]),"",MONTH(Table6[[#This Row],[Date]]))</f>
        <v/>
      </c>
    </row>
    <row r="1761" spans="2:2">
      <c r="B1761" t="str">
        <f>IF(ISBLANK(Table6[[#This Row],[Date]]),"",MONTH(Table6[[#This Row],[Date]]))</f>
        <v/>
      </c>
    </row>
    <row r="1762" spans="2:2">
      <c r="B1762" t="str">
        <f>IF(ISBLANK(Table6[[#This Row],[Date]]),"",MONTH(Table6[[#This Row],[Date]]))</f>
        <v/>
      </c>
    </row>
    <row r="1763" spans="2:2">
      <c r="B1763" t="str">
        <f>IF(ISBLANK(Table6[[#This Row],[Date]]),"",MONTH(Table6[[#This Row],[Date]]))</f>
        <v/>
      </c>
    </row>
    <row r="1764" spans="2:2">
      <c r="B1764" t="str">
        <f>IF(ISBLANK(Table6[[#This Row],[Date]]),"",MONTH(Table6[[#This Row],[Date]]))</f>
        <v/>
      </c>
    </row>
    <row r="1765" spans="2:2">
      <c r="B1765" t="str">
        <f>IF(ISBLANK(Table6[[#This Row],[Date]]),"",MONTH(Table6[[#This Row],[Date]]))</f>
        <v/>
      </c>
    </row>
    <row r="1766" spans="2:2">
      <c r="B1766" t="str">
        <f>IF(ISBLANK(Table6[[#This Row],[Date]]),"",MONTH(Table6[[#This Row],[Date]]))</f>
        <v/>
      </c>
    </row>
    <row r="1767" spans="2:2">
      <c r="B1767" t="str">
        <f>IF(ISBLANK(Table6[[#This Row],[Date]]),"",MONTH(Table6[[#This Row],[Date]]))</f>
        <v/>
      </c>
    </row>
    <row r="1768" spans="2:2">
      <c r="B1768" t="str">
        <f>IF(ISBLANK(Table6[[#This Row],[Date]]),"",MONTH(Table6[[#This Row],[Date]]))</f>
        <v/>
      </c>
    </row>
    <row r="1769" spans="2:2">
      <c r="B1769" t="str">
        <f>IF(ISBLANK(Table6[[#This Row],[Date]]),"",MONTH(Table6[[#This Row],[Date]]))</f>
        <v/>
      </c>
    </row>
    <row r="1770" spans="2:2">
      <c r="B1770" t="str">
        <f>IF(ISBLANK(Table6[[#This Row],[Date]]),"",MONTH(Table6[[#This Row],[Date]]))</f>
        <v/>
      </c>
    </row>
    <row r="1771" spans="2:2">
      <c r="B1771" t="str">
        <f>IF(ISBLANK(Table6[[#This Row],[Date]]),"",MONTH(Table6[[#This Row],[Date]]))</f>
        <v/>
      </c>
    </row>
    <row r="1772" spans="2:2">
      <c r="B1772" t="str">
        <f>IF(ISBLANK(Table6[[#This Row],[Date]]),"",MONTH(Table6[[#This Row],[Date]]))</f>
        <v/>
      </c>
    </row>
    <row r="1773" spans="2:2">
      <c r="B1773" t="str">
        <f>IF(ISBLANK(Table6[[#This Row],[Date]]),"",MONTH(Table6[[#This Row],[Date]]))</f>
        <v/>
      </c>
    </row>
    <row r="1774" spans="2:2">
      <c r="B1774" t="str">
        <f>IF(ISBLANK(Table6[[#This Row],[Date]]),"",MONTH(Table6[[#This Row],[Date]]))</f>
        <v/>
      </c>
    </row>
    <row r="1775" spans="2:2">
      <c r="B1775" t="str">
        <f>IF(ISBLANK(Table6[[#This Row],[Date]]),"",MONTH(Table6[[#This Row],[Date]]))</f>
        <v/>
      </c>
    </row>
    <row r="1776" spans="2:2">
      <c r="B1776" t="str">
        <f>IF(ISBLANK(Table6[[#This Row],[Date]]),"",MONTH(Table6[[#This Row],[Date]]))</f>
        <v/>
      </c>
    </row>
    <row r="1777" spans="2:2">
      <c r="B1777" t="str">
        <f>IF(ISBLANK(Table6[[#This Row],[Date]]),"",MONTH(Table6[[#This Row],[Date]]))</f>
        <v/>
      </c>
    </row>
    <row r="1778" spans="2:2">
      <c r="B1778" t="str">
        <f>IF(ISBLANK(Table6[[#This Row],[Date]]),"",MONTH(Table6[[#This Row],[Date]]))</f>
        <v/>
      </c>
    </row>
    <row r="1779" spans="2:2">
      <c r="B1779" t="str">
        <f>IF(ISBLANK(Table6[[#This Row],[Date]]),"",MONTH(Table6[[#This Row],[Date]]))</f>
        <v/>
      </c>
    </row>
    <row r="1780" spans="2:2">
      <c r="B1780" t="str">
        <f>IF(ISBLANK(Table6[[#This Row],[Date]]),"",MONTH(Table6[[#This Row],[Date]]))</f>
        <v/>
      </c>
    </row>
    <row r="1781" spans="2:2">
      <c r="B1781" t="str">
        <f>IF(ISBLANK(Table6[[#This Row],[Date]]),"",MONTH(Table6[[#This Row],[Date]]))</f>
        <v/>
      </c>
    </row>
    <row r="1782" spans="2:2">
      <c r="B1782" t="str">
        <f>IF(ISBLANK(Table6[[#This Row],[Date]]),"",MONTH(Table6[[#This Row],[Date]]))</f>
        <v/>
      </c>
    </row>
    <row r="1783" spans="2:2">
      <c r="B1783" t="str">
        <f>IF(ISBLANK(Table6[[#This Row],[Date]]),"",MONTH(Table6[[#This Row],[Date]]))</f>
        <v/>
      </c>
    </row>
    <row r="1784" spans="2:2">
      <c r="B1784" t="str">
        <f>IF(ISBLANK(Table6[[#This Row],[Date]]),"",MONTH(Table6[[#This Row],[Date]]))</f>
        <v/>
      </c>
    </row>
    <row r="1785" spans="2:2">
      <c r="B1785" t="str">
        <f>IF(ISBLANK(Table6[[#This Row],[Date]]),"",MONTH(Table6[[#This Row],[Date]]))</f>
        <v/>
      </c>
    </row>
    <row r="1786" spans="2:2">
      <c r="B1786" t="str">
        <f>IF(ISBLANK(Table6[[#This Row],[Date]]),"",MONTH(Table6[[#This Row],[Date]]))</f>
        <v/>
      </c>
    </row>
    <row r="1787" spans="2:2">
      <c r="B1787" t="str">
        <f>IF(ISBLANK(Table6[[#This Row],[Date]]),"",MONTH(Table6[[#This Row],[Date]]))</f>
        <v/>
      </c>
    </row>
    <row r="1788" spans="2:2">
      <c r="B1788" t="str">
        <f>IF(ISBLANK(Table6[[#This Row],[Date]]),"",MONTH(Table6[[#This Row],[Date]]))</f>
        <v/>
      </c>
    </row>
    <row r="1789" spans="2:2">
      <c r="B1789" t="str">
        <f>IF(ISBLANK(Table6[[#This Row],[Date]]),"",MONTH(Table6[[#This Row],[Date]]))</f>
        <v/>
      </c>
    </row>
    <row r="1790" spans="2:2">
      <c r="B1790" t="str">
        <f>IF(ISBLANK(Table6[[#This Row],[Date]]),"",MONTH(Table6[[#This Row],[Date]]))</f>
        <v/>
      </c>
    </row>
    <row r="1791" spans="2:2">
      <c r="B1791" t="str">
        <f>IF(ISBLANK(Table6[[#This Row],[Date]]),"",MONTH(Table6[[#This Row],[Date]]))</f>
        <v/>
      </c>
    </row>
    <row r="1792" spans="2:2">
      <c r="B1792" t="str">
        <f>IF(ISBLANK(Table6[[#This Row],[Date]]),"",MONTH(Table6[[#This Row],[Date]]))</f>
        <v/>
      </c>
    </row>
    <row r="1793" spans="2:2">
      <c r="B1793" t="str">
        <f>IF(ISBLANK(Table6[[#This Row],[Date]]),"",MONTH(Table6[[#This Row],[Date]]))</f>
        <v/>
      </c>
    </row>
    <row r="1794" spans="2:2">
      <c r="B1794" t="str">
        <f>IF(ISBLANK(Table6[[#This Row],[Date]]),"",MONTH(Table6[[#This Row],[Date]]))</f>
        <v/>
      </c>
    </row>
    <row r="1795" spans="2:2">
      <c r="B1795" t="str">
        <f>IF(ISBLANK(Table6[[#This Row],[Date]]),"",MONTH(Table6[[#This Row],[Date]]))</f>
        <v/>
      </c>
    </row>
    <row r="1796" spans="2:2">
      <c r="B1796" t="str">
        <f>IF(ISBLANK(Table6[[#This Row],[Date]]),"",MONTH(Table6[[#This Row],[Date]]))</f>
        <v/>
      </c>
    </row>
    <row r="1797" spans="2:2">
      <c r="B1797" t="str">
        <f>IF(ISBLANK(Table6[[#This Row],[Date]]),"",MONTH(Table6[[#This Row],[Date]]))</f>
        <v/>
      </c>
    </row>
    <row r="1798" spans="2:2">
      <c r="B1798" t="str">
        <f>IF(ISBLANK(Table6[[#This Row],[Date]]),"",MONTH(Table6[[#This Row],[Date]]))</f>
        <v/>
      </c>
    </row>
    <row r="1799" spans="2:2">
      <c r="B1799" t="str">
        <f>IF(ISBLANK(Table6[[#This Row],[Date]]),"",MONTH(Table6[[#This Row],[Date]]))</f>
        <v/>
      </c>
    </row>
    <row r="1800" spans="2:2">
      <c r="B1800" t="str">
        <f>IF(ISBLANK(Table6[[#This Row],[Date]]),"",MONTH(Table6[[#This Row],[Date]]))</f>
        <v/>
      </c>
    </row>
    <row r="1801" spans="2:2">
      <c r="B1801" t="str">
        <f>IF(ISBLANK(Table6[[#This Row],[Date]]),"",MONTH(Table6[[#This Row],[Date]]))</f>
        <v/>
      </c>
    </row>
    <row r="1802" spans="2:2">
      <c r="B1802" t="str">
        <f>IF(ISBLANK(Table6[[#This Row],[Date]]),"",MONTH(Table6[[#This Row],[Date]]))</f>
        <v/>
      </c>
    </row>
    <row r="1803" spans="2:2">
      <c r="B1803" t="str">
        <f>IF(ISBLANK(Table6[[#This Row],[Date]]),"",MONTH(Table6[[#This Row],[Date]]))</f>
        <v/>
      </c>
    </row>
    <row r="1804" spans="2:2">
      <c r="B1804" t="str">
        <f>IF(ISBLANK(Table6[[#This Row],[Date]]),"",MONTH(Table6[[#This Row],[Date]]))</f>
        <v/>
      </c>
    </row>
    <row r="1805" spans="2:2">
      <c r="B1805" t="str">
        <f>IF(ISBLANK(Table6[[#This Row],[Date]]),"",MONTH(Table6[[#This Row],[Date]]))</f>
        <v/>
      </c>
    </row>
    <row r="1806" spans="2:2">
      <c r="B1806" t="str">
        <f>IF(ISBLANK(Table6[[#This Row],[Date]]),"",MONTH(Table6[[#This Row],[Date]]))</f>
        <v/>
      </c>
    </row>
    <row r="1807" spans="2:2">
      <c r="B1807" t="str">
        <f>IF(ISBLANK(Table6[[#This Row],[Date]]),"",MONTH(Table6[[#This Row],[Date]]))</f>
        <v/>
      </c>
    </row>
    <row r="1808" spans="2:2">
      <c r="B1808" t="str">
        <f>IF(ISBLANK(Table6[[#This Row],[Date]]),"",MONTH(Table6[[#This Row],[Date]]))</f>
        <v/>
      </c>
    </row>
    <row r="1809" spans="2:2">
      <c r="B1809" t="str">
        <f>IF(ISBLANK(Table6[[#This Row],[Date]]),"",MONTH(Table6[[#This Row],[Date]]))</f>
        <v/>
      </c>
    </row>
    <row r="1810" spans="2:2">
      <c r="B1810" t="str">
        <f>IF(ISBLANK(Table6[[#This Row],[Date]]),"",MONTH(Table6[[#This Row],[Date]]))</f>
        <v/>
      </c>
    </row>
    <row r="1811" spans="2:2">
      <c r="B1811" t="str">
        <f>IF(ISBLANK(Table6[[#This Row],[Date]]),"",MONTH(Table6[[#This Row],[Date]]))</f>
        <v/>
      </c>
    </row>
    <row r="1812" spans="2:2">
      <c r="B1812" t="str">
        <f>IF(ISBLANK(Table6[[#This Row],[Date]]),"",MONTH(Table6[[#This Row],[Date]]))</f>
        <v/>
      </c>
    </row>
    <row r="1813" spans="2:2">
      <c r="B1813" t="str">
        <f>IF(ISBLANK(Table6[[#This Row],[Date]]),"",MONTH(Table6[[#This Row],[Date]]))</f>
        <v/>
      </c>
    </row>
    <row r="1814" spans="2:2">
      <c r="B1814" t="str">
        <f>IF(ISBLANK(Table6[[#This Row],[Date]]),"",MONTH(Table6[[#This Row],[Date]]))</f>
        <v/>
      </c>
    </row>
    <row r="1815" spans="2:2">
      <c r="B1815" t="str">
        <f>IF(ISBLANK(Table6[[#This Row],[Date]]),"",MONTH(Table6[[#This Row],[Date]]))</f>
        <v/>
      </c>
    </row>
    <row r="1816" spans="2:2">
      <c r="B1816" t="str">
        <f>IF(ISBLANK(Table6[[#This Row],[Date]]),"",MONTH(Table6[[#This Row],[Date]]))</f>
        <v/>
      </c>
    </row>
    <row r="1817" spans="2:2">
      <c r="B1817" t="str">
        <f>IF(ISBLANK(Table6[[#This Row],[Date]]),"",MONTH(Table6[[#This Row],[Date]]))</f>
        <v/>
      </c>
    </row>
    <row r="1818" spans="2:2">
      <c r="B1818" t="str">
        <f>IF(ISBLANK(Table6[[#This Row],[Date]]),"",MONTH(Table6[[#This Row],[Date]]))</f>
        <v/>
      </c>
    </row>
    <row r="1819" spans="2:2">
      <c r="B1819" t="str">
        <f>IF(ISBLANK(Table6[[#This Row],[Date]]),"",MONTH(Table6[[#This Row],[Date]]))</f>
        <v/>
      </c>
    </row>
    <row r="1820" spans="2:2">
      <c r="B1820" t="str">
        <f>IF(ISBLANK(Table6[[#This Row],[Date]]),"",MONTH(Table6[[#This Row],[Date]]))</f>
        <v/>
      </c>
    </row>
    <row r="1821" spans="2:2">
      <c r="B1821" t="str">
        <f>IF(ISBLANK(Table6[[#This Row],[Date]]),"",MONTH(Table6[[#This Row],[Date]]))</f>
        <v/>
      </c>
    </row>
    <row r="1822" spans="2:2">
      <c r="B1822" t="str">
        <f>IF(ISBLANK(Table6[[#This Row],[Date]]),"",MONTH(Table6[[#This Row],[Date]]))</f>
        <v/>
      </c>
    </row>
    <row r="1823" spans="2:2">
      <c r="B1823" t="str">
        <f>IF(ISBLANK(Table6[[#This Row],[Date]]),"",MONTH(Table6[[#This Row],[Date]]))</f>
        <v/>
      </c>
    </row>
    <row r="1824" spans="2:2">
      <c r="B1824" t="str">
        <f>IF(ISBLANK(Table6[[#This Row],[Date]]),"",MONTH(Table6[[#This Row],[Date]]))</f>
        <v/>
      </c>
    </row>
    <row r="1825" spans="2:2">
      <c r="B1825" t="str">
        <f>IF(ISBLANK(Table6[[#This Row],[Date]]),"",MONTH(Table6[[#This Row],[Date]]))</f>
        <v/>
      </c>
    </row>
    <row r="1826" spans="2:2">
      <c r="B1826" t="str">
        <f>IF(ISBLANK(Table6[[#This Row],[Date]]),"",MONTH(Table6[[#This Row],[Date]]))</f>
        <v/>
      </c>
    </row>
    <row r="1827" spans="2:2">
      <c r="B1827" t="str">
        <f>IF(ISBLANK(Table6[[#This Row],[Date]]),"",MONTH(Table6[[#This Row],[Date]]))</f>
        <v/>
      </c>
    </row>
    <row r="1828" spans="2:2">
      <c r="B1828" t="str">
        <f>IF(ISBLANK(Table6[[#This Row],[Date]]),"",MONTH(Table6[[#This Row],[Date]]))</f>
        <v/>
      </c>
    </row>
    <row r="1829" spans="2:2">
      <c r="B1829" t="str">
        <f>IF(ISBLANK(Table6[[#This Row],[Date]]),"",MONTH(Table6[[#This Row],[Date]]))</f>
        <v/>
      </c>
    </row>
    <row r="1830" spans="2:2">
      <c r="B1830" t="str">
        <f>IF(ISBLANK(Table6[[#This Row],[Date]]),"",MONTH(Table6[[#This Row],[Date]]))</f>
        <v/>
      </c>
    </row>
    <row r="1831" spans="2:2">
      <c r="B1831" t="str">
        <f>IF(ISBLANK(Table6[[#This Row],[Date]]),"",MONTH(Table6[[#This Row],[Date]]))</f>
        <v/>
      </c>
    </row>
    <row r="1832" spans="2:2">
      <c r="B1832" t="str">
        <f>IF(ISBLANK(Table6[[#This Row],[Date]]),"",MONTH(Table6[[#This Row],[Date]]))</f>
        <v/>
      </c>
    </row>
    <row r="1833" spans="2:2">
      <c r="B1833" t="str">
        <f>IF(ISBLANK(Table6[[#This Row],[Date]]),"",MONTH(Table6[[#This Row],[Date]]))</f>
        <v/>
      </c>
    </row>
    <row r="1834" spans="2:2">
      <c r="B1834" t="str">
        <f>IF(ISBLANK(Table6[[#This Row],[Date]]),"",MONTH(Table6[[#This Row],[Date]]))</f>
        <v/>
      </c>
    </row>
    <row r="1835" spans="2:2">
      <c r="B1835" t="str">
        <f>IF(ISBLANK(Table6[[#This Row],[Date]]),"",MONTH(Table6[[#This Row],[Date]]))</f>
        <v/>
      </c>
    </row>
    <row r="1836" spans="2:2">
      <c r="B1836" t="str">
        <f>IF(ISBLANK(Table6[[#This Row],[Date]]),"",MONTH(Table6[[#This Row],[Date]]))</f>
        <v/>
      </c>
    </row>
    <row r="1837" spans="2:2">
      <c r="B1837" t="str">
        <f>IF(ISBLANK(Table6[[#This Row],[Date]]),"",MONTH(Table6[[#This Row],[Date]]))</f>
        <v/>
      </c>
    </row>
    <row r="1838" spans="2:2">
      <c r="B1838" t="str">
        <f>IF(ISBLANK(Table6[[#This Row],[Date]]),"",MONTH(Table6[[#This Row],[Date]]))</f>
        <v/>
      </c>
    </row>
    <row r="1839" spans="2:2">
      <c r="B1839" t="str">
        <f>IF(ISBLANK(Table6[[#This Row],[Date]]),"",MONTH(Table6[[#This Row],[Date]]))</f>
        <v/>
      </c>
    </row>
    <row r="1840" spans="2:2">
      <c r="B1840" t="str">
        <f>IF(ISBLANK(Table6[[#This Row],[Date]]),"",MONTH(Table6[[#This Row],[Date]]))</f>
        <v/>
      </c>
    </row>
    <row r="1841" spans="2:2">
      <c r="B1841" t="str">
        <f>IF(ISBLANK(Table6[[#This Row],[Date]]),"",MONTH(Table6[[#This Row],[Date]]))</f>
        <v/>
      </c>
    </row>
    <row r="1842" spans="2:2">
      <c r="B1842" t="str">
        <f>IF(ISBLANK(Table6[[#This Row],[Date]]),"",MONTH(Table6[[#This Row],[Date]]))</f>
        <v/>
      </c>
    </row>
    <row r="1843" spans="2:2">
      <c r="B1843" t="str">
        <f>IF(ISBLANK(Table6[[#This Row],[Date]]),"",MONTH(Table6[[#This Row],[Date]]))</f>
        <v/>
      </c>
    </row>
    <row r="1844" spans="2:2">
      <c r="B1844" t="str">
        <f>IF(ISBLANK(Table6[[#This Row],[Date]]),"",MONTH(Table6[[#This Row],[Date]]))</f>
        <v/>
      </c>
    </row>
    <row r="1845" spans="2:2">
      <c r="B1845" t="str">
        <f>IF(ISBLANK(Table6[[#This Row],[Date]]),"",MONTH(Table6[[#This Row],[Date]]))</f>
        <v/>
      </c>
    </row>
    <row r="1846" spans="2:2">
      <c r="B1846" t="str">
        <f>IF(ISBLANK(Table6[[#This Row],[Date]]),"",MONTH(Table6[[#This Row],[Date]]))</f>
        <v/>
      </c>
    </row>
    <row r="1847" spans="2:2">
      <c r="B1847" t="str">
        <f>IF(ISBLANK(Table6[[#This Row],[Date]]),"",MONTH(Table6[[#This Row],[Date]]))</f>
        <v/>
      </c>
    </row>
    <row r="1848" spans="2:2">
      <c r="B1848" t="str">
        <f>IF(ISBLANK(Table6[[#This Row],[Date]]),"",MONTH(Table6[[#This Row],[Date]]))</f>
        <v/>
      </c>
    </row>
    <row r="1849" spans="2:2">
      <c r="B1849" t="str">
        <f>IF(ISBLANK(Table6[[#This Row],[Date]]),"",MONTH(Table6[[#This Row],[Date]]))</f>
        <v/>
      </c>
    </row>
    <row r="1850" spans="2:2">
      <c r="B1850" t="str">
        <f>IF(ISBLANK(Table6[[#This Row],[Date]]),"",MONTH(Table6[[#This Row],[Date]]))</f>
        <v/>
      </c>
    </row>
    <row r="1851" spans="2:2">
      <c r="B1851" t="str">
        <f>IF(ISBLANK(Table6[[#This Row],[Date]]),"",MONTH(Table6[[#This Row],[Date]]))</f>
        <v/>
      </c>
    </row>
    <row r="1852" spans="2:2">
      <c r="B1852" t="str">
        <f>IF(ISBLANK(Table6[[#This Row],[Date]]),"",MONTH(Table6[[#This Row],[Date]]))</f>
        <v/>
      </c>
    </row>
    <row r="1853" spans="2:2">
      <c r="B1853" t="str">
        <f>IF(ISBLANK(Table6[[#This Row],[Date]]),"",MONTH(Table6[[#This Row],[Date]]))</f>
        <v/>
      </c>
    </row>
    <row r="1854" spans="2:2">
      <c r="B1854" t="str">
        <f>IF(ISBLANK(Table6[[#This Row],[Date]]),"",MONTH(Table6[[#This Row],[Date]]))</f>
        <v/>
      </c>
    </row>
    <row r="1855" spans="2:2">
      <c r="B1855" t="str">
        <f>IF(ISBLANK(Table6[[#This Row],[Date]]),"",MONTH(Table6[[#This Row],[Date]]))</f>
        <v/>
      </c>
    </row>
    <row r="1856" spans="2:2">
      <c r="B1856" t="str">
        <f>IF(ISBLANK(Table6[[#This Row],[Date]]),"",MONTH(Table6[[#This Row],[Date]]))</f>
        <v/>
      </c>
    </row>
    <row r="1857" spans="2:2">
      <c r="B1857" t="str">
        <f>IF(ISBLANK(Table6[[#This Row],[Date]]),"",MONTH(Table6[[#This Row],[Date]]))</f>
        <v/>
      </c>
    </row>
    <row r="1858" spans="2:2">
      <c r="B1858" t="str">
        <f>IF(ISBLANK(Table6[[#This Row],[Date]]),"",MONTH(Table6[[#This Row],[Date]]))</f>
        <v/>
      </c>
    </row>
    <row r="1859" spans="2:2">
      <c r="B1859" t="str">
        <f>IF(ISBLANK(Table6[[#This Row],[Date]]),"",MONTH(Table6[[#This Row],[Date]]))</f>
        <v/>
      </c>
    </row>
    <row r="1860" spans="2:2">
      <c r="B1860" t="str">
        <f>IF(ISBLANK(Table6[[#This Row],[Date]]),"",MONTH(Table6[[#This Row],[Date]]))</f>
        <v/>
      </c>
    </row>
    <row r="1861" spans="2:2">
      <c r="B1861" t="str">
        <f>IF(ISBLANK(Table6[[#This Row],[Date]]),"",MONTH(Table6[[#This Row],[Date]]))</f>
        <v/>
      </c>
    </row>
    <row r="1862" spans="2:2">
      <c r="B1862" t="str">
        <f>IF(ISBLANK(Table6[[#This Row],[Date]]),"",MONTH(Table6[[#This Row],[Date]]))</f>
        <v/>
      </c>
    </row>
    <row r="1863" spans="2:2">
      <c r="B1863" t="str">
        <f>IF(ISBLANK(Table6[[#This Row],[Date]]),"",MONTH(Table6[[#This Row],[Date]]))</f>
        <v/>
      </c>
    </row>
    <row r="1864" spans="2:2">
      <c r="B1864" t="str">
        <f>IF(ISBLANK(Table6[[#This Row],[Date]]),"",MONTH(Table6[[#This Row],[Date]]))</f>
        <v/>
      </c>
    </row>
    <row r="1865" spans="2:2">
      <c r="B1865" t="str">
        <f>IF(ISBLANK(Table6[[#This Row],[Date]]),"",MONTH(Table6[[#This Row],[Date]]))</f>
        <v/>
      </c>
    </row>
    <row r="1866" spans="2:2">
      <c r="B1866" t="str">
        <f>IF(ISBLANK(Table6[[#This Row],[Date]]),"",MONTH(Table6[[#This Row],[Date]]))</f>
        <v/>
      </c>
    </row>
    <row r="1867" spans="2:2">
      <c r="B1867" t="str">
        <f>IF(ISBLANK(Table6[[#This Row],[Date]]),"",MONTH(Table6[[#This Row],[Date]]))</f>
        <v/>
      </c>
    </row>
    <row r="1868" spans="2:2">
      <c r="B1868" t="str">
        <f>IF(ISBLANK(Table6[[#This Row],[Date]]),"",MONTH(Table6[[#This Row],[Date]]))</f>
        <v/>
      </c>
    </row>
    <row r="1869" spans="2:2">
      <c r="B1869" t="str">
        <f>IF(ISBLANK(Table6[[#This Row],[Date]]),"",MONTH(Table6[[#This Row],[Date]]))</f>
        <v/>
      </c>
    </row>
    <row r="1870" spans="2:2">
      <c r="B1870" t="str">
        <f>IF(ISBLANK(Table6[[#This Row],[Date]]),"",MONTH(Table6[[#This Row],[Date]]))</f>
        <v/>
      </c>
    </row>
    <row r="1871" spans="2:2">
      <c r="B1871" t="str">
        <f>IF(ISBLANK(Table6[[#This Row],[Date]]),"",MONTH(Table6[[#This Row],[Date]]))</f>
        <v/>
      </c>
    </row>
    <row r="1872" spans="2:2">
      <c r="B1872" t="str">
        <f>IF(ISBLANK(Table6[[#This Row],[Date]]),"",MONTH(Table6[[#This Row],[Date]]))</f>
        <v/>
      </c>
    </row>
    <row r="1873" spans="2:2">
      <c r="B1873" t="str">
        <f>IF(ISBLANK(Table6[[#This Row],[Date]]),"",MONTH(Table6[[#This Row],[Date]]))</f>
        <v/>
      </c>
    </row>
    <row r="1874" spans="2:2">
      <c r="B1874" t="str">
        <f>IF(ISBLANK(Table6[[#This Row],[Date]]),"",MONTH(Table6[[#This Row],[Date]]))</f>
        <v/>
      </c>
    </row>
    <row r="1875" spans="2:2">
      <c r="B1875" t="str">
        <f>IF(ISBLANK(Table6[[#This Row],[Date]]),"",MONTH(Table6[[#This Row],[Date]]))</f>
        <v/>
      </c>
    </row>
    <row r="1876" spans="2:2">
      <c r="B1876" t="str">
        <f>IF(ISBLANK(Table6[[#This Row],[Date]]),"",MONTH(Table6[[#This Row],[Date]]))</f>
        <v/>
      </c>
    </row>
    <row r="1877" spans="2:2">
      <c r="B1877" t="str">
        <f>IF(ISBLANK(Table6[[#This Row],[Date]]),"",MONTH(Table6[[#This Row],[Date]]))</f>
        <v/>
      </c>
    </row>
    <row r="1878" spans="2:2">
      <c r="B1878" t="str">
        <f>IF(ISBLANK(Table6[[#This Row],[Date]]),"",MONTH(Table6[[#This Row],[Date]]))</f>
        <v/>
      </c>
    </row>
    <row r="1879" spans="2:2">
      <c r="B1879" t="str">
        <f>IF(ISBLANK(Table6[[#This Row],[Date]]),"",MONTH(Table6[[#This Row],[Date]]))</f>
        <v/>
      </c>
    </row>
    <row r="1880" spans="2:2">
      <c r="B1880" t="str">
        <f>IF(ISBLANK(Table6[[#This Row],[Date]]),"",MONTH(Table6[[#This Row],[Date]]))</f>
        <v/>
      </c>
    </row>
    <row r="1881" spans="2:2">
      <c r="B1881" t="str">
        <f>IF(ISBLANK(Table6[[#This Row],[Date]]),"",MONTH(Table6[[#This Row],[Date]]))</f>
        <v/>
      </c>
    </row>
    <row r="1882" spans="2:2">
      <c r="B1882" t="str">
        <f>IF(ISBLANK(Table6[[#This Row],[Date]]),"",MONTH(Table6[[#This Row],[Date]]))</f>
        <v/>
      </c>
    </row>
    <row r="1883" spans="2:2">
      <c r="B1883" t="str">
        <f>IF(ISBLANK(Table6[[#This Row],[Date]]),"",MONTH(Table6[[#This Row],[Date]]))</f>
        <v/>
      </c>
    </row>
    <row r="1884" spans="2:2">
      <c r="B1884" t="str">
        <f>IF(ISBLANK(Table6[[#This Row],[Date]]),"",MONTH(Table6[[#This Row],[Date]]))</f>
        <v/>
      </c>
    </row>
    <row r="1885" spans="2:2">
      <c r="B1885" t="str">
        <f>IF(ISBLANK(Table6[[#This Row],[Date]]),"",MONTH(Table6[[#This Row],[Date]]))</f>
        <v/>
      </c>
    </row>
    <row r="1886" spans="2:2">
      <c r="B1886" t="str">
        <f>IF(ISBLANK(Table6[[#This Row],[Date]]),"",MONTH(Table6[[#This Row],[Date]]))</f>
        <v/>
      </c>
    </row>
    <row r="1887" spans="2:2">
      <c r="B1887" t="str">
        <f>IF(ISBLANK(Table6[[#This Row],[Date]]),"",MONTH(Table6[[#This Row],[Date]]))</f>
        <v/>
      </c>
    </row>
    <row r="1888" spans="2:2">
      <c r="B1888" t="str">
        <f>IF(ISBLANK(Table6[[#This Row],[Date]]),"",MONTH(Table6[[#This Row],[Date]]))</f>
        <v/>
      </c>
    </row>
    <row r="1889" spans="2:2">
      <c r="B1889" t="str">
        <f>IF(ISBLANK(Table6[[#This Row],[Date]]),"",MONTH(Table6[[#This Row],[Date]]))</f>
        <v/>
      </c>
    </row>
    <row r="1890" spans="2:2">
      <c r="B1890" t="str">
        <f>IF(ISBLANK(Table6[[#This Row],[Date]]),"",MONTH(Table6[[#This Row],[Date]]))</f>
        <v/>
      </c>
    </row>
    <row r="1891" spans="2:2">
      <c r="B1891" t="str">
        <f>IF(ISBLANK(Table6[[#This Row],[Date]]),"",MONTH(Table6[[#This Row],[Date]]))</f>
        <v/>
      </c>
    </row>
    <row r="1892" spans="2:2">
      <c r="B1892" t="str">
        <f>IF(ISBLANK(Table6[[#This Row],[Date]]),"",MONTH(Table6[[#This Row],[Date]]))</f>
        <v/>
      </c>
    </row>
    <row r="1893" spans="2:2">
      <c r="B1893" t="str">
        <f>IF(ISBLANK(Table6[[#This Row],[Date]]),"",MONTH(Table6[[#This Row],[Date]]))</f>
        <v/>
      </c>
    </row>
    <row r="1894" spans="2:2">
      <c r="B1894" t="str">
        <f>IF(ISBLANK(Table6[[#This Row],[Date]]),"",MONTH(Table6[[#This Row],[Date]]))</f>
        <v/>
      </c>
    </row>
    <row r="1895" spans="2:2">
      <c r="B1895" t="str">
        <f>IF(ISBLANK(Table6[[#This Row],[Date]]),"",MONTH(Table6[[#This Row],[Date]]))</f>
        <v/>
      </c>
    </row>
    <row r="1896" spans="2:2">
      <c r="B1896" t="str">
        <f>IF(ISBLANK(Table6[[#This Row],[Date]]),"",MONTH(Table6[[#This Row],[Date]]))</f>
        <v/>
      </c>
    </row>
    <row r="1897" spans="2:2">
      <c r="B1897" t="str">
        <f>IF(ISBLANK(Table6[[#This Row],[Date]]),"",MONTH(Table6[[#This Row],[Date]]))</f>
        <v/>
      </c>
    </row>
    <row r="1898" spans="2:2">
      <c r="B1898" t="str">
        <f>IF(ISBLANK(Table6[[#This Row],[Date]]),"",MONTH(Table6[[#This Row],[Date]]))</f>
        <v/>
      </c>
    </row>
    <row r="1899" spans="2:2">
      <c r="B1899" t="str">
        <f>IF(ISBLANK(Table6[[#This Row],[Date]]),"",MONTH(Table6[[#This Row],[Date]]))</f>
        <v/>
      </c>
    </row>
    <row r="1900" spans="2:2">
      <c r="B1900" t="str">
        <f>IF(ISBLANK(Table6[[#This Row],[Date]]),"",MONTH(Table6[[#This Row],[Date]]))</f>
        <v/>
      </c>
    </row>
    <row r="1901" spans="2:2">
      <c r="B1901" t="str">
        <f>IF(ISBLANK(Table6[[#This Row],[Date]]),"",MONTH(Table6[[#This Row],[Date]]))</f>
        <v/>
      </c>
    </row>
    <row r="1902" spans="2:2">
      <c r="B1902" t="str">
        <f>IF(ISBLANK(Table6[[#This Row],[Date]]),"",MONTH(Table6[[#This Row],[Date]]))</f>
        <v/>
      </c>
    </row>
    <row r="1903" spans="2:2">
      <c r="B1903" t="str">
        <f>IF(ISBLANK(Table6[[#This Row],[Date]]),"",MONTH(Table6[[#This Row],[Date]]))</f>
        <v/>
      </c>
    </row>
    <row r="1904" spans="2:2">
      <c r="B1904" t="str">
        <f>IF(ISBLANK(Table6[[#This Row],[Date]]),"",MONTH(Table6[[#This Row],[Date]]))</f>
        <v/>
      </c>
    </row>
    <row r="1905" spans="2:2">
      <c r="B1905" t="str">
        <f>IF(ISBLANK(Table6[[#This Row],[Date]]),"",MONTH(Table6[[#This Row],[Date]]))</f>
        <v/>
      </c>
    </row>
    <row r="1906" spans="2:2">
      <c r="B1906" t="str">
        <f>IF(ISBLANK(Table6[[#This Row],[Date]]),"",MONTH(Table6[[#This Row],[Date]]))</f>
        <v/>
      </c>
    </row>
    <row r="1907" spans="2:2">
      <c r="B1907" t="str">
        <f>IF(ISBLANK(Table6[[#This Row],[Date]]),"",MONTH(Table6[[#This Row],[Date]]))</f>
        <v/>
      </c>
    </row>
    <row r="1908" spans="2:2">
      <c r="B1908" t="str">
        <f>IF(ISBLANK(Table6[[#This Row],[Date]]),"",MONTH(Table6[[#This Row],[Date]]))</f>
        <v/>
      </c>
    </row>
    <row r="1909" spans="2:2">
      <c r="B1909" t="str">
        <f>IF(ISBLANK(Table6[[#This Row],[Date]]),"",MONTH(Table6[[#This Row],[Date]]))</f>
        <v/>
      </c>
    </row>
    <row r="1910" spans="2:2">
      <c r="B1910" t="str">
        <f>IF(ISBLANK(Table6[[#This Row],[Date]]),"",MONTH(Table6[[#This Row],[Date]]))</f>
        <v/>
      </c>
    </row>
    <row r="1911" spans="2:2">
      <c r="B1911" t="str">
        <f>IF(ISBLANK(Table6[[#This Row],[Date]]),"",MONTH(Table6[[#This Row],[Date]]))</f>
        <v/>
      </c>
    </row>
    <row r="1912" spans="2:2">
      <c r="B1912" t="str">
        <f>IF(ISBLANK(Table6[[#This Row],[Date]]),"",MONTH(Table6[[#This Row],[Date]]))</f>
        <v/>
      </c>
    </row>
    <row r="1913" spans="2:2">
      <c r="B1913" t="str">
        <f>IF(ISBLANK(Table6[[#This Row],[Date]]),"",MONTH(Table6[[#This Row],[Date]]))</f>
        <v/>
      </c>
    </row>
    <row r="1914" spans="2:2">
      <c r="B1914" t="str">
        <f>IF(ISBLANK(Table6[[#This Row],[Date]]),"",MONTH(Table6[[#This Row],[Date]]))</f>
        <v/>
      </c>
    </row>
    <row r="1915" spans="2:2">
      <c r="B1915" t="str">
        <f>IF(ISBLANK(Table6[[#This Row],[Date]]),"",MONTH(Table6[[#This Row],[Date]]))</f>
        <v/>
      </c>
    </row>
    <row r="1916" spans="2:2">
      <c r="B1916" t="str">
        <f>IF(ISBLANK(Table6[[#This Row],[Date]]),"",MONTH(Table6[[#This Row],[Date]]))</f>
        <v/>
      </c>
    </row>
    <row r="1917" spans="2:2">
      <c r="B1917" t="str">
        <f>IF(ISBLANK(Table6[[#This Row],[Date]]),"",MONTH(Table6[[#This Row],[Date]]))</f>
        <v/>
      </c>
    </row>
    <row r="1918" spans="2:2">
      <c r="B1918" t="str">
        <f>IF(ISBLANK(Table6[[#This Row],[Date]]),"",MONTH(Table6[[#This Row],[Date]]))</f>
        <v/>
      </c>
    </row>
    <row r="1919" spans="2:2">
      <c r="B1919" t="str">
        <f>IF(ISBLANK(Table6[[#This Row],[Date]]),"",MONTH(Table6[[#This Row],[Date]]))</f>
        <v/>
      </c>
    </row>
    <row r="1920" spans="2:2">
      <c r="B1920" t="str">
        <f>IF(ISBLANK(Table6[[#This Row],[Date]]),"",MONTH(Table6[[#This Row],[Date]]))</f>
        <v/>
      </c>
    </row>
    <row r="1921" spans="2:2">
      <c r="B1921" t="str">
        <f>IF(ISBLANK(Table6[[#This Row],[Date]]),"",MONTH(Table6[[#This Row],[Date]]))</f>
        <v/>
      </c>
    </row>
    <row r="1922" spans="2:2">
      <c r="B1922" t="str">
        <f>IF(ISBLANK(Table6[[#This Row],[Date]]),"",MONTH(Table6[[#This Row],[Date]]))</f>
        <v/>
      </c>
    </row>
    <row r="1923" spans="2:2">
      <c r="B1923" t="str">
        <f>IF(ISBLANK(Table6[[#This Row],[Date]]),"",MONTH(Table6[[#This Row],[Date]]))</f>
        <v/>
      </c>
    </row>
    <row r="1924" spans="2:2">
      <c r="B1924" t="str">
        <f>IF(ISBLANK(Table6[[#This Row],[Date]]),"",MONTH(Table6[[#This Row],[Date]]))</f>
        <v/>
      </c>
    </row>
    <row r="1925" spans="2:2">
      <c r="B1925" t="str">
        <f>IF(ISBLANK(Table6[[#This Row],[Date]]),"",MONTH(Table6[[#This Row],[Date]]))</f>
        <v/>
      </c>
    </row>
    <row r="1926" spans="2:2">
      <c r="B1926" t="str">
        <f>IF(ISBLANK(Table6[[#This Row],[Date]]),"",MONTH(Table6[[#This Row],[Date]]))</f>
        <v/>
      </c>
    </row>
    <row r="1927" spans="2:2">
      <c r="B1927" t="str">
        <f>IF(ISBLANK(Table6[[#This Row],[Date]]),"",MONTH(Table6[[#This Row],[Date]]))</f>
        <v/>
      </c>
    </row>
    <row r="1928" spans="2:2">
      <c r="B1928" t="str">
        <f>IF(ISBLANK(Table6[[#This Row],[Date]]),"",MONTH(Table6[[#This Row],[Date]]))</f>
        <v/>
      </c>
    </row>
    <row r="1929" spans="2:2">
      <c r="B1929" t="str">
        <f>IF(ISBLANK(Table6[[#This Row],[Date]]),"",MONTH(Table6[[#This Row],[Date]]))</f>
        <v/>
      </c>
    </row>
    <row r="1930" spans="2:2">
      <c r="B1930" t="str">
        <f>IF(ISBLANK(Table6[[#This Row],[Date]]),"",MONTH(Table6[[#This Row],[Date]]))</f>
        <v/>
      </c>
    </row>
    <row r="1931" spans="2:2">
      <c r="B1931" t="str">
        <f>IF(ISBLANK(Table6[[#This Row],[Date]]),"",MONTH(Table6[[#This Row],[Date]]))</f>
        <v/>
      </c>
    </row>
    <row r="1932" spans="2:2">
      <c r="B1932" t="str">
        <f>IF(ISBLANK(Table6[[#This Row],[Date]]),"",MONTH(Table6[[#This Row],[Date]]))</f>
        <v/>
      </c>
    </row>
    <row r="1933" spans="2:2">
      <c r="B1933" t="str">
        <f>IF(ISBLANK(Table6[[#This Row],[Date]]),"",MONTH(Table6[[#This Row],[Date]]))</f>
        <v/>
      </c>
    </row>
    <row r="1934" spans="2:2">
      <c r="B1934" t="str">
        <f>IF(ISBLANK(Table6[[#This Row],[Date]]),"",MONTH(Table6[[#This Row],[Date]]))</f>
        <v/>
      </c>
    </row>
    <row r="1935" spans="2:2">
      <c r="B1935" t="str">
        <f>IF(ISBLANK(Table6[[#This Row],[Date]]),"",MONTH(Table6[[#This Row],[Date]]))</f>
        <v/>
      </c>
    </row>
    <row r="1936" spans="2:2">
      <c r="B1936" t="str">
        <f>IF(ISBLANK(Table6[[#This Row],[Date]]),"",MONTH(Table6[[#This Row],[Date]]))</f>
        <v/>
      </c>
    </row>
    <row r="1937" spans="2:2">
      <c r="B1937" t="str">
        <f>IF(ISBLANK(Table6[[#This Row],[Date]]),"",MONTH(Table6[[#This Row],[Date]]))</f>
        <v/>
      </c>
    </row>
    <row r="1938" spans="2:2">
      <c r="B1938" t="str">
        <f>IF(ISBLANK(Table6[[#This Row],[Date]]),"",MONTH(Table6[[#This Row],[Date]]))</f>
        <v/>
      </c>
    </row>
    <row r="1939" spans="2:2">
      <c r="B1939" t="str">
        <f>IF(ISBLANK(Table6[[#This Row],[Date]]),"",MONTH(Table6[[#This Row],[Date]]))</f>
        <v/>
      </c>
    </row>
    <row r="1940" spans="2:2">
      <c r="B1940" t="str">
        <f>IF(ISBLANK(Table6[[#This Row],[Date]]),"",MONTH(Table6[[#This Row],[Date]]))</f>
        <v/>
      </c>
    </row>
    <row r="1941" spans="2:2">
      <c r="B1941" t="str">
        <f>IF(ISBLANK(Table6[[#This Row],[Date]]),"",MONTH(Table6[[#This Row],[Date]]))</f>
        <v/>
      </c>
    </row>
    <row r="1942" spans="2:2">
      <c r="B1942" t="str">
        <f>IF(ISBLANK(Table6[[#This Row],[Date]]),"",MONTH(Table6[[#This Row],[Date]]))</f>
        <v/>
      </c>
    </row>
    <row r="1943" spans="2:2">
      <c r="B1943" t="str">
        <f>IF(ISBLANK(Table6[[#This Row],[Date]]),"",MONTH(Table6[[#This Row],[Date]]))</f>
        <v/>
      </c>
    </row>
    <row r="1944" spans="2:2">
      <c r="B1944" t="str">
        <f>IF(ISBLANK(Table6[[#This Row],[Date]]),"",MONTH(Table6[[#This Row],[Date]]))</f>
        <v/>
      </c>
    </row>
    <row r="1945" spans="2:2">
      <c r="B1945" t="str">
        <f>IF(ISBLANK(Table6[[#This Row],[Date]]),"",MONTH(Table6[[#This Row],[Date]]))</f>
        <v/>
      </c>
    </row>
    <row r="1946" spans="2:2">
      <c r="B1946" t="str">
        <f>IF(ISBLANK(Table6[[#This Row],[Date]]),"",MONTH(Table6[[#This Row],[Date]]))</f>
        <v/>
      </c>
    </row>
    <row r="1947" spans="2:2">
      <c r="B1947" t="str">
        <f>IF(ISBLANK(Table6[[#This Row],[Date]]),"",MONTH(Table6[[#This Row],[Date]]))</f>
        <v/>
      </c>
    </row>
    <row r="1948" spans="2:2">
      <c r="B1948" t="str">
        <f>IF(ISBLANK(Table6[[#This Row],[Date]]),"",MONTH(Table6[[#This Row],[Date]]))</f>
        <v/>
      </c>
    </row>
    <row r="1949" spans="2:2">
      <c r="B1949" t="str">
        <f>IF(ISBLANK(Table6[[#This Row],[Date]]),"",MONTH(Table6[[#This Row],[Date]]))</f>
        <v/>
      </c>
    </row>
    <row r="1950" spans="2:2">
      <c r="B1950" t="str">
        <f>IF(ISBLANK(Table6[[#This Row],[Date]]),"",MONTH(Table6[[#This Row],[Date]]))</f>
        <v/>
      </c>
    </row>
    <row r="1951" spans="2:2">
      <c r="B1951" t="str">
        <f>IF(ISBLANK(Table6[[#This Row],[Date]]),"",MONTH(Table6[[#This Row],[Date]]))</f>
        <v/>
      </c>
    </row>
    <row r="1952" spans="2:2">
      <c r="B1952" t="str">
        <f>IF(ISBLANK(Table6[[#This Row],[Date]]),"",MONTH(Table6[[#This Row],[Date]]))</f>
        <v/>
      </c>
    </row>
    <row r="1953" spans="2:2">
      <c r="B1953" t="str">
        <f>IF(ISBLANK(Table6[[#This Row],[Date]]),"",MONTH(Table6[[#This Row],[Date]]))</f>
        <v/>
      </c>
    </row>
    <row r="1954" spans="2:2">
      <c r="B1954" t="str">
        <f>IF(ISBLANK(Table6[[#This Row],[Date]]),"",MONTH(Table6[[#This Row],[Date]]))</f>
        <v/>
      </c>
    </row>
    <row r="1955" spans="2:2">
      <c r="B1955" t="str">
        <f>IF(ISBLANK(Table6[[#This Row],[Date]]),"",MONTH(Table6[[#This Row],[Date]]))</f>
        <v/>
      </c>
    </row>
    <row r="1956" spans="2:2">
      <c r="B1956" t="str">
        <f>IF(ISBLANK(Table6[[#This Row],[Date]]),"",MONTH(Table6[[#This Row],[Date]]))</f>
        <v/>
      </c>
    </row>
    <row r="1957" spans="2:2">
      <c r="B1957" t="str">
        <f>IF(ISBLANK(Table6[[#This Row],[Date]]),"",MONTH(Table6[[#This Row],[Date]]))</f>
        <v/>
      </c>
    </row>
    <row r="1958" spans="2:2">
      <c r="B1958" t="str">
        <f>IF(ISBLANK(Table6[[#This Row],[Date]]),"",MONTH(Table6[[#This Row],[Date]]))</f>
        <v/>
      </c>
    </row>
    <row r="1959" spans="2:2">
      <c r="B1959" t="str">
        <f>IF(ISBLANK(Table6[[#This Row],[Date]]),"",MONTH(Table6[[#This Row],[Date]]))</f>
        <v/>
      </c>
    </row>
    <row r="1960" spans="2:2">
      <c r="B1960" t="str">
        <f>IF(ISBLANK(Table6[[#This Row],[Date]]),"",MONTH(Table6[[#This Row],[Date]]))</f>
        <v/>
      </c>
    </row>
    <row r="1961" spans="2:2">
      <c r="B1961" t="str">
        <f>IF(ISBLANK(Table6[[#This Row],[Date]]),"",MONTH(Table6[[#This Row],[Date]]))</f>
        <v/>
      </c>
    </row>
    <row r="1962" spans="2:2">
      <c r="B1962" t="str">
        <f>IF(ISBLANK(Table6[[#This Row],[Date]]),"",MONTH(Table6[[#This Row],[Date]]))</f>
        <v/>
      </c>
    </row>
    <row r="1963" spans="2:2">
      <c r="B1963" t="str">
        <f>IF(ISBLANK(Table6[[#This Row],[Date]]),"",MONTH(Table6[[#This Row],[Date]]))</f>
        <v/>
      </c>
    </row>
    <row r="1964" spans="2:2">
      <c r="B1964" t="str">
        <f>IF(ISBLANK(Table6[[#This Row],[Date]]),"",MONTH(Table6[[#This Row],[Date]]))</f>
        <v/>
      </c>
    </row>
    <row r="1965" spans="2:2">
      <c r="B1965" t="str">
        <f>IF(ISBLANK(Table6[[#This Row],[Date]]),"",MONTH(Table6[[#This Row],[Date]]))</f>
        <v/>
      </c>
    </row>
    <row r="1966" spans="2:2">
      <c r="B1966" t="str">
        <f>IF(ISBLANK(Table6[[#This Row],[Date]]),"",MONTH(Table6[[#This Row],[Date]]))</f>
        <v/>
      </c>
    </row>
    <row r="1967" spans="2:2">
      <c r="B1967" t="str">
        <f>IF(ISBLANK(Table6[[#This Row],[Date]]),"",MONTH(Table6[[#This Row],[Date]]))</f>
        <v/>
      </c>
    </row>
    <row r="1968" spans="2:2">
      <c r="B1968" t="str">
        <f>IF(ISBLANK(Table6[[#This Row],[Date]]),"",MONTH(Table6[[#This Row],[Date]]))</f>
        <v/>
      </c>
    </row>
    <row r="1969" spans="2:2">
      <c r="B1969" t="str">
        <f>IF(ISBLANK(Table6[[#This Row],[Date]]),"",MONTH(Table6[[#This Row],[Date]]))</f>
        <v/>
      </c>
    </row>
    <row r="1970" spans="2:2">
      <c r="B1970" t="str">
        <f>IF(ISBLANK(Table6[[#This Row],[Date]]),"",MONTH(Table6[[#This Row],[Date]]))</f>
        <v/>
      </c>
    </row>
    <row r="1971" spans="2:2">
      <c r="B1971" t="str">
        <f>IF(ISBLANK(Table6[[#This Row],[Date]]),"",MONTH(Table6[[#This Row],[Date]]))</f>
        <v/>
      </c>
    </row>
    <row r="1972" spans="2:2">
      <c r="B1972" t="str">
        <f>IF(ISBLANK(Table6[[#This Row],[Date]]),"",MONTH(Table6[[#This Row],[Date]]))</f>
        <v/>
      </c>
    </row>
    <row r="1973" spans="2:2">
      <c r="B1973" t="str">
        <f>IF(ISBLANK(Table6[[#This Row],[Date]]),"",MONTH(Table6[[#This Row],[Date]]))</f>
        <v/>
      </c>
    </row>
    <row r="1974" spans="2:2">
      <c r="B1974" t="str">
        <f>IF(ISBLANK(Table6[[#This Row],[Date]]),"",MONTH(Table6[[#This Row],[Date]]))</f>
        <v/>
      </c>
    </row>
    <row r="1975" spans="2:2">
      <c r="B1975" t="str">
        <f>IF(ISBLANK(Table6[[#This Row],[Date]]),"",MONTH(Table6[[#This Row],[Date]]))</f>
        <v/>
      </c>
    </row>
    <row r="1976" spans="2:2">
      <c r="B1976" t="str">
        <f>IF(ISBLANK(Table6[[#This Row],[Date]]),"",MONTH(Table6[[#This Row],[Date]]))</f>
        <v/>
      </c>
    </row>
    <row r="1977" spans="2:2">
      <c r="B1977" t="str">
        <f>IF(ISBLANK(Table6[[#This Row],[Date]]),"",MONTH(Table6[[#This Row],[Date]]))</f>
        <v/>
      </c>
    </row>
    <row r="1978" spans="2:2">
      <c r="B1978" t="str">
        <f>IF(ISBLANK(Table6[[#This Row],[Date]]),"",MONTH(Table6[[#This Row],[Date]]))</f>
        <v/>
      </c>
    </row>
    <row r="1979" spans="2:2">
      <c r="B1979" t="str">
        <f>IF(ISBLANK(Table6[[#This Row],[Date]]),"",MONTH(Table6[[#This Row],[Date]]))</f>
        <v/>
      </c>
    </row>
    <row r="1980" spans="2:2">
      <c r="B1980" t="str">
        <f>IF(ISBLANK(Table6[[#This Row],[Date]]),"",MONTH(Table6[[#This Row],[Date]]))</f>
        <v/>
      </c>
    </row>
    <row r="1981" spans="2:2">
      <c r="B1981" t="str">
        <f>IF(ISBLANK(Table6[[#This Row],[Date]]),"",MONTH(Table6[[#This Row],[Date]]))</f>
        <v/>
      </c>
    </row>
    <row r="1982" spans="2:2">
      <c r="B1982" t="str">
        <f>IF(ISBLANK(Table6[[#This Row],[Date]]),"",MONTH(Table6[[#This Row],[Date]]))</f>
        <v/>
      </c>
    </row>
    <row r="1983" spans="2:2">
      <c r="B1983" t="str">
        <f>IF(ISBLANK(Table6[[#This Row],[Date]]),"",MONTH(Table6[[#This Row],[Date]]))</f>
        <v/>
      </c>
    </row>
    <row r="1984" spans="2:2">
      <c r="B1984" t="str">
        <f>IF(ISBLANK(Table6[[#This Row],[Date]]),"",MONTH(Table6[[#This Row],[Date]]))</f>
        <v/>
      </c>
    </row>
    <row r="1985" spans="2:2">
      <c r="B1985" t="str">
        <f>IF(ISBLANK(Table6[[#This Row],[Date]]),"",MONTH(Table6[[#This Row],[Date]]))</f>
        <v/>
      </c>
    </row>
    <row r="1986" spans="2:2">
      <c r="B1986" t="str">
        <f>IF(ISBLANK(Table6[[#This Row],[Date]]),"",MONTH(Table6[[#This Row],[Date]]))</f>
        <v/>
      </c>
    </row>
    <row r="1987" spans="2:2">
      <c r="B1987" t="str">
        <f>IF(ISBLANK(Table6[[#This Row],[Date]]),"",MONTH(Table6[[#This Row],[Date]]))</f>
        <v/>
      </c>
    </row>
    <row r="1988" spans="2:2">
      <c r="B1988" t="str">
        <f>IF(ISBLANK(Table6[[#This Row],[Date]]),"",MONTH(Table6[[#This Row],[Date]]))</f>
        <v/>
      </c>
    </row>
    <row r="1989" spans="2:2">
      <c r="B1989" t="str">
        <f>IF(ISBLANK(Table6[[#This Row],[Date]]),"",MONTH(Table6[[#This Row],[Date]]))</f>
        <v/>
      </c>
    </row>
    <row r="1990" spans="2:2">
      <c r="B1990" t="str">
        <f>IF(ISBLANK(Table6[[#This Row],[Date]]),"",MONTH(Table6[[#This Row],[Date]]))</f>
        <v/>
      </c>
    </row>
    <row r="1991" spans="2:2">
      <c r="B1991" t="str">
        <f>IF(ISBLANK(Table6[[#This Row],[Date]]),"",MONTH(Table6[[#This Row],[Date]]))</f>
        <v/>
      </c>
    </row>
    <row r="1992" spans="2:2">
      <c r="B1992" t="str">
        <f>IF(ISBLANK(Table6[[#This Row],[Date]]),"",MONTH(Table6[[#This Row],[Date]]))</f>
        <v/>
      </c>
    </row>
    <row r="1993" spans="2:2">
      <c r="B1993" t="str">
        <f>IF(ISBLANK(Table6[[#This Row],[Date]]),"",MONTH(Table6[[#This Row],[Date]]))</f>
        <v/>
      </c>
    </row>
    <row r="1994" spans="2:2">
      <c r="B1994" t="str">
        <f>IF(ISBLANK(Table6[[#This Row],[Date]]),"",MONTH(Table6[[#This Row],[Date]]))</f>
        <v/>
      </c>
    </row>
    <row r="1995" spans="2:2">
      <c r="B1995" t="str">
        <f>IF(ISBLANK(Table6[[#This Row],[Date]]),"",MONTH(Table6[[#This Row],[Date]]))</f>
        <v/>
      </c>
    </row>
    <row r="1996" spans="2:2">
      <c r="B1996" t="str">
        <f>IF(ISBLANK(Table6[[#This Row],[Date]]),"",MONTH(Table6[[#This Row],[Date]]))</f>
        <v/>
      </c>
    </row>
    <row r="1997" spans="2:2">
      <c r="B1997" t="str">
        <f>IF(ISBLANK(Table6[[#This Row],[Date]]),"",MONTH(Table6[[#This Row],[Date]]))</f>
        <v/>
      </c>
    </row>
    <row r="1998" spans="2:2">
      <c r="B1998" t="str">
        <f>IF(ISBLANK(Table6[[#This Row],[Date]]),"",MONTH(Table6[[#This Row],[Date]]))</f>
        <v/>
      </c>
    </row>
    <row r="1999" spans="2:2">
      <c r="B1999" t="str">
        <f>IF(ISBLANK(Table6[[#This Row],[Date]]),"",MONTH(Table6[[#This Row],[Date]]))</f>
        <v/>
      </c>
    </row>
    <row r="2000" spans="2:2">
      <c r="B2000" t="str">
        <f>IF(ISBLANK(Table6[[#This Row],[Date]]),"",MONTH(Table6[[#This Row],[Date]]))</f>
        <v/>
      </c>
    </row>
    <row r="2001" spans="2:2">
      <c r="B2001" t="str">
        <f>IF(ISBLANK(Table6[[#This Row],[Date]]),"",MONTH(Table6[[#This Row],[Date]]))</f>
        <v/>
      </c>
    </row>
    <row r="2002" spans="2:2">
      <c r="B2002" t="str">
        <f>IF(ISBLANK(Table6[[#This Row],[Date]]),"",MONTH(Table6[[#This Row],[Date]]))</f>
        <v/>
      </c>
    </row>
    <row r="2003" spans="2:2">
      <c r="B2003" t="str">
        <f>IF(ISBLANK(Table6[[#This Row],[Date]]),"",MONTH(Table6[[#This Row],[Date]]))</f>
        <v/>
      </c>
    </row>
    <row r="2004" spans="2:2">
      <c r="B2004" t="str">
        <f>IF(ISBLANK(Table6[[#This Row],[Date]]),"",MONTH(Table6[[#This Row],[Date]]))</f>
        <v/>
      </c>
    </row>
    <row r="2005" spans="2:2">
      <c r="B2005" t="str">
        <f>IF(ISBLANK(Table6[[#This Row],[Date]]),"",MONTH(Table6[[#This Row],[Date]]))</f>
        <v/>
      </c>
    </row>
    <row r="2006" spans="2:2">
      <c r="B2006" t="str">
        <f>IF(ISBLANK(Table6[[#This Row],[Date]]),"",MONTH(Table6[[#This Row],[Date]]))</f>
        <v/>
      </c>
    </row>
    <row r="2007" spans="2:2">
      <c r="B2007" t="str">
        <f>IF(ISBLANK(Table6[[#This Row],[Date]]),"",MONTH(Table6[[#This Row],[Date]]))</f>
        <v/>
      </c>
    </row>
    <row r="2008" spans="2:2">
      <c r="B2008" t="str">
        <f>IF(ISBLANK(Table6[[#This Row],[Date]]),"",MONTH(Table6[[#This Row],[Date]]))</f>
        <v/>
      </c>
    </row>
    <row r="2009" spans="2:2">
      <c r="B2009" t="str">
        <f>IF(ISBLANK(Table6[[#This Row],[Date]]),"",MONTH(Table6[[#This Row],[Date]]))</f>
        <v/>
      </c>
    </row>
    <row r="2010" spans="2:2">
      <c r="B2010" t="str">
        <f>IF(ISBLANK(Table6[[#This Row],[Date]]),"",MONTH(Table6[[#This Row],[Date]]))</f>
        <v/>
      </c>
    </row>
    <row r="2011" spans="2:2">
      <c r="B2011" t="str">
        <f>IF(ISBLANK(Table6[[#This Row],[Date]]),"",MONTH(Table6[[#This Row],[Date]]))</f>
        <v/>
      </c>
    </row>
    <row r="2012" spans="2:2">
      <c r="B2012" t="str">
        <f>IF(ISBLANK(Table6[[#This Row],[Date]]),"",MONTH(Table6[[#This Row],[Date]]))</f>
        <v/>
      </c>
    </row>
    <row r="2013" spans="2:2">
      <c r="B2013" t="str">
        <f>IF(ISBLANK(Table6[[#This Row],[Date]]),"",MONTH(Table6[[#This Row],[Date]]))</f>
        <v/>
      </c>
    </row>
    <row r="2014" spans="2:2">
      <c r="B2014" t="str">
        <f>IF(ISBLANK(Table6[[#This Row],[Date]]),"",MONTH(Table6[[#This Row],[Date]]))</f>
        <v/>
      </c>
    </row>
    <row r="2015" spans="2:2">
      <c r="B2015" t="str">
        <f>IF(ISBLANK(Table6[[#This Row],[Date]]),"",MONTH(Table6[[#This Row],[Date]]))</f>
        <v/>
      </c>
    </row>
    <row r="2016" spans="2:2">
      <c r="B2016" t="str">
        <f>IF(ISBLANK(Table6[[#This Row],[Date]]),"",MONTH(Table6[[#This Row],[Date]]))</f>
        <v/>
      </c>
    </row>
    <row r="2017" spans="2:2">
      <c r="B2017" t="str">
        <f>IF(ISBLANK(Table6[[#This Row],[Date]]),"",MONTH(Table6[[#This Row],[Date]]))</f>
        <v/>
      </c>
    </row>
    <row r="2018" spans="2:2">
      <c r="B2018" t="str">
        <f>IF(ISBLANK(Table6[[#This Row],[Date]]),"",MONTH(Table6[[#This Row],[Date]]))</f>
        <v/>
      </c>
    </row>
    <row r="2019" spans="2:2">
      <c r="B2019" t="str">
        <f>IF(ISBLANK(Table6[[#This Row],[Date]]),"",MONTH(Table6[[#This Row],[Date]]))</f>
        <v/>
      </c>
    </row>
    <row r="2020" spans="2:2">
      <c r="B2020" t="str">
        <f>IF(ISBLANK(Table6[[#This Row],[Date]]),"",MONTH(Table6[[#This Row],[Date]]))</f>
        <v/>
      </c>
    </row>
    <row r="2021" spans="2:2">
      <c r="B2021" t="str">
        <f>IF(ISBLANK(Table6[[#This Row],[Date]]),"",MONTH(Table6[[#This Row],[Date]]))</f>
        <v/>
      </c>
    </row>
    <row r="2022" spans="2:2">
      <c r="B2022" t="str">
        <f>IF(ISBLANK(Table6[[#This Row],[Date]]),"",MONTH(Table6[[#This Row],[Date]]))</f>
        <v/>
      </c>
    </row>
    <row r="2023" spans="2:2">
      <c r="B2023" t="str">
        <f>IF(ISBLANK(Table6[[#This Row],[Date]]),"",MONTH(Table6[[#This Row],[Date]]))</f>
        <v/>
      </c>
    </row>
    <row r="2024" spans="2:2">
      <c r="B2024" t="str">
        <f>IF(ISBLANK(Table6[[#This Row],[Date]]),"",MONTH(Table6[[#This Row],[Date]]))</f>
        <v/>
      </c>
    </row>
    <row r="2025" spans="2:2">
      <c r="B2025" t="str">
        <f>IF(ISBLANK(Table6[[#This Row],[Date]]),"",MONTH(Table6[[#This Row],[Date]]))</f>
        <v/>
      </c>
    </row>
    <row r="2026" spans="2:2">
      <c r="B2026" t="str">
        <f>IF(ISBLANK(Table6[[#This Row],[Date]]),"",MONTH(Table6[[#This Row],[Date]]))</f>
        <v/>
      </c>
    </row>
    <row r="2027" spans="2:2">
      <c r="B2027" t="str">
        <f>IF(ISBLANK(Table6[[#This Row],[Date]]),"",MONTH(Table6[[#This Row],[Date]]))</f>
        <v/>
      </c>
    </row>
    <row r="2028" spans="2:2">
      <c r="B2028" t="str">
        <f>IF(ISBLANK(Table6[[#This Row],[Date]]),"",MONTH(Table6[[#This Row],[Date]]))</f>
        <v/>
      </c>
    </row>
    <row r="2029" spans="2:2">
      <c r="B2029" t="str">
        <f>IF(ISBLANK(Table6[[#This Row],[Date]]),"",MONTH(Table6[[#This Row],[Date]]))</f>
        <v/>
      </c>
    </row>
    <row r="2030" spans="2:2">
      <c r="B2030" t="str">
        <f>IF(ISBLANK(Table6[[#This Row],[Date]]),"",MONTH(Table6[[#This Row],[Date]]))</f>
        <v/>
      </c>
    </row>
    <row r="2031" spans="2:2">
      <c r="B2031" t="str">
        <f>IF(ISBLANK(Table6[[#This Row],[Date]]),"",MONTH(Table6[[#This Row],[Date]]))</f>
        <v/>
      </c>
    </row>
    <row r="2032" spans="2:2">
      <c r="B2032" t="str">
        <f>IF(ISBLANK(Table6[[#This Row],[Date]]),"",MONTH(Table6[[#This Row],[Date]]))</f>
        <v/>
      </c>
    </row>
    <row r="2033" spans="2:2">
      <c r="B2033" t="str">
        <f>IF(ISBLANK(Table6[[#This Row],[Date]]),"",MONTH(Table6[[#This Row],[Date]]))</f>
        <v/>
      </c>
    </row>
    <row r="2034" spans="2:2">
      <c r="B2034" t="str">
        <f>IF(ISBLANK(Table6[[#This Row],[Date]]),"",MONTH(Table6[[#This Row],[Date]]))</f>
        <v/>
      </c>
    </row>
    <row r="2035" spans="2:2">
      <c r="B2035" t="str">
        <f>IF(ISBLANK(Table6[[#This Row],[Date]]),"",MONTH(Table6[[#This Row],[Date]]))</f>
        <v/>
      </c>
    </row>
    <row r="2036" spans="2:2">
      <c r="B2036" t="str">
        <f>IF(ISBLANK(Table6[[#This Row],[Date]]),"",MONTH(Table6[[#This Row],[Date]]))</f>
        <v/>
      </c>
    </row>
    <row r="2037" spans="2:2">
      <c r="B2037" t="str">
        <f>IF(ISBLANK(Table6[[#This Row],[Date]]),"",MONTH(Table6[[#This Row],[Date]]))</f>
        <v/>
      </c>
    </row>
    <row r="2038" spans="2:2">
      <c r="B2038" t="str">
        <f>IF(ISBLANK(Table6[[#This Row],[Date]]),"",MONTH(Table6[[#This Row],[Date]]))</f>
        <v/>
      </c>
    </row>
    <row r="2039" spans="2:2">
      <c r="B2039" t="str">
        <f>IF(ISBLANK(Table6[[#This Row],[Date]]),"",MONTH(Table6[[#This Row],[Date]]))</f>
        <v/>
      </c>
    </row>
    <row r="2040" spans="2:2">
      <c r="B2040" t="str">
        <f>IF(ISBLANK(Table6[[#This Row],[Date]]),"",MONTH(Table6[[#This Row],[Date]]))</f>
        <v/>
      </c>
    </row>
    <row r="2041" spans="2:2">
      <c r="B2041" t="str">
        <f>IF(ISBLANK(Table6[[#This Row],[Date]]),"",MONTH(Table6[[#This Row],[Date]]))</f>
        <v/>
      </c>
    </row>
    <row r="2042" spans="2:2">
      <c r="B2042" t="str">
        <f>IF(ISBLANK(Table6[[#This Row],[Date]]),"",MONTH(Table6[[#This Row],[Date]]))</f>
        <v/>
      </c>
    </row>
    <row r="2043" spans="2:2">
      <c r="B2043" t="str">
        <f>IF(ISBLANK(Table6[[#This Row],[Date]]),"",MONTH(Table6[[#This Row],[Date]]))</f>
        <v/>
      </c>
    </row>
    <row r="2044" spans="2:2">
      <c r="B2044" t="str">
        <f>IF(ISBLANK(Table6[[#This Row],[Date]]),"",MONTH(Table6[[#This Row],[Date]]))</f>
        <v/>
      </c>
    </row>
    <row r="2045" spans="2:2">
      <c r="B2045" t="str">
        <f>IF(ISBLANK(Table6[[#This Row],[Date]]),"",MONTH(Table6[[#This Row],[Date]]))</f>
        <v/>
      </c>
    </row>
    <row r="2046" spans="2:2">
      <c r="B2046" t="str">
        <f>IF(ISBLANK(Table6[[#This Row],[Date]]),"",MONTH(Table6[[#This Row],[Date]]))</f>
        <v/>
      </c>
    </row>
    <row r="2047" spans="2:2">
      <c r="B2047" t="str">
        <f>IF(ISBLANK(Table6[[#This Row],[Date]]),"",MONTH(Table6[[#This Row],[Date]]))</f>
        <v/>
      </c>
    </row>
    <row r="2048" spans="2:2">
      <c r="B2048" t="str">
        <f>IF(ISBLANK(Table6[[#This Row],[Date]]),"",MONTH(Table6[[#This Row],[Date]]))</f>
        <v/>
      </c>
    </row>
    <row r="2049" spans="2:2">
      <c r="B2049" t="str">
        <f>IF(ISBLANK(Table6[[#This Row],[Date]]),"",MONTH(Table6[[#This Row],[Date]]))</f>
        <v/>
      </c>
    </row>
    <row r="2050" spans="2:2">
      <c r="B2050" t="str">
        <f>IF(ISBLANK(Table6[[#This Row],[Date]]),"",MONTH(Table6[[#This Row],[Date]]))</f>
        <v/>
      </c>
    </row>
    <row r="2051" spans="2:2">
      <c r="B2051" t="str">
        <f>IF(ISBLANK(Table6[[#This Row],[Date]]),"",MONTH(Table6[[#This Row],[Date]]))</f>
        <v/>
      </c>
    </row>
    <row r="2052" spans="2:2">
      <c r="B2052" t="str">
        <f>IF(ISBLANK(Table6[[#This Row],[Date]]),"",MONTH(Table6[[#This Row],[Date]]))</f>
        <v/>
      </c>
    </row>
    <row r="2053" spans="2:2">
      <c r="B2053" t="str">
        <f>IF(ISBLANK(Table6[[#This Row],[Date]]),"",MONTH(Table6[[#This Row],[Date]]))</f>
        <v/>
      </c>
    </row>
    <row r="2054" spans="2:2">
      <c r="B2054" t="str">
        <f>IF(ISBLANK(Table6[[#This Row],[Date]]),"",MONTH(Table6[[#This Row],[Date]]))</f>
        <v/>
      </c>
    </row>
    <row r="2055" spans="2:2">
      <c r="B2055" t="str">
        <f>IF(ISBLANK(Table6[[#This Row],[Date]]),"",MONTH(Table6[[#This Row],[Date]]))</f>
        <v/>
      </c>
    </row>
    <row r="2056" spans="2:2">
      <c r="B2056" t="str">
        <f>IF(ISBLANK(Table6[[#This Row],[Date]]),"",MONTH(Table6[[#This Row],[Date]]))</f>
        <v/>
      </c>
    </row>
    <row r="2057" spans="2:2">
      <c r="B2057" t="str">
        <f>IF(ISBLANK(Table6[[#This Row],[Date]]),"",MONTH(Table6[[#This Row],[Date]]))</f>
        <v/>
      </c>
    </row>
    <row r="2058" spans="2:2">
      <c r="B2058" t="str">
        <f>IF(ISBLANK(Table6[[#This Row],[Date]]),"",MONTH(Table6[[#This Row],[Date]]))</f>
        <v/>
      </c>
    </row>
    <row r="2059" spans="2:2">
      <c r="B2059" t="str">
        <f>IF(ISBLANK(Table6[[#This Row],[Date]]),"",MONTH(Table6[[#This Row],[Date]]))</f>
        <v/>
      </c>
    </row>
    <row r="2060" spans="2:2">
      <c r="B2060" t="str">
        <f>IF(ISBLANK(Table6[[#This Row],[Date]]),"",MONTH(Table6[[#This Row],[Date]]))</f>
        <v/>
      </c>
    </row>
    <row r="2061" spans="2:2">
      <c r="B2061" t="str">
        <f>IF(ISBLANK(Table6[[#This Row],[Date]]),"",MONTH(Table6[[#This Row],[Date]]))</f>
        <v/>
      </c>
    </row>
    <row r="2062" spans="2:2">
      <c r="B2062" t="str">
        <f>IF(ISBLANK(Table6[[#This Row],[Date]]),"",MONTH(Table6[[#This Row],[Date]]))</f>
        <v/>
      </c>
    </row>
    <row r="2063" spans="2:2">
      <c r="B2063" t="str">
        <f>IF(ISBLANK(Table6[[#This Row],[Date]]),"",MONTH(Table6[[#This Row],[Date]]))</f>
        <v/>
      </c>
    </row>
    <row r="2064" spans="2:2">
      <c r="B2064" t="str">
        <f>IF(ISBLANK(Table6[[#This Row],[Date]]),"",MONTH(Table6[[#This Row],[Date]]))</f>
        <v/>
      </c>
    </row>
    <row r="2065" spans="2:2">
      <c r="B2065" t="str">
        <f>IF(ISBLANK(Table6[[#This Row],[Date]]),"",MONTH(Table6[[#This Row],[Date]]))</f>
        <v/>
      </c>
    </row>
    <row r="2066" spans="2:2">
      <c r="B2066" t="str">
        <f>IF(ISBLANK(Table6[[#This Row],[Date]]),"",MONTH(Table6[[#This Row],[Date]]))</f>
        <v/>
      </c>
    </row>
    <row r="2067" spans="2:2">
      <c r="B2067" t="str">
        <f>IF(ISBLANK(Table6[[#This Row],[Date]]),"",MONTH(Table6[[#This Row],[Date]]))</f>
        <v/>
      </c>
    </row>
    <row r="2068" spans="2:2">
      <c r="B2068" t="str">
        <f>IF(ISBLANK(Table6[[#This Row],[Date]]),"",MONTH(Table6[[#This Row],[Date]]))</f>
        <v/>
      </c>
    </row>
    <row r="2069" spans="2:2">
      <c r="B2069" t="str">
        <f>IF(ISBLANK(Table6[[#This Row],[Date]]),"",MONTH(Table6[[#This Row],[Date]]))</f>
        <v/>
      </c>
    </row>
    <row r="2070" spans="2:2">
      <c r="B2070" t="str">
        <f>IF(ISBLANK(Table6[[#This Row],[Date]]),"",MONTH(Table6[[#This Row],[Date]]))</f>
        <v/>
      </c>
    </row>
    <row r="2071" spans="2:2">
      <c r="B2071" t="str">
        <f>IF(ISBLANK(Table6[[#This Row],[Date]]),"",MONTH(Table6[[#This Row],[Date]]))</f>
        <v/>
      </c>
    </row>
    <row r="2072" spans="2:2">
      <c r="B2072" t="str">
        <f>IF(ISBLANK(Table6[[#This Row],[Date]]),"",MONTH(Table6[[#This Row],[Date]]))</f>
        <v/>
      </c>
    </row>
    <row r="2073" spans="2:2">
      <c r="B2073" t="str">
        <f>IF(ISBLANK(Table6[[#This Row],[Date]]),"",MONTH(Table6[[#This Row],[Date]]))</f>
        <v/>
      </c>
    </row>
    <row r="2074" spans="2:2">
      <c r="B2074" t="str">
        <f>IF(ISBLANK(Table6[[#This Row],[Date]]),"",MONTH(Table6[[#This Row],[Date]]))</f>
        <v/>
      </c>
    </row>
    <row r="2075" spans="2:2">
      <c r="B2075" t="str">
        <f>IF(ISBLANK(Table6[[#This Row],[Date]]),"",MONTH(Table6[[#This Row],[Date]]))</f>
        <v/>
      </c>
    </row>
    <row r="2076" spans="2:2">
      <c r="B2076" t="str">
        <f>IF(ISBLANK(Table6[[#This Row],[Date]]),"",MONTH(Table6[[#This Row],[Date]]))</f>
        <v/>
      </c>
    </row>
    <row r="2077" spans="2:2">
      <c r="B2077" t="str">
        <f>IF(ISBLANK(Table6[[#This Row],[Date]]),"",MONTH(Table6[[#This Row],[Date]]))</f>
        <v/>
      </c>
    </row>
    <row r="2078" spans="2:2">
      <c r="B2078" t="str">
        <f>IF(ISBLANK(Table6[[#This Row],[Date]]),"",MONTH(Table6[[#This Row],[Date]]))</f>
        <v/>
      </c>
    </row>
    <row r="2079" spans="2:2">
      <c r="B2079" t="str">
        <f>IF(ISBLANK(Table6[[#This Row],[Date]]),"",MONTH(Table6[[#This Row],[Date]]))</f>
        <v/>
      </c>
    </row>
    <row r="2080" spans="2:2">
      <c r="B2080" t="str">
        <f>IF(ISBLANK(Table6[[#This Row],[Date]]),"",MONTH(Table6[[#This Row],[Date]]))</f>
        <v/>
      </c>
    </row>
    <row r="2081" spans="2:2">
      <c r="B2081" t="str">
        <f>IF(ISBLANK(Table6[[#This Row],[Date]]),"",MONTH(Table6[[#This Row],[Date]]))</f>
        <v/>
      </c>
    </row>
    <row r="2082" spans="2:2">
      <c r="B2082" t="str">
        <f>IF(ISBLANK(Table6[[#This Row],[Date]]),"",MONTH(Table6[[#This Row],[Date]]))</f>
        <v/>
      </c>
    </row>
    <row r="2083" spans="2:2">
      <c r="B2083" t="str">
        <f>IF(ISBLANK(Table6[[#This Row],[Date]]),"",MONTH(Table6[[#This Row],[Date]]))</f>
        <v/>
      </c>
    </row>
    <row r="2084" spans="2:2">
      <c r="B2084" t="str">
        <f>IF(ISBLANK(Table6[[#This Row],[Date]]),"",MONTH(Table6[[#This Row],[Date]]))</f>
        <v/>
      </c>
    </row>
    <row r="2085" spans="2:2">
      <c r="B2085" t="str">
        <f>IF(ISBLANK(Table6[[#This Row],[Date]]),"",MONTH(Table6[[#This Row],[Date]]))</f>
        <v/>
      </c>
    </row>
    <row r="2086" spans="2:2">
      <c r="B2086" t="str">
        <f>IF(ISBLANK(Table6[[#This Row],[Date]]),"",MONTH(Table6[[#This Row],[Date]]))</f>
        <v/>
      </c>
    </row>
    <row r="2087" spans="2:2">
      <c r="B2087" t="str">
        <f>IF(ISBLANK(Table6[[#This Row],[Date]]),"",MONTH(Table6[[#This Row],[Date]]))</f>
        <v/>
      </c>
    </row>
    <row r="2088" spans="2:2">
      <c r="B2088" t="str">
        <f>IF(ISBLANK(Table6[[#This Row],[Date]]),"",MONTH(Table6[[#This Row],[Date]]))</f>
        <v/>
      </c>
    </row>
    <row r="2089" spans="2:2">
      <c r="B2089" t="str">
        <f>IF(ISBLANK(Table6[[#This Row],[Date]]),"",MONTH(Table6[[#This Row],[Date]]))</f>
        <v/>
      </c>
    </row>
    <row r="2090" spans="2:2">
      <c r="B2090" t="str">
        <f>IF(ISBLANK(Table6[[#This Row],[Date]]),"",MONTH(Table6[[#This Row],[Date]]))</f>
        <v/>
      </c>
    </row>
    <row r="2091" spans="2:2">
      <c r="B2091" t="str">
        <f>IF(ISBLANK(Table6[[#This Row],[Date]]),"",MONTH(Table6[[#This Row],[Date]]))</f>
        <v/>
      </c>
    </row>
    <row r="2092" spans="2:2">
      <c r="B2092" t="str">
        <f>IF(ISBLANK(Table6[[#This Row],[Date]]),"",MONTH(Table6[[#This Row],[Date]]))</f>
        <v/>
      </c>
    </row>
    <row r="2093" spans="2:2">
      <c r="B2093" t="str">
        <f>IF(ISBLANK(Table6[[#This Row],[Date]]),"",MONTH(Table6[[#This Row],[Date]]))</f>
        <v/>
      </c>
    </row>
    <row r="2094" spans="2:2">
      <c r="B2094" t="str">
        <f>IF(ISBLANK(Table6[[#This Row],[Date]]),"",MONTH(Table6[[#This Row],[Date]]))</f>
        <v/>
      </c>
    </row>
    <row r="2095" spans="2:2">
      <c r="B2095" t="str">
        <f>IF(ISBLANK(Table6[[#This Row],[Date]]),"",MONTH(Table6[[#This Row],[Date]]))</f>
        <v/>
      </c>
    </row>
    <row r="2096" spans="2:2">
      <c r="B2096" t="str">
        <f>IF(ISBLANK(Table6[[#This Row],[Date]]),"",MONTH(Table6[[#This Row],[Date]]))</f>
        <v/>
      </c>
    </row>
    <row r="2097" spans="2:2">
      <c r="B2097" t="str">
        <f>IF(ISBLANK(Table6[[#This Row],[Date]]),"",MONTH(Table6[[#This Row],[Date]]))</f>
        <v/>
      </c>
    </row>
    <row r="2098" spans="2:2">
      <c r="B2098" t="str">
        <f>IF(ISBLANK(Table6[[#This Row],[Date]]),"",MONTH(Table6[[#This Row],[Date]]))</f>
        <v/>
      </c>
    </row>
    <row r="2099" spans="2:2">
      <c r="B2099" t="str">
        <f>IF(ISBLANK(Table6[[#This Row],[Date]]),"",MONTH(Table6[[#This Row],[Date]]))</f>
        <v/>
      </c>
    </row>
    <row r="2100" spans="2:2">
      <c r="B2100" t="str">
        <f>IF(ISBLANK(Table6[[#This Row],[Date]]),"",MONTH(Table6[[#This Row],[Date]]))</f>
        <v/>
      </c>
    </row>
    <row r="2101" spans="2:2">
      <c r="B2101" t="str">
        <f>IF(ISBLANK(Table6[[#This Row],[Date]]),"",MONTH(Table6[[#This Row],[Date]]))</f>
        <v/>
      </c>
    </row>
    <row r="2102" spans="2:2">
      <c r="B2102" t="str">
        <f>IF(ISBLANK(Table6[[#This Row],[Date]]),"",MONTH(Table6[[#This Row],[Date]]))</f>
        <v/>
      </c>
    </row>
    <row r="2103" spans="2:2">
      <c r="B2103" t="str">
        <f>IF(ISBLANK(Table6[[#This Row],[Date]]),"",MONTH(Table6[[#This Row],[Date]]))</f>
        <v/>
      </c>
    </row>
    <row r="2104" spans="2:2">
      <c r="B2104" t="str">
        <f>IF(ISBLANK(Table6[[#This Row],[Date]]),"",MONTH(Table6[[#This Row],[Date]]))</f>
        <v/>
      </c>
    </row>
    <row r="2105" spans="2:2">
      <c r="B2105" t="str">
        <f>IF(ISBLANK(Table6[[#This Row],[Date]]),"",MONTH(Table6[[#This Row],[Date]]))</f>
        <v/>
      </c>
    </row>
    <row r="2106" spans="2:2">
      <c r="B2106" t="str">
        <f>IF(ISBLANK(Table6[[#This Row],[Date]]),"",MONTH(Table6[[#This Row],[Date]]))</f>
        <v/>
      </c>
    </row>
    <row r="2107" spans="2:2">
      <c r="B2107" t="str">
        <f>IF(ISBLANK(Table6[[#This Row],[Date]]),"",MONTH(Table6[[#This Row],[Date]]))</f>
        <v/>
      </c>
    </row>
    <row r="2108" spans="2:2">
      <c r="B2108" t="str">
        <f>IF(ISBLANK(Table6[[#This Row],[Date]]),"",MONTH(Table6[[#This Row],[Date]]))</f>
        <v/>
      </c>
    </row>
    <row r="2109" spans="2:2">
      <c r="B2109" t="str">
        <f>IF(ISBLANK(Table6[[#This Row],[Date]]),"",MONTH(Table6[[#This Row],[Date]]))</f>
        <v/>
      </c>
    </row>
    <row r="2110" spans="2:2">
      <c r="B2110" t="str">
        <f>IF(ISBLANK(Table6[[#This Row],[Date]]),"",MONTH(Table6[[#This Row],[Date]]))</f>
        <v/>
      </c>
    </row>
    <row r="2111" spans="2:2">
      <c r="B2111" t="str">
        <f>IF(ISBLANK(Table6[[#This Row],[Date]]),"",MONTH(Table6[[#This Row],[Date]]))</f>
        <v/>
      </c>
    </row>
    <row r="2112" spans="2:2">
      <c r="B2112" t="str">
        <f>IF(ISBLANK(Table6[[#This Row],[Date]]),"",MONTH(Table6[[#This Row],[Date]]))</f>
        <v/>
      </c>
    </row>
    <row r="2113" spans="2:2">
      <c r="B2113" t="str">
        <f>IF(ISBLANK(Table6[[#This Row],[Date]]),"",MONTH(Table6[[#This Row],[Date]]))</f>
        <v/>
      </c>
    </row>
    <row r="2114" spans="2:2">
      <c r="B2114" t="str">
        <f>IF(ISBLANK(Table6[[#This Row],[Date]]),"",MONTH(Table6[[#This Row],[Date]]))</f>
        <v/>
      </c>
    </row>
    <row r="2115" spans="2:2">
      <c r="B2115" t="str">
        <f>IF(ISBLANK(Table6[[#This Row],[Date]]),"",MONTH(Table6[[#This Row],[Date]]))</f>
        <v/>
      </c>
    </row>
    <row r="2116" spans="2:2">
      <c r="B2116" t="str">
        <f>IF(ISBLANK(Table6[[#This Row],[Date]]),"",MONTH(Table6[[#This Row],[Date]]))</f>
        <v/>
      </c>
    </row>
    <row r="2117" spans="2:2">
      <c r="B2117" t="str">
        <f>IF(ISBLANK(Table6[[#This Row],[Date]]),"",MONTH(Table6[[#This Row],[Date]]))</f>
        <v/>
      </c>
    </row>
    <row r="2118" spans="2:2">
      <c r="B2118" t="str">
        <f>IF(ISBLANK(Table6[[#This Row],[Date]]),"",MONTH(Table6[[#This Row],[Date]]))</f>
        <v/>
      </c>
    </row>
    <row r="2119" spans="2:2">
      <c r="B2119" t="str">
        <f>IF(ISBLANK(Table6[[#This Row],[Date]]),"",MONTH(Table6[[#This Row],[Date]]))</f>
        <v/>
      </c>
    </row>
    <row r="2120" spans="2:2">
      <c r="B2120" t="str">
        <f>IF(ISBLANK(Table6[[#This Row],[Date]]),"",MONTH(Table6[[#This Row],[Date]]))</f>
        <v/>
      </c>
    </row>
    <row r="2121" spans="2:2">
      <c r="B2121" t="str">
        <f>IF(ISBLANK(Table6[[#This Row],[Date]]),"",MONTH(Table6[[#This Row],[Date]]))</f>
        <v/>
      </c>
    </row>
    <row r="2122" spans="2:2">
      <c r="B2122" t="str">
        <f>IF(ISBLANK(Table6[[#This Row],[Date]]),"",MONTH(Table6[[#This Row],[Date]]))</f>
        <v/>
      </c>
    </row>
    <row r="2123" spans="2:2">
      <c r="B2123" t="str">
        <f>IF(ISBLANK(Table6[[#This Row],[Date]]),"",MONTH(Table6[[#This Row],[Date]]))</f>
        <v/>
      </c>
    </row>
    <row r="2124" spans="2:2">
      <c r="B2124" t="str">
        <f>IF(ISBLANK(Table6[[#This Row],[Date]]),"",MONTH(Table6[[#This Row],[Date]]))</f>
        <v/>
      </c>
    </row>
    <row r="2125" spans="2:2">
      <c r="B2125" t="str">
        <f>IF(ISBLANK(Table6[[#This Row],[Date]]),"",MONTH(Table6[[#This Row],[Date]]))</f>
        <v/>
      </c>
    </row>
    <row r="2126" spans="2:2">
      <c r="B2126" t="str">
        <f>IF(ISBLANK(Table6[[#This Row],[Date]]),"",MONTH(Table6[[#This Row],[Date]]))</f>
        <v/>
      </c>
    </row>
    <row r="2127" spans="2:2">
      <c r="B2127" t="str">
        <f>IF(ISBLANK(Table6[[#This Row],[Date]]),"",MONTH(Table6[[#This Row],[Date]]))</f>
        <v/>
      </c>
    </row>
    <row r="2128" spans="2:2">
      <c r="B2128" t="str">
        <f>IF(ISBLANK(Table6[[#This Row],[Date]]),"",MONTH(Table6[[#This Row],[Date]]))</f>
        <v/>
      </c>
    </row>
    <row r="2129" spans="2:2">
      <c r="B2129" t="str">
        <f>IF(ISBLANK(Table6[[#This Row],[Date]]),"",MONTH(Table6[[#This Row],[Date]]))</f>
        <v/>
      </c>
    </row>
    <row r="2130" spans="2:2">
      <c r="B2130" t="str">
        <f>IF(ISBLANK(Table6[[#This Row],[Date]]),"",MONTH(Table6[[#This Row],[Date]]))</f>
        <v/>
      </c>
    </row>
    <row r="2131" spans="2:2">
      <c r="B2131" t="str">
        <f>IF(ISBLANK(Table6[[#This Row],[Date]]),"",MONTH(Table6[[#This Row],[Date]]))</f>
        <v/>
      </c>
    </row>
    <row r="2132" spans="2:2">
      <c r="B2132" t="str">
        <f>IF(ISBLANK(Table6[[#This Row],[Date]]),"",MONTH(Table6[[#This Row],[Date]]))</f>
        <v/>
      </c>
    </row>
    <row r="2133" spans="2:2">
      <c r="B2133" t="str">
        <f>IF(ISBLANK(Table6[[#This Row],[Date]]),"",MONTH(Table6[[#This Row],[Date]]))</f>
        <v/>
      </c>
    </row>
    <row r="2134" spans="2:2">
      <c r="B2134" t="str">
        <f>IF(ISBLANK(Table6[[#This Row],[Date]]),"",MONTH(Table6[[#This Row],[Date]]))</f>
        <v/>
      </c>
    </row>
    <row r="2135" spans="2:2">
      <c r="B2135" t="str">
        <f>IF(ISBLANK(Table6[[#This Row],[Date]]),"",MONTH(Table6[[#This Row],[Date]]))</f>
        <v/>
      </c>
    </row>
    <row r="2136" spans="2:2">
      <c r="B2136" t="str">
        <f>IF(ISBLANK(Table6[[#This Row],[Date]]),"",MONTH(Table6[[#This Row],[Date]]))</f>
        <v/>
      </c>
    </row>
    <row r="2137" spans="2:2">
      <c r="B2137" t="str">
        <f>IF(ISBLANK(Table6[[#This Row],[Date]]),"",MONTH(Table6[[#This Row],[Date]]))</f>
        <v/>
      </c>
    </row>
    <row r="2138" spans="2:2">
      <c r="B2138" t="str">
        <f>IF(ISBLANK(Table6[[#This Row],[Date]]),"",MONTH(Table6[[#This Row],[Date]]))</f>
        <v/>
      </c>
    </row>
    <row r="2139" spans="2:2">
      <c r="B2139" t="str">
        <f>IF(ISBLANK(Table6[[#This Row],[Date]]),"",MONTH(Table6[[#This Row],[Date]]))</f>
        <v/>
      </c>
    </row>
    <row r="2140" spans="2:2">
      <c r="B2140" t="str">
        <f>IF(ISBLANK(Table6[[#This Row],[Date]]),"",MONTH(Table6[[#This Row],[Date]]))</f>
        <v/>
      </c>
    </row>
    <row r="2141" spans="2:2">
      <c r="B2141" t="str">
        <f>IF(ISBLANK(Table6[[#This Row],[Date]]),"",MONTH(Table6[[#This Row],[Date]]))</f>
        <v/>
      </c>
    </row>
    <row r="2142" spans="2:2">
      <c r="B2142" t="str">
        <f>IF(ISBLANK(Table6[[#This Row],[Date]]),"",MONTH(Table6[[#This Row],[Date]]))</f>
        <v/>
      </c>
    </row>
    <row r="2143" spans="2:2">
      <c r="B2143" t="str">
        <f>IF(ISBLANK(Table6[[#This Row],[Date]]),"",MONTH(Table6[[#This Row],[Date]]))</f>
        <v/>
      </c>
    </row>
    <row r="2144" spans="2:2">
      <c r="B2144" t="str">
        <f>IF(ISBLANK(Table6[[#This Row],[Date]]),"",MONTH(Table6[[#This Row],[Date]]))</f>
        <v/>
      </c>
    </row>
    <row r="2145" spans="2:2">
      <c r="B2145" t="str">
        <f>IF(ISBLANK(Table6[[#This Row],[Date]]),"",MONTH(Table6[[#This Row],[Date]]))</f>
        <v/>
      </c>
    </row>
    <row r="2146" spans="2:2">
      <c r="B2146" t="str">
        <f>IF(ISBLANK(Table6[[#This Row],[Date]]),"",MONTH(Table6[[#This Row],[Date]]))</f>
        <v/>
      </c>
    </row>
    <row r="2147" spans="2:2">
      <c r="B2147" t="str">
        <f>IF(ISBLANK(Table6[[#This Row],[Date]]),"",MONTH(Table6[[#This Row],[Date]]))</f>
        <v/>
      </c>
    </row>
    <row r="2148" spans="2:2">
      <c r="B2148" t="str">
        <f>IF(ISBLANK(Table6[[#This Row],[Date]]),"",MONTH(Table6[[#This Row],[Date]]))</f>
        <v/>
      </c>
    </row>
    <row r="2149" spans="2:2">
      <c r="B2149" t="str">
        <f>IF(ISBLANK(Table6[[#This Row],[Date]]),"",MONTH(Table6[[#This Row],[Date]]))</f>
        <v/>
      </c>
    </row>
    <row r="2150" spans="2:2">
      <c r="B2150" t="str">
        <f>IF(ISBLANK(Table6[[#This Row],[Date]]),"",MONTH(Table6[[#This Row],[Date]]))</f>
        <v/>
      </c>
    </row>
    <row r="2151" spans="2:2">
      <c r="B2151" t="str">
        <f>IF(ISBLANK(Table6[[#This Row],[Date]]),"",MONTH(Table6[[#This Row],[Date]]))</f>
        <v/>
      </c>
    </row>
    <row r="2152" spans="2:2">
      <c r="B2152" t="str">
        <f>IF(ISBLANK(Table6[[#This Row],[Date]]),"",MONTH(Table6[[#This Row],[Date]]))</f>
        <v/>
      </c>
    </row>
    <row r="2153" spans="2:2">
      <c r="B2153" t="str">
        <f>IF(ISBLANK(Table6[[#This Row],[Date]]),"",MONTH(Table6[[#This Row],[Date]]))</f>
        <v/>
      </c>
    </row>
    <row r="2154" spans="2:2">
      <c r="B2154" t="str">
        <f>IF(ISBLANK(Table6[[#This Row],[Date]]),"",MONTH(Table6[[#This Row],[Date]]))</f>
        <v/>
      </c>
    </row>
    <row r="2155" spans="2:2">
      <c r="B2155" t="str">
        <f>IF(ISBLANK(Table6[[#This Row],[Date]]),"",MONTH(Table6[[#This Row],[Date]]))</f>
        <v/>
      </c>
    </row>
    <row r="2156" spans="2:2">
      <c r="B2156" t="str">
        <f>IF(ISBLANK(Table6[[#This Row],[Date]]),"",MONTH(Table6[[#This Row],[Date]]))</f>
        <v/>
      </c>
    </row>
    <row r="2157" spans="2:2">
      <c r="B2157" t="str">
        <f>IF(ISBLANK(Table6[[#This Row],[Date]]),"",MONTH(Table6[[#This Row],[Date]]))</f>
        <v/>
      </c>
    </row>
    <row r="2158" spans="2:2">
      <c r="B2158" t="str">
        <f>IF(ISBLANK(Table6[[#This Row],[Date]]),"",MONTH(Table6[[#This Row],[Date]]))</f>
        <v/>
      </c>
    </row>
    <row r="2159" spans="2:2">
      <c r="B2159" t="str">
        <f>IF(ISBLANK(Table6[[#This Row],[Date]]),"",MONTH(Table6[[#This Row],[Date]]))</f>
        <v/>
      </c>
    </row>
    <row r="2160" spans="2:2">
      <c r="B2160" t="str">
        <f>IF(ISBLANK(Table6[[#This Row],[Date]]),"",MONTH(Table6[[#This Row],[Date]]))</f>
        <v/>
      </c>
    </row>
    <row r="2161" spans="2:2">
      <c r="B2161" t="str">
        <f>IF(ISBLANK(Table6[[#This Row],[Date]]),"",MONTH(Table6[[#This Row],[Date]]))</f>
        <v/>
      </c>
    </row>
    <row r="2162" spans="2:2">
      <c r="B2162" t="str">
        <f>IF(ISBLANK(Table6[[#This Row],[Date]]),"",MONTH(Table6[[#This Row],[Date]]))</f>
        <v/>
      </c>
    </row>
    <row r="2163" spans="2:2">
      <c r="B2163" t="str">
        <f>IF(ISBLANK(Table6[[#This Row],[Date]]),"",MONTH(Table6[[#This Row],[Date]]))</f>
        <v/>
      </c>
    </row>
    <row r="2164" spans="2:2">
      <c r="B2164" t="str">
        <f>IF(ISBLANK(Table6[[#This Row],[Date]]),"",MONTH(Table6[[#This Row],[Date]]))</f>
        <v/>
      </c>
    </row>
    <row r="2165" spans="2:2">
      <c r="B2165" t="str">
        <f>IF(ISBLANK(Table6[[#This Row],[Date]]),"",MONTH(Table6[[#This Row],[Date]]))</f>
        <v/>
      </c>
    </row>
    <row r="2166" spans="2:2">
      <c r="B2166" t="str">
        <f>IF(ISBLANK(Table6[[#This Row],[Date]]),"",MONTH(Table6[[#This Row],[Date]]))</f>
        <v/>
      </c>
    </row>
    <row r="2167" spans="2:2">
      <c r="B2167" t="str">
        <f>IF(ISBLANK(Table6[[#This Row],[Date]]),"",MONTH(Table6[[#This Row],[Date]]))</f>
        <v/>
      </c>
    </row>
    <row r="2168" spans="2:2">
      <c r="B2168" t="str">
        <f>IF(ISBLANK(Table6[[#This Row],[Date]]),"",MONTH(Table6[[#This Row],[Date]]))</f>
        <v/>
      </c>
    </row>
    <row r="2169" spans="2:2">
      <c r="B2169" t="str">
        <f>IF(ISBLANK(Table6[[#This Row],[Date]]),"",MONTH(Table6[[#This Row],[Date]]))</f>
        <v/>
      </c>
    </row>
    <row r="2170" spans="2:2">
      <c r="B2170" t="str">
        <f>IF(ISBLANK(Table6[[#This Row],[Date]]),"",MONTH(Table6[[#This Row],[Date]]))</f>
        <v/>
      </c>
    </row>
    <row r="2171" spans="2:2">
      <c r="B2171" t="str">
        <f>IF(ISBLANK(Table6[[#This Row],[Date]]),"",MONTH(Table6[[#This Row],[Date]]))</f>
        <v/>
      </c>
    </row>
    <row r="2172" spans="2:2">
      <c r="B2172" t="str">
        <f>IF(ISBLANK(Table6[[#This Row],[Date]]),"",MONTH(Table6[[#This Row],[Date]]))</f>
        <v/>
      </c>
    </row>
    <row r="2173" spans="2:2">
      <c r="B2173" t="str">
        <f>IF(ISBLANK(Table6[[#This Row],[Date]]),"",MONTH(Table6[[#This Row],[Date]]))</f>
        <v/>
      </c>
    </row>
    <row r="2174" spans="2:2">
      <c r="B2174" t="str">
        <f>IF(ISBLANK(Table6[[#This Row],[Date]]),"",MONTH(Table6[[#This Row],[Date]]))</f>
        <v/>
      </c>
    </row>
    <row r="2175" spans="2:2">
      <c r="B2175" t="str">
        <f>IF(ISBLANK(Table6[[#This Row],[Date]]),"",MONTH(Table6[[#This Row],[Date]]))</f>
        <v/>
      </c>
    </row>
    <row r="2176" spans="2:2">
      <c r="B2176" t="str">
        <f>IF(ISBLANK(Table6[[#This Row],[Date]]),"",MONTH(Table6[[#This Row],[Date]]))</f>
        <v/>
      </c>
    </row>
    <row r="2177" spans="2:2">
      <c r="B2177" t="str">
        <f>IF(ISBLANK(Table6[[#This Row],[Date]]),"",MONTH(Table6[[#This Row],[Date]]))</f>
        <v/>
      </c>
    </row>
    <row r="2178" spans="2:2">
      <c r="B2178" t="str">
        <f>IF(ISBLANK(Table6[[#This Row],[Date]]),"",MONTH(Table6[[#This Row],[Date]]))</f>
        <v/>
      </c>
    </row>
    <row r="2179" spans="2:2">
      <c r="B2179" t="str">
        <f>IF(ISBLANK(Table6[[#This Row],[Date]]),"",MONTH(Table6[[#This Row],[Date]]))</f>
        <v/>
      </c>
    </row>
    <row r="2180" spans="2:2">
      <c r="B2180" t="str">
        <f>IF(ISBLANK(Table6[[#This Row],[Date]]),"",MONTH(Table6[[#This Row],[Date]]))</f>
        <v/>
      </c>
    </row>
    <row r="2181" spans="2:2">
      <c r="B2181" t="str">
        <f>IF(ISBLANK(Table6[[#This Row],[Date]]),"",MONTH(Table6[[#This Row],[Date]]))</f>
        <v/>
      </c>
    </row>
    <row r="2182" spans="2:2">
      <c r="B2182" t="str">
        <f>IF(ISBLANK(Table6[[#This Row],[Date]]),"",MONTH(Table6[[#This Row],[Date]]))</f>
        <v/>
      </c>
    </row>
    <row r="2183" spans="2:2">
      <c r="B2183" t="str">
        <f>IF(ISBLANK(Table6[[#This Row],[Date]]),"",MONTH(Table6[[#This Row],[Date]]))</f>
        <v/>
      </c>
    </row>
    <row r="2184" spans="2:2">
      <c r="B2184" t="str">
        <f>IF(ISBLANK(Table6[[#This Row],[Date]]),"",MONTH(Table6[[#This Row],[Date]]))</f>
        <v/>
      </c>
    </row>
    <row r="2185" spans="2:2">
      <c r="B2185" t="str">
        <f>IF(ISBLANK(Table6[[#This Row],[Date]]),"",MONTH(Table6[[#This Row],[Date]]))</f>
        <v/>
      </c>
    </row>
    <row r="2186" spans="2:2">
      <c r="B2186" t="str">
        <f>IF(ISBLANK(Table6[[#This Row],[Date]]),"",MONTH(Table6[[#This Row],[Date]]))</f>
        <v/>
      </c>
    </row>
    <row r="2187" spans="2:2">
      <c r="B2187" t="str">
        <f>IF(ISBLANK(Table6[[#This Row],[Date]]),"",MONTH(Table6[[#This Row],[Date]]))</f>
        <v/>
      </c>
    </row>
    <row r="2188" spans="2:2">
      <c r="B2188" t="str">
        <f>IF(ISBLANK(Table6[[#This Row],[Date]]),"",MONTH(Table6[[#This Row],[Date]]))</f>
        <v/>
      </c>
    </row>
    <row r="2189" spans="2:2">
      <c r="B2189" t="str">
        <f>IF(ISBLANK(Table6[[#This Row],[Date]]),"",MONTH(Table6[[#This Row],[Date]]))</f>
        <v/>
      </c>
    </row>
    <row r="2190" spans="2:2">
      <c r="B2190" t="str">
        <f>IF(ISBLANK(Table6[[#This Row],[Date]]),"",MONTH(Table6[[#This Row],[Date]]))</f>
        <v/>
      </c>
    </row>
    <row r="2191" spans="2:2">
      <c r="B2191" t="str">
        <f>IF(ISBLANK(Table6[[#This Row],[Date]]),"",MONTH(Table6[[#This Row],[Date]]))</f>
        <v/>
      </c>
    </row>
    <row r="2192" spans="2:2">
      <c r="B2192" t="str">
        <f>IF(ISBLANK(Table6[[#This Row],[Date]]),"",MONTH(Table6[[#This Row],[Date]]))</f>
        <v/>
      </c>
    </row>
    <row r="2193" spans="2:2">
      <c r="B2193" t="str">
        <f>IF(ISBLANK(Table6[[#This Row],[Date]]),"",MONTH(Table6[[#This Row],[Date]]))</f>
        <v/>
      </c>
    </row>
    <row r="2194" spans="2:2">
      <c r="B2194" t="str">
        <f>IF(ISBLANK(Table6[[#This Row],[Date]]),"",MONTH(Table6[[#This Row],[Date]]))</f>
        <v/>
      </c>
    </row>
    <row r="2195" spans="2:2">
      <c r="B2195" t="str">
        <f>IF(ISBLANK(Table6[[#This Row],[Date]]),"",MONTH(Table6[[#This Row],[Date]]))</f>
        <v/>
      </c>
    </row>
    <row r="2196" spans="2:2">
      <c r="B2196" t="str">
        <f>IF(ISBLANK(Table6[[#This Row],[Date]]),"",MONTH(Table6[[#This Row],[Date]]))</f>
        <v/>
      </c>
    </row>
    <row r="2197" spans="2:2">
      <c r="B2197" t="str">
        <f>IF(ISBLANK(Table6[[#This Row],[Date]]),"",MONTH(Table6[[#This Row],[Date]]))</f>
        <v/>
      </c>
    </row>
    <row r="2198" spans="2:2">
      <c r="B2198" t="str">
        <f>IF(ISBLANK(Table6[[#This Row],[Date]]),"",MONTH(Table6[[#This Row],[Date]]))</f>
        <v/>
      </c>
    </row>
    <row r="2199" spans="2:2">
      <c r="B2199" t="str">
        <f>IF(ISBLANK(Table6[[#This Row],[Date]]),"",MONTH(Table6[[#This Row],[Date]]))</f>
        <v/>
      </c>
    </row>
    <row r="2200" spans="2:2">
      <c r="B2200" t="str">
        <f>IF(ISBLANK(Table6[[#This Row],[Date]]),"",MONTH(Table6[[#This Row],[Date]]))</f>
        <v/>
      </c>
    </row>
    <row r="2201" spans="2:2">
      <c r="B2201" t="str">
        <f>IF(ISBLANK(Table6[[#This Row],[Date]]),"",MONTH(Table6[[#This Row],[Date]]))</f>
        <v/>
      </c>
    </row>
    <row r="2202" spans="2:2">
      <c r="B2202" t="str">
        <f>IF(ISBLANK(Table6[[#This Row],[Date]]),"",MONTH(Table6[[#This Row],[Date]]))</f>
        <v/>
      </c>
    </row>
    <row r="2203" spans="2:2">
      <c r="B2203" t="str">
        <f>IF(ISBLANK(Table6[[#This Row],[Date]]),"",MONTH(Table6[[#This Row],[Date]]))</f>
        <v/>
      </c>
    </row>
    <row r="2204" spans="2:2">
      <c r="B2204" t="str">
        <f>IF(ISBLANK(Table6[[#This Row],[Date]]),"",MONTH(Table6[[#This Row],[Date]]))</f>
        <v/>
      </c>
    </row>
    <row r="2205" spans="2:2">
      <c r="B2205" t="str">
        <f>IF(ISBLANK(Table6[[#This Row],[Date]]),"",MONTH(Table6[[#This Row],[Date]]))</f>
        <v/>
      </c>
    </row>
    <row r="2206" spans="2:2">
      <c r="B2206" t="str">
        <f>IF(ISBLANK(Table6[[#This Row],[Date]]),"",MONTH(Table6[[#This Row],[Date]]))</f>
        <v/>
      </c>
    </row>
    <row r="2207" spans="2:2">
      <c r="B2207" t="str">
        <f>IF(ISBLANK(Table6[[#This Row],[Date]]),"",MONTH(Table6[[#This Row],[Date]]))</f>
        <v/>
      </c>
    </row>
    <row r="2208" spans="2:2">
      <c r="B2208" t="str">
        <f>IF(ISBLANK(Table6[[#This Row],[Date]]),"",MONTH(Table6[[#This Row],[Date]]))</f>
        <v/>
      </c>
    </row>
    <row r="2209" spans="2:2">
      <c r="B2209" t="str">
        <f>IF(ISBLANK(Table6[[#This Row],[Date]]),"",MONTH(Table6[[#This Row],[Date]]))</f>
        <v/>
      </c>
    </row>
    <row r="2210" spans="2:2">
      <c r="B2210" t="str">
        <f>IF(ISBLANK(Table6[[#This Row],[Date]]),"",MONTH(Table6[[#This Row],[Date]]))</f>
        <v/>
      </c>
    </row>
    <row r="2211" spans="2:2">
      <c r="B2211" t="str">
        <f>IF(ISBLANK(Table6[[#This Row],[Date]]),"",MONTH(Table6[[#This Row],[Date]]))</f>
        <v/>
      </c>
    </row>
    <row r="2212" spans="2:2">
      <c r="B2212" t="str">
        <f>IF(ISBLANK(Table6[[#This Row],[Date]]),"",MONTH(Table6[[#This Row],[Date]]))</f>
        <v/>
      </c>
    </row>
    <row r="2213" spans="2:2">
      <c r="B2213" t="str">
        <f>IF(ISBLANK(Table6[[#This Row],[Date]]),"",MONTH(Table6[[#This Row],[Date]]))</f>
        <v/>
      </c>
    </row>
    <row r="2214" spans="2:2">
      <c r="B2214" t="str">
        <f>IF(ISBLANK(Table6[[#This Row],[Date]]),"",MONTH(Table6[[#This Row],[Date]]))</f>
        <v/>
      </c>
    </row>
    <row r="2215" spans="2:2">
      <c r="B2215" t="str">
        <f>IF(ISBLANK(Table6[[#This Row],[Date]]),"",MONTH(Table6[[#This Row],[Date]]))</f>
        <v/>
      </c>
    </row>
    <row r="2216" spans="2:2">
      <c r="B2216" t="str">
        <f>IF(ISBLANK(Table6[[#This Row],[Date]]),"",MONTH(Table6[[#This Row],[Date]]))</f>
        <v/>
      </c>
    </row>
    <row r="2217" spans="2:2">
      <c r="B2217" t="str">
        <f>IF(ISBLANK(Table6[[#This Row],[Date]]),"",MONTH(Table6[[#This Row],[Date]]))</f>
        <v/>
      </c>
    </row>
    <row r="2218" spans="2:2">
      <c r="B2218" t="str">
        <f>IF(ISBLANK(Table6[[#This Row],[Date]]),"",MONTH(Table6[[#This Row],[Date]]))</f>
        <v/>
      </c>
    </row>
    <row r="2219" spans="2:2">
      <c r="B2219" t="str">
        <f>IF(ISBLANK(Table6[[#This Row],[Date]]),"",MONTH(Table6[[#This Row],[Date]]))</f>
        <v/>
      </c>
    </row>
    <row r="2220" spans="2:2">
      <c r="B2220" t="str">
        <f>IF(ISBLANK(Table6[[#This Row],[Date]]),"",MONTH(Table6[[#This Row],[Date]]))</f>
        <v/>
      </c>
    </row>
    <row r="2221" spans="2:2">
      <c r="B2221" t="str">
        <f>IF(ISBLANK(Table6[[#This Row],[Date]]),"",MONTH(Table6[[#This Row],[Date]]))</f>
        <v/>
      </c>
    </row>
    <row r="2222" spans="2:2">
      <c r="B2222" t="str">
        <f>IF(ISBLANK(Table6[[#This Row],[Date]]),"",MONTH(Table6[[#This Row],[Date]]))</f>
        <v/>
      </c>
    </row>
    <row r="2223" spans="2:2">
      <c r="B2223" t="str">
        <f>IF(ISBLANK(Table6[[#This Row],[Date]]),"",MONTH(Table6[[#This Row],[Date]]))</f>
        <v/>
      </c>
    </row>
    <row r="2224" spans="2:2">
      <c r="B2224" t="str">
        <f>IF(ISBLANK(Table6[[#This Row],[Date]]),"",MONTH(Table6[[#This Row],[Date]]))</f>
        <v/>
      </c>
    </row>
    <row r="2225" spans="2:2">
      <c r="B2225" t="str">
        <f>IF(ISBLANK(Table6[[#This Row],[Date]]),"",MONTH(Table6[[#This Row],[Date]]))</f>
        <v/>
      </c>
    </row>
    <row r="2226" spans="2:2">
      <c r="B2226" t="str">
        <f>IF(ISBLANK(Table6[[#This Row],[Date]]),"",MONTH(Table6[[#This Row],[Date]]))</f>
        <v/>
      </c>
    </row>
    <row r="2227" spans="2:2">
      <c r="B2227" t="str">
        <f>IF(ISBLANK(Table6[[#This Row],[Date]]),"",MONTH(Table6[[#This Row],[Date]]))</f>
        <v/>
      </c>
    </row>
    <row r="2228" spans="2:2">
      <c r="B2228" t="str">
        <f>IF(ISBLANK(Table6[[#This Row],[Date]]),"",MONTH(Table6[[#This Row],[Date]]))</f>
        <v/>
      </c>
    </row>
    <row r="2229" spans="2:2">
      <c r="B2229" t="str">
        <f>IF(ISBLANK(Table6[[#This Row],[Date]]),"",MONTH(Table6[[#This Row],[Date]]))</f>
        <v/>
      </c>
    </row>
    <row r="2230" spans="2:2">
      <c r="B2230" t="str">
        <f>IF(ISBLANK(Table6[[#This Row],[Date]]),"",MONTH(Table6[[#This Row],[Date]]))</f>
        <v/>
      </c>
    </row>
    <row r="2231" spans="2:2">
      <c r="B2231" t="str">
        <f>IF(ISBLANK(Table6[[#This Row],[Date]]),"",MONTH(Table6[[#This Row],[Date]]))</f>
        <v/>
      </c>
    </row>
    <row r="2232" spans="2:2">
      <c r="B2232" t="str">
        <f>IF(ISBLANK(Table6[[#This Row],[Date]]),"",MONTH(Table6[[#This Row],[Date]]))</f>
        <v/>
      </c>
    </row>
    <row r="2233" spans="2:2">
      <c r="B2233" t="str">
        <f>IF(ISBLANK(Table6[[#This Row],[Date]]),"",MONTH(Table6[[#This Row],[Date]]))</f>
        <v/>
      </c>
    </row>
    <row r="2234" spans="2:2">
      <c r="B2234" t="str">
        <f>IF(ISBLANK(Table6[[#This Row],[Date]]),"",MONTH(Table6[[#This Row],[Date]]))</f>
        <v/>
      </c>
    </row>
    <row r="2235" spans="2:2">
      <c r="B2235" t="str">
        <f>IF(ISBLANK(Table6[[#This Row],[Date]]),"",MONTH(Table6[[#This Row],[Date]]))</f>
        <v/>
      </c>
    </row>
    <row r="2236" spans="2:2">
      <c r="B2236" t="str">
        <f>IF(ISBLANK(Table6[[#This Row],[Date]]),"",MONTH(Table6[[#This Row],[Date]]))</f>
        <v/>
      </c>
    </row>
    <row r="2237" spans="2:2">
      <c r="B2237" t="str">
        <f>IF(ISBLANK(Table6[[#This Row],[Date]]),"",MONTH(Table6[[#This Row],[Date]]))</f>
        <v/>
      </c>
    </row>
    <row r="2238" spans="2:2">
      <c r="B2238" t="str">
        <f>IF(ISBLANK(Table6[[#This Row],[Date]]),"",MONTH(Table6[[#This Row],[Date]]))</f>
        <v/>
      </c>
    </row>
    <row r="2239" spans="2:2">
      <c r="B2239" t="str">
        <f>IF(ISBLANK(Table6[[#This Row],[Date]]),"",MONTH(Table6[[#This Row],[Date]]))</f>
        <v/>
      </c>
    </row>
    <row r="2240" spans="2:2">
      <c r="B2240" t="str">
        <f>IF(ISBLANK(Table6[[#This Row],[Date]]),"",MONTH(Table6[[#This Row],[Date]]))</f>
        <v/>
      </c>
    </row>
    <row r="2241" spans="2:2">
      <c r="B2241" t="str">
        <f>IF(ISBLANK(Table6[[#This Row],[Date]]),"",MONTH(Table6[[#This Row],[Date]]))</f>
        <v/>
      </c>
    </row>
    <row r="2242" spans="2:2">
      <c r="B2242" t="str">
        <f>IF(ISBLANK(Table6[[#This Row],[Date]]),"",MONTH(Table6[[#This Row],[Date]]))</f>
        <v/>
      </c>
    </row>
    <row r="2243" spans="2:2">
      <c r="B2243" t="str">
        <f>IF(ISBLANK(Table6[[#This Row],[Date]]),"",MONTH(Table6[[#This Row],[Date]]))</f>
        <v/>
      </c>
    </row>
    <row r="2244" spans="2:2">
      <c r="B2244" t="str">
        <f>IF(ISBLANK(Table6[[#This Row],[Date]]),"",MONTH(Table6[[#This Row],[Date]]))</f>
        <v/>
      </c>
    </row>
    <row r="2245" spans="2:2">
      <c r="B2245" t="str">
        <f>IF(ISBLANK(Table6[[#This Row],[Date]]),"",MONTH(Table6[[#This Row],[Date]]))</f>
        <v/>
      </c>
    </row>
    <row r="2246" spans="2:2">
      <c r="B2246" t="str">
        <f>IF(ISBLANK(Table6[[#This Row],[Date]]),"",MONTH(Table6[[#This Row],[Date]]))</f>
        <v/>
      </c>
    </row>
    <row r="2247" spans="2:2">
      <c r="B2247" t="str">
        <f>IF(ISBLANK(Table6[[#This Row],[Date]]),"",MONTH(Table6[[#This Row],[Date]]))</f>
        <v/>
      </c>
    </row>
    <row r="2248" spans="2:2">
      <c r="B2248" t="str">
        <f>IF(ISBLANK(Table6[[#This Row],[Date]]),"",MONTH(Table6[[#This Row],[Date]]))</f>
        <v/>
      </c>
    </row>
    <row r="2249" spans="2:2">
      <c r="B2249" t="str">
        <f>IF(ISBLANK(Table6[[#This Row],[Date]]),"",MONTH(Table6[[#This Row],[Date]]))</f>
        <v/>
      </c>
    </row>
    <row r="2250" spans="2:2">
      <c r="B2250" t="str">
        <f>IF(ISBLANK(Table6[[#This Row],[Date]]),"",MONTH(Table6[[#This Row],[Date]]))</f>
        <v/>
      </c>
    </row>
    <row r="2251" spans="2:2">
      <c r="B2251" t="str">
        <f>IF(ISBLANK(Table6[[#This Row],[Date]]),"",MONTH(Table6[[#This Row],[Date]]))</f>
        <v/>
      </c>
    </row>
    <row r="2252" spans="2:2">
      <c r="B2252" t="str">
        <f>IF(ISBLANK(Table6[[#This Row],[Date]]),"",MONTH(Table6[[#This Row],[Date]]))</f>
        <v/>
      </c>
    </row>
    <row r="2253" spans="2:2">
      <c r="B2253" t="str">
        <f>IF(ISBLANK(Table6[[#This Row],[Date]]),"",MONTH(Table6[[#This Row],[Date]]))</f>
        <v/>
      </c>
    </row>
    <row r="2254" spans="2:2">
      <c r="B2254" t="str">
        <f>IF(ISBLANK(Table6[[#This Row],[Date]]),"",MONTH(Table6[[#This Row],[Date]]))</f>
        <v/>
      </c>
    </row>
    <row r="2255" spans="2:2">
      <c r="B2255" t="str">
        <f>IF(ISBLANK(Table6[[#This Row],[Date]]),"",MONTH(Table6[[#This Row],[Date]]))</f>
        <v/>
      </c>
    </row>
    <row r="2256" spans="2:2">
      <c r="B2256" t="str">
        <f>IF(ISBLANK(Table6[[#This Row],[Date]]),"",MONTH(Table6[[#This Row],[Date]]))</f>
        <v/>
      </c>
    </row>
    <row r="2257" spans="2:2">
      <c r="B2257" t="str">
        <f>IF(ISBLANK(Table6[[#This Row],[Date]]),"",MONTH(Table6[[#This Row],[Date]]))</f>
        <v/>
      </c>
    </row>
    <row r="2258" spans="2:2">
      <c r="B2258" t="str">
        <f>IF(ISBLANK(Table6[[#This Row],[Date]]),"",MONTH(Table6[[#This Row],[Date]]))</f>
        <v/>
      </c>
    </row>
    <row r="2259" spans="2:2">
      <c r="B2259" t="str">
        <f>IF(ISBLANK(Table6[[#This Row],[Date]]),"",MONTH(Table6[[#This Row],[Date]]))</f>
        <v/>
      </c>
    </row>
    <row r="2260" spans="2:2">
      <c r="B2260" t="str">
        <f>IF(ISBLANK(Table6[[#This Row],[Date]]),"",MONTH(Table6[[#This Row],[Date]]))</f>
        <v/>
      </c>
    </row>
    <row r="2261" spans="2:2">
      <c r="B2261" t="str">
        <f>IF(ISBLANK(Table6[[#This Row],[Date]]),"",MONTH(Table6[[#This Row],[Date]]))</f>
        <v/>
      </c>
    </row>
    <row r="2262" spans="2:2">
      <c r="B2262" t="str">
        <f>IF(ISBLANK(Table6[[#This Row],[Date]]),"",MONTH(Table6[[#This Row],[Date]]))</f>
        <v/>
      </c>
    </row>
    <row r="2263" spans="2:2">
      <c r="B2263" t="str">
        <f>IF(ISBLANK(Table6[[#This Row],[Date]]),"",MONTH(Table6[[#This Row],[Date]]))</f>
        <v/>
      </c>
    </row>
    <row r="2264" spans="2:2">
      <c r="B2264" t="str">
        <f>IF(ISBLANK(Table6[[#This Row],[Date]]),"",MONTH(Table6[[#This Row],[Date]]))</f>
        <v/>
      </c>
    </row>
    <row r="2265" spans="2:2">
      <c r="B2265" t="str">
        <f>IF(ISBLANK(Table6[[#This Row],[Date]]),"",MONTH(Table6[[#This Row],[Date]]))</f>
        <v/>
      </c>
    </row>
    <row r="2266" spans="2:2">
      <c r="B2266" t="str">
        <f>IF(ISBLANK(Table6[[#This Row],[Date]]),"",MONTH(Table6[[#This Row],[Date]]))</f>
        <v/>
      </c>
    </row>
    <row r="2267" spans="2:2">
      <c r="B2267" t="str">
        <f>IF(ISBLANK(Table6[[#This Row],[Date]]),"",MONTH(Table6[[#This Row],[Date]]))</f>
        <v/>
      </c>
    </row>
    <row r="2268" spans="2:2">
      <c r="B2268" t="str">
        <f>IF(ISBLANK(Table6[[#This Row],[Date]]),"",MONTH(Table6[[#This Row],[Date]]))</f>
        <v/>
      </c>
    </row>
    <row r="2269" spans="2:2">
      <c r="B2269" t="str">
        <f>IF(ISBLANK(Table6[[#This Row],[Date]]),"",MONTH(Table6[[#This Row],[Date]]))</f>
        <v/>
      </c>
    </row>
    <row r="2270" spans="2:2">
      <c r="B2270" t="str">
        <f>IF(ISBLANK(Table6[[#This Row],[Date]]),"",MONTH(Table6[[#This Row],[Date]]))</f>
        <v/>
      </c>
    </row>
    <row r="2271" spans="2:2">
      <c r="B2271" t="str">
        <f>IF(ISBLANK(Table6[[#This Row],[Date]]),"",MONTH(Table6[[#This Row],[Date]]))</f>
        <v/>
      </c>
    </row>
    <row r="2272" spans="2:2">
      <c r="B2272" t="str">
        <f>IF(ISBLANK(Table6[[#This Row],[Date]]),"",MONTH(Table6[[#This Row],[Date]]))</f>
        <v/>
      </c>
    </row>
    <row r="2273" spans="2:2">
      <c r="B2273" t="str">
        <f>IF(ISBLANK(Table6[[#This Row],[Date]]),"",MONTH(Table6[[#This Row],[Date]]))</f>
        <v/>
      </c>
    </row>
    <row r="2274" spans="2:2">
      <c r="B2274" t="str">
        <f>IF(ISBLANK(Table6[[#This Row],[Date]]),"",MONTH(Table6[[#This Row],[Date]]))</f>
        <v/>
      </c>
    </row>
    <row r="2275" spans="2:2">
      <c r="B2275" t="str">
        <f>IF(ISBLANK(Table6[[#This Row],[Date]]),"",MONTH(Table6[[#This Row],[Date]]))</f>
        <v/>
      </c>
    </row>
    <row r="2276" spans="2:2">
      <c r="B2276" t="str">
        <f>IF(ISBLANK(Table6[[#This Row],[Date]]),"",MONTH(Table6[[#This Row],[Date]]))</f>
        <v/>
      </c>
    </row>
    <row r="2277" spans="2:2">
      <c r="B2277" t="str">
        <f>IF(ISBLANK(Table6[[#This Row],[Date]]),"",MONTH(Table6[[#This Row],[Date]]))</f>
        <v/>
      </c>
    </row>
    <row r="2278" spans="2:2">
      <c r="B2278" t="str">
        <f>IF(ISBLANK(Table6[[#This Row],[Date]]),"",MONTH(Table6[[#This Row],[Date]]))</f>
        <v/>
      </c>
    </row>
    <row r="2279" spans="2:2">
      <c r="B2279" t="str">
        <f>IF(ISBLANK(Table6[[#This Row],[Date]]),"",MONTH(Table6[[#This Row],[Date]]))</f>
        <v/>
      </c>
    </row>
    <row r="2280" spans="2:2">
      <c r="B2280" t="str">
        <f>IF(ISBLANK(Table6[[#This Row],[Date]]),"",MONTH(Table6[[#This Row],[Date]]))</f>
        <v/>
      </c>
    </row>
    <row r="2281" spans="2:2">
      <c r="B2281" t="str">
        <f>IF(ISBLANK(Table6[[#This Row],[Date]]),"",MONTH(Table6[[#This Row],[Date]]))</f>
        <v/>
      </c>
    </row>
    <row r="2282" spans="2:2">
      <c r="B2282" t="str">
        <f>IF(ISBLANK(Table6[[#This Row],[Date]]),"",MONTH(Table6[[#This Row],[Date]]))</f>
        <v/>
      </c>
    </row>
    <row r="2283" spans="2:2">
      <c r="B2283" t="str">
        <f>IF(ISBLANK(Table6[[#This Row],[Date]]),"",MONTH(Table6[[#This Row],[Date]]))</f>
        <v/>
      </c>
    </row>
    <row r="2284" spans="2:2">
      <c r="B2284" t="str">
        <f>IF(ISBLANK(Table6[[#This Row],[Date]]),"",MONTH(Table6[[#This Row],[Date]]))</f>
        <v/>
      </c>
    </row>
    <row r="2285" spans="2:2">
      <c r="B2285" t="str">
        <f>IF(ISBLANK(Table6[[#This Row],[Date]]),"",MONTH(Table6[[#This Row],[Date]]))</f>
        <v/>
      </c>
    </row>
    <row r="2286" spans="2:2">
      <c r="B2286" t="str">
        <f>IF(ISBLANK(Table6[[#This Row],[Date]]),"",MONTH(Table6[[#This Row],[Date]]))</f>
        <v/>
      </c>
    </row>
    <row r="2287" spans="2:2">
      <c r="B2287" t="str">
        <f>IF(ISBLANK(Table6[[#This Row],[Date]]),"",MONTH(Table6[[#This Row],[Date]]))</f>
        <v/>
      </c>
    </row>
    <row r="2288" spans="2:2">
      <c r="B2288" t="str">
        <f>IF(ISBLANK(Table6[[#This Row],[Date]]),"",MONTH(Table6[[#This Row],[Date]]))</f>
        <v/>
      </c>
    </row>
    <row r="2289" spans="2:2">
      <c r="B2289" t="str">
        <f>IF(ISBLANK(Table6[[#This Row],[Date]]),"",MONTH(Table6[[#This Row],[Date]]))</f>
        <v/>
      </c>
    </row>
    <row r="2290" spans="2:2">
      <c r="B2290" t="str">
        <f>IF(ISBLANK(Table6[[#This Row],[Date]]),"",MONTH(Table6[[#This Row],[Date]]))</f>
        <v/>
      </c>
    </row>
    <row r="2291" spans="2:2">
      <c r="B2291" t="str">
        <f>IF(ISBLANK(Table6[[#This Row],[Date]]),"",MONTH(Table6[[#This Row],[Date]]))</f>
        <v/>
      </c>
    </row>
    <row r="2292" spans="2:2">
      <c r="B2292" t="str">
        <f>IF(ISBLANK(Table6[[#This Row],[Date]]),"",MONTH(Table6[[#This Row],[Date]]))</f>
        <v/>
      </c>
    </row>
    <row r="2293" spans="2:2">
      <c r="B2293" t="str">
        <f>IF(ISBLANK(Table6[[#This Row],[Date]]),"",MONTH(Table6[[#This Row],[Date]]))</f>
        <v/>
      </c>
    </row>
    <row r="2294" spans="2:2">
      <c r="B2294" t="str">
        <f>IF(ISBLANK(Table6[[#This Row],[Date]]),"",MONTH(Table6[[#This Row],[Date]]))</f>
        <v/>
      </c>
    </row>
    <row r="2295" spans="2:2">
      <c r="B2295" t="str">
        <f>IF(ISBLANK(Table6[[#This Row],[Date]]),"",MONTH(Table6[[#This Row],[Date]]))</f>
        <v/>
      </c>
    </row>
    <row r="2296" spans="2:2">
      <c r="B2296" t="str">
        <f>IF(ISBLANK(Table6[[#This Row],[Date]]),"",MONTH(Table6[[#This Row],[Date]]))</f>
        <v/>
      </c>
    </row>
    <row r="2297" spans="2:2">
      <c r="B2297" t="str">
        <f>IF(ISBLANK(Table6[[#This Row],[Date]]),"",MONTH(Table6[[#This Row],[Date]]))</f>
        <v/>
      </c>
    </row>
    <row r="2298" spans="2:2">
      <c r="B2298" t="str">
        <f>IF(ISBLANK(Table6[[#This Row],[Date]]),"",MONTH(Table6[[#This Row],[Date]]))</f>
        <v/>
      </c>
    </row>
    <row r="2299" spans="2:2">
      <c r="B2299" t="str">
        <f>IF(ISBLANK(Table6[[#This Row],[Date]]),"",MONTH(Table6[[#This Row],[Date]]))</f>
        <v/>
      </c>
    </row>
    <row r="2300" spans="2:2">
      <c r="B2300" t="str">
        <f>IF(ISBLANK(Table6[[#This Row],[Date]]),"",MONTH(Table6[[#This Row],[Date]]))</f>
        <v/>
      </c>
    </row>
    <row r="2301" spans="2:2">
      <c r="B2301" t="str">
        <f>IF(ISBLANK(Table6[[#This Row],[Date]]),"",MONTH(Table6[[#This Row],[Date]]))</f>
        <v/>
      </c>
    </row>
    <row r="2302" spans="2:2">
      <c r="B2302" t="str">
        <f>IF(ISBLANK(Table6[[#This Row],[Date]]),"",MONTH(Table6[[#This Row],[Date]]))</f>
        <v/>
      </c>
    </row>
    <row r="2303" spans="2:2">
      <c r="B2303" t="str">
        <f>IF(ISBLANK(Table6[[#This Row],[Date]]),"",MONTH(Table6[[#This Row],[Date]]))</f>
        <v/>
      </c>
    </row>
    <row r="2304" spans="2:2">
      <c r="B2304" t="str">
        <f>IF(ISBLANK(Table6[[#This Row],[Date]]),"",MONTH(Table6[[#This Row],[Date]]))</f>
        <v/>
      </c>
    </row>
    <row r="2305" spans="2:2">
      <c r="B2305" t="str">
        <f>IF(ISBLANK(Table6[[#This Row],[Date]]),"",MONTH(Table6[[#This Row],[Date]]))</f>
        <v/>
      </c>
    </row>
    <row r="2306" spans="2:2">
      <c r="B2306" t="str">
        <f>IF(ISBLANK(Table6[[#This Row],[Date]]),"",MONTH(Table6[[#This Row],[Date]]))</f>
        <v/>
      </c>
    </row>
    <row r="2307" spans="2:2">
      <c r="B2307" t="str">
        <f>IF(ISBLANK(Table6[[#This Row],[Date]]),"",MONTH(Table6[[#This Row],[Date]]))</f>
        <v/>
      </c>
    </row>
    <row r="2308" spans="2:2">
      <c r="B2308" t="str">
        <f>IF(ISBLANK(Table6[[#This Row],[Date]]),"",MONTH(Table6[[#This Row],[Date]]))</f>
        <v/>
      </c>
    </row>
    <row r="2309" spans="2:2">
      <c r="B2309" t="str">
        <f>IF(ISBLANK(Table6[[#This Row],[Date]]),"",MONTH(Table6[[#This Row],[Date]]))</f>
        <v/>
      </c>
    </row>
    <row r="2310" spans="2:2">
      <c r="B2310" t="str">
        <f>IF(ISBLANK(Table6[[#This Row],[Date]]),"",MONTH(Table6[[#This Row],[Date]]))</f>
        <v/>
      </c>
    </row>
    <row r="2311" spans="2:2">
      <c r="B2311" t="str">
        <f>IF(ISBLANK(Table6[[#This Row],[Date]]),"",MONTH(Table6[[#This Row],[Date]]))</f>
        <v/>
      </c>
    </row>
    <row r="2312" spans="2:2">
      <c r="B2312" t="str">
        <f>IF(ISBLANK(Table6[[#This Row],[Date]]),"",MONTH(Table6[[#This Row],[Date]]))</f>
        <v/>
      </c>
    </row>
    <row r="2313" spans="2:2">
      <c r="B2313" t="str">
        <f>IF(ISBLANK(Table6[[#This Row],[Date]]),"",MONTH(Table6[[#This Row],[Date]]))</f>
        <v/>
      </c>
    </row>
    <row r="2314" spans="2:2">
      <c r="B2314" t="str">
        <f>IF(ISBLANK(Table6[[#This Row],[Date]]),"",MONTH(Table6[[#This Row],[Date]]))</f>
        <v/>
      </c>
    </row>
    <row r="2315" spans="2:2">
      <c r="B2315" t="str">
        <f>IF(ISBLANK(Table6[[#This Row],[Date]]),"",MONTH(Table6[[#This Row],[Date]]))</f>
        <v/>
      </c>
    </row>
    <row r="2316" spans="2:2">
      <c r="B2316" t="str">
        <f>IF(ISBLANK(Table6[[#This Row],[Date]]),"",MONTH(Table6[[#This Row],[Date]]))</f>
        <v/>
      </c>
    </row>
    <row r="2317" spans="2:2">
      <c r="B2317" t="str">
        <f>IF(ISBLANK(Table6[[#This Row],[Date]]),"",MONTH(Table6[[#This Row],[Date]]))</f>
        <v/>
      </c>
    </row>
    <row r="2318" spans="2:2">
      <c r="B2318" t="str">
        <f>IF(ISBLANK(Table6[[#This Row],[Date]]),"",MONTH(Table6[[#This Row],[Date]]))</f>
        <v/>
      </c>
    </row>
    <row r="2319" spans="2:2">
      <c r="B2319" t="str">
        <f>IF(ISBLANK(Table6[[#This Row],[Date]]),"",MONTH(Table6[[#This Row],[Date]]))</f>
        <v/>
      </c>
    </row>
    <row r="2320" spans="2:2">
      <c r="B2320" t="str">
        <f>IF(ISBLANK(Table6[[#This Row],[Date]]),"",MONTH(Table6[[#This Row],[Date]]))</f>
        <v/>
      </c>
    </row>
    <row r="2321" spans="2:2">
      <c r="B2321" t="str">
        <f>IF(ISBLANK(Table6[[#This Row],[Date]]),"",MONTH(Table6[[#This Row],[Date]]))</f>
        <v/>
      </c>
    </row>
    <row r="2322" spans="2:2">
      <c r="B2322" t="str">
        <f>IF(ISBLANK(Table6[[#This Row],[Date]]),"",MONTH(Table6[[#This Row],[Date]]))</f>
        <v/>
      </c>
    </row>
    <row r="2323" spans="2:2">
      <c r="B2323" t="str">
        <f>IF(ISBLANK(Table6[[#This Row],[Date]]),"",MONTH(Table6[[#This Row],[Date]]))</f>
        <v/>
      </c>
    </row>
    <row r="2324" spans="2:2">
      <c r="B2324" t="str">
        <f>IF(ISBLANK(Table6[[#This Row],[Date]]),"",MONTH(Table6[[#This Row],[Date]]))</f>
        <v/>
      </c>
    </row>
    <row r="2325" spans="2:2">
      <c r="B2325" t="str">
        <f>IF(ISBLANK(Table6[[#This Row],[Date]]),"",MONTH(Table6[[#This Row],[Date]]))</f>
        <v/>
      </c>
    </row>
    <row r="2326" spans="2:2">
      <c r="B2326" t="str">
        <f>IF(ISBLANK(Table6[[#This Row],[Date]]),"",MONTH(Table6[[#This Row],[Date]]))</f>
        <v/>
      </c>
    </row>
    <row r="2327" spans="2:2">
      <c r="B2327" t="str">
        <f>IF(ISBLANK(Table6[[#This Row],[Date]]),"",MONTH(Table6[[#This Row],[Date]]))</f>
        <v/>
      </c>
    </row>
    <row r="2328" spans="2:2">
      <c r="B2328" t="str">
        <f>IF(ISBLANK(Table6[[#This Row],[Date]]),"",MONTH(Table6[[#This Row],[Date]]))</f>
        <v/>
      </c>
    </row>
    <row r="2329" spans="2:2">
      <c r="B2329" t="str">
        <f>IF(ISBLANK(Table6[[#This Row],[Date]]),"",MONTH(Table6[[#This Row],[Date]]))</f>
        <v/>
      </c>
    </row>
    <row r="2330" spans="2:2">
      <c r="B2330" t="str">
        <f>IF(ISBLANK(Table6[[#This Row],[Date]]),"",MONTH(Table6[[#This Row],[Date]]))</f>
        <v/>
      </c>
    </row>
    <row r="2331" spans="2:2">
      <c r="B2331" t="str">
        <f>IF(ISBLANK(Table6[[#This Row],[Date]]),"",MONTH(Table6[[#This Row],[Date]]))</f>
        <v/>
      </c>
    </row>
    <row r="2332" spans="2:2">
      <c r="B2332" t="str">
        <f>IF(ISBLANK(Table6[[#This Row],[Date]]),"",MONTH(Table6[[#This Row],[Date]]))</f>
        <v/>
      </c>
    </row>
    <row r="2333" spans="2:2">
      <c r="B2333" t="str">
        <f>IF(ISBLANK(Table6[[#This Row],[Date]]),"",MONTH(Table6[[#This Row],[Date]]))</f>
        <v/>
      </c>
    </row>
    <row r="2334" spans="2:2">
      <c r="B2334" t="str">
        <f>IF(ISBLANK(Table6[[#This Row],[Date]]),"",MONTH(Table6[[#This Row],[Date]]))</f>
        <v/>
      </c>
    </row>
    <row r="2335" spans="2:2">
      <c r="B2335" t="str">
        <f>IF(ISBLANK(Table6[[#This Row],[Date]]),"",MONTH(Table6[[#This Row],[Date]]))</f>
        <v/>
      </c>
    </row>
    <row r="2336" spans="2:2">
      <c r="B2336" t="str">
        <f>IF(ISBLANK(Table6[[#This Row],[Date]]),"",MONTH(Table6[[#This Row],[Date]]))</f>
        <v/>
      </c>
    </row>
    <row r="2337" spans="2:2">
      <c r="B2337" t="str">
        <f>IF(ISBLANK(Table6[[#This Row],[Date]]),"",MONTH(Table6[[#This Row],[Date]]))</f>
        <v/>
      </c>
    </row>
    <row r="2338" spans="2:2">
      <c r="B2338" t="str">
        <f>IF(ISBLANK(Table6[[#This Row],[Date]]),"",MONTH(Table6[[#This Row],[Date]]))</f>
        <v/>
      </c>
    </row>
    <row r="2339" spans="2:2">
      <c r="B2339" t="str">
        <f>IF(ISBLANK(Table6[[#This Row],[Date]]),"",MONTH(Table6[[#This Row],[Date]]))</f>
        <v/>
      </c>
    </row>
    <row r="2340" spans="2:2">
      <c r="B2340" t="str">
        <f>IF(ISBLANK(Table6[[#This Row],[Date]]),"",MONTH(Table6[[#This Row],[Date]]))</f>
        <v/>
      </c>
    </row>
    <row r="2341" spans="2:2">
      <c r="B2341" t="str">
        <f>IF(ISBLANK(Table6[[#This Row],[Date]]),"",MONTH(Table6[[#This Row],[Date]]))</f>
        <v/>
      </c>
    </row>
    <row r="2342" spans="2:2">
      <c r="B2342" t="str">
        <f>IF(ISBLANK(Table6[[#This Row],[Date]]),"",MONTH(Table6[[#This Row],[Date]]))</f>
        <v/>
      </c>
    </row>
    <row r="2343" spans="2:2">
      <c r="B2343" t="str">
        <f>IF(ISBLANK(Table6[[#This Row],[Date]]),"",MONTH(Table6[[#This Row],[Date]]))</f>
        <v/>
      </c>
    </row>
    <row r="2344" spans="2:2">
      <c r="B2344" t="str">
        <f>IF(ISBLANK(Table6[[#This Row],[Date]]),"",MONTH(Table6[[#This Row],[Date]]))</f>
        <v/>
      </c>
    </row>
    <row r="2345" spans="2:2">
      <c r="B2345" t="str">
        <f>IF(ISBLANK(Table6[[#This Row],[Date]]),"",MONTH(Table6[[#This Row],[Date]]))</f>
        <v/>
      </c>
    </row>
    <row r="2346" spans="2:2">
      <c r="B2346" t="str">
        <f>IF(ISBLANK(Table6[[#This Row],[Date]]),"",MONTH(Table6[[#This Row],[Date]]))</f>
        <v/>
      </c>
    </row>
    <row r="2347" spans="2:2">
      <c r="B2347" t="str">
        <f>IF(ISBLANK(Table6[[#This Row],[Date]]),"",MONTH(Table6[[#This Row],[Date]]))</f>
        <v/>
      </c>
    </row>
    <row r="2348" spans="2:2">
      <c r="B2348" t="str">
        <f>IF(ISBLANK(Table6[[#This Row],[Date]]),"",MONTH(Table6[[#This Row],[Date]]))</f>
        <v/>
      </c>
    </row>
    <row r="2349" spans="2:2">
      <c r="B2349" t="str">
        <f>IF(ISBLANK(Table6[[#This Row],[Date]]),"",MONTH(Table6[[#This Row],[Date]]))</f>
        <v/>
      </c>
    </row>
    <row r="2350" spans="2:2">
      <c r="B2350" t="str">
        <f>IF(ISBLANK(Table6[[#This Row],[Date]]),"",MONTH(Table6[[#This Row],[Date]]))</f>
        <v/>
      </c>
    </row>
    <row r="2351" spans="2:2">
      <c r="B2351" t="str">
        <f>IF(ISBLANK(Table6[[#This Row],[Date]]),"",MONTH(Table6[[#This Row],[Date]]))</f>
        <v/>
      </c>
    </row>
    <row r="2352" spans="2:2">
      <c r="B2352" t="str">
        <f>IF(ISBLANK(Table6[[#This Row],[Date]]),"",MONTH(Table6[[#This Row],[Date]]))</f>
        <v/>
      </c>
    </row>
    <row r="2353" spans="2:2">
      <c r="B2353" t="str">
        <f>IF(ISBLANK(Table6[[#This Row],[Date]]),"",MONTH(Table6[[#This Row],[Date]]))</f>
        <v/>
      </c>
    </row>
    <row r="2354" spans="2:2">
      <c r="B2354" t="str">
        <f>IF(ISBLANK(Table6[[#This Row],[Date]]),"",MONTH(Table6[[#This Row],[Date]]))</f>
        <v/>
      </c>
    </row>
    <row r="2355" spans="2:2">
      <c r="B2355" t="str">
        <f>IF(ISBLANK(Table6[[#This Row],[Date]]),"",MONTH(Table6[[#This Row],[Date]]))</f>
        <v/>
      </c>
    </row>
    <row r="2356" spans="2:2">
      <c r="B2356" t="str">
        <f>IF(ISBLANK(Table6[[#This Row],[Date]]),"",MONTH(Table6[[#This Row],[Date]]))</f>
        <v/>
      </c>
    </row>
    <row r="2357" spans="2:2">
      <c r="B2357" t="str">
        <f>IF(ISBLANK(Table6[[#This Row],[Date]]),"",MONTH(Table6[[#This Row],[Date]]))</f>
        <v/>
      </c>
    </row>
    <row r="2358" spans="2:2">
      <c r="B2358" t="str">
        <f>IF(ISBLANK(Table6[[#This Row],[Date]]),"",MONTH(Table6[[#This Row],[Date]]))</f>
        <v/>
      </c>
    </row>
    <row r="2359" spans="2:2">
      <c r="B2359" t="str">
        <f>IF(ISBLANK(Table6[[#This Row],[Date]]),"",MONTH(Table6[[#This Row],[Date]]))</f>
        <v/>
      </c>
    </row>
    <row r="2360" spans="2:2">
      <c r="B2360" t="str">
        <f>IF(ISBLANK(Table6[[#This Row],[Date]]),"",MONTH(Table6[[#This Row],[Date]]))</f>
        <v/>
      </c>
    </row>
    <row r="2361" spans="2:2">
      <c r="B2361" t="str">
        <f>IF(ISBLANK(Table6[[#This Row],[Date]]),"",MONTH(Table6[[#This Row],[Date]]))</f>
        <v/>
      </c>
    </row>
    <row r="2362" spans="2:2">
      <c r="B2362" t="str">
        <f>IF(ISBLANK(Table6[[#This Row],[Date]]),"",MONTH(Table6[[#This Row],[Date]]))</f>
        <v/>
      </c>
    </row>
    <row r="2363" spans="2:2">
      <c r="B2363" t="str">
        <f>IF(ISBLANK(Table6[[#This Row],[Date]]),"",MONTH(Table6[[#This Row],[Date]]))</f>
        <v/>
      </c>
    </row>
    <row r="2364" spans="2:2">
      <c r="B2364" t="str">
        <f>IF(ISBLANK(Table6[[#This Row],[Date]]),"",MONTH(Table6[[#This Row],[Date]]))</f>
        <v/>
      </c>
    </row>
    <row r="2365" spans="2:2">
      <c r="B2365" t="str">
        <f>IF(ISBLANK(Table6[[#This Row],[Date]]),"",MONTH(Table6[[#This Row],[Date]]))</f>
        <v/>
      </c>
    </row>
    <row r="2366" spans="2:2">
      <c r="B2366" t="str">
        <f>IF(ISBLANK(Table6[[#This Row],[Date]]),"",MONTH(Table6[[#This Row],[Date]]))</f>
        <v/>
      </c>
    </row>
    <row r="2367" spans="2:2">
      <c r="B2367" t="str">
        <f>IF(ISBLANK(Table6[[#This Row],[Date]]),"",MONTH(Table6[[#This Row],[Date]]))</f>
        <v/>
      </c>
    </row>
    <row r="2368" spans="2:2">
      <c r="B2368" t="str">
        <f>IF(ISBLANK(Table6[[#This Row],[Date]]),"",MONTH(Table6[[#This Row],[Date]]))</f>
        <v/>
      </c>
    </row>
    <row r="2369" spans="2:2">
      <c r="B2369" t="str">
        <f>IF(ISBLANK(Table6[[#This Row],[Date]]),"",MONTH(Table6[[#This Row],[Date]]))</f>
        <v/>
      </c>
    </row>
    <row r="2370" spans="2:2">
      <c r="B2370" t="str">
        <f>IF(ISBLANK(Table6[[#This Row],[Date]]),"",MONTH(Table6[[#This Row],[Date]]))</f>
        <v/>
      </c>
    </row>
    <row r="2371" spans="2:2">
      <c r="B2371" t="str">
        <f>IF(ISBLANK(Table6[[#This Row],[Date]]),"",MONTH(Table6[[#This Row],[Date]]))</f>
        <v/>
      </c>
    </row>
    <row r="2372" spans="2:2">
      <c r="B2372" t="str">
        <f>IF(ISBLANK(Table6[[#This Row],[Date]]),"",MONTH(Table6[[#This Row],[Date]]))</f>
        <v/>
      </c>
    </row>
    <row r="2373" spans="2:2">
      <c r="B2373" t="str">
        <f>IF(ISBLANK(Table6[[#This Row],[Date]]),"",MONTH(Table6[[#This Row],[Date]]))</f>
        <v/>
      </c>
    </row>
    <row r="2374" spans="2:2">
      <c r="B2374" t="str">
        <f>IF(ISBLANK(Table6[[#This Row],[Date]]),"",MONTH(Table6[[#This Row],[Date]]))</f>
        <v/>
      </c>
    </row>
    <row r="2375" spans="2:2">
      <c r="B2375" t="str">
        <f>IF(ISBLANK(Table6[[#This Row],[Date]]),"",MONTH(Table6[[#This Row],[Date]]))</f>
        <v/>
      </c>
    </row>
    <row r="2376" spans="2:2">
      <c r="B2376" t="str">
        <f>IF(ISBLANK(Table6[[#This Row],[Date]]),"",MONTH(Table6[[#This Row],[Date]]))</f>
        <v/>
      </c>
    </row>
    <row r="2377" spans="2:2">
      <c r="B2377" t="str">
        <f>IF(ISBLANK(Table6[[#This Row],[Date]]),"",MONTH(Table6[[#This Row],[Date]]))</f>
        <v/>
      </c>
    </row>
    <row r="2378" spans="2:2">
      <c r="B2378" t="str">
        <f>IF(ISBLANK(Table6[[#This Row],[Date]]),"",MONTH(Table6[[#This Row],[Date]]))</f>
        <v/>
      </c>
    </row>
    <row r="2379" spans="2:2">
      <c r="B2379" t="str">
        <f>IF(ISBLANK(Table6[[#This Row],[Date]]),"",MONTH(Table6[[#This Row],[Date]]))</f>
        <v/>
      </c>
    </row>
    <row r="2380" spans="2:2">
      <c r="B2380" t="str">
        <f>IF(ISBLANK(Table6[[#This Row],[Date]]),"",MONTH(Table6[[#This Row],[Date]]))</f>
        <v/>
      </c>
    </row>
    <row r="2381" spans="2:2">
      <c r="B2381" t="str">
        <f>IF(ISBLANK(Table6[[#This Row],[Date]]),"",MONTH(Table6[[#This Row],[Date]]))</f>
        <v/>
      </c>
    </row>
    <row r="2382" spans="2:2">
      <c r="B2382" t="str">
        <f>IF(ISBLANK(Table6[[#This Row],[Date]]),"",MONTH(Table6[[#This Row],[Date]]))</f>
        <v/>
      </c>
    </row>
    <row r="2383" spans="2:2">
      <c r="B2383" t="str">
        <f>IF(ISBLANK(Table6[[#This Row],[Date]]),"",MONTH(Table6[[#This Row],[Date]]))</f>
        <v/>
      </c>
    </row>
    <row r="2384" spans="2:2">
      <c r="B2384" t="str">
        <f>IF(ISBLANK(Table6[[#This Row],[Date]]),"",MONTH(Table6[[#This Row],[Date]]))</f>
        <v/>
      </c>
    </row>
    <row r="2385" spans="2:2">
      <c r="B2385" t="str">
        <f>IF(ISBLANK(Table6[[#This Row],[Date]]),"",MONTH(Table6[[#This Row],[Date]]))</f>
        <v/>
      </c>
    </row>
    <row r="2386" spans="2:2">
      <c r="B2386" t="str">
        <f>IF(ISBLANK(Table6[[#This Row],[Date]]),"",MONTH(Table6[[#This Row],[Date]]))</f>
        <v/>
      </c>
    </row>
    <row r="2387" spans="2:2">
      <c r="B2387" t="str">
        <f>IF(ISBLANK(Table6[[#This Row],[Date]]),"",MONTH(Table6[[#This Row],[Date]]))</f>
        <v/>
      </c>
    </row>
    <row r="2388" spans="2:2">
      <c r="B2388" t="str">
        <f>IF(ISBLANK(Table6[[#This Row],[Date]]),"",MONTH(Table6[[#This Row],[Date]]))</f>
        <v/>
      </c>
    </row>
    <row r="2389" spans="2:2">
      <c r="B2389" t="str">
        <f>IF(ISBLANK(Table6[[#This Row],[Date]]),"",MONTH(Table6[[#This Row],[Date]]))</f>
        <v/>
      </c>
    </row>
    <row r="2390" spans="2:2">
      <c r="B2390" t="str">
        <f>IF(ISBLANK(Table6[[#This Row],[Date]]),"",MONTH(Table6[[#This Row],[Date]]))</f>
        <v/>
      </c>
    </row>
    <row r="2391" spans="2:2">
      <c r="B2391" t="str">
        <f>IF(ISBLANK(Table6[[#This Row],[Date]]),"",MONTH(Table6[[#This Row],[Date]]))</f>
        <v/>
      </c>
    </row>
    <row r="2392" spans="2:2">
      <c r="B2392" t="str">
        <f>IF(ISBLANK(Table6[[#This Row],[Date]]),"",MONTH(Table6[[#This Row],[Date]]))</f>
        <v/>
      </c>
    </row>
    <row r="2393" spans="2:2">
      <c r="B2393" t="str">
        <f>IF(ISBLANK(Table6[[#This Row],[Date]]),"",MONTH(Table6[[#This Row],[Date]]))</f>
        <v/>
      </c>
    </row>
    <row r="2394" spans="2:2">
      <c r="B2394" t="str">
        <f>IF(ISBLANK(Table6[[#This Row],[Date]]),"",MONTH(Table6[[#This Row],[Date]]))</f>
        <v/>
      </c>
    </row>
    <row r="2395" spans="2:2">
      <c r="B2395" t="str">
        <f>IF(ISBLANK(Table6[[#This Row],[Date]]),"",MONTH(Table6[[#This Row],[Date]]))</f>
        <v/>
      </c>
    </row>
    <row r="2396" spans="2:2">
      <c r="B2396" t="str">
        <f>IF(ISBLANK(Table6[[#This Row],[Date]]),"",MONTH(Table6[[#This Row],[Date]]))</f>
        <v/>
      </c>
    </row>
    <row r="2397" spans="2:2">
      <c r="B2397" t="str">
        <f>IF(ISBLANK(Table6[[#This Row],[Date]]),"",MONTH(Table6[[#This Row],[Date]]))</f>
        <v/>
      </c>
    </row>
    <row r="2398" spans="2:2">
      <c r="B2398" t="str">
        <f>IF(ISBLANK(Table6[[#This Row],[Date]]),"",MONTH(Table6[[#This Row],[Date]]))</f>
        <v/>
      </c>
    </row>
    <row r="2399" spans="2:2">
      <c r="B2399" t="str">
        <f>IF(ISBLANK(Table6[[#This Row],[Date]]),"",MONTH(Table6[[#This Row],[Date]]))</f>
        <v/>
      </c>
    </row>
    <row r="2400" spans="2:2">
      <c r="B2400" t="str">
        <f>IF(ISBLANK(Table6[[#This Row],[Date]]),"",MONTH(Table6[[#This Row],[Date]]))</f>
        <v/>
      </c>
    </row>
    <row r="2401" spans="2:2">
      <c r="B2401" t="str">
        <f>IF(ISBLANK(Table6[[#This Row],[Date]]),"",MONTH(Table6[[#This Row],[Date]]))</f>
        <v/>
      </c>
    </row>
    <row r="2402" spans="2:2">
      <c r="B2402" t="str">
        <f>IF(ISBLANK(Table6[[#This Row],[Date]]),"",MONTH(Table6[[#This Row],[Date]]))</f>
        <v/>
      </c>
    </row>
    <row r="2403" spans="2:2">
      <c r="B2403" t="str">
        <f>IF(ISBLANK(Table6[[#This Row],[Date]]),"",MONTH(Table6[[#This Row],[Date]]))</f>
        <v/>
      </c>
    </row>
    <row r="2404" spans="2:2">
      <c r="B2404" t="str">
        <f>IF(ISBLANK(Table6[[#This Row],[Date]]),"",MONTH(Table6[[#This Row],[Date]]))</f>
        <v/>
      </c>
    </row>
    <row r="2405" spans="2:2">
      <c r="B2405" t="str">
        <f>IF(ISBLANK(Table6[[#This Row],[Date]]),"",MONTH(Table6[[#This Row],[Date]]))</f>
        <v/>
      </c>
    </row>
    <row r="2406" spans="2:2">
      <c r="B2406" t="str">
        <f>IF(ISBLANK(Table6[[#This Row],[Date]]),"",MONTH(Table6[[#This Row],[Date]]))</f>
        <v/>
      </c>
    </row>
    <row r="2407" spans="2:2">
      <c r="B2407" t="str">
        <f>IF(ISBLANK(Table6[[#This Row],[Date]]),"",MONTH(Table6[[#This Row],[Date]]))</f>
        <v/>
      </c>
    </row>
    <row r="2408" spans="2:2">
      <c r="B2408" t="str">
        <f>IF(ISBLANK(Table6[[#This Row],[Date]]),"",MONTH(Table6[[#This Row],[Date]]))</f>
        <v/>
      </c>
    </row>
    <row r="2409" spans="2:2">
      <c r="B2409" t="str">
        <f>IF(ISBLANK(Table6[[#This Row],[Date]]),"",MONTH(Table6[[#This Row],[Date]]))</f>
        <v/>
      </c>
    </row>
    <row r="2410" spans="2:2">
      <c r="B2410" t="str">
        <f>IF(ISBLANK(Table6[[#This Row],[Date]]),"",MONTH(Table6[[#This Row],[Date]]))</f>
        <v/>
      </c>
    </row>
    <row r="2411" spans="2:2">
      <c r="B2411" t="str">
        <f>IF(ISBLANK(Table6[[#This Row],[Date]]),"",MONTH(Table6[[#This Row],[Date]]))</f>
        <v/>
      </c>
    </row>
    <row r="2412" spans="2:2">
      <c r="B2412" t="str">
        <f>IF(ISBLANK(Table6[[#This Row],[Date]]),"",MONTH(Table6[[#This Row],[Date]]))</f>
        <v/>
      </c>
    </row>
    <row r="2413" spans="2:2">
      <c r="B2413" t="str">
        <f>IF(ISBLANK(Table6[[#This Row],[Date]]),"",MONTH(Table6[[#This Row],[Date]]))</f>
        <v/>
      </c>
    </row>
    <row r="2414" spans="2:2">
      <c r="B2414" t="str">
        <f>IF(ISBLANK(Table6[[#This Row],[Date]]),"",MONTH(Table6[[#This Row],[Date]]))</f>
        <v/>
      </c>
    </row>
    <row r="2415" spans="2:2">
      <c r="B2415" t="str">
        <f>IF(ISBLANK(Table6[[#This Row],[Date]]),"",MONTH(Table6[[#This Row],[Date]]))</f>
        <v/>
      </c>
    </row>
    <row r="2416" spans="2:2">
      <c r="B2416" t="str">
        <f>IF(ISBLANK(Table6[[#This Row],[Date]]),"",MONTH(Table6[[#This Row],[Date]]))</f>
        <v/>
      </c>
    </row>
    <row r="2417" spans="2:2">
      <c r="B2417" t="str">
        <f>IF(ISBLANK(Table6[[#This Row],[Date]]),"",MONTH(Table6[[#This Row],[Date]]))</f>
        <v/>
      </c>
    </row>
    <row r="2418" spans="2:2">
      <c r="B2418" t="str">
        <f>IF(ISBLANK(Table6[[#This Row],[Date]]),"",MONTH(Table6[[#This Row],[Date]]))</f>
        <v/>
      </c>
    </row>
    <row r="2419" spans="2:2">
      <c r="B2419" t="str">
        <f>IF(ISBLANK(Table6[[#This Row],[Date]]),"",MONTH(Table6[[#This Row],[Date]]))</f>
        <v/>
      </c>
    </row>
    <row r="2420" spans="2:2">
      <c r="B2420" t="str">
        <f>IF(ISBLANK(Table6[[#This Row],[Date]]),"",MONTH(Table6[[#This Row],[Date]]))</f>
        <v/>
      </c>
    </row>
    <row r="2421" spans="2:2">
      <c r="B2421" t="str">
        <f>IF(ISBLANK(Table6[[#This Row],[Date]]),"",MONTH(Table6[[#This Row],[Date]]))</f>
        <v/>
      </c>
    </row>
    <row r="2422" spans="2:2">
      <c r="B2422" t="str">
        <f>IF(ISBLANK(Table6[[#This Row],[Date]]),"",MONTH(Table6[[#This Row],[Date]]))</f>
        <v/>
      </c>
    </row>
    <row r="2423" spans="2:2">
      <c r="B2423" t="str">
        <f>IF(ISBLANK(Table6[[#This Row],[Date]]),"",MONTH(Table6[[#This Row],[Date]]))</f>
        <v/>
      </c>
    </row>
    <row r="2424" spans="2:2">
      <c r="B2424" t="str">
        <f>IF(ISBLANK(Table6[[#This Row],[Date]]),"",MONTH(Table6[[#This Row],[Date]]))</f>
        <v/>
      </c>
    </row>
    <row r="2425" spans="2:2">
      <c r="B2425" t="str">
        <f>IF(ISBLANK(Table6[[#This Row],[Date]]),"",MONTH(Table6[[#This Row],[Date]]))</f>
        <v/>
      </c>
    </row>
    <row r="2426" spans="2:2">
      <c r="B2426" t="str">
        <f>IF(ISBLANK(Table6[[#This Row],[Date]]),"",MONTH(Table6[[#This Row],[Date]]))</f>
        <v/>
      </c>
    </row>
    <row r="2427" spans="2:2">
      <c r="B2427" t="str">
        <f>IF(ISBLANK(Table6[[#This Row],[Date]]),"",MONTH(Table6[[#This Row],[Date]]))</f>
        <v/>
      </c>
    </row>
    <row r="2428" spans="2:2">
      <c r="B2428" t="str">
        <f>IF(ISBLANK(Table6[[#This Row],[Date]]),"",MONTH(Table6[[#This Row],[Date]]))</f>
        <v/>
      </c>
    </row>
    <row r="2429" spans="2:2">
      <c r="B2429" t="str">
        <f>IF(ISBLANK(Table6[[#This Row],[Date]]),"",MONTH(Table6[[#This Row],[Date]]))</f>
        <v/>
      </c>
    </row>
    <row r="2430" spans="2:2">
      <c r="B2430" t="str">
        <f>IF(ISBLANK(Table6[[#This Row],[Date]]),"",MONTH(Table6[[#This Row],[Date]]))</f>
        <v/>
      </c>
    </row>
    <row r="2431" spans="2:2">
      <c r="B2431" t="str">
        <f>IF(ISBLANK(Table6[[#This Row],[Date]]),"",MONTH(Table6[[#This Row],[Date]]))</f>
        <v/>
      </c>
    </row>
    <row r="2432" spans="2:2">
      <c r="B2432" t="str">
        <f>IF(ISBLANK(Table6[[#This Row],[Date]]),"",MONTH(Table6[[#This Row],[Date]]))</f>
        <v/>
      </c>
    </row>
    <row r="2433" spans="2:2">
      <c r="B2433" t="str">
        <f>IF(ISBLANK(Table6[[#This Row],[Date]]),"",MONTH(Table6[[#This Row],[Date]]))</f>
        <v/>
      </c>
    </row>
    <row r="2434" spans="2:2">
      <c r="B2434" t="str">
        <f>IF(ISBLANK(Table6[[#This Row],[Date]]),"",MONTH(Table6[[#This Row],[Date]]))</f>
        <v/>
      </c>
    </row>
    <row r="2435" spans="2:2">
      <c r="B2435" t="str">
        <f>IF(ISBLANK(Table6[[#This Row],[Date]]),"",MONTH(Table6[[#This Row],[Date]]))</f>
        <v/>
      </c>
    </row>
    <row r="2436" spans="2:2">
      <c r="B2436" t="str">
        <f>IF(ISBLANK(Table6[[#This Row],[Date]]),"",MONTH(Table6[[#This Row],[Date]]))</f>
        <v/>
      </c>
    </row>
    <row r="2437" spans="2:2">
      <c r="B2437" t="str">
        <f>IF(ISBLANK(Table6[[#This Row],[Date]]),"",MONTH(Table6[[#This Row],[Date]]))</f>
        <v/>
      </c>
    </row>
    <row r="2438" spans="2:2">
      <c r="B2438" t="str">
        <f>IF(ISBLANK(Table6[[#This Row],[Date]]),"",MONTH(Table6[[#This Row],[Date]]))</f>
        <v/>
      </c>
    </row>
    <row r="2439" spans="2:2">
      <c r="B2439" t="str">
        <f>IF(ISBLANK(Table6[[#This Row],[Date]]),"",MONTH(Table6[[#This Row],[Date]]))</f>
        <v/>
      </c>
    </row>
    <row r="2440" spans="2:2">
      <c r="B2440" t="str">
        <f>IF(ISBLANK(Table6[[#This Row],[Date]]),"",MONTH(Table6[[#This Row],[Date]]))</f>
        <v/>
      </c>
    </row>
    <row r="2441" spans="2:2">
      <c r="B2441" t="str">
        <f>IF(ISBLANK(Table6[[#This Row],[Date]]),"",MONTH(Table6[[#This Row],[Date]]))</f>
        <v/>
      </c>
    </row>
    <row r="2442" spans="2:2">
      <c r="B2442" t="str">
        <f>IF(ISBLANK(Table6[[#This Row],[Date]]),"",MONTH(Table6[[#This Row],[Date]]))</f>
        <v/>
      </c>
    </row>
    <row r="2443" spans="2:2">
      <c r="B2443" t="str">
        <f>IF(ISBLANK(Table6[[#This Row],[Date]]),"",MONTH(Table6[[#This Row],[Date]]))</f>
        <v/>
      </c>
    </row>
    <row r="2444" spans="2:2">
      <c r="B2444" t="str">
        <f>IF(ISBLANK(Table6[[#This Row],[Date]]),"",MONTH(Table6[[#This Row],[Date]]))</f>
        <v/>
      </c>
    </row>
    <row r="2445" spans="2:2">
      <c r="B2445" t="str">
        <f>IF(ISBLANK(Table6[[#This Row],[Date]]),"",MONTH(Table6[[#This Row],[Date]]))</f>
        <v/>
      </c>
    </row>
    <row r="2446" spans="2:2">
      <c r="B2446" t="str">
        <f>IF(ISBLANK(Table6[[#This Row],[Date]]),"",MONTH(Table6[[#This Row],[Date]]))</f>
        <v/>
      </c>
    </row>
    <row r="2447" spans="2:2">
      <c r="B2447" t="str">
        <f>IF(ISBLANK(Table6[[#This Row],[Date]]),"",MONTH(Table6[[#This Row],[Date]]))</f>
        <v/>
      </c>
    </row>
    <row r="2448" spans="2:2">
      <c r="B2448" t="str">
        <f>IF(ISBLANK(Table6[[#This Row],[Date]]),"",MONTH(Table6[[#This Row],[Date]]))</f>
        <v/>
      </c>
    </row>
    <row r="2449" spans="2:2">
      <c r="B2449" t="str">
        <f>IF(ISBLANK(Table6[[#This Row],[Date]]),"",MONTH(Table6[[#This Row],[Date]]))</f>
        <v/>
      </c>
    </row>
    <row r="2450" spans="2:2">
      <c r="B2450" t="str">
        <f>IF(ISBLANK(Table6[[#This Row],[Date]]),"",MONTH(Table6[[#This Row],[Date]]))</f>
        <v/>
      </c>
    </row>
    <row r="2451" spans="2:2">
      <c r="B2451" t="str">
        <f>IF(ISBLANK(Table6[[#This Row],[Date]]),"",MONTH(Table6[[#This Row],[Date]]))</f>
        <v/>
      </c>
    </row>
    <row r="2452" spans="2:2">
      <c r="B2452" t="str">
        <f>IF(ISBLANK(Table6[[#This Row],[Date]]),"",MONTH(Table6[[#This Row],[Date]]))</f>
        <v/>
      </c>
    </row>
    <row r="2453" spans="2:2">
      <c r="B2453" t="str">
        <f>IF(ISBLANK(Table6[[#This Row],[Date]]),"",MONTH(Table6[[#This Row],[Date]]))</f>
        <v/>
      </c>
    </row>
    <row r="2454" spans="2:2">
      <c r="B2454" t="str">
        <f>IF(ISBLANK(Table6[[#This Row],[Date]]),"",MONTH(Table6[[#This Row],[Date]]))</f>
        <v/>
      </c>
    </row>
    <row r="2455" spans="2:2">
      <c r="B2455" t="str">
        <f>IF(ISBLANK(Table6[[#This Row],[Date]]),"",MONTH(Table6[[#This Row],[Date]]))</f>
        <v/>
      </c>
    </row>
    <row r="2456" spans="2:2">
      <c r="B2456" t="str">
        <f>IF(ISBLANK(Table6[[#This Row],[Date]]),"",MONTH(Table6[[#This Row],[Date]]))</f>
        <v/>
      </c>
    </row>
    <row r="2457" spans="2:2">
      <c r="B2457" t="str">
        <f>IF(ISBLANK(Table6[[#This Row],[Date]]),"",MONTH(Table6[[#This Row],[Date]]))</f>
        <v/>
      </c>
    </row>
    <row r="2458" spans="2:2">
      <c r="B2458" t="str">
        <f>IF(ISBLANK(Table6[[#This Row],[Date]]),"",MONTH(Table6[[#This Row],[Date]]))</f>
        <v/>
      </c>
    </row>
    <row r="2459" spans="2:2">
      <c r="B2459" t="str">
        <f>IF(ISBLANK(Table6[[#This Row],[Date]]),"",MONTH(Table6[[#This Row],[Date]]))</f>
        <v/>
      </c>
    </row>
    <row r="2460" spans="2:2">
      <c r="B2460" t="str">
        <f>IF(ISBLANK(Table6[[#This Row],[Date]]),"",MONTH(Table6[[#This Row],[Date]]))</f>
        <v/>
      </c>
    </row>
    <row r="2461" spans="2:2">
      <c r="B2461" t="str">
        <f>IF(ISBLANK(Table6[[#This Row],[Date]]),"",MONTH(Table6[[#This Row],[Date]]))</f>
        <v/>
      </c>
    </row>
    <row r="2462" spans="2:2">
      <c r="B2462" t="str">
        <f>IF(ISBLANK(Table6[[#This Row],[Date]]),"",MONTH(Table6[[#This Row],[Date]]))</f>
        <v/>
      </c>
    </row>
    <row r="2463" spans="2:2">
      <c r="B2463" t="str">
        <f>IF(ISBLANK(Table6[[#This Row],[Date]]),"",MONTH(Table6[[#This Row],[Date]]))</f>
        <v/>
      </c>
    </row>
    <row r="2464" spans="2:2">
      <c r="B2464" t="str">
        <f>IF(ISBLANK(Table6[[#This Row],[Date]]),"",MONTH(Table6[[#This Row],[Date]]))</f>
        <v/>
      </c>
    </row>
    <row r="2465" spans="2:2">
      <c r="B2465" t="str">
        <f>IF(ISBLANK(Table6[[#This Row],[Date]]),"",MONTH(Table6[[#This Row],[Date]]))</f>
        <v/>
      </c>
    </row>
    <row r="2466" spans="2:2">
      <c r="B2466" t="str">
        <f>IF(ISBLANK(Table6[[#This Row],[Date]]),"",MONTH(Table6[[#This Row],[Date]]))</f>
        <v/>
      </c>
    </row>
    <row r="2467" spans="2:2">
      <c r="B2467" t="str">
        <f>IF(ISBLANK(Table6[[#This Row],[Date]]),"",MONTH(Table6[[#This Row],[Date]]))</f>
        <v/>
      </c>
    </row>
    <row r="2468" spans="2:2">
      <c r="B2468" t="str">
        <f>IF(ISBLANK(Table6[[#This Row],[Date]]),"",MONTH(Table6[[#This Row],[Date]]))</f>
        <v/>
      </c>
    </row>
    <row r="2469" spans="2:2">
      <c r="B2469" t="str">
        <f>IF(ISBLANK(Table6[[#This Row],[Date]]),"",MONTH(Table6[[#This Row],[Date]]))</f>
        <v/>
      </c>
    </row>
    <row r="2470" spans="2:2">
      <c r="B2470" t="str">
        <f>IF(ISBLANK(Table6[[#This Row],[Date]]),"",MONTH(Table6[[#This Row],[Date]]))</f>
        <v/>
      </c>
    </row>
    <row r="2471" spans="2:2">
      <c r="B2471" t="str">
        <f>IF(ISBLANK(Table6[[#This Row],[Date]]),"",MONTH(Table6[[#This Row],[Date]]))</f>
        <v/>
      </c>
    </row>
    <row r="2472" spans="2:2">
      <c r="B2472" t="str">
        <f>IF(ISBLANK(Table6[[#This Row],[Date]]),"",MONTH(Table6[[#This Row],[Date]]))</f>
        <v/>
      </c>
    </row>
    <row r="2473" spans="2:2">
      <c r="B2473" t="str">
        <f>IF(ISBLANK(Table6[[#This Row],[Date]]),"",MONTH(Table6[[#This Row],[Date]]))</f>
        <v/>
      </c>
    </row>
    <row r="2474" spans="2:2">
      <c r="B2474" t="str">
        <f>IF(ISBLANK(Table6[[#This Row],[Date]]),"",MONTH(Table6[[#This Row],[Date]]))</f>
        <v/>
      </c>
    </row>
    <row r="2475" spans="2:2">
      <c r="B2475" t="str">
        <f>IF(ISBLANK(Table6[[#This Row],[Date]]),"",MONTH(Table6[[#This Row],[Date]]))</f>
        <v/>
      </c>
    </row>
    <row r="2476" spans="2:2">
      <c r="B2476" t="str">
        <f>IF(ISBLANK(Table6[[#This Row],[Date]]),"",MONTH(Table6[[#This Row],[Date]]))</f>
        <v/>
      </c>
    </row>
    <row r="2477" spans="2:2">
      <c r="B2477" t="str">
        <f>IF(ISBLANK(Table6[[#This Row],[Date]]),"",MONTH(Table6[[#This Row],[Date]]))</f>
        <v/>
      </c>
    </row>
    <row r="2478" spans="2:2">
      <c r="B2478" t="str">
        <f>IF(ISBLANK(Table6[[#This Row],[Date]]),"",MONTH(Table6[[#This Row],[Date]]))</f>
        <v/>
      </c>
    </row>
    <row r="2479" spans="2:2">
      <c r="B2479" t="str">
        <f>IF(ISBLANK(Table6[[#This Row],[Date]]),"",MONTH(Table6[[#This Row],[Date]]))</f>
        <v/>
      </c>
    </row>
    <row r="2480" spans="2:2">
      <c r="B2480" t="str">
        <f>IF(ISBLANK(Table6[[#This Row],[Date]]),"",MONTH(Table6[[#This Row],[Date]]))</f>
        <v/>
      </c>
    </row>
    <row r="2481" spans="2:2">
      <c r="B2481" t="str">
        <f>IF(ISBLANK(Table6[[#This Row],[Date]]),"",MONTH(Table6[[#This Row],[Date]]))</f>
        <v/>
      </c>
    </row>
    <row r="2482" spans="2:2">
      <c r="B2482" t="str">
        <f>IF(ISBLANK(Table6[[#This Row],[Date]]),"",MONTH(Table6[[#This Row],[Date]]))</f>
        <v/>
      </c>
    </row>
    <row r="2483" spans="2:2">
      <c r="B2483" t="str">
        <f>IF(ISBLANK(Table6[[#This Row],[Date]]),"",MONTH(Table6[[#This Row],[Date]]))</f>
        <v/>
      </c>
    </row>
    <row r="2484" spans="2:2">
      <c r="B2484" t="str">
        <f>IF(ISBLANK(Table6[[#This Row],[Date]]),"",MONTH(Table6[[#This Row],[Date]]))</f>
        <v/>
      </c>
    </row>
    <row r="2485" spans="2:2">
      <c r="B2485" t="str">
        <f>IF(ISBLANK(Table6[[#This Row],[Date]]),"",MONTH(Table6[[#This Row],[Date]]))</f>
        <v/>
      </c>
    </row>
    <row r="2486" spans="2:2">
      <c r="B2486" t="str">
        <f>IF(ISBLANK(Table6[[#This Row],[Date]]),"",MONTH(Table6[[#This Row],[Date]]))</f>
        <v/>
      </c>
    </row>
    <row r="2487" spans="2:2">
      <c r="B2487" t="str">
        <f>IF(ISBLANK(Table6[[#This Row],[Date]]),"",MONTH(Table6[[#This Row],[Date]]))</f>
        <v/>
      </c>
    </row>
    <row r="2488" spans="2:2">
      <c r="B2488" t="str">
        <f>IF(ISBLANK(Table6[[#This Row],[Date]]),"",MONTH(Table6[[#This Row],[Date]]))</f>
        <v/>
      </c>
    </row>
    <row r="2489" spans="2:2">
      <c r="B2489" t="str">
        <f>IF(ISBLANK(Table6[[#This Row],[Date]]),"",MONTH(Table6[[#This Row],[Date]]))</f>
        <v/>
      </c>
    </row>
    <row r="2490" spans="2:2">
      <c r="B2490" t="str">
        <f>IF(ISBLANK(Table6[[#This Row],[Date]]),"",MONTH(Table6[[#This Row],[Date]]))</f>
        <v/>
      </c>
    </row>
    <row r="2491" spans="2:2">
      <c r="B2491" t="str">
        <f>IF(ISBLANK(Table6[[#This Row],[Date]]),"",MONTH(Table6[[#This Row],[Date]]))</f>
        <v/>
      </c>
    </row>
    <row r="2492" spans="2:2">
      <c r="B2492" t="str">
        <f>IF(ISBLANK(Table6[[#This Row],[Date]]),"",MONTH(Table6[[#This Row],[Date]]))</f>
        <v/>
      </c>
    </row>
    <row r="2493" spans="2:2">
      <c r="B2493" t="str">
        <f>IF(ISBLANK(Table6[[#This Row],[Date]]),"",MONTH(Table6[[#This Row],[Date]]))</f>
        <v/>
      </c>
    </row>
    <row r="2494" spans="2:2">
      <c r="B2494" t="str">
        <f>IF(ISBLANK(Table6[[#This Row],[Date]]),"",MONTH(Table6[[#This Row],[Date]]))</f>
        <v/>
      </c>
    </row>
    <row r="2495" spans="2:2">
      <c r="B2495" t="str">
        <f>IF(ISBLANK(Table6[[#This Row],[Date]]),"",MONTH(Table6[[#This Row],[Date]]))</f>
        <v/>
      </c>
    </row>
    <row r="2496" spans="2:2">
      <c r="B2496" t="str">
        <f>IF(ISBLANK(Table6[[#This Row],[Date]]),"",MONTH(Table6[[#This Row],[Date]]))</f>
        <v/>
      </c>
    </row>
    <row r="2497" spans="2:2">
      <c r="B2497" t="str">
        <f>IF(ISBLANK(Table6[[#This Row],[Date]]),"",MONTH(Table6[[#This Row],[Date]]))</f>
        <v/>
      </c>
    </row>
    <row r="2498" spans="2:2">
      <c r="B2498" t="str">
        <f>IF(ISBLANK(Table6[[#This Row],[Date]]),"",MONTH(Table6[[#This Row],[Date]]))</f>
        <v/>
      </c>
    </row>
    <row r="2499" spans="2:2">
      <c r="B2499" t="str">
        <f>IF(ISBLANK(Table6[[#This Row],[Date]]),"",MONTH(Table6[[#This Row],[Date]]))</f>
        <v/>
      </c>
    </row>
    <row r="2500" spans="2:2">
      <c r="B2500" t="str">
        <f>IF(ISBLANK(Table6[[#This Row],[Date]]),"",MONTH(Table6[[#This Row],[Date]]))</f>
        <v/>
      </c>
    </row>
    <row r="2501" spans="2:2">
      <c r="B2501" t="str">
        <f>IF(ISBLANK(Table6[[#This Row],[Date]]),"",MONTH(Table6[[#This Row],[Date]]))</f>
        <v/>
      </c>
    </row>
    <row r="2502" spans="2:2">
      <c r="B2502" t="str">
        <f>IF(ISBLANK(Table6[[#This Row],[Date]]),"",MONTH(Table6[[#This Row],[Date]]))</f>
        <v/>
      </c>
    </row>
    <row r="2503" spans="2:2">
      <c r="B2503" t="str">
        <f>IF(ISBLANK(Table6[[#This Row],[Date]]),"",MONTH(Table6[[#This Row],[Date]]))</f>
        <v/>
      </c>
    </row>
    <row r="2504" spans="2:2">
      <c r="B2504" t="str">
        <f>IF(ISBLANK(Table6[[#This Row],[Date]]),"",MONTH(Table6[[#This Row],[Date]]))</f>
        <v/>
      </c>
    </row>
    <row r="2505" spans="2:2">
      <c r="B2505" t="str">
        <f>IF(ISBLANK(Table6[[#This Row],[Date]]),"",MONTH(Table6[[#This Row],[Date]]))</f>
        <v/>
      </c>
    </row>
    <row r="2506" spans="2:2">
      <c r="B2506" t="str">
        <f>IF(ISBLANK(Table6[[#This Row],[Date]]),"",MONTH(Table6[[#This Row],[Date]]))</f>
        <v/>
      </c>
    </row>
    <row r="2507" spans="2:2">
      <c r="B2507" t="str">
        <f>IF(ISBLANK(Table6[[#This Row],[Date]]),"",MONTH(Table6[[#This Row],[Date]]))</f>
        <v/>
      </c>
    </row>
    <row r="2508" spans="2:2">
      <c r="B2508" t="str">
        <f>IF(ISBLANK(Table6[[#This Row],[Date]]),"",MONTH(Table6[[#This Row],[Date]]))</f>
        <v/>
      </c>
    </row>
    <row r="2509" spans="2:2">
      <c r="B2509" t="str">
        <f>IF(ISBLANK(Table6[[#This Row],[Date]]),"",MONTH(Table6[[#This Row],[Date]]))</f>
        <v/>
      </c>
    </row>
    <row r="2510" spans="2:2">
      <c r="B2510" t="str">
        <f>IF(ISBLANK(Table6[[#This Row],[Date]]),"",MONTH(Table6[[#This Row],[Date]]))</f>
        <v/>
      </c>
    </row>
    <row r="2511" spans="2:2">
      <c r="B2511" t="str">
        <f>IF(ISBLANK(Table6[[#This Row],[Date]]),"",MONTH(Table6[[#This Row],[Date]]))</f>
        <v/>
      </c>
    </row>
    <row r="2512" spans="2:2">
      <c r="B2512" t="str">
        <f>IF(ISBLANK(Table6[[#This Row],[Date]]),"",MONTH(Table6[[#This Row],[Date]]))</f>
        <v/>
      </c>
    </row>
    <row r="2513" spans="2:2">
      <c r="B2513" t="str">
        <f>IF(ISBLANK(Table6[[#This Row],[Date]]),"",MONTH(Table6[[#This Row],[Date]]))</f>
        <v/>
      </c>
    </row>
    <row r="2514" spans="2:2">
      <c r="B2514" t="str">
        <f>IF(ISBLANK(Table6[[#This Row],[Date]]),"",MONTH(Table6[[#This Row],[Date]]))</f>
        <v/>
      </c>
    </row>
    <row r="2515" spans="2:2">
      <c r="B2515" t="str">
        <f>IF(ISBLANK(Table6[[#This Row],[Date]]),"",MONTH(Table6[[#This Row],[Date]]))</f>
        <v/>
      </c>
    </row>
    <row r="2516" spans="2:2">
      <c r="B2516" t="str">
        <f>IF(ISBLANK(Table6[[#This Row],[Date]]),"",MONTH(Table6[[#This Row],[Date]]))</f>
        <v/>
      </c>
    </row>
    <row r="2517" spans="2:2">
      <c r="B2517" t="str">
        <f>IF(ISBLANK(Table6[[#This Row],[Date]]),"",MONTH(Table6[[#This Row],[Date]]))</f>
        <v/>
      </c>
    </row>
    <row r="2518" spans="2:2">
      <c r="B2518" t="str">
        <f>IF(ISBLANK(Table6[[#This Row],[Date]]),"",MONTH(Table6[[#This Row],[Date]]))</f>
        <v/>
      </c>
    </row>
    <row r="2519" spans="2:2">
      <c r="B2519" t="str">
        <f>IF(ISBLANK(Table6[[#This Row],[Date]]),"",MONTH(Table6[[#This Row],[Date]]))</f>
        <v/>
      </c>
    </row>
    <row r="2520" spans="2:2">
      <c r="B2520" t="str">
        <f>IF(ISBLANK(Table6[[#This Row],[Date]]),"",MONTH(Table6[[#This Row],[Date]]))</f>
        <v/>
      </c>
    </row>
    <row r="2521" spans="2:2">
      <c r="B2521" t="str">
        <f>IF(ISBLANK(Table6[[#This Row],[Date]]),"",MONTH(Table6[[#This Row],[Date]]))</f>
        <v/>
      </c>
    </row>
    <row r="2522" spans="2:2">
      <c r="B2522" t="str">
        <f>IF(ISBLANK(Table6[[#This Row],[Date]]),"",MONTH(Table6[[#This Row],[Date]]))</f>
        <v/>
      </c>
    </row>
    <row r="2523" spans="2:2">
      <c r="B2523" t="str">
        <f>IF(ISBLANK(Table6[[#This Row],[Date]]),"",MONTH(Table6[[#This Row],[Date]]))</f>
        <v/>
      </c>
    </row>
    <row r="2524" spans="2:2">
      <c r="B2524" t="str">
        <f>IF(ISBLANK(Table6[[#This Row],[Date]]),"",MONTH(Table6[[#This Row],[Date]]))</f>
        <v/>
      </c>
    </row>
    <row r="2525" spans="2:2">
      <c r="B2525" t="str">
        <f>IF(ISBLANK(Table6[[#This Row],[Date]]),"",MONTH(Table6[[#This Row],[Date]]))</f>
        <v/>
      </c>
    </row>
    <row r="2526" spans="2:2">
      <c r="B2526" t="str">
        <f>IF(ISBLANK(Table6[[#This Row],[Date]]),"",MONTH(Table6[[#This Row],[Date]]))</f>
        <v/>
      </c>
    </row>
    <row r="2527" spans="2:2">
      <c r="B2527" t="str">
        <f>IF(ISBLANK(Table6[[#This Row],[Date]]),"",MONTH(Table6[[#This Row],[Date]]))</f>
        <v/>
      </c>
    </row>
    <row r="2528" spans="2:2">
      <c r="B2528" t="str">
        <f>IF(ISBLANK(Table6[[#This Row],[Date]]),"",MONTH(Table6[[#This Row],[Date]]))</f>
        <v/>
      </c>
    </row>
    <row r="2529" spans="2:2">
      <c r="B2529" t="str">
        <f>IF(ISBLANK(Table6[[#This Row],[Date]]),"",MONTH(Table6[[#This Row],[Date]]))</f>
        <v/>
      </c>
    </row>
    <row r="2530" spans="2:2">
      <c r="B2530" t="str">
        <f>IF(ISBLANK(Table6[[#This Row],[Date]]),"",MONTH(Table6[[#This Row],[Date]]))</f>
        <v/>
      </c>
    </row>
    <row r="2531" spans="2:2">
      <c r="B2531" t="str">
        <f>IF(ISBLANK(Table6[[#This Row],[Date]]),"",MONTH(Table6[[#This Row],[Date]]))</f>
        <v/>
      </c>
    </row>
    <row r="2532" spans="2:2">
      <c r="B2532" t="str">
        <f>IF(ISBLANK(Table6[[#This Row],[Date]]),"",MONTH(Table6[[#This Row],[Date]]))</f>
        <v/>
      </c>
    </row>
    <row r="2533" spans="2:2">
      <c r="B2533" t="str">
        <f>IF(ISBLANK(Table6[[#This Row],[Date]]),"",MONTH(Table6[[#This Row],[Date]]))</f>
        <v/>
      </c>
    </row>
    <row r="2534" spans="2:2">
      <c r="B2534" t="str">
        <f>IF(ISBLANK(Table6[[#This Row],[Date]]),"",MONTH(Table6[[#This Row],[Date]]))</f>
        <v/>
      </c>
    </row>
    <row r="2535" spans="2:2">
      <c r="B2535" t="str">
        <f>IF(ISBLANK(Table6[[#This Row],[Date]]),"",MONTH(Table6[[#This Row],[Date]]))</f>
        <v/>
      </c>
    </row>
    <row r="2536" spans="2:2">
      <c r="B2536" t="str">
        <f>IF(ISBLANK(Table6[[#This Row],[Date]]),"",MONTH(Table6[[#This Row],[Date]]))</f>
        <v/>
      </c>
    </row>
    <row r="2537" spans="2:2">
      <c r="B2537" t="str">
        <f>IF(ISBLANK(Table6[[#This Row],[Date]]),"",MONTH(Table6[[#This Row],[Date]]))</f>
        <v/>
      </c>
    </row>
    <row r="2538" spans="2:2">
      <c r="B2538" t="str">
        <f>IF(ISBLANK(Table6[[#This Row],[Date]]),"",MONTH(Table6[[#This Row],[Date]]))</f>
        <v/>
      </c>
    </row>
    <row r="2539" spans="2:2">
      <c r="B2539" t="str">
        <f>IF(ISBLANK(Table6[[#This Row],[Date]]),"",MONTH(Table6[[#This Row],[Date]]))</f>
        <v/>
      </c>
    </row>
    <row r="2540" spans="2:2">
      <c r="B2540" t="str">
        <f>IF(ISBLANK(Table6[[#This Row],[Date]]),"",MONTH(Table6[[#This Row],[Date]]))</f>
        <v/>
      </c>
    </row>
    <row r="2541" spans="2:2">
      <c r="B2541" t="str">
        <f>IF(ISBLANK(Table6[[#This Row],[Date]]),"",MONTH(Table6[[#This Row],[Date]]))</f>
        <v/>
      </c>
    </row>
    <row r="2542" spans="2:2">
      <c r="B2542" t="str">
        <f>IF(ISBLANK(Table6[[#This Row],[Date]]),"",MONTH(Table6[[#This Row],[Date]]))</f>
        <v/>
      </c>
    </row>
    <row r="2543" spans="2:2">
      <c r="B2543" t="str">
        <f>IF(ISBLANK(Table6[[#This Row],[Date]]),"",MONTH(Table6[[#This Row],[Date]]))</f>
        <v/>
      </c>
    </row>
    <row r="2544" spans="2:2">
      <c r="B2544" t="str">
        <f>IF(ISBLANK(Table6[[#This Row],[Date]]),"",MONTH(Table6[[#This Row],[Date]]))</f>
        <v/>
      </c>
    </row>
    <row r="2545" spans="2:2">
      <c r="B2545" t="str">
        <f>IF(ISBLANK(Table6[[#This Row],[Date]]),"",MONTH(Table6[[#This Row],[Date]]))</f>
        <v/>
      </c>
    </row>
    <row r="2546" spans="2:2">
      <c r="B2546" t="str">
        <f>IF(ISBLANK(Table6[[#This Row],[Date]]),"",MONTH(Table6[[#This Row],[Date]]))</f>
        <v/>
      </c>
    </row>
    <row r="2547" spans="2:2">
      <c r="B2547" t="str">
        <f>IF(ISBLANK(Table6[[#This Row],[Date]]),"",MONTH(Table6[[#This Row],[Date]]))</f>
        <v/>
      </c>
    </row>
    <row r="2548" spans="2:2">
      <c r="B2548" t="str">
        <f>IF(ISBLANK(Table6[[#This Row],[Date]]),"",MONTH(Table6[[#This Row],[Date]]))</f>
        <v/>
      </c>
    </row>
    <row r="2549" spans="2:2">
      <c r="B2549" t="str">
        <f>IF(ISBLANK(Table6[[#This Row],[Date]]),"",MONTH(Table6[[#This Row],[Date]]))</f>
        <v/>
      </c>
    </row>
    <row r="2550" spans="2:2">
      <c r="B2550" t="str">
        <f>IF(ISBLANK(Table6[[#This Row],[Date]]),"",MONTH(Table6[[#This Row],[Date]]))</f>
        <v/>
      </c>
    </row>
    <row r="2551" spans="2:2">
      <c r="B2551" t="str">
        <f>IF(ISBLANK(Table6[[#This Row],[Date]]),"",MONTH(Table6[[#This Row],[Date]]))</f>
        <v/>
      </c>
    </row>
    <row r="2552" spans="2:2">
      <c r="B2552" t="str">
        <f>IF(ISBLANK(Table6[[#This Row],[Date]]),"",MONTH(Table6[[#This Row],[Date]]))</f>
        <v/>
      </c>
    </row>
    <row r="2553" spans="2:2">
      <c r="B2553" t="str">
        <f>IF(ISBLANK(Table6[[#This Row],[Date]]),"",MONTH(Table6[[#This Row],[Date]]))</f>
        <v/>
      </c>
    </row>
    <row r="2554" spans="2:2">
      <c r="B2554" t="str">
        <f>IF(ISBLANK(Table6[[#This Row],[Date]]),"",MONTH(Table6[[#This Row],[Date]]))</f>
        <v/>
      </c>
    </row>
    <row r="2555" spans="2:2">
      <c r="B2555" t="str">
        <f>IF(ISBLANK(Table6[[#This Row],[Date]]),"",MONTH(Table6[[#This Row],[Date]]))</f>
        <v/>
      </c>
    </row>
    <row r="2556" spans="2:2">
      <c r="B2556" t="str">
        <f>IF(ISBLANK(Table6[[#This Row],[Date]]),"",MONTH(Table6[[#This Row],[Date]]))</f>
        <v/>
      </c>
    </row>
    <row r="2557" spans="2:2">
      <c r="B2557" t="str">
        <f>IF(ISBLANK(Table6[[#This Row],[Date]]),"",MONTH(Table6[[#This Row],[Date]]))</f>
        <v/>
      </c>
    </row>
    <row r="2558" spans="2:2">
      <c r="B2558" t="str">
        <f>IF(ISBLANK(Table6[[#This Row],[Date]]),"",MONTH(Table6[[#This Row],[Date]]))</f>
        <v/>
      </c>
    </row>
    <row r="2559" spans="2:2">
      <c r="B2559" t="str">
        <f>IF(ISBLANK(Table6[[#This Row],[Date]]),"",MONTH(Table6[[#This Row],[Date]]))</f>
        <v/>
      </c>
    </row>
    <row r="2560" spans="2:2">
      <c r="B2560" t="str">
        <f>IF(ISBLANK(Table6[[#This Row],[Date]]),"",MONTH(Table6[[#This Row],[Date]]))</f>
        <v/>
      </c>
    </row>
    <row r="2561" spans="2:2">
      <c r="B2561" t="str">
        <f>IF(ISBLANK(Table6[[#This Row],[Date]]),"",MONTH(Table6[[#This Row],[Date]]))</f>
        <v/>
      </c>
    </row>
    <row r="2562" spans="2:2">
      <c r="B2562" t="str">
        <f>IF(ISBLANK(Table6[[#This Row],[Date]]),"",MONTH(Table6[[#This Row],[Date]]))</f>
        <v/>
      </c>
    </row>
    <row r="2563" spans="2:2">
      <c r="B2563" t="str">
        <f>IF(ISBLANK(Table6[[#This Row],[Date]]),"",MONTH(Table6[[#This Row],[Date]]))</f>
        <v/>
      </c>
    </row>
    <row r="2564" spans="2:2">
      <c r="B2564" t="str">
        <f>IF(ISBLANK(Table6[[#This Row],[Date]]),"",MONTH(Table6[[#This Row],[Date]]))</f>
        <v/>
      </c>
    </row>
    <row r="2565" spans="2:2">
      <c r="B2565" t="str">
        <f>IF(ISBLANK(Table6[[#This Row],[Date]]),"",MONTH(Table6[[#This Row],[Date]]))</f>
        <v/>
      </c>
    </row>
    <row r="2566" spans="2:2">
      <c r="B2566" t="str">
        <f>IF(ISBLANK(Table6[[#This Row],[Date]]),"",MONTH(Table6[[#This Row],[Date]]))</f>
        <v/>
      </c>
    </row>
    <row r="2567" spans="2:2">
      <c r="B2567" t="str">
        <f>IF(ISBLANK(Table6[[#This Row],[Date]]),"",MONTH(Table6[[#This Row],[Date]]))</f>
        <v/>
      </c>
    </row>
    <row r="2568" spans="2:2">
      <c r="B2568" t="str">
        <f>IF(ISBLANK(Table6[[#This Row],[Date]]),"",MONTH(Table6[[#This Row],[Date]]))</f>
        <v/>
      </c>
    </row>
    <row r="2569" spans="2:2">
      <c r="B2569" t="str">
        <f>IF(ISBLANK(Table6[[#This Row],[Date]]),"",MONTH(Table6[[#This Row],[Date]]))</f>
        <v/>
      </c>
    </row>
    <row r="2570" spans="2:2">
      <c r="B2570" t="str">
        <f>IF(ISBLANK(Table6[[#This Row],[Date]]),"",MONTH(Table6[[#This Row],[Date]]))</f>
        <v/>
      </c>
    </row>
    <row r="2571" spans="2:2">
      <c r="B2571" t="str">
        <f>IF(ISBLANK(Table6[[#This Row],[Date]]),"",MONTH(Table6[[#This Row],[Date]]))</f>
        <v/>
      </c>
    </row>
    <row r="2572" spans="2:2">
      <c r="B2572" t="str">
        <f>IF(ISBLANK(Table6[[#This Row],[Date]]),"",MONTH(Table6[[#This Row],[Date]]))</f>
        <v/>
      </c>
    </row>
    <row r="2573" spans="2:2">
      <c r="B2573" t="str">
        <f>IF(ISBLANK(Table6[[#This Row],[Date]]),"",MONTH(Table6[[#This Row],[Date]]))</f>
        <v/>
      </c>
    </row>
    <row r="2574" spans="2:2">
      <c r="B2574" t="str">
        <f>IF(ISBLANK(Table6[[#This Row],[Date]]),"",MONTH(Table6[[#This Row],[Date]]))</f>
        <v/>
      </c>
    </row>
    <row r="2575" spans="2:2">
      <c r="B2575" t="str">
        <f>IF(ISBLANK(Table6[[#This Row],[Date]]),"",MONTH(Table6[[#This Row],[Date]]))</f>
        <v/>
      </c>
    </row>
    <row r="2576" spans="2:2">
      <c r="B2576" t="str">
        <f>IF(ISBLANK(Table6[[#This Row],[Date]]),"",MONTH(Table6[[#This Row],[Date]]))</f>
        <v/>
      </c>
    </row>
    <row r="2577" spans="2:2">
      <c r="B2577" t="str">
        <f>IF(ISBLANK(Table6[[#This Row],[Date]]),"",MONTH(Table6[[#This Row],[Date]]))</f>
        <v/>
      </c>
    </row>
    <row r="2578" spans="2:2">
      <c r="B2578" t="str">
        <f>IF(ISBLANK(Table6[[#This Row],[Date]]),"",MONTH(Table6[[#This Row],[Date]]))</f>
        <v/>
      </c>
    </row>
    <row r="2579" spans="2:2">
      <c r="B2579" t="str">
        <f>IF(ISBLANK(Table6[[#This Row],[Date]]),"",MONTH(Table6[[#This Row],[Date]]))</f>
        <v/>
      </c>
    </row>
    <row r="2580" spans="2:2">
      <c r="B2580" t="str">
        <f>IF(ISBLANK(Table6[[#This Row],[Date]]),"",MONTH(Table6[[#This Row],[Date]]))</f>
        <v/>
      </c>
    </row>
    <row r="2581" spans="2:2">
      <c r="B2581" t="str">
        <f>IF(ISBLANK(Table6[[#This Row],[Date]]),"",MONTH(Table6[[#This Row],[Date]]))</f>
        <v/>
      </c>
    </row>
    <row r="2582" spans="2:2">
      <c r="B2582" t="str">
        <f>IF(ISBLANK(Table6[[#This Row],[Date]]),"",MONTH(Table6[[#This Row],[Date]]))</f>
        <v/>
      </c>
    </row>
    <row r="2583" spans="2:2">
      <c r="B2583" t="str">
        <f>IF(ISBLANK(Table6[[#This Row],[Date]]),"",MONTH(Table6[[#This Row],[Date]]))</f>
        <v/>
      </c>
    </row>
    <row r="2584" spans="2:2">
      <c r="B2584" t="str">
        <f>IF(ISBLANK(Table6[[#This Row],[Date]]),"",MONTH(Table6[[#This Row],[Date]]))</f>
        <v/>
      </c>
    </row>
    <row r="2585" spans="2:2">
      <c r="B2585" t="str">
        <f>IF(ISBLANK(Table6[[#This Row],[Date]]),"",MONTH(Table6[[#This Row],[Date]]))</f>
        <v/>
      </c>
    </row>
    <row r="2586" spans="2:2">
      <c r="B2586" t="str">
        <f>IF(ISBLANK(Table6[[#This Row],[Date]]),"",MONTH(Table6[[#This Row],[Date]]))</f>
        <v/>
      </c>
    </row>
    <row r="2587" spans="2:2">
      <c r="B2587" t="str">
        <f>IF(ISBLANK(Table6[[#This Row],[Date]]),"",MONTH(Table6[[#This Row],[Date]]))</f>
        <v/>
      </c>
    </row>
    <row r="2588" spans="2:2">
      <c r="B2588" t="str">
        <f>IF(ISBLANK(Table6[[#This Row],[Date]]),"",MONTH(Table6[[#This Row],[Date]]))</f>
        <v/>
      </c>
    </row>
    <row r="2589" spans="2:2">
      <c r="B2589" t="str">
        <f>IF(ISBLANK(Table6[[#This Row],[Date]]),"",MONTH(Table6[[#This Row],[Date]]))</f>
        <v/>
      </c>
    </row>
    <row r="2590" spans="2:2">
      <c r="B2590" t="str">
        <f>IF(ISBLANK(Table6[[#This Row],[Date]]),"",MONTH(Table6[[#This Row],[Date]]))</f>
        <v/>
      </c>
    </row>
    <row r="2591" spans="2:2">
      <c r="B2591" t="str">
        <f>IF(ISBLANK(Table6[[#This Row],[Date]]),"",MONTH(Table6[[#This Row],[Date]]))</f>
        <v/>
      </c>
    </row>
    <row r="2592" spans="2:2">
      <c r="B2592" t="str">
        <f>IF(ISBLANK(Table6[[#This Row],[Date]]),"",MONTH(Table6[[#This Row],[Date]]))</f>
        <v/>
      </c>
    </row>
    <row r="2593" spans="2:2">
      <c r="B2593" t="str">
        <f>IF(ISBLANK(Table6[[#This Row],[Date]]),"",MONTH(Table6[[#This Row],[Date]]))</f>
        <v/>
      </c>
    </row>
    <row r="2594" spans="2:2">
      <c r="B2594" t="str">
        <f>IF(ISBLANK(Table6[[#This Row],[Date]]),"",MONTH(Table6[[#This Row],[Date]]))</f>
        <v/>
      </c>
    </row>
    <row r="2595" spans="2:2">
      <c r="B2595" t="str">
        <f>IF(ISBLANK(Table6[[#This Row],[Date]]),"",MONTH(Table6[[#This Row],[Date]]))</f>
        <v/>
      </c>
    </row>
    <row r="2596" spans="2:2">
      <c r="B2596" t="str">
        <f>IF(ISBLANK(Table6[[#This Row],[Date]]),"",MONTH(Table6[[#This Row],[Date]]))</f>
        <v/>
      </c>
    </row>
    <row r="2597" spans="2:2">
      <c r="B2597" t="str">
        <f>IF(ISBLANK(Table6[[#This Row],[Date]]),"",MONTH(Table6[[#This Row],[Date]]))</f>
        <v/>
      </c>
    </row>
    <row r="2598" spans="2:2">
      <c r="B2598" t="str">
        <f>IF(ISBLANK(Table6[[#This Row],[Date]]),"",MONTH(Table6[[#This Row],[Date]]))</f>
        <v/>
      </c>
    </row>
    <row r="2599" spans="2:2">
      <c r="B2599" t="str">
        <f>IF(ISBLANK(Table6[[#This Row],[Date]]),"",MONTH(Table6[[#This Row],[Date]]))</f>
        <v/>
      </c>
    </row>
    <row r="2600" spans="2:2">
      <c r="B2600" t="str">
        <f>IF(ISBLANK(Table6[[#This Row],[Date]]),"",MONTH(Table6[[#This Row],[Date]]))</f>
        <v/>
      </c>
    </row>
    <row r="2601" spans="2:2">
      <c r="B2601" t="str">
        <f>IF(ISBLANK(Table6[[#This Row],[Date]]),"",MONTH(Table6[[#This Row],[Date]]))</f>
        <v/>
      </c>
    </row>
    <row r="2602" spans="2:2">
      <c r="B2602" t="str">
        <f>IF(ISBLANK(Table6[[#This Row],[Date]]),"",MONTH(Table6[[#This Row],[Date]]))</f>
        <v/>
      </c>
    </row>
    <row r="2603" spans="2:2">
      <c r="B2603" t="str">
        <f>IF(ISBLANK(Table6[[#This Row],[Date]]),"",MONTH(Table6[[#This Row],[Date]]))</f>
        <v/>
      </c>
    </row>
    <row r="2604" spans="2:2">
      <c r="B2604" t="str">
        <f>IF(ISBLANK(Table6[[#This Row],[Date]]),"",MONTH(Table6[[#This Row],[Date]]))</f>
        <v/>
      </c>
    </row>
    <row r="2605" spans="2:2">
      <c r="B2605" t="str">
        <f>IF(ISBLANK(Table6[[#This Row],[Date]]),"",MONTH(Table6[[#This Row],[Date]]))</f>
        <v/>
      </c>
    </row>
    <row r="2606" spans="2:2">
      <c r="B2606" t="str">
        <f>IF(ISBLANK(Table6[[#This Row],[Date]]),"",MONTH(Table6[[#This Row],[Date]]))</f>
        <v/>
      </c>
    </row>
    <row r="2607" spans="2:2">
      <c r="B2607" t="str">
        <f>IF(ISBLANK(Table6[[#This Row],[Date]]),"",MONTH(Table6[[#This Row],[Date]]))</f>
        <v/>
      </c>
    </row>
    <row r="2608" spans="2:2">
      <c r="B2608" t="str">
        <f>IF(ISBLANK(Table6[[#This Row],[Date]]),"",MONTH(Table6[[#This Row],[Date]]))</f>
        <v/>
      </c>
    </row>
    <row r="2609" spans="2:2">
      <c r="B2609" t="str">
        <f>IF(ISBLANK(Table6[[#This Row],[Date]]),"",MONTH(Table6[[#This Row],[Date]]))</f>
        <v/>
      </c>
    </row>
    <row r="2610" spans="2:2">
      <c r="B2610" t="str">
        <f>IF(ISBLANK(Table6[[#This Row],[Date]]),"",MONTH(Table6[[#This Row],[Date]]))</f>
        <v/>
      </c>
    </row>
    <row r="2611" spans="2:2">
      <c r="B2611" t="str">
        <f>IF(ISBLANK(Table6[[#This Row],[Date]]),"",MONTH(Table6[[#This Row],[Date]]))</f>
        <v/>
      </c>
    </row>
    <row r="2612" spans="2:2">
      <c r="B2612" t="str">
        <f>IF(ISBLANK(Table6[[#This Row],[Date]]),"",MONTH(Table6[[#This Row],[Date]]))</f>
        <v/>
      </c>
    </row>
    <row r="2613" spans="2:2">
      <c r="B2613" t="str">
        <f>IF(ISBLANK(Table6[[#This Row],[Date]]),"",MONTH(Table6[[#This Row],[Date]]))</f>
        <v/>
      </c>
    </row>
    <row r="2614" spans="2:2">
      <c r="B2614" t="str">
        <f>IF(ISBLANK(Table6[[#This Row],[Date]]),"",MONTH(Table6[[#This Row],[Date]]))</f>
        <v/>
      </c>
    </row>
    <row r="2615" spans="2:2">
      <c r="B2615" t="str">
        <f>IF(ISBLANK(Table6[[#This Row],[Date]]),"",MONTH(Table6[[#This Row],[Date]]))</f>
        <v/>
      </c>
    </row>
    <row r="2616" spans="2:2">
      <c r="B2616" t="str">
        <f>IF(ISBLANK(Table6[[#This Row],[Date]]),"",MONTH(Table6[[#This Row],[Date]]))</f>
        <v/>
      </c>
    </row>
    <row r="2617" spans="2:2">
      <c r="B2617" t="str">
        <f>IF(ISBLANK(Table6[[#This Row],[Date]]),"",MONTH(Table6[[#This Row],[Date]]))</f>
        <v/>
      </c>
    </row>
    <row r="2618" spans="2:2">
      <c r="B2618" t="str">
        <f>IF(ISBLANK(Table6[[#This Row],[Date]]),"",MONTH(Table6[[#This Row],[Date]]))</f>
        <v/>
      </c>
    </row>
    <row r="2619" spans="2:2">
      <c r="B2619" t="str">
        <f>IF(ISBLANK(Table6[[#This Row],[Date]]),"",MONTH(Table6[[#This Row],[Date]]))</f>
        <v/>
      </c>
    </row>
    <row r="2620" spans="2:2">
      <c r="B2620" t="str">
        <f>IF(ISBLANK(Table6[[#This Row],[Date]]),"",MONTH(Table6[[#This Row],[Date]]))</f>
        <v/>
      </c>
    </row>
    <row r="2621" spans="2:2">
      <c r="B2621" t="str">
        <f>IF(ISBLANK(Table6[[#This Row],[Date]]),"",MONTH(Table6[[#This Row],[Date]]))</f>
        <v/>
      </c>
    </row>
    <row r="2622" spans="2:2">
      <c r="B2622" t="str">
        <f>IF(ISBLANK(Table6[[#This Row],[Date]]),"",MONTH(Table6[[#This Row],[Date]]))</f>
        <v/>
      </c>
    </row>
    <row r="2623" spans="2:2">
      <c r="B2623" t="str">
        <f>IF(ISBLANK(Table6[[#This Row],[Date]]),"",MONTH(Table6[[#This Row],[Date]]))</f>
        <v/>
      </c>
    </row>
    <row r="2624" spans="2:2">
      <c r="B2624" t="str">
        <f>IF(ISBLANK(Table6[[#This Row],[Date]]),"",MONTH(Table6[[#This Row],[Date]]))</f>
        <v/>
      </c>
    </row>
    <row r="2625" spans="2:2">
      <c r="B2625" t="str">
        <f>IF(ISBLANK(Table6[[#This Row],[Date]]),"",MONTH(Table6[[#This Row],[Date]]))</f>
        <v/>
      </c>
    </row>
    <row r="2626" spans="2:2">
      <c r="B2626" t="str">
        <f>IF(ISBLANK(Table6[[#This Row],[Date]]),"",MONTH(Table6[[#This Row],[Date]]))</f>
        <v/>
      </c>
    </row>
    <row r="2627" spans="2:2">
      <c r="B2627" t="str">
        <f>IF(ISBLANK(Table6[[#This Row],[Date]]),"",MONTH(Table6[[#This Row],[Date]]))</f>
        <v/>
      </c>
    </row>
    <row r="2628" spans="2:2">
      <c r="B2628" t="str">
        <f>IF(ISBLANK(Table6[[#This Row],[Date]]),"",MONTH(Table6[[#This Row],[Date]]))</f>
        <v/>
      </c>
    </row>
    <row r="2629" spans="2:2">
      <c r="B2629" t="str">
        <f>IF(ISBLANK(Table6[[#This Row],[Date]]),"",MONTH(Table6[[#This Row],[Date]]))</f>
        <v/>
      </c>
    </row>
    <row r="2630" spans="2:2">
      <c r="B2630" t="str">
        <f>IF(ISBLANK(Table6[[#This Row],[Date]]),"",MONTH(Table6[[#This Row],[Date]]))</f>
        <v/>
      </c>
    </row>
    <row r="2631" spans="2:2">
      <c r="B2631" t="str">
        <f>IF(ISBLANK(Table6[[#This Row],[Date]]),"",MONTH(Table6[[#This Row],[Date]]))</f>
        <v/>
      </c>
    </row>
    <row r="2632" spans="2:2">
      <c r="B2632" t="str">
        <f>IF(ISBLANK(Table6[[#This Row],[Date]]),"",MONTH(Table6[[#This Row],[Date]]))</f>
        <v/>
      </c>
    </row>
    <row r="2633" spans="2:2">
      <c r="B2633" t="str">
        <f>IF(ISBLANK(Table6[[#This Row],[Date]]),"",MONTH(Table6[[#This Row],[Date]]))</f>
        <v/>
      </c>
    </row>
    <row r="2634" spans="2:2">
      <c r="B2634" t="str">
        <f>IF(ISBLANK(Table6[[#This Row],[Date]]),"",MONTH(Table6[[#This Row],[Date]]))</f>
        <v/>
      </c>
    </row>
    <row r="2635" spans="2:2">
      <c r="B2635" t="str">
        <f>IF(ISBLANK(Table6[[#This Row],[Date]]),"",MONTH(Table6[[#This Row],[Date]]))</f>
        <v/>
      </c>
    </row>
    <row r="2636" spans="2:2">
      <c r="B2636" t="str">
        <f>IF(ISBLANK(Table6[[#This Row],[Date]]),"",MONTH(Table6[[#This Row],[Date]]))</f>
        <v/>
      </c>
    </row>
    <row r="2637" spans="2:2">
      <c r="B2637" t="str">
        <f>IF(ISBLANK(Table6[[#This Row],[Date]]),"",MONTH(Table6[[#This Row],[Date]]))</f>
        <v/>
      </c>
    </row>
    <row r="2638" spans="2:2">
      <c r="B2638" t="str">
        <f>IF(ISBLANK(Table6[[#This Row],[Date]]),"",MONTH(Table6[[#This Row],[Date]]))</f>
        <v/>
      </c>
    </row>
    <row r="2639" spans="2:2">
      <c r="B2639" t="str">
        <f>IF(ISBLANK(Table6[[#This Row],[Date]]),"",MONTH(Table6[[#This Row],[Date]]))</f>
        <v/>
      </c>
    </row>
    <row r="2640" spans="2:2">
      <c r="B2640" t="str">
        <f>IF(ISBLANK(Table6[[#This Row],[Date]]),"",MONTH(Table6[[#This Row],[Date]]))</f>
        <v/>
      </c>
    </row>
    <row r="2641" spans="2:2">
      <c r="B2641" t="str">
        <f>IF(ISBLANK(Table6[[#This Row],[Date]]),"",MONTH(Table6[[#This Row],[Date]]))</f>
        <v/>
      </c>
    </row>
    <row r="2642" spans="2:2">
      <c r="B2642" t="str">
        <f>IF(ISBLANK(Table6[[#This Row],[Date]]),"",MONTH(Table6[[#This Row],[Date]]))</f>
        <v/>
      </c>
    </row>
    <row r="2643" spans="2:2">
      <c r="B2643" t="str">
        <f>IF(ISBLANK(Table6[[#This Row],[Date]]),"",MONTH(Table6[[#This Row],[Date]]))</f>
        <v/>
      </c>
    </row>
    <row r="2644" spans="2:2">
      <c r="B2644" t="str">
        <f>IF(ISBLANK(Table6[[#This Row],[Date]]),"",MONTH(Table6[[#This Row],[Date]]))</f>
        <v/>
      </c>
    </row>
    <row r="2645" spans="2:2">
      <c r="B2645" t="str">
        <f>IF(ISBLANK(Table6[[#This Row],[Date]]),"",MONTH(Table6[[#This Row],[Date]]))</f>
        <v/>
      </c>
    </row>
    <row r="2646" spans="2:2">
      <c r="B2646" t="str">
        <f>IF(ISBLANK(Table6[[#This Row],[Date]]),"",MONTH(Table6[[#This Row],[Date]]))</f>
        <v/>
      </c>
    </row>
    <row r="2647" spans="2:2">
      <c r="B2647" t="str">
        <f>IF(ISBLANK(Table6[[#This Row],[Date]]),"",MONTH(Table6[[#This Row],[Date]]))</f>
        <v/>
      </c>
    </row>
    <row r="2648" spans="2:2">
      <c r="B2648" t="str">
        <f>IF(ISBLANK(Table6[[#This Row],[Date]]),"",MONTH(Table6[[#This Row],[Date]]))</f>
        <v/>
      </c>
    </row>
    <row r="2649" spans="2:2">
      <c r="B2649" t="str">
        <f>IF(ISBLANK(Table6[[#This Row],[Date]]),"",MONTH(Table6[[#This Row],[Date]]))</f>
        <v/>
      </c>
    </row>
    <row r="2650" spans="2:2">
      <c r="B2650" t="str">
        <f>IF(ISBLANK(Table6[[#This Row],[Date]]),"",MONTH(Table6[[#This Row],[Date]]))</f>
        <v/>
      </c>
    </row>
    <row r="2651" spans="2:2">
      <c r="B2651" t="str">
        <f>IF(ISBLANK(Table6[[#This Row],[Date]]),"",MONTH(Table6[[#This Row],[Date]]))</f>
        <v/>
      </c>
    </row>
    <row r="2652" spans="2:2">
      <c r="B2652" t="str">
        <f>IF(ISBLANK(Table6[[#This Row],[Date]]),"",MONTH(Table6[[#This Row],[Date]]))</f>
        <v/>
      </c>
    </row>
    <row r="2653" spans="2:2">
      <c r="B2653" t="str">
        <f>IF(ISBLANK(Table6[[#This Row],[Date]]),"",MONTH(Table6[[#This Row],[Date]]))</f>
        <v/>
      </c>
    </row>
    <row r="2654" spans="2:2">
      <c r="B2654" t="str">
        <f>IF(ISBLANK(Table6[[#This Row],[Date]]),"",MONTH(Table6[[#This Row],[Date]]))</f>
        <v/>
      </c>
    </row>
    <row r="2655" spans="2:2">
      <c r="B2655" t="str">
        <f>IF(ISBLANK(Table6[[#This Row],[Date]]),"",MONTH(Table6[[#This Row],[Date]]))</f>
        <v/>
      </c>
    </row>
    <row r="2656" spans="2:2">
      <c r="B2656" t="str">
        <f>IF(ISBLANK(Table6[[#This Row],[Date]]),"",MONTH(Table6[[#This Row],[Date]]))</f>
        <v/>
      </c>
    </row>
    <row r="2657" spans="2:2">
      <c r="B2657" t="str">
        <f>IF(ISBLANK(Table6[[#This Row],[Date]]),"",MONTH(Table6[[#This Row],[Date]]))</f>
        <v/>
      </c>
    </row>
    <row r="2658" spans="2:2">
      <c r="B2658" t="str">
        <f>IF(ISBLANK(Table6[[#This Row],[Date]]),"",MONTH(Table6[[#This Row],[Date]]))</f>
        <v/>
      </c>
    </row>
    <row r="2659" spans="2:2">
      <c r="B2659" t="str">
        <f>IF(ISBLANK(Table6[[#This Row],[Date]]),"",MONTH(Table6[[#This Row],[Date]]))</f>
        <v/>
      </c>
    </row>
    <row r="2660" spans="2:2">
      <c r="B2660" t="str">
        <f>IF(ISBLANK(Table6[[#This Row],[Date]]),"",MONTH(Table6[[#This Row],[Date]]))</f>
        <v/>
      </c>
    </row>
    <row r="2661" spans="2:2">
      <c r="B2661" t="str">
        <f>IF(ISBLANK(Table6[[#This Row],[Date]]),"",MONTH(Table6[[#This Row],[Date]]))</f>
        <v/>
      </c>
    </row>
    <row r="2662" spans="2:2">
      <c r="B2662" t="str">
        <f>IF(ISBLANK(Table6[[#This Row],[Date]]),"",MONTH(Table6[[#This Row],[Date]]))</f>
        <v/>
      </c>
    </row>
    <row r="2663" spans="2:2">
      <c r="B2663" t="str">
        <f>IF(ISBLANK(Table6[[#This Row],[Date]]),"",MONTH(Table6[[#This Row],[Date]]))</f>
        <v/>
      </c>
    </row>
    <row r="2664" spans="2:2">
      <c r="B2664" t="str">
        <f>IF(ISBLANK(Table6[[#This Row],[Date]]),"",MONTH(Table6[[#This Row],[Date]]))</f>
        <v/>
      </c>
    </row>
    <row r="2665" spans="2:2">
      <c r="B2665" t="str">
        <f>IF(ISBLANK(Table6[[#This Row],[Date]]),"",MONTH(Table6[[#This Row],[Date]]))</f>
        <v/>
      </c>
    </row>
    <row r="2666" spans="2:2">
      <c r="B2666" t="str">
        <f>IF(ISBLANK(Table6[[#This Row],[Date]]),"",MONTH(Table6[[#This Row],[Date]]))</f>
        <v/>
      </c>
    </row>
    <row r="2667" spans="2:2">
      <c r="B2667" t="str">
        <f>IF(ISBLANK(Table6[[#This Row],[Date]]),"",MONTH(Table6[[#This Row],[Date]]))</f>
        <v/>
      </c>
    </row>
    <row r="2668" spans="2:2">
      <c r="B2668" t="str">
        <f>IF(ISBLANK(Table6[[#This Row],[Date]]),"",MONTH(Table6[[#This Row],[Date]]))</f>
        <v/>
      </c>
    </row>
    <row r="2669" spans="2:2">
      <c r="B2669" t="str">
        <f>IF(ISBLANK(Table6[[#This Row],[Date]]),"",MONTH(Table6[[#This Row],[Date]]))</f>
        <v/>
      </c>
    </row>
    <row r="2670" spans="2:2">
      <c r="B2670" t="str">
        <f>IF(ISBLANK(Table6[[#This Row],[Date]]),"",MONTH(Table6[[#This Row],[Date]]))</f>
        <v/>
      </c>
    </row>
    <row r="2671" spans="2:2">
      <c r="B2671" t="str">
        <f>IF(ISBLANK(Table6[[#This Row],[Date]]),"",MONTH(Table6[[#This Row],[Date]]))</f>
        <v/>
      </c>
    </row>
    <row r="2672" spans="2:2">
      <c r="B2672" t="str">
        <f>IF(ISBLANK(Table6[[#This Row],[Date]]),"",MONTH(Table6[[#This Row],[Date]]))</f>
        <v/>
      </c>
    </row>
    <row r="2673" spans="2:2">
      <c r="B2673" t="str">
        <f>IF(ISBLANK(Table6[[#This Row],[Date]]),"",MONTH(Table6[[#This Row],[Date]]))</f>
        <v/>
      </c>
    </row>
    <row r="2674" spans="2:2">
      <c r="B2674" t="str">
        <f>IF(ISBLANK(Table6[[#This Row],[Date]]),"",MONTH(Table6[[#This Row],[Date]]))</f>
        <v/>
      </c>
    </row>
    <row r="2675" spans="2:2">
      <c r="B2675" t="str">
        <f>IF(ISBLANK(Table6[[#This Row],[Date]]),"",MONTH(Table6[[#This Row],[Date]]))</f>
        <v/>
      </c>
    </row>
    <row r="2676" spans="2:2">
      <c r="B2676" t="str">
        <f>IF(ISBLANK(Table6[[#This Row],[Date]]),"",MONTH(Table6[[#This Row],[Date]]))</f>
        <v/>
      </c>
    </row>
    <row r="2677" spans="2:2">
      <c r="B2677" t="str">
        <f>IF(ISBLANK(Table6[[#This Row],[Date]]),"",MONTH(Table6[[#This Row],[Date]]))</f>
        <v/>
      </c>
    </row>
    <row r="2678" spans="2:2">
      <c r="B2678" t="str">
        <f>IF(ISBLANK(Table6[[#This Row],[Date]]),"",MONTH(Table6[[#This Row],[Date]]))</f>
        <v/>
      </c>
    </row>
    <row r="2679" spans="2:2">
      <c r="B2679" t="str">
        <f>IF(ISBLANK(Table6[[#This Row],[Date]]),"",MONTH(Table6[[#This Row],[Date]]))</f>
        <v/>
      </c>
    </row>
    <row r="2680" spans="2:2">
      <c r="B2680" t="str">
        <f>IF(ISBLANK(Table6[[#This Row],[Date]]),"",MONTH(Table6[[#This Row],[Date]]))</f>
        <v/>
      </c>
    </row>
    <row r="2681" spans="2:2">
      <c r="B2681" t="str">
        <f>IF(ISBLANK(Table6[[#This Row],[Date]]),"",MONTH(Table6[[#This Row],[Date]]))</f>
        <v/>
      </c>
    </row>
    <row r="2682" spans="2:2">
      <c r="B2682" t="str">
        <f>IF(ISBLANK(Table6[[#This Row],[Date]]),"",MONTH(Table6[[#This Row],[Date]]))</f>
        <v/>
      </c>
    </row>
    <row r="2683" spans="2:2">
      <c r="B2683" t="str">
        <f>IF(ISBLANK(Table6[[#This Row],[Date]]),"",MONTH(Table6[[#This Row],[Date]]))</f>
        <v/>
      </c>
    </row>
    <row r="2684" spans="2:2">
      <c r="B2684" t="str">
        <f>IF(ISBLANK(Table6[[#This Row],[Date]]),"",MONTH(Table6[[#This Row],[Date]]))</f>
        <v/>
      </c>
    </row>
    <row r="2685" spans="2:2">
      <c r="B2685" t="str">
        <f>IF(ISBLANK(Table6[[#This Row],[Date]]),"",MONTH(Table6[[#This Row],[Date]]))</f>
        <v/>
      </c>
    </row>
    <row r="2686" spans="2:2">
      <c r="B2686" t="str">
        <f>IF(ISBLANK(Table6[[#This Row],[Date]]),"",MONTH(Table6[[#This Row],[Date]]))</f>
        <v/>
      </c>
    </row>
    <row r="2687" spans="2:2">
      <c r="B2687" t="str">
        <f>IF(ISBLANK(Table6[[#This Row],[Date]]),"",MONTH(Table6[[#This Row],[Date]]))</f>
        <v/>
      </c>
    </row>
    <row r="2688" spans="2:2">
      <c r="B2688" t="str">
        <f>IF(ISBLANK(Table6[[#This Row],[Date]]),"",MONTH(Table6[[#This Row],[Date]]))</f>
        <v/>
      </c>
    </row>
    <row r="2689" spans="2:2">
      <c r="B2689" t="str">
        <f>IF(ISBLANK(Table6[[#This Row],[Date]]),"",MONTH(Table6[[#This Row],[Date]]))</f>
        <v/>
      </c>
    </row>
    <row r="2690" spans="2:2">
      <c r="B2690" t="str">
        <f>IF(ISBLANK(Table6[[#This Row],[Date]]),"",MONTH(Table6[[#This Row],[Date]]))</f>
        <v/>
      </c>
    </row>
    <row r="2691" spans="2:2">
      <c r="B2691" t="str">
        <f>IF(ISBLANK(Table6[[#This Row],[Date]]),"",MONTH(Table6[[#This Row],[Date]]))</f>
        <v/>
      </c>
    </row>
    <row r="2692" spans="2:2">
      <c r="B2692" t="str">
        <f>IF(ISBLANK(Table6[[#This Row],[Date]]),"",MONTH(Table6[[#This Row],[Date]]))</f>
        <v/>
      </c>
    </row>
    <row r="2693" spans="2:2">
      <c r="B2693" t="str">
        <f>IF(ISBLANK(Table6[[#This Row],[Date]]),"",MONTH(Table6[[#This Row],[Date]]))</f>
        <v/>
      </c>
    </row>
    <row r="2694" spans="2:2">
      <c r="B2694" t="str">
        <f>IF(ISBLANK(Table6[[#This Row],[Date]]),"",MONTH(Table6[[#This Row],[Date]]))</f>
        <v/>
      </c>
    </row>
    <row r="2695" spans="2:2">
      <c r="B2695" t="str">
        <f>IF(ISBLANK(Table6[[#This Row],[Date]]),"",MONTH(Table6[[#This Row],[Date]]))</f>
        <v/>
      </c>
    </row>
    <row r="2696" spans="2:2">
      <c r="B2696" t="str">
        <f>IF(ISBLANK(Table6[[#This Row],[Date]]),"",MONTH(Table6[[#This Row],[Date]]))</f>
        <v/>
      </c>
    </row>
    <row r="2697" spans="2:2">
      <c r="B2697" t="str">
        <f>IF(ISBLANK(Table6[[#This Row],[Date]]),"",MONTH(Table6[[#This Row],[Date]]))</f>
        <v/>
      </c>
    </row>
    <row r="2698" spans="2:2">
      <c r="B2698" t="str">
        <f>IF(ISBLANK(Table6[[#This Row],[Date]]),"",MONTH(Table6[[#This Row],[Date]]))</f>
        <v/>
      </c>
    </row>
    <row r="2699" spans="2:2">
      <c r="B2699" t="str">
        <f>IF(ISBLANK(Table6[[#This Row],[Date]]),"",MONTH(Table6[[#This Row],[Date]]))</f>
        <v/>
      </c>
    </row>
    <row r="2700" spans="2:2">
      <c r="B2700" t="str">
        <f>IF(ISBLANK(Table6[[#This Row],[Date]]),"",MONTH(Table6[[#This Row],[Date]]))</f>
        <v/>
      </c>
    </row>
    <row r="2701" spans="2:2">
      <c r="B2701" t="str">
        <f>IF(ISBLANK(Table6[[#This Row],[Date]]),"",MONTH(Table6[[#This Row],[Date]]))</f>
        <v/>
      </c>
    </row>
    <row r="2702" spans="2:2">
      <c r="B2702" t="str">
        <f>IF(ISBLANK(Table6[[#This Row],[Date]]),"",MONTH(Table6[[#This Row],[Date]]))</f>
        <v/>
      </c>
    </row>
    <row r="2703" spans="2:2">
      <c r="B2703" t="str">
        <f>IF(ISBLANK(Table6[[#This Row],[Date]]),"",MONTH(Table6[[#This Row],[Date]]))</f>
        <v/>
      </c>
    </row>
    <row r="2704" spans="2:2">
      <c r="B2704" t="str">
        <f>IF(ISBLANK(Table6[[#This Row],[Date]]),"",MONTH(Table6[[#This Row],[Date]]))</f>
        <v/>
      </c>
    </row>
    <row r="2705" spans="2:2">
      <c r="B2705" t="str">
        <f>IF(ISBLANK(Table6[[#This Row],[Date]]),"",MONTH(Table6[[#This Row],[Date]]))</f>
        <v/>
      </c>
    </row>
    <row r="2706" spans="2:2">
      <c r="B2706" t="str">
        <f>IF(ISBLANK(Table6[[#This Row],[Date]]),"",MONTH(Table6[[#This Row],[Date]]))</f>
        <v/>
      </c>
    </row>
    <row r="2707" spans="2:2">
      <c r="B2707" t="str">
        <f>IF(ISBLANK(Table6[[#This Row],[Date]]),"",MONTH(Table6[[#This Row],[Date]]))</f>
        <v/>
      </c>
    </row>
    <row r="2708" spans="2:2">
      <c r="B2708" t="str">
        <f>IF(ISBLANK(Table6[[#This Row],[Date]]),"",MONTH(Table6[[#This Row],[Date]]))</f>
        <v/>
      </c>
    </row>
    <row r="2709" spans="2:2">
      <c r="B2709" t="str">
        <f>IF(ISBLANK(Table6[[#This Row],[Date]]),"",MONTH(Table6[[#This Row],[Date]]))</f>
        <v/>
      </c>
    </row>
    <row r="2710" spans="2:2">
      <c r="B2710" t="str">
        <f>IF(ISBLANK(Table6[[#This Row],[Date]]),"",MONTH(Table6[[#This Row],[Date]]))</f>
        <v/>
      </c>
    </row>
    <row r="2711" spans="2:2">
      <c r="B2711" t="str">
        <f>IF(ISBLANK(Table6[[#This Row],[Date]]),"",MONTH(Table6[[#This Row],[Date]]))</f>
        <v/>
      </c>
    </row>
    <row r="2712" spans="2:2">
      <c r="B2712" t="str">
        <f>IF(ISBLANK(Table6[[#This Row],[Date]]),"",MONTH(Table6[[#This Row],[Date]]))</f>
        <v/>
      </c>
    </row>
    <row r="2713" spans="2:2">
      <c r="B2713" t="str">
        <f>IF(ISBLANK(Table6[[#This Row],[Date]]),"",MONTH(Table6[[#This Row],[Date]]))</f>
        <v/>
      </c>
    </row>
    <row r="2714" spans="2:2">
      <c r="B2714" t="str">
        <f>IF(ISBLANK(Table6[[#This Row],[Date]]),"",MONTH(Table6[[#This Row],[Date]]))</f>
        <v/>
      </c>
    </row>
    <row r="2715" spans="2:2">
      <c r="B2715" t="str">
        <f>IF(ISBLANK(Table6[[#This Row],[Date]]),"",MONTH(Table6[[#This Row],[Date]]))</f>
        <v/>
      </c>
    </row>
    <row r="2716" spans="2:2">
      <c r="B2716" t="str">
        <f>IF(ISBLANK(Table6[[#This Row],[Date]]),"",MONTH(Table6[[#This Row],[Date]]))</f>
        <v/>
      </c>
    </row>
    <row r="2717" spans="2:2">
      <c r="B2717" t="str">
        <f>IF(ISBLANK(Table6[[#This Row],[Date]]),"",MONTH(Table6[[#This Row],[Date]]))</f>
        <v/>
      </c>
    </row>
    <row r="2718" spans="2:2">
      <c r="B2718" t="str">
        <f>IF(ISBLANK(Table6[[#This Row],[Date]]),"",MONTH(Table6[[#This Row],[Date]]))</f>
        <v/>
      </c>
    </row>
    <row r="2719" spans="2:2">
      <c r="B2719" t="str">
        <f>IF(ISBLANK(Table6[[#This Row],[Date]]),"",MONTH(Table6[[#This Row],[Date]]))</f>
        <v/>
      </c>
    </row>
    <row r="2720" spans="2:2">
      <c r="B2720" t="str">
        <f>IF(ISBLANK(Table6[[#This Row],[Date]]),"",MONTH(Table6[[#This Row],[Date]]))</f>
        <v/>
      </c>
    </row>
    <row r="2721" spans="2:2">
      <c r="B2721" t="str">
        <f>IF(ISBLANK(Table6[[#This Row],[Date]]),"",MONTH(Table6[[#This Row],[Date]]))</f>
        <v/>
      </c>
    </row>
    <row r="2722" spans="2:2">
      <c r="B2722" t="str">
        <f>IF(ISBLANK(Table6[[#This Row],[Date]]),"",MONTH(Table6[[#This Row],[Date]]))</f>
        <v/>
      </c>
    </row>
    <row r="2723" spans="2:2">
      <c r="B2723" t="str">
        <f>IF(ISBLANK(Table6[[#This Row],[Date]]),"",MONTH(Table6[[#This Row],[Date]]))</f>
        <v/>
      </c>
    </row>
    <row r="2724" spans="2:2">
      <c r="B2724" t="str">
        <f>IF(ISBLANK(Table6[[#This Row],[Date]]),"",MONTH(Table6[[#This Row],[Date]]))</f>
        <v/>
      </c>
    </row>
    <row r="2725" spans="2:2">
      <c r="B2725" t="str">
        <f>IF(ISBLANK(Table6[[#This Row],[Date]]),"",MONTH(Table6[[#This Row],[Date]]))</f>
        <v/>
      </c>
    </row>
    <row r="2726" spans="2:2">
      <c r="B2726" t="str">
        <f>IF(ISBLANK(Table6[[#This Row],[Date]]),"",MONTH(Table6[[#This Row],[Date]]))</f>
        <v/>
      </c>
    </row>
    <row r="2727" spans="2:2">
      <c r="B2727" t="str">
        <f>IF(ISBLANK(Table6[[#This Row],[Date]]),"",MONTH(Table6[[#This Row],[Date]]))</f>
        <v/>
      </c>
    </row>
    <row r="2728" spans="2:2">
      <c r="B2728" t="str">
        <f>IF(ISBLANK(Table6[[#This Row],[Date]]),"",MONTH(Table6[[#This Row],[Date]]))</f>
        <v/>
      </c>
    </row>
    <row r="2729" spans="2:2">
      <c r="B2729" t="str">
        <f>IF(ISBLANK(Table6[[#This Row],[Date]]),"",MONTH(Table6[[#This Row],[Date]]))</f>
        <v/>
      </c>
    </row>
    <row r="2730" spans="2:2">
      <c r="B2730" t="str">
        <f>IF(ISBLANK(Table6[[#This Row],[Date]]),"",MONTH(Table6[[#This Row],[Date]]))</f>
        <v/>
      </c>
    </row>
    <row r="2731" spans="2:2">
      <c r="B2731" t="str">
        <f>IF(ISBLANK(Table6[[#This Row],[Date]]),"",MONTH(Table6[[#This Row],[Date]]))</f>
        <v/>
      </c>
    </row>
    <row r="2732" spans="2:2">
      <c r="B2732" t="str">
        <f>IF(ISBLANK(Table6[[#This Row],[Date]]),"",MONTH(Table6[[#This Row],[Date]]))</f>
        <v/>
      </c>
    </row>
    <row r="2733" spans="2:2">
      <c r="B2733" t="str">
        <f>IF(ISBLANK(Table6[[#This Row],[Date]]),"",MONTH(Table6[[#This Row],[Date]]))</f>
        <v/>
      </c>
    </row>
    <row r="2734" spans="2:2">
      <c r="B2734" t="str">
        <f>IF(ISBLANK(Table6[[#This Row],[Date]]),"",MONTH(Table6[[#This Row],[Date]]))</f>
        <v/>
      </c>
    </row>
    <row r="2735" spans="2:2">
      <c r="B2735" t="str">
        <f>IF(ISBLANK(Table6[[#This Row],[Date]]),"",MONTH(Table6[[#This Row],[Date]]))</f>
        <v/>
      </c>
    </row>
    <row r="2736" spans="2:2">
      <c r="B2736" t="str">
        <f>IF(ISBLANK(Table6[[#This Row],[Date]]),"",MONTH(Table6[[#This Row],[Date]]))</f>
        <v/>
      </c>
    </row>
    <row r="2737" spans="2:2">
      <c r="B2737" t="str">
        <f>IF(ISBLANK(Table6[[#This Row],[Date]]),"",MONTH(Table6[[#This Row],[Date]]))</f>
        <v/>
      </c>
    </row>
    <row r="2738" spans="2:2">
      <c r="B2738" t="str">
        <f>IF(ISBLANK(Table6[[#This Row],[Date]]),"",MONTH(Table6[[#This Row],[Date]]))</f>
        <v/>
      </c>
    </row>
    <row r="2739" spans="2:2">
      <c r="B2739" t="str">
        <f>IF(ISBLANK(Table6[[#This Row],[Date]]),"",MONTH(Table6[[#This Row],[Date]]))</f>
        <v/>
      </c>
    </row>
    <row r="2740" spans="2:2">
      <c r="B2740" t="str">
        <f>IF(ISBLANK(Table6[[#This Row],[Date]]),"",MONTH(Table6[[#This Row],[Date]]))</f>
        <v/>
      </c>
    </row>
    <row r="2741" spans="2:2">
      <c r="B2741" t="str">
        <f>IF(ISBLANK(Table6[[#This Row],[Date]]),"",MONTH(Table6[[#This Row],[Date]]))</f>
        <v/>
      </c>
    </row>
    <row r="2742" spans="2:2">
      <c r="B2742" t="str">
        <f>IF(ISBLANK(Table6[[#This Row],[Date]]),"",MONTH(Table6[[#This Row],[Date]]))</f>
        <v/>
      </c>
    </row>
    <row r="2743" spans="2:2">
      <c r="B2743" t="str">
        <f>IF(ISBLANK(Table6[[#This Row],[Date]]),"",MONTH(Table6[[#This Row],[Date]]))</f>
        <v/>
      </c>
    </row>
    <row r="2744" spans="2:2">
      <c r="B2744" t="str">
        <f>IF(ISBLANK(Table6[[#This Row],[Date]]),"",MONTH(Table6[[#This Row],[Date]]))</f>
        <v/>
      </c>
    </row>
    <row r="2745" spans="2:2">
      <c r="B2745" t="str">
        <f>IF(ISBLANK(Table6[[#This Row],[Date]]),"",MONTH(Table6[[#This Row],[Date]]))</f>
        <v/>
      </c>
    </row>
    <row r="2746" spans="2:2">
      <c r="B2746" t="str">
        <f>IF(ISBLANK(Table6[[#This Row],[Date]]),"",MONTH(Table6[[#This Row],[Date]]))</f>
        <v/>
      </c>
    </row>
    <row r="2747" spans="2:2">
      <c r="B2747" t="str">
        <f>IF(ISBLANK(Table6[[#This Row],[Date]]),"",MONTH(Table6[[#This Row],[Date]]))</f>
        <v/>
      </c>
    </row>
    <row r="2748" spans="2:2">
      <c r="B2748" t="str">
        <f>IF(ISBLANK(Table6[[#This Row],[Date]]),"",MONTH(Table6[[#This Row],[Date]]))</f>
        <v/>
      </c>
    </row>
    <row r="2749" spans="2:2">
      <c r="B2749" t="str">
        <f>IF(ISBLANK(Table6[[#This Row],[Date]]),"",MONTH(Table6[[#This Row],[Date]]))</f>
        <v/>
      </c>
    </row>
    <row r="2750" spans="2:2">
      <c r="B2750" t="str">
        <f>IF(ISBLANK(Table6[[#This Row],[Date]]),"",MONTH(Table6[[#This Row],[Date]]))</f>
        <v/>
      </c>
    </row>
    <row r="2751" spans="2:2">
      <c r="B2751" t="str">
        <f>IF(ISBLANK(Table6[[#This Row],[Date]]),"",MONTH(Table6[[#This Row],[Date]]))</f>
        <v/>
      </c>
    </row>
    <row r="2752" spans="2:2">
      <c r="B2752" t="str">
        <f>IF(ISBLANK(Table6[[#This Row],[Date]]),"",MONTH(Table6[[#This Row],[Date]]))</f>
        <v/>
      </c>
    </row>
    <row r="2753" spans="2:2">
      <c r="B2753" t="str">
        <f>IF(ISBLANK(Table6[[#This Row],[Date]]),"",MONTH(Table6[[#This Row],[Date]]))</f>
        <v/>
      </c>
    </row>
    <row r="2754" spans="2:2">
      <c r="B2754" t="str">
        <f>IF(ISBLANK(Table6[[#This Row],[Date]]),"",MONTH(Table6[[#This Row],[Date]]))</f>
        <v/>
      </c>
    </row>
    <row r="2755" spans="2:2">
      <c r="B2755" t="str">
        <f>IF(ISBLANK(Table6[[#This Row],[Date]]),"",MONTH(Table6[[#This Row],[Date]]))</f>
        <v/>
      </c>
    </row>
    <row r="2756" spans="2:2">
      <c r="B2756" t="str">
        <f>IF(ISBLANK(Table6[[#This Row],[Date]]),"",MONTH(Table6[[#This Row],[Date]]))</f>
        <v/>
      </c>
    </row>
    <row r="2757" spans="2:2">
      <c r="B2757" t="str">
        <f>IF(ISBLANK(Table6[[#This Row],[Date]]),"",MONTH(Table6[[#This Row],[Date]]))</f>
        <v/>
      </c>
    </row>
    <row r="2758" spans="2:2">
      <c r="B2758" t="str">
        <f>IF(ISBLANK(Table6[[#This Row],[Date]]),"",MONTH(Table6[[#This Row],[Date]]))</f>
        <v/>
      </c>
    </row>
    <row r="2759" spans="2:2">
      <c r="B2759" t="str">
        <f>IF(ISBLANK(Table6[[#This Row],[Date]]),"",MONTH(Table6[[#This Row],[Date]]))</f>
        <v/>
      </c>
    </row>
    <row r="2760" spans="2:2">
      <c r="B2760" t="str">
        <f>IF(ISBLANK(Table6[[#This Row],[Date]]),"",MONTH(Table6[[#This Row],[Date]]))</f>
        <v/>
      </c>
    </row>
    <row r="2761" spans="2:2">
      <c r="B2761" t="str">
        <f>IF(ISBLANK(Table6[[#This Row],[Date]]),"",MONTH(Table6[[#This Row],[Date]]))</f>
        <v/>
      </c>
    </row>
    <row r="2762" spans="2:2">
      <c r="B2762" t="str">
        <f>IF(ISBLANK(Table6[[#This Row],[Date]]),"",MONTH(Table6[[#This Row],[Date]]))</f>
        <v/>
      </c>
    </row>
    <row r="2763" spans="2:2">
      <c r="B2763" t="str">
        <f>IF(ISBLANK(Table6[[#This Row],[Date]]),"",MONTH(Table6[[#This Row],[Date]]))</f>
        <v/>
      </c>
    </row>
    <row r="2764" spans="2:2">
      <c r="B2764" t="str">
        <f>IF(ISBLANK(Table6[[#This Row],[Date]]),"",MONTH(Table6[[#This Row],[Date]]))</f>
        <v/>
      </c>
    </row>
    <row r="2765" spans="2:2">
      <c r="B2765" t="str">
        <f>IF(ISBLANK(Table6[[#This Row],[Date]]),"",MONTH(Table6[[#This Row],[Date]]))</f>
        <v/>
      </c>
    </row>
    <row r="2766" spans="2:2">
      <c r="B2766" t="str">
        <f>IF(ISBLANK(Table6[[#This Row],[Date]]),"",MONTH(Table6[[#This Row],[Date]]))</f>
        <v/>
      </c>
    </row>
    <row r="2767" spans="2:2">
      <c r="B2767" t="str">
        <f>IF(ISBLANK(Table6[[#This Row],[Date]]),"",MONTH(Table6[[#This Row],[Date]]))</f>
        <v/>
      </c>
    </row>
    <row r="2768" spans="2:2">
      <c r="B2768" t="str">
        <f>IF(ISBLANK(Table6[[#This Row],[Date]]),"",MONTH(Table6[[#This Row],[Date]]))</f>
        <v/>
      </c>
    </row>
    <row r="2769" spans="2:2">
      <c r="B2769" t="str">
        <f>IF(ISBLANK(Table6[[#This Row],[Date]]),"",MONTH(Table6[[#This Row],[Date]]))</f>
        <v/>
      </c>
    </row>
    <row r="2770" spans="2:2">
      <c r="B2770" t="str">
        <f>IF(ISBLANK(Table6[[#This Row],[Date]]),"",MONTH(Table6[[#This Row],[Date]]))</f>
        <v/>
      </c>
    </row>
    <row r="2771" spans="2:2">
      <c r="B2771" t="str">
        <f>IF(ISBLANK(Table6[[#This Row],[Date]]),"",MONTH(Table6[[#This Row],[Date]]))</f>
        <v/>
      </c>
    </row>
    <row r="2772" spans="2:2">
      <c r="B2772" t="str">
        <f>IF(ISBLANK(Table6[[#This Row],[Date]]),"",MONTH(Table6[[#This Row],[Date]]))</f>
        <v/>
      </c>
    </row>
    <row r="2773" spans="2:2">
      <c r="B2773" t="str">
        <f>IF(ISBLANK(Table6[[#This Row],[Date]]),"",MONTH(Table6[[#This Row],[Date]]))</f>
        <v/>
      </c>
    </row>
    <row r="2774" spans="2:2">
      <c r="B2774" t="str">
        <f>IF(ISBLANK(Table6[[#This Row],[Date]]),"",MONTH(Table6[[#This Row],[Date]]))</f>
        <v/>
      </c>
    </row>
    <row r="2775" spans="2:2">
      <c r="B2775" t="str">
        <f>IF(ISBLANK(Table6[[#This Row],[Date]]),"",MONTH(Table6[[#This Row],[Date]]))</f>
        <v/>
      </c>
    </row>
    <row r="2776" spans="2:2">
      <c r="B2776" t="str">
        <f>IF(ISBLANK(Table6[[#This Row],[Date]]),"",MONTH(Table6[[#This Row],[Date]]))</f>
        <v/>
      </c>
    </row>
    <row r="2777" spans="2:2">
      <c r="B2777" t="str">
        <f>IF(ISBLANK(Table6[[#This Row],[Date]]),"",MONTH(Table6[[#This Row],[Date]]))</f>
        <v/>
      </c>
    </row>
    <row r="2778" spans="2:2">
      <c r="B2778" t="str">
        <f>IF(ISBLANK(Table6[[#This Row],[Date]]),"",MONTH(Table6[[#This Row],[Date]]))</f>
        <v/>
      </c>
    </row>
    <row r="2779" spans="2:2">
      <c r="B2779" t="str">
        <f>IF(ISBLANK(Table6[[#This Row],[Date]]),"",MONTH(Table6[[#This Row],[Date]]))</f>
        <v/>
      </c>
    </row>
    <row r="2780" spans="2:2">
      <c r="B2780" t="str">
        <f>IF(ISBLANK(Table6[[#This Row],[Date]]),"",MONTH(Table6[[#This Row],[Date]]))</f>
        <v/>
      </c>
    </row>
    <row r="2781" spans="2:2">
      <c r="B2781" t="str">
        <f>IF(ISBLANK(Table6[[#This Row],[Date]]),"",MONTH(Table6[[#This Row],[Date]]))</f>
        <v/>
      </c>
    </row>
    <row r="2782" spans="2:2">
      <c r="B2782" t="str">
        <f>IF(ISBLANK(Table6[[#This Row],[Date]]),"",MONTH(Table6[[#This Row],[Date]]))</f>
        <v/>
      </c>
    </row>
    <row r="2783" spans="2:2">
      <c r="B2783" t="str">
        <f>IF(ISBLANK(Table6[[#This Row],[Date]]),"",MONTH(Table6[[#This Row],[Date]]))</f>
        <v/>
      </c>
    </row>
    <row r="2784" spans="2:2">
      <c r="B2784" t="str">
        <f>IF(ISBLANK(Table6[[#This Row],[Date]]),"",MONTH(Table6[[#This Row],[Date]]))</f>
        <v/>
      </c>
    </row>
    <row r="2785" spans="2:2">
      <c r="B2785" t="str">
        <f>IF(ISBLANK(Table6[[#This Row],[Date]]),"",MONTH(Table6[[#This Row],[Date]]))</f>
        <v/>
      </c>
    </row>
    <row r="2786" spans="2:2">
      <c r="B2786" t="str">
        <f>IF(ISBLANK(Table6[[#This Row],[Date]]),"",MONTH(Table6[[#This Row],[Date]]))</f>
        <v/>
      </c>
    </row>
    <row r="2787" spans="2:2">
      <c r="B2787" t="str">
        <f>IF(ISBLANK(Table6[[#This Row],[Date]]),"",MONTH(Table6[[#This Row],[Date]]))</f>
        <v/>
      </c>
    </row>
    <row r="2788" spans="2:2">
      <c r="B2788" t="str">
        <f>IF(ISBLANK(Table6[[#This Row],[Date]]),"",MONTH(Table6[[#This Row],[Date]]))</f>
        <v/>
      </c>
    </row>
    <row r="2789" spans="2:2">
      <c r="B2789" t="str">
        <f>IF(ISBLANK(Table6[[#This Row],[Date]]),"",MONTH(Table6[[#This Row],[Date]]))</f>
        <v/>
      </c>
    </row>
    <row r="2790" spans="2:2">
      <c r="B2790" t="str">
        <f>IF(ISBLANK(Table6[[#This Row],[Date]]),"",MONTH(Table6[[#This Row],[Date]]))</f>
        <v/>
      </c>
    </row>
    <row r="2791" spans="2:2">
      <c r="B2791" t="str">
        <f>IF(ISBLANK(Table6[[#This Row],[Date]]),"",MONTH(Table6[[#This Row],[Date]]))</f>
        <v/>
      </c>
    </row>
    <row r="2792" spans="2:2">
      <c r="B2792" t="str">
        <f>IF(ISBLANK(Table6[[#This Row],[Date]]),"",MONTH(Table6[[#This Row],[Date]]))</f>
        <v/>
      </c>
    </row>
    <row r="2793" spans="2:2">
      <c r="B2793" t="str">
        <f>IF(ISBLANK(Table6[[#This Row],[Date]]),"",MONTH(Table6[[#This Row],[Date]]))</f>
        <v/>
      </c>
    </row>
    <row r="2794" spans="2:2">
      <c r="B2794" t="str">
        <f>IF(ISBLANK(Table6[[#This Row],[Date]]),"",MONTH(Table6[[#This Row],[Date]]))</f>
        <v/>
      </c>
    </row>
    <row r="2795" spans="2:2">
      <c r="B2795" t="str">
        <f>IF(ISBLANK(Table6[[#This Row],[Date]]),"",MONTH(Table6[[#This Row],[Date]]))</f>
        <v/>
      </c>
    </row>
    <row r="2796" spans="2:2">
      <c r="B2796" t="str">
        <f>IF(ISBLANK(Table6[[#This Row],[Date]]),"",MONTH(Table6[[#This Row],[Date]]))</f>
        <v/>
      </c>
    </row>
    <row r="2797" spans="2:2">
      <c r="B2797" t="str">
        <f>IF(ISBLANK(Table6[[#This Row],[Date]]),"",MONTH(Table6[[#This Row],[Date]]))</f>
        <v/>
      </c>
    </row>
    <row r="2798" spans="2:2">
      <c r="B2798" t="str">
        <f>IF(ISBLANK(Table6[[#This Row],[Date]]),"",MONTH(Table6[[#This Row],[Date]]))</f>
        <v/>
      </c>
    </row>
    <row r="2799" spans="2:2">
      <c r="B2799" t="str">
        <f>IF(ISBLANK(Table6[[#This Row],[Date]]),"",MONTH(Table6[[#This Row],[Date]]))</f>
        <v/>
      </c>
    </row>
    <row r="2800" spans="2:2">
      <c r="B2800" t="str">
        <f>IF(ISBLANK(Table6[[#This Row],[Date]]),"",MONTH(Table6[[#This Row],[Date]]))</f>
        <v/>
      </c>
    </row>
    <row r="2801" spans="2:2">
      <c r="B2801" t="str">
        <f>IF(ISBLANK(Table6[[#This Row],[Date]]),"",MONTH(Table6[[#This Row],[Date]]))</f>
        <v/>
      </c>
    </row>
    <row r="2802" spans="2:2">
      <c r="B2802" t="str">
        <f>IF(ISBLANK(Table6[[#This Row],[Date]]),"",MONTH(Table6[[#This Row],[Date]]))</f>
        <v/>
      </c>
    </row>
    <row r="2803" spans="2:2">
      <c r="B2803" t="str">
        <f>IF(ISBLANK(Table6[[#This Row],[Date]]),"",MONTH(Table6[[#This Row],[Date]]))</f>
        <v/>
      </c>
    </row>
    <row r="2804" spans="2:2">
      <c r="B2804" t="str">
        <f>IF(ISBLANK(Table6[[#This Row],[Date]]),"",MONTH(Table6[[#This Row],[Date]]))</f>
        <v/>
      </c>
    </row>
    <row r="2805" spans="2:2">
      <c r="B2805" t="str">
        <f>IF(ISBLANK(Table6[[#This Row],[Date]]),"",MONTH(Table6[[#This Row],[Date]]))</f>
        <v/>
      </c>
    </row>
    <row r="2806" spans="2:2">
      <c r="B2806" t="str">
        <f>IF(ISBLANK(Table6[[#This Row],[Date]]),"",MONTH(Table6[[#This Row],[Date]]))</f>
        <v/>
      </c>
    </row>
    <row r="2807" spans="2:2">
      <c r="B2807" t="str">
        <f>IF(ISBLANK(Table6[[#This Row],[Date]]),"",MONTH(Table6[[#This Row],[Date]]))</f>
        <v/>
      </c>
    </row>
    <row r="2808" spans="2:2">
      <c r="B2808" t="str">
        <f>IF(ISBLANK(Table6[[#This Row],[Date]]),"",MONTH(Table6[[#This Row],[Date]]))</f>
        <v/>
      </c>
    </row>
    <row r="2809" spans="2:2">
      <c r="B2809" t="str">
        <f>IF(ISBLANK(Table6[[#This Row],[Date]]),"",MONTH(Table6[[#This Row],[Date]]))</f>
        <v/>
      </c>
    </row>
    <row r="2810" spans="2:2">
      <c r="B2810" t="str">
        <f>IF(ISBLANK(Table6[[#This Row],[Date]]),"",MONTH(Table6[[#This Row],[Date]]))</f>
        <v/>
      </c>
    </row>
    <row r="2811" spans="2:2">
      <c r="B2811" t="str">
        <f>IF(ISBLANK(Table6[[#This Row],[Date]]),"",MONTH(Table6[[#This Row],[Date]]))</f>
        <v/>
      </c>
    </row>
    <row r="2812" spans="2:2">
      <c r="B2812" t="str">
        <f>IF(ISBLANK(Table6[[#This Row],[Date]]),"",MONTH(Table6[[#This Row],[Date]]))</f>
        <v/>
      </c>
    </row>
    <row r="2813" spans="2:2">
      <c r="B2813" t="str">
        <f>IF(ISBLANK(Table6[[#This Row],[Date]]),"",MONTH(Table6[[#This Row],[Date]]))</f>
        <v/>
      </c>
    </row>
    <row r="2814" spans="2:2">
      <c r="B2814" t="str">
        <f>IF(ISBLANK(Table6[[#This Row],[Date]]),"",MONTH(Table6[[#This Row],[Date]]))</f>
        <v/>
      </c>
    </row>
    <row r="2815" spans="2:2">
      <c r="B2815" t="str">
        <f>IF(ISBLANK(Table6[[#This Row],[Date]]),"",MONTH(Table6[[#This Row],[Date]]))</f>
        <v/>
      </c>
    </row>
    <row r="2816" spans="2:2">
      <c r="B2816" t="str">
        <f>IF(ISBLANK(Table6[[#This Row],[Date]]),"",MONTH(Table6[[#This Row],[Date]]))</f>
        <v/>
      </c>
    </row>
    <row r="2817" spans="2:2">
      <c r="B2817" t="str">
        <f>IF(ISBLANK(Table6[[#This Row],[Date]]),"",MONTH(Table6[[#This Row],[Date]]))</f>
        <v/>
      </c>
    </row>
    <row r="2818" spans="2:2">
      <c r="B2818" t="str">
        <f>IF(ISBLANK(Table6[[#This Row],[Date]]),"",MONTH(Table6[[#This Row],[Date]]))</f>
        <v/>
      </c>
    </row>
    <row r="2819" spans="2:2">
      <c r="B2819" t="str">
        <f>IF(ISBLANK(Table6[[#This Row],[Date]]),"",MONTH(Table6[[#This Row],[Date]]))</f>
        <v/>
      </c>
    </row>
    <row r="2820" spans="2:2">
      <c r="B2820" t="str">
        <f>IF(ISBLANK(Table6[[#This Row],[Date]]),"",MONTH(Table6[[#This Row],[Date]]))</f>
        <v/>
      </c>
    </row>
    <row r="2821" spans="2:2">
      <c r="B2821" t="str">
        <f>IF(ISBLANK(Table6[[#This Row],[Date]]),"",MONTH(Table6[[#This Row],[Date]]))</f>
        <v/>
      </c>
    </row>
    <row r="2822" spans="2:2">
      <c r="B2822" t="str">
        <f>IF(ISBLANK(Table6[[#This Row],[Date]]),"",MONTH(Table6[[#This Row],[Date]]))</f>
        <v/>
      </c>
    </row>
    <row r="2823" spans="2:2">
      <c r="B2823" t="str">
        <f>IF(ISBLANK(Table6[[#This Row],[Date]]),"",MONTH(Table6[[#This Row],[Date]]))</f>
        <v/>
      </c>
    </row>
    <row r="2824" spans="2:2">
      <c r="B2824" t="str">
        <f>IF(ISBLANK(Table6[[#This Row],[Date]]),"",MONTH(Table6[[#This Row],[Date]]))</f>
        <v/>
      </c>
    </row>
    <row r="2825" spans="2:2">
      <c r="B2825" t="str">
        <f>IF(ISBLANK(Table6[[#This Row],[Date]]),"",MONTH(Table6[[#This Row],[Date]]))</f>
        <v/>
      </c>
    </row>
    <row r="2826" spans="2:2">
      <c r="B2826" t="str">
        <f>IF(ISBLANK(Table6[[#This Row],[Date]]),"",MONTH(Table6[[#This Row],[Date]]))</f>
        <v/>
      </c>
    </row>
    <row r="2827" spans="2:2">
      <c r="B2827" t="str">
        <f>IF(ISBLANK(Table6[[#This Row],[Date]]),"",MONTH(Table6[[#This Row],[Date]]))</f>
        <v/>
      </c>
    </row>
    <row r="2828" spans="2:2">
      <c r="B2828" t="str">
        <f>IF(ISBLANK(Table6[[#This Row],[Date]]),"",MONTH(Table6[[#This Row],[Date]]))</f>
        <v/>
      </c>
    </row>
    <row r="2829" spans="2:2">
      <c r="B2829" t="str">
        <f>IF(ISBLANK(Table6[[#This Row],[Date]]),"",MONTH(Table6[[#This Row],[Date]]))</f>
        <v/>
      </c>
    </row>
    <row r="2830" spans="2:2">
      <c r="B2830" t="str">
        <f>IF(ISBLANK(Table6[[#This Row],[Date]]),"",MONTH(Table6[[#This Row],[Date]]))</f>
        <v/>
      </c>
    </row>
    <row r="2831" spans="2:2">
      <c r="B2831" t="str">
        <f>IF(ISBLANK(Table6[[#This Row],[Date]]),"",MONTH(Table6[[#This Row],[Date]]))</f>
        <v/>
      </c>
    </row>
    <row r="2832" spans="2:2">
      <c r="B2832" t="str">
        <f>IF(ISBLANK(Table6[[#This Row],[Date]]),"",MONTH(Table6[[#This Row],[Date]]))</f>
        <v/>
      </c>
    </row>
    <row r="2833" spans="2:2">
      <c r="B2833" t="str">
        <f>IF(ISBLANK(Table6[[#This Row],[Date]]),"",MONTH(Table6[[#This Row],[Date]]))</f>
        <v/>
      </c>
    </row>
    <row r="2834" spans="2:2">
      <c r="B2834" t="str">
        <f>IF(ISBLANK(Table6[[#This Row],[Date]]),"",MONTH(Table6[[#This Row],[Date]]))</f>
        <v/>
      </c>
    </row>
    <row r="2835" spans="2:2">
      <c r="B2835" t="str">
        <f>IF(ISBLANK(Table6[[#This Row],[Date]]),"",MONTH(Table6[[#This Row],[Date]]))</f>
        <v/>
      </c>
    </row>
    <row r="2836" spans="2:2">
      <c r="B2836" t="str">
        <f>IF(ISBLANK(Table6[[#This Row],[Date]]),"",MONTH(Table6[[#This Row],[Date]]))</f>
        <v/>
      </c>
    </row>
    <row r="2837" spans="2:2">
      <c r="B2837" t="str">
        <f>IF(ISBLANK(Table6[[#This Row],[Date]]),"",MONTH(Table6[[#This Row],[Date]]))</f>
        <v/>
      </c>
    </row>
    <row r="2838" spans="2:2">
      <c r="B2838" t="str">
        <f>IF(ISBLANK(Table6[[#This Row],[Date]]),"",MONTH(Table6[[#This Row],[Date]]))</f>
        <v/>
      </c>
    </row>
    <row r="2839" spans="2:2">
      <c r="B2839" t="str">
        <f>IF(ISBLANK(Table6[[#This Row],[Date]]),"",MONTH(Table6[[#This Row],[Date]]))</f>
        <v/>
      </c>
    </row>
    <row r="2840" spans="2:2">
      <c r="B2840" t="str">
        <f>IF(ISBLANK(Table6[[#This Row],[Date]]),"",MONTH(Table6[[#This Row],[Date]]))</f>
        <v/>
      </c>
    </row>
    <row r="2841" spans="2:2">
      <c r="B2841" t="str">
        <f>IF(ISBLANK(Table6[[#This Row],[Date]]),"",MONTH(Table6[[#This Row],[Date]]))</f>
        <v/>
      </c>
    </row>
    <row r="2842" spans="2:2">
      <c r="B2842" t="str">
        <f>IF(ISBLANK(Table6[[#This Row],[Date]]),"",MONTH(Table6[[#This Row],[Date]]))</f>
        <v/>
      </c>
    </row>
    <row r="2843" spans="2:2">
      <c r="B2843" t="str">
        <f>IF(ISBLANK(Table6[[#This Row],[Date]]),"",MONTH(Table6[[#This Row],[Date]]))</f>
        <v/>
      </c>
    </row>
    <row r="2844" spans="2:2">
      <c r="B2844" t="str">
        <f>IF(ISBLANK(Table6[[#This Row],[Date]]),"",MONTH(Table6[[#This Row],[Date]]))</f>
        <v/>
      </c>
    </row>
    <row r="2845" spans="2:2">
      <c r="B2845" t="str">
        <f>IF(ISBLANK(Table6[[#This Row],[Date]]),"",MONTH(Table6[[#This Row],[Date]]))</f>
        <v/>
      </c>
    </row>
    <row r="2846" spans="2:2">
      <c r="B2846" t="str">
        <f>IF(ISBLANK(Table6[[#This Row],[Date]]),"",MONTH(Table6[[#This Row],[Date]]))</f>
        <v/>
      </c>
    </row>
    <row r="2847" spans="2:2">
      <c r="B2847" t="str">
        <f>IF(ISBLANK(Table6[[#This Row],[Date]]),"",MONTH(Table6[[#This Row],[Date]]))</f>
        <v/>
      </c>
    </row>
    <row r="2848" spans="2:2">
      <c r="B2848" t="str">
        <f>IF(ISBLANK(Table6[[#This Row],[Date]]),"",MONTH(Table6[[#This Row],[Date]]))</f>
        <v/>
      </c>
    </row>
    <row r="2849" spans="2:2">
      <c r="B2849" t="str">
        <f>IF(ISBLANK(Table6[[#This Row],[Date]]),"",MONTH(Table6[[#This Row],[Date]]))</f>
        <v/>
      </c>
    </row>
    <row r="2850" spans="2:2">
      <c r="B2850" t="str">
        <f>IF(ISBLANK(Table6[[#This Row],[Date]]),"",MONTH(Table6[[#This Row],[Date]]))</f>
        <v/>
      </c>
    </row>
    <row r="2851" spans="2:2">
      <c r="B2851" t="str">
        <f>IF(ISBLANK(Table6[[#This Row],[Date]]),"",MONTH(Table6[[#This Row],[Date]]))</f>
        <v/>
      </c>
    </row>
    <row r="2852" spans="2:2">
      <c r="B2852" t="str">
        <f>IF(ISBLANK(Table6[[#This Row],[Date]]),"",MONTH(Table6[[#This Row],[Date]]))</f>
        <v/>
      </c>
    </row>
    <row r="2853" spans="2:2">
      <c r="B2853" t="str">
        <f>IF(ISBLANK(Table6[[#This Row],[Date]]),"",MONTH(Table6[[#This Row],[Date]]))</f>
        <v/>
      </c>
    </row>
    <row r="2854" spans="2:2">
      <c r="B2854" t="str">
        <f>IF(ISBLANK(Table6[[#This Row],[Date]]),"",MONTH(Table6[[#This Row],[Date]]))</f>
        <v/>
      </c>
    </row>
    <row r="2855" spans="2:2">
      <c r="B2855" t="str">
        <f>IF(ISBLANK(Table6[[#This Row],[Date]]),"",MONTH(Table6[[#This Row],[Date]]))</f>
        <v/>
      </c>
    </row>
    <row r="2856" spans="2:2">
      <c r="B2856" t="str">
        <f>IF(ISBLANK(Table6[[#This Row],[Date]]),"",MONTH(Table6[[#This Row],[Date]]))</f>
        <v/>
      </c>
    </row>
    <row r="2857" spans="2:2">
      <c r="B2857" t="str">
        <f>IF(ISBLANK(Table6[[#This Row],[Date]]),"",MONTH(Table6[[#This Row],[Date]]))</f>
        <v/>
      </c>
    </row>
    <row r="2858" spans="2:2">
      <c r="B2858" t="str">
        <f>IF(ISBLANK(Table6[[#This Row],[Date]]),"",MONTH(Table6[[#This Row],[Date]]))</f>
        <v/>
      </c>
    </row>
    <row r="2859" spans="2:2">
      <c r="B2859" t="str">
        <f>IF(ISBLANK(Table6[[#This Row],[Date]]),"",MONTH(Table6[[#This Row],[Date]]))</f>
        <v/>
      </c>
    </row>
    <row r="2860" spans="2:2">
      <c r="B2860" t="str">
        <f>IF(ISBLANK(Table6[[#This Row],[Date]]),"",MONTH(Table6[[#This Row],[Date]]))</f>
        <v/>
      </c>
    </row>
    <row r="2861" spans="2:2">
      <c r="B2861" t="str">
        <f>IF(ISBLANK(Table6[[#This Row],[Date]]),"",MONTH(Table6[[#This Row],[Date]]))</f>
        <v/>
      </c>
    </row>
    <row r="2862" spans="2:2">
      <c r="B2862" t="str">
        <f>IF(ISBLANK(Table6[[#This Row],[Date]]),"",MONTH(Table6[[#This Row],[Date]]))</f>
        <v/>
      </c>
    </row>
    <row r="2863" spans="2:2">
      <c r="B2863" t="str">
        <f>IF(ISBLANK(Table6[[#This Row],[Date]]),"",MONTH(Table6[[#This Row],[Date]]))</f>
        <v/>
      </c>
    </row>
    <row r="2864" spans="2:2">
      <c r="B2864" t="str">
        <f>IF(ISBLANK(Table6[[#This Row],[Date]]),"",MONTH(Table6[[#This Row],[Date]]))</f>
        <v/>
      </c>
    </row>
    <row r="2865" spans="2:2">
      <c r="B2865" t="str">
        <f>IF(ISBLANK(Table6[[#This Row],[Date]]),"",MONTH(Table6[[#This Row],[Date]]))</f>
        <v/>
      </c>
    </row>
    <row r="2866" spans="2:2">
      <c r="B2866" t="str">
        <f>IF(ISBLANK(Table6[[#This Row],[Date]]),"",MONTH(Table6[[#This Row],[Date]]))</f>
        <v/>
      </c>
    </row>
    <row r="2867" spans="2:2">
      <c r="B2867" t="str">
        <f>IF(ISBLANK(Table6[[#This Row],[Date]]),"",MONTH(Table6[[#This Row],[Date]]))</f>
        <v/>
      </c>
    </row>
    <row r="2868" spans="2:2">
      <c r="B2868" t="str">
        <f>IF(ISBLANK(Table6[[#This Row],[Date]]),"",MONTH(Table6[[#This Row],[Date]]))</f>
        <v/>
      </c>
    </row>
    <row r="2869" spans="2:2">
      <c r="B2869" t="str">
        <f>IF(ISBLANK(Table6[[#This Row],[Date]]),"",MONTH(Table6[[#This Row],[Date]]))</f>
        <v/>
      </c>
    </row>
    <row r="2870" spans="2:2">
      <c r="B2870" t="str">
        <f>IF(ISBLANK(Table6[[#This Row],[Date]]),"",MONTH(Table6[[#This Row],[Date]]))</f>
        <v/>
      </c>
    </row>
    <row r="2871" spans="2:2">
      <c r="B2871" t="str">
        <f>IF(ISBLANK(Table6[[#This Row],[Date]]),"",MONTH(Table6[[#This Row],[Date]]))</f>
        <v/>
      </c>
    </row>
    <row r="2872" spans="2:2">
      <c r="B2872" t="str">
        <f>IF(ISBLANK(Table6[[#This Row],[Date]]),"",MONTH(Table6[[#This Row],[Date]]))</f>
        <v/>
      </c>
    </row>
    <row r="2873" spans="2:2">
      <c r="B2873" t="str">
        <f>IF(ISBLANK(Table6[[#This Row],[Date]]),"",MONTH(Table6[[#This Row],[Date]]))</f>
        <v/>
      </c>
    </row>
    <row r="2874" spans="2:2">
      <c r="B2874" t="str">
        <f>IF(ISBLANK(Table6[[#This Row],[Date]]),"",MONTH(Table6[[#This Row],[Date]]))</f>
        <v/>
      </c>
    </row>
    <row r="2875" spans="2:2">
      <c r="B2875" t="str">
        <f>IF(ISBLANK(Table6[[#This Row],[Date]]),"",MONTH(Table6[[#This Row],[Date]]))</f>
        <v/>
      </c>
    </row>
    <row r="2876" spans="2:2">
      <c r="B2876" t="str">
        <f>IF(ISBLANK(Table6[[#This Row],[Date]]),"",MONTH(Table6[[#This Row],[Date]]))</f>
        <v/>
      </c>
    </row>
    <row r="2877" spans="2:2">
      <c r="B2877" t="str">
        <f>IF(ISBLANK(Table6[[#This Row],[Date]]),"",MONTH(Table6[[#This Row],[Date]]))</f>
        <v/>
      </c>
    </row>
    <row r="2878" spans="2:2">
      <c r="B2878" t="str">
        <f>IF(ISBLANK(Table6[[#This Row],[Date]]),"",MONTH(Table6[[#This Row],[Date]]))</f>
        <v/>
      </c>
    </row>
    <row r="2879" spans="2:2">
      <c r="B2879" t="str">
        <f>IF(ISBLANK(Table6[[#This Row],[Date]]),"",MONTH(Table6[[#This Row],[Date]]))</f>
        <v/>
      </c>
    </row>
    <row r="2880" spans="2:2">
      <c r="B2880" t="str">
        <f>IF(ISBLANK(Table6[[#This Row],[Date]]),"",MONTH(Table6[[#This Row],[Date]]))</f>
        <v/>
      </c>
    </row>
    <row r="2881" spans="2:2">
      <c r="B2881" t="str">
        <f>IF(ISBLANK(Table6[[#This Row],[Date]]),"",MONTH(Table6[[#This Row],[Date]]))</f>
        <v/>
      </c>
    </row>
    <row r="2882" spans="2:2">
      <c r="B2882" t="str">
        <f>IF(ISBLANK(Table6[[#This Row],[Date]]),"",MONTH(Table6[[#This Row],[Date]]))</f>
        <v/>
      </c>
    </row>
    <row r="2883" spans="2:2">
      <c r="B2883" t="str">
        <f>IF(ISBLANK(Table6[[#This Row],[Date]]),"",MONTH(Table6[[#This Row],[Date]]))</f>
        <v/>
      </c>
    </row>
    <row r="2884" spans="2:2">
      <c r="B2884" t="str">
        <f>IF(ISBLANK(Table6[[#This Row],[Date]]),"",MONTH(Table6[[#This Row],[Date]]))</f>
        <v/>
      </c>
    </row>
    <row r="2885" spans="2:2">
      <c r="B2885" t="str">
        <f>IF(ISBLANK(Table6[[#This Row],[Date]]),"",MONTH(Table6[[#This Row],[Date]]))</f>
        <v/>
      </c>
    </row>
    <row r="2886" spans="2:2">
      <c r="B2886" t="str">
        <f>IF(ISBLANK(Table6[[#This Row],[Date]]),"",MONTH(Table6[[#This Row],[Date]]))</f>
        <v/>
      </c>
    </row>
    <row r="2887" spans="2:2">
      <c r="B2887" t="str">
        <f>IF(ISBLANK(Table6[[#This Row],[Date]]),"",MONTH(Table6[[#This Row],[Date]]))</f>
        <v/>
      </c>
    </row>
    <row r="2888" spans="2:2">
      <c r="B2888" t="str">
        <f>IF(ISBLANK(Table6[[#This Row],[Date]]),"",MONTH(Table6[[#This Row],[Date]]))</f>
        <v/>
      </c>
    </row>
    <row r="2889" spans="2:2">
      <c r="B2889" t="str">
        <f>IF(ISBLANK(Table6[[#This Row],[Date]]),"",MONTH(Table6[[#This Row],[Date]]))</f>
        <v/>
      </c>
    </row>
    <row r="2890" spans="2:2">
      <c r="B2890" t="str">
        <f>IF(ISBLANK(Table6[[#This Row],[Date]]),"",MONTH(Table6[[#This Row],[Date]]))</f>
        <v/>
      </c>
    </row>
    <row r="2891" spans="2:2">
      <c r="B2891" t="str">
        <f>IF(ISBLANK(Table6[[#This Row],[Date]]),"",MONTH(Table6[[#This Row],[Date]]))</f>
        <v/>
      </c>
    </row>
    <row r="2892" spans="2:2">
      <c r="B2892" t="str">
        <f>IF(ISBLANK(Table6[[#This Row],[Date]]),"",MONTH(Table6[[#This Row],[Date]]))</f>
        <v/>
      </c>
    </row>
    <row r="2893" spans="2:2">
      <c r="B2893" t="str">
        <f>IF(ISBLANK(Table6[[#This Row],[Date]]),"",MONTH(Table6[[#This Row],[Date]]))</f>
        <v/>
      </c>
    </row>
    <row r="2894" spans="2:2">
      <c r="B2894" t="str">
        <f>IF(ISBLANK(Table6[[#This Row],[Date]]),"",MONTH(Table6[[#This Row],[Date]]))</f>
        <v/>
      </c>
    </row>
    <row r="2895" spans="2:2">
      <c r="B2895" t="str">
        <f>IF(ISBLANK(Table6[[#This Row],[Date]]),"",MONTH(Table6[[#This Row],[Date]]))</f>
        <v/>
      </c>
    </row>
    <row r="2896" spans="2:2">
      <c r="B2896" t="str">
        <f>IF(ISBLANK(Table6[[#This Row],[Date]]),"",MONTH(Table6[[#This Row],[Date]]))</f>
        <v/>
      </c>
    </row>
    <row r="2897" spans="2:2">
      <c r="B2897" t="str">
        <f>IF(ISBLANK(Table6[[#This Row],[Date]]),"",MONTH(Table6[[#This Row],[Date]]))</f>
        <v/>
      </c>
    </row>
    <row r="2898" spans="2:2">
      <c r="B2898" t="str">
        <f>IF(ISBLANK(Table6[[#This Row],[Date]]),"",MONTH(Table6[[#This Row],[Date]]))</f>
        <v/>
      </c>
    </row>
    <row r="2899" spans="2:2">
      <c r="B2899" t="str">
        <f>IF(ISBLANK(Table6[[#This Row],[Date]]),"",MONTH(Table6[[#This Row],[Date]]))</f>
        <v/>
      </c>
    </row>
    <row r="2900" spans="2:2">
      <c r="B2900" t="str">
        <f>IF(ISBLANK(Table6[[#This Row],[Date]]),"",MONTH(Table6[[#This Row],[Date]]))</f>
        <v/>
      </c>
    </row>
    <row r="2901" spans="2:2">
      <c r="B2901" t="str">
        <f>IF(ISBLANK(Table6[[#This Row],[Date]]),"",MONTH(Table6[[#This Row],[Date]]))</f>
        <v/>
      </c>
    </row>
    <row r="2902" spans="2:2">
      <c r="B2902" t="str">
        <f>IF(ISBLANK(Table6[[#This Row],[Date]]),"",MONTH(Table6[[#This Row],[Date]]))</f>
        <v/>
      </c>
    </row>
    <row r="2903" spans="2:2">
      <c r="B2903" t="str">
        <f>IF(ISBLANK(Table6[[#This Row],[Date]]),"",MONTH(Table6[[#This Row],[Date]]))</f>
        <v/>
      </c>
    </row>
    <row r="2904" spans="2:2">
      <c r="B2904" t="str">
        <f>IF(ISBLANK(Table6[[#This Row],[Date]]),"",MONTH(Table6[[#This Row],[Date]]))</f>
        <v/>
      </c>
    </row>
    <row r="2905" spans="2:2">
      <c r="B2905" t="str">
        <f>IF(ISBLANK(Table6[[#This Row],[Date]]),"",MONTH(Table6[[#This Row],[Date]]))</f>
        <v/>
      </c>
    </row>
    <row r="2906" spans="2:2">
      <c r="B2906" t="str">
        <f>IF(ISBLANK(Table6[[#This Row],[Date]]),"",MONTH(Table6[[#This Row],[Date]]))</f>
        <v/>
      </c>
    </row>
    <row r="2907" spans="2:2">
      <c r="B2907" t="str">
        <f>IF(ISBLANK(Table6[[#This Row],[Date]]),"",MONTH(Table6[[#This Row],[Date]]))</f>
        <v/>
      </c>
    </row>
    <row r="2908" spans="2:2">
      <c r="B2908" t="str">
        <f>IF(ISBLANK(Table6[[#This Row],[Date]]),"",MONTH(Table6[[#This Row],[Date]]))</f>
        <v/>
      </c>
    </row>
    <row r="2909" spans="2:2">
      <c r="B2909" t="str">
        <f>IF(ISBLANK(Table6[[#This Row],[Date]]),"",MONTH(Table6[[#This Row],[Date]]))</f>
        <v/>
      </c>
    </row>
    <row r="2910" spans="2:2">
      <c r="B2910" t="str">
        <f>IF(ISBLANK(Table6[[#This Row],[Date]]),"",MONTH(Table6[[#This Row],[Date]]))</f>
        <v/>
      </c>
    </row>
    <row r="2911" spans="2:2">
      <c r="B2911" t="str">
        <f>IF(ISBLANK(Table6[[#This Row],[Date]]),"",MONTH(Table6[[#This Row],[Date]]))</f>
        <v/>
      </c>
    </row>
    <row r="2912" spans="2:2">
      <c r="B2912" t="str">
        <f>IF(ISBLANK(Table6[[#This Row],[Date]]),"",MONTH(Table6[[#This Row],[Date]]))</f>
        <v/>
      </c>
    </row>
    <row r="2913" spans="2:2">
      <c r="B2913" t="str">
        <f>IF(ISBLANK(Table6[[#This Row],[Date]]),"",MONTH(Table6[[#This Row],[Date]]))</f>
        <v/>
      </c>
    </row>
    <row r="2914" spans="2:2">
      <c r="B2914" t="str">
        <f>IF(ISBLANK(Table6[[#This Row],[Date]]),"",MONTH(Table6[[#This Row],[Date]]))</f>
        <v/>
      </c>
    </row>
    <row r="2915" spans="2:2">
      <c r="B2915" t="str">
        <f>IF(ISBLANK(Table6[[#This Row],[Date]]),"",MONTH(Table6[[#This Row],[Date]]))</f>
        <v/>
      </c>
    </row>
    <row r="2916" spans="2:2">
      <c r="B2916" t="str">
        <f>IF(ISBLANK(Table6[[#This Row],[Date]]),"",MONTH(Table6[[#This Row],[Date]]))</f>
        <v/>
      </c>
    </row>
    <row r="2917" spans="2:2">
      <c r="B2917" t="str">
        <f>IF(ISBLANK(Table6[[#This Row],[Date]]),"",MONTH(Table6[[#This Row],[Date]]))</f>
        <v/>
      </c>
    </row>
    <row r="2918" spans="2:2">
      <c r="B2918" t="str">
        <f>IF(ISBLANK(Table6[[#This Row],[Date]]),"",MONTH(Table6[[#This Row],[Date]]))</f>
        <v/>
      </c>
    </row>
    <row r="2919" spans="2:2">
      <c r="B2919" t="str">
        <f>IF(ISBLANK(Table6[[#This Row],[Date]]),"",MONTH(Table6[[#This Row],[Date]]))</f>
        <v/>
      </c>
    </row>
    <row r="2920" spans="2:2">
      <c r="B2920" t="str">
        <f>IF(ISBLANK(Table6[[#This Row],[Date]]),"",MONTH(Table6[[#This Row],[Date]]))</f>
        <v/>
      </c>
    </row>
    <row r="2921" spans="2:2">
      <c r="B2921" t="str">
        <f>IF(ISBLANK(Table6[[#This Row],[Date]]),"",MONTH(Table6[[#This Row],[Date]]))</f>
        <v/>
      </c>
    </row>
    <row r="2922" spans="2:2">
      <c r="B2922" t="str">
        <f>IF(ISBLANK(Table6[[#This Row],[Date]]),"",MONTH(Table6[[#This Row],[Date]]))</f>
        <v/>
      </c>
    </row>
    <row r="2923" spans="2:2">
      <c r="B2923" t="str">
        <f>IF(ISBLANK(Table6[[#This Row],[Date]]),"",MONTH(Table6[[#This Row],[Date]]))</f>
        <v/>
      </c>
    </row>
    <row r="2924" spans="2:2">
      <c r="B2924" t="str">
        <f>IF(ISBLANK(Table6[[#This Row],[Date]]),"",MONTH(Table6[[#This Row],[Date]]))</f>
        <v/>
      </c>
    </row>
    <row r="2925" spans="2:2">
      <c r="B2925" t="str">
        <f>IF(ISBLANK(Table6[[#This Row],[Date]]),"",MONTH(Table6[[#This Row],[Date]]))</f>
        <v/>
      </c>
    </row>
    <row r="2926" spans="2:2">
      <c r="B2926" t="str">
        <f>IF(ISBLANK(Table6[[#This Row],[Date]]),"",MONTH(Table6[[#This Row],[Date]]))</f>
        <v/>
      </c>
    </row>
    <row r="2927" spans="2:2">
      <c r="B2927" t="str">
        <f>IF(ISBLANK(Table6[[#This Row],[Date]]),"",MONTH(Table6[[#This Row],[Date]]))</f>
        <v/>
      </c>
    </row>
    <row r="2928" spans="2:2">
      <c r="B2928" t="str">
        <f>IF(ISBLANK(Table6[[#This Row],[Date]]),"",MONTH(Table6[[#This Row],[Date]]))</f>
        <v/>
      </c>
    </row>
    <row r="2929" spans="2:2">
      <c r="B2929" t="str">
        <f>IF(ISBLANK(Table6[[#This Row],[Date]]),"",MONTH(Table6[[#This Row],[Date]]))</f>
        <v/>
      </c>
    </row>
    <row r="2930" spans="2:2">
      <c r="B2930" t="str">
        <f>IF(ISBLANK(Table6[[#This Row],[Date]]),"",MONTH(Table6[[#This Row],[Date]]))</f>
        <v/>
      </c>
    </row>
    <row r="2931" spans="2:2">
      <c r="B2931" t="str">
        <f>IF(ISBLANK(Table6[[#This Row],[Date]]),"",MONTH(Table6[[#This Row],[Date]]))</f>
        <v/>
      </c>
    </row>
    <row r="2932" spans="2:2">
      <c r="B2932" t="str">
        <f>IF(ISBLANK(Table6[[#This Row],[Date]]),"",MONTH(Table6[[#This Row],[Date]]))</f>
        <v/>
      </c>
    </row>
    <row r="2933" spans="2:2">
      <c r="B2933" t="str">
        <f>IF(ISBLANK(Table6[[#This Row],[Date]]),"",MONTH(Table6[[#This Row],[Date]]))</f>
        <v/>
      </c>
    </row>
    <row r="2934" spans="2:2">
      <c r="B2934" t="str">
        <f>IF(ISBLANK(Table6[[#This Row],[Date]]),"",MONTH(Table6[[#This Row],[Date]]))</f>
        <v/>
      </c>
    </row>
    <row r="2935" spans="2:2">
      <c r="B2935" t="str">
        <f>IF(ISBLANK(Table6[[#This Row],[Date]]),"",MONTH(Table6[[#This Row],[Date]]))</f>
        <v/>
      </c>
    </row>
    <row r="2936" spans="2:2">
      <c r="B2936" t="str">
        <f>IF(ISBLANK(Table6[[#This Row],[Date]]),"",MONTH(Table6[[#This Row],[Date]]))</f>
        <v/>
      </c>
    </row>
    <row r="2937" spans="2:2">
      <c r="B2937" t="str">
        <f>IF(ISBLANK(Table6[[#This Row],[Date]]),"",MONTH(Table6[[#This Row],[Date]]))</f>
        <v/>
      </c>
    </row>
    <row r="2938" spans="2:2">
      <c r="B2938" t="str">
        <f>IF(ISBLANK(Table6[[#This Row],[Date]]),"",MONTH(Table6[[#This Row],[Date]]))</f>
        <v/>
      </c>
    </row>
    <row r="2939" spans="2:2">
      <c r="B2939" t="str">
        <f>IF(ISBLANK(Table6[[#This Row],[Date]]),"",MONTH(Table6[[#This Row],[Date]]))</f>
        <v/>
      </c>
    </row>
    <row r="2940" spans="2:2">
      <c r="B2940" t="str">
        <f>IF(ISBLANK(Table6[[#This Row],[Date]]),"",MONTH(Table6[[#This Row],[Date]]))</f>
        <v/>
      </c>
    </row>
    <row r="2941" spans="2:2">
      <c r="B2941" t="str">
        <f>IF(ISBLANK(Table6[[#This Row],[Date]]),"",MONTH(Table6[[#This Row],[Date]]))</f>
        <v/>
      </c>
    </row>
    <row r="2942" spans="2:2">
      <c r="B2942" t="str">
        <f>IF(ISBLANK(Table6[[#This Row],[Date]]),"",MONTH(Table6[[#This Row],[Date]]))</f>
        <v/>
      </c>
    </row>
    <row r="2943" spans="2:2">
      <c r="B2943" t="str">
        <f>IF(ISBLANK(Table6[[#This Row],[Date]]),"",MONTH(Table6[[#This Row],[Date]]))</f>
        <v/>
      </c>
    </row>
    <row r="2944" spans="2:2">
      <c r="B2944" t="str">
        <f>IF(ISBLANK(Table6[[#This Row],[Date]]),"",MONTH(Table6[[#This Row],[Date]]))</f>
        <v/>
      </c>
    </row>
    <row r="2945" spans="2:2">
      <c r="B2945" t="str">
        <f>IF(ISBLANK(Table6[[#This Row],[Date]]),"",MONTH(Table6[[#This Row],[Date]]))</f>
        <v/>
      </c>
    </row>
    <row r="2946" spans="2:2">
      <c r="B2946" t="str">
        <f>IF(ISBLANK(Table6[[#This Row],[Date]]),"",MONTH(Table6[[#This Row],[Date]]))</f>
        <v/>
      </c>
    </row>
    <row r="2947" spans="2:2">
      <c r="B2947" t="str">
        <f>IF(ISBLANK(Table6[[#This Row],[Date]]),"",MONTH(Table6[[#This Row],[Date]]))</f>
        <v/>
      </c>
    </row>
    <row r="2948" spans="2:2">
      <c r="B2948" t="str">
        <f>IF(ISBLANK(Table6[[#This Row],[Date]]),"",MONTH(Table6[[#This Row],[Date]]))</f>
        <v/>
      </c>
    </row>
    <row r="2949" spans="2:2">
      <c r="B2949" t="str">
        <f>IF(ISBLANK(Table6[[#This Row],[Date]]),"",MONTH(Table6[[#This Row],[Date]]))</f>
        <v/>
      </c>
    </row>
    <row r="2950" spans="2:2">
      <c r="B2950" t="str">
        <f>IF(ISBLANK(Table6[[#This Row],[Date]]),"",MONTH(Table6[[#This Row],[Date]]))</f>
        <v/>
      </c>
    </row>
    <row r="2951" spans="2:2">
      <c r="B2951" t="str">
        <f>IF(ISBLANK(Table6[[#This Row],[Date]]),"",MONTH(Table6[[#This Row],[Date]]))</f>
        <v/>
      </c>
    </row>
    <row r="2952" spans="2:2">
      <c r="B2952" t="str">
        <f>IF(ISBLANK(Table6[[#This Row],[Date]]),"",MONTH(Table6[[#This Row],[Date]]))</f>
        <v/>
      </c>
    </row>
    <row r="2953" spans="2:2">
      <c r="B2953" t="str">
        <f>IF(ISBLANK(Table6[[#This Row],[Date]]),"",MONTH(Table6[[#This Row],[Date]]))</f>
        <v/>
      </c>
    </row>
    <row r="2954" spans="2:2">
      <c r="B2954" t="str">
        <f>IF(ISBLANK(Table6[[#This Row],[Date]]),"",MONTH(Table6[[#This Row],[Date]]))</f>
        <v/>
      </c>
    </row>
    <row r="2955" spans="2:2">
      <c r="B2955" t="str">
        <f>IF(ISBLANK(Table6[[#This Row],[Date]]),"",MONTH(Table6[[#This Row],[Date]]))</f>
        <v/>
      </c>
    </row>
    <row r="2956" spans="2:2">
      <c r="B2956" t="str">
        <f>IF(ISBLANK(Table6[[#This Row],[Date]]),"",MONTH(Table6[[#This Row],[Date]]))</f>
        <v/>
      </c>
    </row>
    <row r="2957" spans="2:2">
      <c r="B2957" t="str">
        <f>IF(ISBLANK(Table6[[#This Row],[Date]]),"",MONTH(Table6[[#This Row],[Date]]))</f>
        <v/>
      </c>
    </row>
    <row r="2958" spans="2:2">
      <c r="B2958" t="str">
        <f>IF(ISBLANK(Table6[[#This Row],[Date]]),"",MONTH(Table6[[#This Row],[Date]]))</f>
        <v/>
      </c>
    </row>
    <row r="2959" spans="2:2">
      <c r="B2959" t="str">
        <f>IF(ISBLANK(Table6[[#This Row],[Date]]),"",MONTH(Table6[[#This Row],[Date]]))</f>
        <v/>
      </c>
    </row>
    <row r="2960" spans="2:2">
      <c r="B2960" t="str">
        <f>IF(ISBLANK(Table6[[#This Row],[Date]]),"",MONTH(Table6[[#This Row],[Date]]))</f>
        <v/>
      </c>
    </row>
    <row r="2961" spans="2:2">
      <c r="B2961" t="str">
        <f>IF(ISBLANK(Table6[[#This Row],[Date]]),"",MONTH(Table6[[#This Row],[Date]]))</f>
        <v/>
      </c>
    </row>
    <row r="2962" spans="2:2">
      <c r="B2962" t="str">
        <f>IF(ISBLANK(Table6[[#This Row],[Date]]),"",MONTH(Table6[[#This Row],[Date]]))</f>
        <v/>
      </c>
    </row>
    <row r="2963" spans="2:2">
      <c r="B2963" t="str">
        <f>IF(ISBLANK(Table6[[#This Row],[Date]]),"",MONTH(Table6[[#This Row],[Date]]))</f>
        <v/>
      </c>
    </row>
    <row r="2964" spans="2:2">
      <c r="B2964" t="str">
        <f>IF(ISBLANK(Table6[[#This Row],[Date]]),"",MONTH(Table6[[#This Row],[Date]]))</f>
        <v/>
      </c>
    </row>
    <row r="2965" spans="2:2">
      <c r="B2965" t="str">
        <f>IF(ISBLANK(Table6[[#This Row],[Date]]),"",MONTH(Table6[[#This Row],[Date]]))</f>
        <v/>
      </c>
    </row>
    <row r="2966" spans="2:2">
      <c r="B2966" t="str">
        <f>IF(ISBLANK(Table6[[#This Row],[Date]]),"",MONTH(Table6[[#This Row],[Date]]))</f>
        <v/>
      </c>
    </row>
    <row r="2967" spans="2:2">
      <c r="B2967" t="str">
        <f>IF(ISBLANK(Table6[[#This Row],[Date]]),"",MONTH(Table6[[#This Row],[Date]]))</f>
        <v/>
      </c>
    </row>
    <row r="2968" spans="2:2">
      <c r="B2968" t="str">
        <f>IF(ISBLANK(Table6[[#This Row],[Date]]),"",MONTH(Table6[[#This Row],[Date]]))</f>
        <v/>
      </c>
    </row>
    <row r="2969" spans="2:2">
      <c r="B2969" t="str">
        <f>IF(ISBLANK(Table6[[#This Row],[Date]]),"",MONTH(Table6[[#This Row],[Date]]))</f>
        <v/>
      </c>
    </row>
    <row r="2970" spans="2:2">
      <c r="B2970" t="str">
        <f>IF(ISBLANK(Table6[[#This Row],[Date]]),"",MONTH(Table6[[#This Row],[Date]]))</f>
        <v/>
      </c>
    </row>
    <row r="2971" spans="2:2">
      <c r="B2971" t="str">
        <f>IF(ISBLANK(Table6[[#This Row],[Date]]),"",MONTH(Table6[[#This Row],[Date]]))</f>
        <v/>
      </c>
    </row>
    <row r="2972" spans="2:2">
      <c r="B2972" t="str">
        <f>IF(ISBLANK(Table6[[#This Row],[Date]]),"",MONTH(Table6[[#This Row],[Date]]))</f>
        <v/>
      </c>
    </row>
    <row r="2973" spans="2:2">
      <c r="B2973" t="str">
        <f>IF(ISBLANK(Table6[[#This Row],[Date]]),"",MONTH(Table6[[#This Row],[Date]]))</f>
        <v/>
      </c>
    </row>
    <row r="2974" spans="2:2">
      <c r="B2974" t="str">
        <f>IF(ISBLANK(Table6[[#This Row],[Date]]),"",MONTH(Table6[[#This Row],[Date]]))</f>
        <v/>
      </c>
    </row>
    <row r="2975" spans="2:2">
      <c r="B2975" t="str">
        <f>IF(ISBLANK(Table6[[#This Row],[Date]]),"",MONTH(Table6[[#This Row],[Date]]))</f>
        <v/>
      </c>
    </row>
    <row r="2976" spans="2:2">
      <c r="B2976" t="str">
        <f>IF(ISBLANK(Table6[[#This Row],[Date]]),"",MONTH(Table6[[#This Row],[Date]]))</f>
        <v/>
      </c>
    </row>
    <row r="2977" spans="2:2">
      <c r="B2977" t="str">
        <f>IF(ISBLANK(Table6[[#This Row],[Date]]),"",MONTH(Table6[[#This Row],[Date]]))</f>
        <v/>
      </c>
    </row>
    <row r="2978" spans="2:2">
      <c r="B2978" t="str">
        <f>IF(ISBLANK(Table6[[#This Row],[Date]]),"",MONTH(Table6[[#This Row],[Date]]))</f>
        <v/>
      </c>
    </row>
    <row r="2979" spans="2:2">
      <c r="B2979" t="str">
        <f>IF(ISBLANK(Table6[[#This Row],[Date]]),"",MONTH(Table6[[#This Row],[Date]]))</f>
        <v/>
      </c>
    </row>
    <row r="2980" spans="2:2">
      <c r="B2980" t="str">
        <f>IF(ISBLANK(Table6[[#This Row],[Date]]),"",MONTH(Table6[[#This Row],[Date]]))</f>
        <v/>
      </c>
    </row>
    <row r="2981" spans="2:2">
      <c r="B2981" t="str">
        <f>IF(ISBLANK(Table6[[#This Row],[Date]]),"",MONTH(Table6[[#This Row],[Date]]))</f>
        <v/>
      </c>
    </row>
    <row r="2982" spans="2:2">
      <c r="B2982" t="str">
        <f>IF(ISBLANK(Table6[[#This Row],[Date]]),"",MONTH(Table6[[#This Row],[Date]]))</f>
        <v/>
      </c>
    </row>
    <row r="2983" spans="2:2">
      <c r="B2983" t="str">
        <f>IF(ISBLANK(Table6[[#This Row],[Date]]),"",MONTH(Table6[[#This Row],[Date]]))</f>
        <v/>
      </c>
    </row>
    <row r="2984" spans="2:2">
      <c r="B2984" t="str">
        <f>IF(ISBLANK(Table6[[#This Row],[Date]]),"",MONTH(Table6[[#This Row],[Date]]))</f>
        <v/>
      </c>
    </row>
    <row r="2985" spans="2:2">
      <c r="B2985" t="str">
        <f>IF(ISBLANK(Table6[[#This Row],[Date]]),"",MONTH(Table6[[#This Row],[Date]]))</f>
        <v/>
      </c>
    </row>
    <row r="2986" spans="2:2">
      <c r="B2986" t="str">
        <f>IF(ISBLANK(Table6[[#This Row],[Date]]),"",MONTH(Table6[[#This Row],[Date]]))</f>
        <v/>
      </c>
    </row>
    <row r="2987" spans="2:2">
      <c r="B2987" t="str">
        <f>IF(ISBLANK(Table6[[#This Row],[Date]]),"",MONTH(Table6[[#This Row],[Date]]))</f>
        <v/>
      </c>
    </row>
    <row r="2988" spans="2:2">
      <c r="B2988" t="str">
        <f>IF(ISBLANK(Table6[[#This Row],[Date]]),"",MONTH(Table6[[#This Row],[Date]]))</f>
        <v/>
      </c>
    </row>
    <row r="2989" spans="2:2">
      <c r="B2989" t="str">
        <f>IF(ISBLANK(Table6[[#This Row],[Date]]),"",MONTH(Table6[[#This Row],[Date]]))</f>
        <v/>
      </c>
    </row>
    <row r="2990" spans="2:2">
      <c r="B2990" t="str">
        <f>IF(ISBLANK(Table6[[#This Row],[Date]]),"",MONTH(Table6[[#This Row],[Date]]))</f>
        <v/>
      </c>
    </row>
    <row r="2991" spans="2:2">
      <c r="B2991" t="str">
        <f>IF(ISBLANK(Table6[[#This Row],[Date]]),"",MONTH(Table6[[#This Row],[Date]]))</f>
        <v/>
      </c>
    </row>
    <row r="2992" spans="2:2">
      <c r="B2992" t="str">
        <f>IF(ISBLANK(Table6[[#This Row],[Date]]),"",MONTH(Table6[[#This Row],[Date]]))</f>
        <v/>
      </c>
    </row>
    <row r="2993" spans="2:2">
      <c r="B2993" t="str">
        <f>IF(ISBLANK(Table6[[#This Row],[Date]]),"",MONTH(Table6[[#This Row],[Date]]))</f>
        <v/>
      </c>
    </row>
    <row r="2994" spans="2:2">
      <c r="B2994" t="str">
        <f>IF(ISBLANK(Table6[[#This Row],[Date]]),"",MONTH(Table6[[#This Row],[Date]]))</f>
        <v/>
      </c>
    </row>
    <row r="2995" spans="2:2">
      <c r="B2995" t="str">
        <f>IF(ISBLANK(Table6[[#This Row],[Date]]),"",MONTH(Table6[[#This Row],[Date]]))</f>
        <v/>
      </c>
    </row>
    <row r="2996" spans="2:2">
      <c r="B2996" t="str">
        <f>IF(ISBLANK(Table6[[#This Row],[Date]]),"",MONTH(Table6[[#This Row],[Date]]))</f>
        <v/>
      </c>
    </row>
    <row r="2997" spans="2:2">
      <c r="B2997" t="str">
        <f>IF(ISBLANK(Table6[[#This Row],[Date]]),"",MONTH(Table6[[#This Row],[Date]]))</f>
        <v/>
      </c>
    </row>
    <row r="2998" spans="2:2">
      <c r="B2998" t="str">
        <f>IF(ISBLANK(Table6[[#This Row],[Date]]),"",MONTH(Table6[[#This Row],[Date]]))</f>
        <v/>
      </c>
    </row>
    <row r="2999" spans="2:2">
      <c r="B2999" t="str">
        <f>IF(ISBLANK(Table6[[#This Row],[Date]]),"",MONTH(Table6[[#This Row],[Date]]))</f>
        <v/>
      </c>
    </row>
    <row r="3000" spans="2:2">
      <c r="B3000" t="str">
        <f>IF(ISBLANK(Table6[[#This Row],[Date]]),"",MONTH(Table6[[#This Row],[Date]]))</f>
        <v/>
      </c>
    </row>
    <row r="3001" spans="2:2">
      <c r="B3001" t="str">
        <f>IF(ISBLANK(Table6[[#This Row],[Date]]),"",MONTH(Table6[[#This Row],[Date]]))</f>
        <v/>
      </c>
    </row>
    <row r="3002" spans="2:2">
      <c r="B3002" t="str">
        <f>IF(ISBLANK(Table6[[#This Row],[Date]]),"",MONTH(Table6[[#This Row],[Date]]))</f>
        <v/>
      </c>
    </row>
    <row r="3003" spans="2:2">
      <c r="B3003" t="str">
        <f>IF(ISBLANK(Table6[[#This Row],[Date]]),"",MONTH(Table6[[#This Row],[Date]]))</f>
        <v/>
      </c>
    </row>
    <row r="3004" spans="2:2">
      <c r="B3004" t="str">
        <f>IF(ISBLANK(Table6[[#This Row],[Date]]),"",MONTH(Table6[[#This Row],[Date]]))</f>
        <v/>
      </c>
    </row>
    <row r="3005" spans="2:2">
      <c r="B3005" t="str">
        <f>IF(ISBLANK(Table6[[#This Row],[Date]]),"",MONTH(Table6[[#This Row],[Date]]))</f>
        <v/>
      </c>
    </row>
    <row r="3006" spans="2:2">
      <c r="B3006" t="str">
        <f>IF(ISBLANK(Table6[[#This Row],[Date]]),"",MONTH(Table6[[#This Row],[Date]]))</f>
        <v/>
      </c>
    </row>
    <row r="3007" spans="2:2">
      <c r="B3007" t="str">
        <f>IF(ISBLANK(Table6[[#This Row],[Date]]),"",MONTH(Table6[[#This Row],[Date]]))</f>
        <v/>
      </c>
    </row>
    <row r="3008" spans="2:2">
      <c r="B3008" t="str">
        <f>IF(ISBLANK(Table6[[#This Row],[Date]]),"",MONTH(Table6[[#This Row],[Date]]))</f>
        <v/>
      </c>
    </row>
    <row r="3009" spans="2:2">
      <c r="B3009" t="str">
        <f>IF(ISBLANK(Table6[[#This Row],[Date]]),"",MONTH(Table6[[#This Row],[Date]]))</f>
        <v/>
      </c>
    </row>
    <row r="3010" spans="2:2">
      <c r="B3010" t="str">
        <f>IF(ISBLANK(Table6[[#This Row],[Date]]),"",MONTH(Table6[[#This Row],[Date]]))</f>
        <v/>
      </c>
    </row>
    <row r="3011" spans="2:2">
      <c r="B3011" t="str">
        <f>IF(ISBLANK(Table6[[#This Row],[Date]]),"",MONTH(Table6[[#This Row],[Date]]))</f>
        <v/>
      </c>
    </row>
    <row r="3012" spans="2:2">
      <c r="B3012" t="str">
        <f>IF(ISBLANK(Table6[[#This Row],[Date]]),"",MONTH(Table6[[#This Row],[Date]]))</f>
        <v/>
      </c>
    </row>
    <row r="3013" spans="2:2">
      <c r="B3013" t="str">
        <f>IF(ISBLANK(Table6[[#This Row],[Date]]),"",MONTH(Table6[[#This Row],[Date]]))</f>
        <v/>
      </c>
    </row>
    <row r="3014" spans="2:2">
      <c r="B3014" t="str">
        <f>IF(ISBLANK(Table6[[#This Row],[Date]]),"",MONTH(Table6[[#This Row],[Date]]))</f>
        <v/>
      </c>
    </row>
    <row r="3015" spans="2:2">
      <c r="B3015" t="str">
        <f>IF(ISBLANK(Table6[[#This Row],[Date]]),"",MONTH(Table6[[#This Row],[Date]]))</f>
        <v/>
      </c>
    </row>
    <row r="3016" spans="2:2">
      <c r="B3016" t="str">
        <f>IF(ISBLANK(Table6[[#This Row],[Date]]),"",MONTH(Table6[[#This Row],[Date]]))</f>
        <v/>
      </c>
    </row>
    <row r="3017" spans="2:2">
      <c r="B3017" t="str">
        <f>IF(ISBLANK(Table6[[#This Row],[Date]]),"",MONTH(Table6[[#This Row],[Date]]))</f>
        <v/>
      </c>
    </row>
    <row r="3018" spans="2:2">
      <c r="B3018" t="str">
        <f>IF(ISBLANK(Table6[[#This Row],[Date]]),"",MONTH(Table6[[#This Row],[Date]]))</f>
        <v/>
      </c>
    </row>
    <row r="3019" spans="2:2">
      <c r="B3019" t="str">
        <f>IF(ISBLANK(Table6[[#This Row],[Date]]),"",MONTH(Table6[[#This Row],[Date]]))</f>
        <v/>
      </c>
    </row>
    <row r="3020" spans="2:2">
      <c r="B3020" t="str">
        <f>IF(ISBLANK(Table6[[#This Row],[Date]]),"",MONTH(Table6[[#This Row],[Date]]))</f>
        <v/>
      </c>
    </row>
    <row r="3021" spans="2:2">
      <c r="B3021" t="str">
        <f>IF(ISBLANK(Table6[[#This Row],[Date]]),"",MONTH(Table6[[#This Row],[Date]]))</f>
        <v/>
      </c>
    </row>
    <row r="3022" spans="2:2">
      <c r="B3022" t="str">
        <f>IF(ISBLANK(Table6[[#This Row],[Date]]),"",MONTH(Table6[[#This Row],[Date]]))</f>
        <v/>
      </c>
    </row>
    <row r="3023" spans="2:2">
      <c r="B3023" t="str">
        <f>IF(ISBLANK(Table6[[#This Row],[Date]]),"",MONTH(Table6[[#This Row],[Date]]))</f>
        <v/>
      </c>
    </row>
    <row r="3024" spans="2:2">
      <c r="B3024" t="str">
        <f>IF(ISBLANK(Table6[[#This Row],[Date]]),"",MONTH(Table6[[#This Row],[Date]]))</f>
        <v/>
      </c>
    </row>
    <row r="3025" spans="2:2">
      <c r="B3025" t="str">
        <f>IF(ISBLANK(Table6[[#This Row],[Date]]),"",MONTH(Table6[[#This Row],[Date]]))</f>
        <v/>
      </c>
    </row>
    <row r="3026" spans="2:2">
      <c r="B3026" t="str">
        <f>IF(ISBLANK(Table6[[#This Row],[Date]]),"",MONTH(Table6[[#This Row],[Date]]))</f>
        <v/>
      </c>
    </row>
    <row r="3027" spans="2:2">
      <c r="B3027" t="str">
        <f>IF(ISBLANK(Table6[[#This Row],[Date]]),"",MONTH(Table6[[#This Row],[Date]]))</f>
        <v/>
      </c>
    </row>
    <row r="3028" spans="2:2">
      <c r="B3028" t="str">
        <f>IF(ISBLANK(Table6[[#This Row],[Date]]),"",MONTH(Table6[[#This Row],[Date]]))</f>
        <v/>
      </c>
    </row>
    <row r="3029" spans="2:2">
      <c r="B3029" t="str">
        <f>IF(ISBLANK(Table6[[#This Row],[Date]]),"",MONTH(Table6[[#This Row],[Date]]))</f>
        <v/>
      </c>
    </row>
    <row r="3030" spans="2:2">
      <c r="B3030" t="str">
        <f>IF(ISBLANK(Table6[[#This Row],[Date]]),"",MONTH(Table6[[#This Row],[Date]]))</f>
        <v/>
      </c>
    </row>
    <row r="3031" spans="2:2">
      <c r="B3031" t="str">
        <f>IF(ISBLANK(Table6[[#This Row],[Date]]),"",MONTH(Table6[[#This Row],[Date]]))</f>
        <v/>
      </c>
    </row>
    <row r="3032" spans="2:2">
      <c r="B3032" t="str">
        <f>IF(ISBLANK(Table6[[#This Row],[Date]]),"",MONTH(Table6[[#This Row],[Date]]))</f>
        <v/>
      </c>
    </row>
    <row r="3033" spans="2:2">
      <c r="B3033" t="str">
        <f>IF(ISBLANK(Table6[[#This Row],[Date]]),"",MONTH(Table6[[#This Row],[Date]]))</f>
        <v/>
      </c>
    </row>
    <row r="3034" spans="2:2">
      <c r="B3034" t="str">
        <f>IF(ISBLANK(Table6[[#This Row],[Date]]),"",MONTH(Table6[[#This Row],[Date]]))</f>
        <v/>
      </c>
    </row>
    <row r="3035" spans="2:2">
      <c r="B3035" t="str">
        <f>IF(ISBLANK(Table6[[#This Row],[Date]]),"",MONTH(Table6[[#This Row],[Date]]))</f>
        <v/>
      </c>
    </row>
    <row r="3036" spans="2:2">
      <c r="B3036" t="str">
        <f>IF(ISBLANK(Table6[[#This Row],[Date]]),"",MONTH(Table6[[#This Row],[Date]]))</f>
        <v/>
      </c>
    </row>
    <row r="3037" spans="2:2">
      <c r="B3037" t="str">
        <f>IF(ISBLANK(Table6[[#This Row],[Date]]),"",MONTH(Table6[[#This Row],[Date]]))</f>
        <v/>
      </c>
    </row>
    <row r="3038" spans="2:2">
      <c r="B3038" t="str">
        <f>IF(ISBLANK(Table6[[#This Row],[Date]]),"",MONTH(Table6[[#This Row],[Date]]))</f>
        <v/>
      </c>
    </row>
    <row r="3039" spans="2:2">
      <c r="B3039" t="str">
        <f>IF(ISBLANK(Table6[[#This Row],[Date]]),"",MONTH(Table6[[#This Row],[Date]]))</f>
        <v/>
      </c>
    </row>
    <row r="3040" spans="2:2">
      <c r="B3040" t="str">
        <f>IF(ISBLANK(Table6[[#This Row],[Date]]),"",MONTH(Table6[[#This Row],[Date]]))</f>
        <v/>
      </c>
    </row>
    <row r="3041" spans="2:2">
      <c r="B3041" t="str">
        <f>IF(ISBLANK(Table6[[#This Row],[Date]]),"",MONTH(Table6[[#This Row],[Date]]))</f>
        <v/>
      </c>
    </row>
    <row r="3042" spans="2:2">
      <c r="B3042" t="str">
        <f>IF(ISBLANK(Table6[[#This Row],[Date]]),"",MONTH(Table6[[#This Row],[Date]]))</f>
        <v/>
      </c>
    </row>
    <row r="3043" spans="2:2">
      <c r="B3043" t="str">
        <f>IF(ISBLANK(Table6[[#This Row],[Date]]),"",MONTH(Table6[[#This Row],[Date]]))</f>
        <v/>
      </c>
    </row>
    <row r="3044" spans="2:2">
      <c r="B3044" t="str">
        <f>IF(ISBLANK(Table6[[#This Row],[Date]]),"",MONTH(Table6[[#This Row],[Date]]))</f>
        <v/>
      </c>
    </row>
    <row r="3045" spans="2:2">
      <c r="B3045" t="str">
        <f>IF(ISBLANK(Table6[[#This Row],[Date]]),"",MONTH(Table6[[#This Row],[Date]]))</f>
        <v/>
      </c>
    </row>
    <row r="3046" spans="2:2">
      <c r="B3046" t="str">
        <f>IF(ISBLANK(Table6[[#This Row],[Date]]),"",MONTH(Table6[[#This Row],[Date]]))</f>
        <v/>
      </c>
    </row>
    <row r="3047" spans="2:2">
      <c r="B3047" t="str">
        <f>IF(ISBLANK(Table6[[#This Row],[Date]]),"",MONTH(Table6[[#This Row],[Date]]))</f>
        <v/>
      </c>
    </row>
    <row r="3048" spans="2:2">
      <c r="B3048" t="str">
        <f>IF(ISBLANK(Table6[[#This Row],[Date]]),"",MONTH(Table6[[#This Row],[Date]]))</f>
        <v/>
      </c>
    </row>
    <row r="3049" spans="2:2">
      <c r="B3049" t="str">
        <f>IF(ISBLANK(Table6[[#This Row],[Date]]),"",MONTH(Table6[[#This Row],[Date]]))</f>
        <v/>
      </c>
    </row>
    <row r="3050" spans="2:2">
      <c r="B3050" t="str">
        <f>IF(ISBLANK(Table6[[#This Row],[Date]]),"",MONTH(Table6[[#This Row],[Date]]))</f>
        <v/>
      </c>
    </row>
    <row r="3051" spans="2:2">
      <c r="B3051" t="str">
        <f>IF(ISBLANK(Table6[[#This Row],[Date]]),"",MONTH(Table6[[#This Row],[Date]]))</f>
        <v/>
      </c>
    </row>
    <row r="3052" spans="2:2">
      <c r="B3052" t="str">
        <f>IF(ISBLANK(Table6[[#This Row],[Date]]),"",MONTH(Table6[[#This Row],[Date]]))</f>
        <v/>
      </c>
    </row>
    <row r="3053" spans="2:2">
      <c r="B3053" t="str">
        <f>IF(ISBLANK(Table6[[#This Row],[Date]]),"",MONTH(Table6[[#This Row],[Date]]))</f>
        <v/>
      </c>
    </row>
    <row r="3054" spans="2:2">
      <c r="B3054" t="str">
        <f>IF(ISBLANK(Table6[[#This Row],[Date]]),"",MONTH(Table6[[#This Row],[Date]]))</f>
        <v/>
      </c>
    </row>
    <row r="3055" spans="2:2">
      <c r="B3055" t="str">
        <f>IF(ISBLANK(Table6[[#This Row],[Date]]),"",MONTH(Table6[[#This Row],[Date]]))</f>
        <v/>
      </c>
    </row>
    <row r="3056" spans="2:2">
      <c r="B3056" t="str">
        <f>IF(ISBLANK(Table6[[#This Row],[Date]]),"",MONTH(Table6[[#This Row],[Date]]))</f>
        <v/>
      </c>
    </row>
    <row r="3057" spans="2:2">
      <c r="B3057" t="str">
        <f>IF(ISBLANK(Table6[[#This Row],[Date]]),"",MONTH(Table6[[#This Row],[Date]]))</f>
        <v/>
      </c>
    </row>
    <row r="3058" spans="2:2">
      <c r="B3058" t="str">
        <f>IF(ISBLANK(Table6[[#This Row],[Date]]),"",MONTH(Table6[[#This Row],[Date]]))</f>
        <v/>
      </c>
    </row>
    <row r="3059" spans="2:2">
      <c r="B3059" t="str">
        <f>IF(ISBLANK(Table6[[#This Row],[Date]]),"",MONTH(Table6[[#This Row],[Date]]))</f>
        <v/>
      </c>
    </row>
    <row r="3060" spans="2:2">
      <c r="B3060" t="str">
        <f>IF(ISBLANK(Table6[[#This Row],[Date]]),"",MONTH(Table6[[#This Row],[Date]]))</f>
        <v/>
      </c>
    </row>
    <row r="3061" spans="2:2">
      <c r="B3061" t="str">
        <f>IF(ISBLANK(Table6[[#This Row],[Date]]),"",MONTH(Table6[[#This Row],[Date]]))</f>
        <v/>
      </c>
    </row>
    <row r="3062" spans="2:2">
      <c r="B3062" t="str">
        <f>IF(ISBLANK(Table6[[#This Row],[Date]]),"",MONTH(Table6[[#This Row],[Date]]))</f>
        <v/>
      </c>
    </row>
    <row r="3063" spans="2:2">
      <c r="B3063" t="str">
        <f>IF(ISBLANK(Table6[[#This Row],[Date]]),"",MONTH(Table6[[#This Row],[Date]]))</f>
        <v/>
      </c>
    </row>
    <row r="3064" spans="2:2">
      <c r="B3064" t="str">
        <f>IF(ISBLANK(Table6[[#This Row],[Date]]),"",MONTH(Table6[[#This Row],[Date]]))</f>
        <v/>
      </c>
    </row>
    <row r="3065" spans="2:2">
      <c r="B3065" t="str">
        <f>IF(ISBLANK(Table6[[#This Row],[Date]]),"",MONTH(Table6[[#This Row],[Date]]))</f>
        <v/>
      </c>
    </row>
    <row r="3066" spans="2:2">
      <c r="B3066" t="str">
        <f>IF(ISBLANK(Table6[[#This Row],[Date]]),"",MONTH(Table6[[#This Row],[Date]]))</f>
        <v/>
      </c>
    </row>
    <row r="3067" spans="2:2">
      <c r="B3067" t="str">
        <f>IF(ISBLANK(Table6[[#This Row],[Date]]),"",MONTH(Table6[[#This Row],[Date]]))</f>
        <v/>
      </c>
    </row>
    <row r="3068" spans="2:2">
      <c r="B3068" t="str">
        <f>IF(ISBLANK(Table6[[#This Row],[Date]]),"",MONTH(Table6[[#This Row],[Date]]))</f>
        <v/>
      </c>
    </row>
    <row r="3069" spans="2:2">
      <c r="B3069" t="str">
        <f>IF(ISBLANK(Table6[[#This Row],[Date]]),"",MONTH(Table6[[#This Row],[Date]]))</f>
        <v/>
      </c>
    </row>
    <row r="3070" spans="2:2">
      <c r="B3070" t="str">
        <f>IF(ISBLANK(Table6[[#This Row],[Date]]),"",MONTH(Table6[[#This Row],[Date]]))</f>
        <v/>
      </c>
    </row>
    <row r="3071" spans="2:2">
      <c r="B3071" t="str">
        <f>IF(ISBLANK(Table6[[#This Row],[Date]]),"",MONTH(Table6[[#This Row],[Date]]))</f>
        <v/>
      </c>
    </row>
    <row r="3072" spans="2:2">
      <c r="B3072" t="str">
        <f>IF(ISBLANK(Table6[[#This Row],[Date]]),"",MONTH(Table6[[#This Row],[Date]]))</f>
        <v/>
      </c>
    </row>
    <row r="3073" spans="2:2">
      <c r="B3073" t="str">
        <f>IF(ISBLANK(Table6[[#This Row],[Date]]),"",MONTH(Table6[[#This Row],[Date]]))</f>
        <v/>
      </c>
    </row>
    <row r="3074" spans="2:2">
      <c r="B3074" t="str">
        <f>IF(ISBLANK(Table6[[#This Row],[Date]]),"",MONTH(Table6[[#This Row],[Date]]))</f>
        <v/>
      </c>
    </row>
    <row r="3075" spans="2:2">
      <c r="B3075" t="str">
        <f>IF(ISBLANK(Table6[[#This Row],[Date]]),"",MONTH(Table6[[#This Row],[Date]]))</f>
        <v/>
      </c>
    </row>
    <row r="3076" spans="2:2">
      <c r="B3076" t="str">
        <f>IF(ISBLANK(Table6[[#This Row],[Date]]),"",MONTH(Table6[[#This Row],[Date]]))</f>
        <v/>
      </c>
    </row>
    <row r="3077" spans="2:2">
      <c r="B3077" t="str">
        <f>IF(ISBLANK(Table6[[#This Row],[Date]]),"",MONTH(Table6[[#This Row],[Date]]))</f>
        <v/>
      </c>
    </row>
    <row r="3078" spans="2:2">
      <c r="B3078" t="str">
        <f>IF(ISBLANK(Table6[[#This Row],[Date]]),"",MONTH(Table6[[#This Row],[Date]]))</f>
        <v/>
      </c>
    </row>
    <row r="3079" spans="2:2">
      <c r="B3079" t="str">
        <f>IF(ISBLANK(Table6[[#This Row],[Date]]),"",MONTH(Table6[[#This Row],[Date]]))</f>
        <v/>
      </c>
    </row>
    <row r="3080" spans="2:2">
      <c r="B3080" t="str">
        <f>IF(ISBLANK(Table6[[#This Row],[Date]]),"",MONTH(Table6[[#This Row],[Date]]))</f>
        <v/>
      </c>
    </row>
    <row r="3081" spans="2:2">
      <c r="B3081" t="str">
        <f>IF(ISBLANK(Table6[[#This Row],[Date]]),"",MONTH(Table6[[#This Row],[Date]]))</f>
        <v/>
      </c>
    </row>
    <row r="3082" spans="2:2">
      <c r="B3082" t="str">
        <f>IF(ISBLANK(Table6[[#This Row],[Date]]),"",MONTH(Table6[[#This Row],[Date]]))</f>
        <v/>
      </c>
    </row>
    <row r="3083" spans="2:2">
      <c r="B3083" t="str">
        <f>IF(ISBLANK(Table6[[#This Row],[Date]]),"",MONTH(Table6[[#This Row],[Date]]))</f>
        <v/>
      </c>
    </row>
    <row r="3084" spans="2:2">
      <c r="B3084" t="str">
        <f>IF(ISBLANK(Table6[[#This Row],[Date]]),"",MONTH(Table6[[#This Row],[Date]]))</f>
        <v/>
      </c>
    </row>
    <row r="3085" spans="2:2">
      <c r="B3085" t="str">
        <f>IF(ISBLANK(Table6[[#This Row],[Date]]),"",MONTH(Table6[[#This Row],[Date]]))</f>
        <v/>
      </c>
    </row>
    <row r="3086" spans="2:2">
      <c r="B3086" t="str">
        <f>IF(ISBLANK(Table6[[#This Row],[Date]]),"",MONTH(Table6[[#This Row],[Date]]))</f>
        <v/>
      </c>
    </row>
    <row r="3087" spans="2:2">
      <c r="B3087" t="str">
        <f>IF(ISBLANK(Table6[[#This Row],[Date]]),"",MONTH(Table6[[#This Row],[Date]]))</f>
        <v/>
      </c>
    </row>
    <row r="3088" spans="2:2">
      <c r="B3088" t="str">
        <f>IF(ISBLANK(Table6[[#This Row],[Date]]),"",MONTH(Table6[[#This Row],[Date]]))</f>
        <v/>
      </c>
    </row>
    <row r="3089" spans="2:2">
      <c r="B3089" t="str">
        <f>IF(ISBLANK(Table6[[#This Row],[Date]]),"",MONTH(Table6[[#This Row],[Date]]))</f>
        <v/>
      </c>
    </row>
    <row r="3090" spans="2:2">
      <c r="B3090" t="str">
        <f>IF(ISBLANK(Table6[[#This Row],[Date]]),"",MONTH(Table6[[#This Row],[Date]]))</f>
        <v/>
      </c>
    </row>
    <row r="3091" spans="2:2">
      <c r="B3091" t="str">
        <f>IF(ISBLANK(Table6[[#This Row],[Date]]),"",MONTH(Table6[[#This Row],[Date]]))</f>
        <v/>
      </c>
    </row>
    <row r="3092" spans="2:2">
      <c r="B3092" t="str">
        <f>IF(ISBLANK(Table6[[#This Row],[Date]]),"",MONTH(Table6[[#This Row],[Date]]))</f>
        <v/>
      </c>
    </row>
    <row r="3093" spans="2:2">
      <c r="B3093" t="str">
        <f>IF(ISBLANK(Table6[[#This Row],[Date]]),"",MONTH(Table6[[#This Row],[Date]]))</f>
        <v/>
      </c>
    </row>
    <row r="3094" spans="2:2">
      <c r="B3094" t="str">
        <f>IF(ISBLANK(Table6[[#This Row],[Date]]),"",MONTH(Table6[[#This Row],[Date]]))</f>
        <v/>
      </c>
    </row>
    <row r="3095" spans="2:2">
      <c r="B3095" t="str">
        <f>IF(ISBLANK(Table6[[#This Row],[Date]]),"",MONTH(Table6[[#This Row],[Date]]))</f>
        <v/>
      </c>
    </row>
    <row r="3096" spans="2:2">
      <c r="B3096" t="str">
        <f>IF(ISBLANK(Table6[[#This Row],[Date]]),"",MONTH(Table6[[#This Row],[Date]]))</f>
        <v/>
      </c>
    </row>
    <row r="3097" spans="2:2">
      <c r="B3097" t="str">
        <f>IF(ISBLANK(Table6[[#This Row],[Date]]),"",MONTH(Table6[[#This Row],[Date]]))</f>
        <v/>
      </c>
    </row>
    <row r="3098" spans="2:2">
      <c r="B3098" t="str">
        <f>IF(ISBLANK(Table6[[#This Row],[Date]]),"",MONTH(Table6[[#This Row],[Date]]))</f>
        <v/>
      </c>
    </row>
    <row r="3099" spans="2:2">
      <c r="B3099" t="str">
        <f>IF(ISBLANK(Table6[[#This Row],[Date]]),"",MONTH(Table6[[#This Row],[Date]]))</f>
        <v/>
      </c>
    </row>
    <row r="3100" spans="2:2">
      <c r="B3100" t="str">
        <f>IF(ISBLANK(Table6[[#This Row],[Date]]),"",MONTH(Table6[[#This Row],[Date]]))</f>
        <v/>
      </c>
    </row>
    <row r="3101" spans="2:2">
      <c r="B3101" t="str">
        <f>IF(ISBLANK(Table6[[#This Row],[Date]]),"",MONTH(Table6[[#This Row],[Date]]))</f>
        <v/>
      </c>
    </row>
    <row r="3102" spans="2:2">
      <c r="B3102" t="str">
        <f>IF(ISBLANK(Table6[[#This Row],[Date]]),"",MONTH(Table6[[#This Row],[Date]]))</f>
        <v/>
      </c>
    </row>
    <row r="3103" spans="2:2">
      <c r="B3103" t="str">
        <f>IF(ISBLANK(Table6[[#This Row],[Date]]),"",MONTH(Table6[[#This Row],[Date]]))</f>
        <v/>
      </c>
    </row>
    <row r="3104" spans="2:2">
      <c r="B3104" t="str">
        <f>IF(ISBLANK(Table6[[#This Row],[Date]]),"",MONTH(Table6[[#This Row],[Date]]))</f>
        <v/>
      </c>
    </row>
    <row r="3105" spans="2:2">
      <c r="B3105" t="str">
        <f>IF(ISBLANK(Table6[[#This Row],[Date]]),"",MONTH(Table6[[#This Row],[Date]]))</f>
        <v/>
      </c>
    </row>
    <row r="3106" spans="2:2">
      <c r="B3106" t="str">
        <f>IF(ISBLANK(Table6[[#This Row],[Date]]),"",MONTH(Table6[[#This Row],[Date]]))</f>
        <v/>
      </c>
    </row>
    <row r="3107" spans="2:2">
      <c r="B3107" t="str">
        <f>IF(ISBLANK(Table6[[#This Row],[Date]]),"",MONTH(Table6[[#This Row],[Date]]))</f>
        <v/>
      </c>
    </row>
    <row r="3108" spans="2:2">
      <c r="B3108" t="str">
        <f>IF(ISBLANK(Table6[[#This Row],[Date]]),"",MONTH(Table6[[#This Row],[Date]]))</f>
        <v/>
      </c>
    </row>
    <row r="3109" spans="2:2">
      <c r="B3109" t="str">
        <f>IF(ISBLANK(Table6[[#This Row],[Date]]),"",MONTH(Table6[[#This Row],[Date]]))</f>
        <v/>
      </c>
    </row>
    <row r="3110" spans="2:2">
      <c r="B3110" t="str">
        <f>IF(ISBLANK(Table6[[#This Row],[Date]]),"",MONTH(Table6[[#This Row],[Date]]))</f>
        <v/>
      </c>
    </row>
    <row r="3111" spans="2:2">
      <c r="B3111" t="str">
        <f>IF(ISBLANK(Table6[[#This Row],[Date]]),"",MONTH(Table6[[#This Row],[Date]]))</f>
        <v/>
      </c>
    </row>
    <row r="3112" spans="2:2">
      <c r="B3112" t="str">
        <f>IF(ISBLANK(Table6[[#This Row],[Date]]),"",MONTH(Table6[[#This Row],[Date]]))</f>
        <v/>
      </c>
    </row>
    <row r="3113" spans="2:2">
      <c r="B3113" t="str">
        <f>IF(ISBLANK(Table6[[#This Row],[Date]]),"",MONTH(Table6[[#This Row],[Date]]))</f>
        <v/>
      </c>
    </row>
    <row r="3114" spans="2:2">
      <c r="B3114" t="str">
        <f>IF(ISBLANK(Table6[[#This Row],[Date]]),"",MONTH(Table6[[#This Row],[Date]]))</f>
        <v/>
      </c>
    </row>
    <row r="3115" spans="2:2">
      <c r="B3115" t="str">
        <f>IF(ISBLANK(Table6[[#This Row],[Date]]),"",MONTH(Table6[[#This Row],[Date]]))</f>
        <v/>
      </c>
    </row>
    <row r="3116" spans="2:2">
      <c r="B3116" t="str">
        <f>IF(ISBLANK(Table6[[#This Row],[Date]]),"",MONTH(Table6[[#This Row],[Date]]))</f>
        <v/>
      </c>
    </row>
    <row r="3117" spans="2:2">
      <c r="B3117" t="str">
        <f>IF(ISBLANK(Table6[[#This Row],[Date]]),"",MONTH(Table6[[#This Row],[Date]]))</f>
        <v/>
      </c>
    </row>
    <row r="3118" spans="2:2">
      <c r="B3118" t="str">
        <f>IF(ISBLANK(Table6[[#This Row],[Date]]),"",MONTH(Table6[[#This Row],[Date]]))</f>
        <v/>
      </c>
    </row>
    <row r="3119" spans="2:2">
      <c r="B3119" t="str">
        <f>IF(ISBLANK(Table6[[#This Row],[Date]]),"",MONTH(Table6[[#This Row],[Date]]))</f>
        <v/>
      </c>
    </row>
    <row r="3120" spans="2:2">
      <c r="B3120" t="str">
        <f>IF(ISBLANK(Table6[[#This Row],[Date]]),"",MONTH(Table6[[#This Row],[Date]]))</f>
        <v/>
      </c>
    </row>
    <row r="3121" spans="2:2">
      <c r="B3121" t="str">
        <f>IF(ISBLANK(Table6[[#This Row],[Date]]),"",MONTH(Table6[[#This Row],[Date]]))</f>
        <v/>
      </c>
    </row>
    <row r="3122" spans="2:2">
      <c r="B3122" t="str">
        <f>IF(ISBLANK(Table6[[#This Row],[Date]]),"",MONTH(Table6[[#This Row],[Date]]))</f>
        <v/>
      </c>
    </row>
    <row r="3123" spans="2:2">
      <c r="B3123" t="str">
        <f>IF(ISBLANK(Table6[[#This Row],[Date]]),"",MONTH(Table6[[#This Row],[Date]]))</f>
        <v/>
      </c>
    </row>
    <row r="3124" spans="2:2">
      <c r="B3124" t="str">
        <f>IF(ISBLANK(Table6[[#This Row],[Date]]),"",MONTH(Table6[[#This Row],[Date]]))</f>
        <v/>
      </c>
    </row>
    <row r="3125" spans="2:2">
      <c r="B3125" t="str">
        <f>IF(ISBLANK(Table6[[#This Row],[Date]]),"",MONTH(Table6[[#This Row],[Date]]))</f>
        <v/>
      </c>
    </row>
    <row r="3126" spans="2:2">
      <c r="B3126" t="str">
        <f>IF(ISBLANK(Table6[[#This Row],[Date]]),"",MONTH(Table6[[#This Row],[Date]]))</f>
        <v/>
      </c>
    </row>
    <row r="3127" spans="2:2">
      <c r="B3127" t="str">
        <f>IF(ISBLANK(Table6[[#This Row],[Date]]),"",MONTH(Table6[[#This Row],[Date]]))</f>
        <v/>
      </c>
    </row>
    <row r="3128" spans="2:2">
      <c r="B3128" t="str">
        <f>IF(ISBLANK(Table6[[#This Row],[Date]]),"",MONTH(Table6[[#This Row],[Date]]))</f>
        <v/>
      </c>
    </row>
    <row r="3129" spans="2:2">
      <c r="B3129" t="str">
        <f>IF(ISBLANK(Table6[[#This Row],[Date]]),"",MONTH(Table6[[#This Row],[Date]]))</f>
        <v/>
      </c>
    </row>
    <row r="3130" spans="2:2">
      <c r="B3130" t="str">
        <f>IF(ISBLANK(Table6[[#This Row],[Date]]),"",MONTH(Table6[[#This Row],[Date]]))</f>
        <v/>
      </c>
    </row>
    <row r="3131" spans="2:2">
      <c r="B3131" t="str">
        <f>IF(ISBLANK(Table6[[#This Row],[Date]]),"",MONTH(Table6[[#This Row],[Date]]))</f>
        <v/>
      </c>
    </row>
    <row r="3132" spans="2:2">
      <c r="B3132" t="str">
        <f>IF(ISBLANK(Table6[[#This Row],[Date]]),"",MONTH(Table6[[#This Row],[Date]]))</f>
        <v/>
      </c>
    </row>
    <row r="3133" spans="2:2">
      <c r="B3133" t="str">
        <f>IF(ISBLANK(Table6[[#This Row],[Date]]),"",MONTH(Table6[[#This Row],[Date]]))</f>
        <v/>
      </c>
    </row>
    <row r="3134" spans="2:2">
      <c r="B3134" t="str">
        <f>IF(ISBLANK(Table6[[#This Row],[Date]]),"",MONTH(Table6[[#This Row],[Date]]))</f>
        <v/>
      </c>
    </row>
    <row r="3135" spans="2:2">
      <c r="B3135" t="str">
        <f>IF(ISBLANK(Table6[[#This Row],[Date]]),"",MONTH(Table6[[#This Row],[Date]]))</f>
        <v/>
      </c>
    </row>
    <row r="3136" spans="2:2">
      <c r="B3136" t="str">
        <f>IF(ISBLANK(Table6[[#This Row],[Date]]),"",MONTH(Table6[[#This Row],[Date]]))</f>
        <v/>
      </c>
    </row>
    <row r="3137" spans="2:2">
      <c r="B3137" t="str">
        <f>IF(ISBLANK(Table6[[#This Row],[Date]]),"",MONTH(Table6[[#This Row],[Date]]))</f>
        <v/>
      </c>
    </row>
    <row r="3138" spans="2:2">
      <c r="B3138" t="str">
        <f>IF(ISBLANK(Table6[[#This Row],[Date]]),"",MONTH(Table6[[#This Row],[Date]]))</f>
        <v/>
      </c>
    </row>
    <row r="3139" spans="2:2">
      <c r="B3139" t="str">
        <f>IF(ISBLANK(Table6[[#This Row],[Date]]),"",MONTH(Table6[[#This Row],[Date]]))</f>
        <v/>
      </c>
    </row>
    <row r="3140" spans="2:2">
      <c r="B3140" t="str">
        <f>IF(ISBLANK(Table6[[#This Row],[Date]]),"",MONTH(Table6[[#This Row],[Date]]))</f>
        <v/>
      </c>
    </row>
    <row r="3141" spans="2:2">
      <c r="B3141" t="str">
        <f>IF(ISBLANK(Table6[[#This Row],[Date]]),"",MONTH(Table6[[#This Row],[Date]]))</f>
        <v/>
      </c>
    </row>
    <row r="3142" spans="2:2">
      <c r="B3142" t="str">
        <f>IF(ISBLANK(Table6[[#This Row],[Date]]),"",MONTH(Table6[[#This Row],[Date]]))</f>
        <v/>
      </c>
    </row>
    <row r="3143" spans="2:2">
      <c r="B3143" t="str">
        <f>IF(ISBLANK(Table6[[#This Row],[Date]]),"",MONTH(Table6[[#This Row],[Date]]))</f>
        <v/>
      </c>
    </row>
    <row r="3144" spans="2:2">
      <c r="B3144" t="str">
        <f>IF(ISBLANK(Table6[[#This Row],[Date]]),"",MONTH(Table6[[#This Row],[Date]]))</f>
        <v/>
      </c>
    </row>
    <row r="3145" spans="2:2">
      <c r="B3145" t="str">
        <f>IF(ISBLANK(Table6[[#This Row],[Date]]),"",MONTH(Table6[[#This Row],[Date]]))</f>
        <v/>
      </c>
    </row>
    <row r="3146" spans="2:2">
      <c r="B3146" t="str">
        <f>IF(ISBLANK(Table6[[#This Row],[Date]]),"",MONTH(Table6[[#This Row],[Date]]))</f>
        <v/>
      </c>
    </row>
    <row r="3147" spans="2:2">
      <c r="B3147" t="str">
        <f>IF(ISBLANK(Table6[[#This Row],[Date]]),"",MONTH(Table6[[#This Row],[Date]]))</f>
        <v/>
      </c>
    </row>
    <row r="3148" spans="2:2">
      <c r="B3148" t="str">
        <f>IF(ISBLANK(Table6[[#This Row],[Date]]),"",MONTH(Table6[[#This Row],[Date]]))</f>
        <v/>
      </c>
    </row>
    <row r="3149" spans="2:2">
      <c r="B3149" t="str">
        <f>IF(ISBLANK(Table6[[#This Row],[Date]]),"",MONTH(Table6[[#This Row],[Date]]))</f>
        <v/>
      </c>
    </row>
    <row r="3150" spans="2:2">
      <c r="B3150" t="str">
        <f>IF(ISBLANK(Table6[[#This Row],[Date]]),"",MONTH(Table6[[#This Row],[Date]]))</f>
        <v/>
      </c>
    </row>
    <row r="3151" spans="2:2">
      <c r="B3151" t="str">
        <f>IF(ISBLANK(Table6[[#This Row],[Date]]),"",MONTH(Table6[[#This Row],[Date]]))</f>
        <v/>
      </c>
    </row>
    <row r="3152" spans="2:2">
      <c r="B3152" t="str">
        <f>IF(ISBLANK(Table6[[#This Row],[Date]]),"",MONTH(Table6[[#This Row],[Date]]))</f>
        <v/>
      </c>
    </row>
    <row r="3153" spans="2:2">
      <c r="B3153" t="str">
        <f>IF(ISBLANK(Table6[[#This Row],[Date]]),"",MONTH(Table6[[#This Row],[Date]]))</f>
        <v/>
      </c>
    </row>
    <row r="3154" spans="2:2">
      <c r="B3154" t="str">
        <f>IF(ISBLANK(Table6[[#This Row],[Date]]),"",MONTH(Table6[[#This Row],[Date]]))</f>
        <v/>
      </c>
    </row>
    <row r="3155" spans="2:2">
      <c r="B3155" t="str">
        <f>IF(ISBLANK(Table6[[#This Row],[Date]]),"",MONTH(Table6[[#This Row],[Date]]))</f>
        <v/>
      </c>
    </row>
    <row r="3156" spans="2:2">
      <c r="B3156" t="str">
        <f>IF(ISBLANK(Table6[[#This Row],[Date]]),"",MONTH(Table6[[#This Row],[Date]]))</f>
        <v/>
      </c>
    </row>
    <row r="3157" spans="2:2">
      <c r="B3157" t="str">
        <f>IF(ISBLANK(Table6[[#This Row],[Date]]),"",MONTH(Table6[[#This Row],[Date]]))</f>
        <v/>
      </c>
    </row>
    <row r="3158" spans="2:2">
      <c r="B3158" t="str">
        <f>IF(ISBLANK(Table6[[#This Row],[Date]]),"",MONTH(Table6[[#This Row],[Date]]))</f>
        <v/>
      </c>
    </row>
    <row r="3159" spans="2:2">
      <c r="B3159" t="str">
        <f>IF(ISBLANK(Table6[[#This Row],[Date]]),"",MONTH(Table6[[#This Row],[Date]]))</f>
        <v/>
      </c>
    </row>
    <row r="3160" spans="2:2">
      <c r="B3160" t="str">
        <f>IF(ISBLANK(Table6[[#This Row],[Date]]),"",MONTH(Table6[[#This Row],[Date]]))</f>
        <v/>
      </c>
    </row>
    <row r="3161" spans="2:2">
      <c r="B3161" t="str">
        <f>IF(ISBLANK(Table6[[#This Row],[Date]]),"",MONTH(Table6[[#This Row],[Date]]))</f>
        <v/>
      </c>
    </row>
    <row r="3162" spans="2:2">
      <c r="B3162" t="str">
        <f>IF(ISBLANK(Table6[[#This Row],[Date]]),"",MONTH(Table6[[#This Row],[Date]]))</f>
        <v/>
      </c>
    </row>
    <row r="3163" spans="2:2">
      <c r="B3163" t="str">
        <f>IF(ISBLANK(Table6[[#This Row],[Date]]),"",MONTH(Table6[[#This Row],[Date]]))</f>
        <v/>
      </c>
    </row>
    <row r="3164" spans="2:2">
      <c r="B3164" t="str">
        <f>IF(ISBLANK(Table6[[#This Row],[Date]]),"",MONTH(Table6[[#This Row],[Date]]))</f>
        <v/>
      </c>
    </row>
    <row r="3165" spans="2:2">
      <c r="B3165" t="str">
        <f>IF(ISBLANK(Table6[[#This Row],[Date]]),"",MONTH(Table6[[#This Row],[Date]]))</f>
        <v/>
      </c>
    </row>
    <row r="3166" spans="2:2">
      <c r="B3166" t="str">
        <f>IF(ISBLANK(Table6[[#This Row],[Date]]),"",MONTH(Table6[[#This Row],[Date]]))</f>
        <v/>
      </c>
    </row>
    <row r="3167" spans="2:2">
      <c r="B3167" t="str">
        <f>IF(ISBLANK(Table6[[#This Row],[Date]]),"",MONTH(Table6[[#This Row],[Date]]))</f>
        <v/>
      </c>
    </row>
    <row r="3168" spans="2:2">
      <c r="B3168" t="str">
        <f>IF(ISBLANK(Table6[[#This Row],[Date]]),"",MONTH(Table6[[#This Row],[Date]]))</f>
        <v/>
      </c>
    </row>
    <row r="3169" spans="2:2">
      <c r="B3169" t="str">
        <f>IF(ISBLANK(Table6[[#This Row],[Date]]),"",MONTH(Table6[[#This Row],[Date]]))</f>
        <v/>
      </c>
    </row>
    <row r="3170" spans="2:2">
      <c r="B3170" t="str">
        <f>IF(ISBLANK(Table6[[#This Row],[Date]]),"",MONTH(Table6[[#This Row],[Date]]))</f>
        <v/>
      </c>
    </row>
    <row r="3171" spans="2:2">
      <c r="B3171" t="str">
        <f>IF(ISBLANK(Table6[[#This Row],[Date]]),"",MONTH(Table6[[#This Row],[Date]]))</f>
        <v/>
      </c>
    </row>
    <row r="3172" spans="2:2">
      <c r="B3172" t="str">
        <f>IF(ISBLANK(Table6[[#This Row],[Date]]),"",MONTH(Table6[[#This Row],[Date]]))</f>
        <v/>
      </c>
    </row>
    <row r="3173" spans="2:2">
      <c r="B3173" t="str">
        <f>IF(ISBLANK(Table6[[#This Row],[Date]]),"",MONTH(Table6[[#This Row],[Date]]))</f>
        <v/>
      </c>
    </row>
    <row r="3174" spans="2:2">
      <c r="B3174" t="str">
        <f>IF(ISBLANK(Table6[[#This Row],[Date]]),"",MONTH(Table6[[#This Row],[Date]]))</f>
        <v/>
      </c>
    </row>
    <row r="3175" spans="2:2">
      <c r="B3175" t="str">
        <f>IF(ISBLANK(Table6[[#This Row],[Date]]),"",MONTH(Table6[[#This Row],[Date]]))</f>
        <v/>
      </c>
    </row>
    <row r="3176" spans="2:2">
      <c r="B3176" t="str">
        <f>IF(ISBLANK(Table6[[#This Row],[Date]]),"",MONTH(Table6[[#This Row],[Date]]))</f>
        <v/>
      </c>
    </row>
    <row r="3177" spans="2:2">
      <c r="B3177" t="str">
        <f>IF(ISBLANK(Table6[[#This Row],[Date]]),"",MONTH(Table6[[#This Row],[Date]]))</f>
        <v/>
      </c>
    </row>
    <row r="3178" spans="2:2">
      <c r="B3178" t="str">
        <f>IF(ISBLANK(Table6[[#This Row],[Date]]),"",MONTH(Table6[[#This Row],[Date]]))</f>
        <v/>
      </c>
    </row>
    <row r="3179" spans="2:2">
      <c r="B3179" t="str">
        <f>IF(ISBLANK(Table6[[#This Row],[Date]]),"",MONTH(Table6[[#This Row],[Date]]))</f>
        <v/>
      </c>
    </row>
    <row r="3180" spans="2:2">
      <c r="B3180" t="str">
        <f>IF(ISBLANK(Table6[[#This Row],[Date]]),"",MONTH(Table6[[#This Row],[Date]]))</f>
        <v/>
      </c>
    </row>
    <row r="3181" spans="2:2">
      <c r="B3181" t="str">
        <f>IF(ISBLANK(Table6[[#This Row],[Date]]),"",MONTH(Table6[[#This Row],[Date]]))</f>
        <v/>
      </c>
    </row>
    <row r="3182" spans="2:2">
      <c r="B3182" t="str">
        <f>IF(ISBLANK(Table6[[#This Row],[Date]]),"",MONTH(Table6[[#This Row],[Date]]))</f>
        <v/>
      </c>
    </row>
    <row r="3183" spans="2:2">
      <c r="B3183" t="str">
        <f>IF(ISBLANK(Table6[[#This Row],[Date]]),"",MONTH(Table6[[#This Row],[Date]]))</f>
        <v/>
      </c>
    </row>
    <row r="3184" spans="2:2">
      <c r="B3184" t="str">
        <f>IF(ISBLANK(Table6[[#This Row],[Date]]),"",MONTH(Table6[[#This Row],[Date]]))</f>
        <v/>
      </c>
    </row>
    <row r="3185" spans="2:2">
      <c r="B3185" t="str">
        <f>IF(ISBLANK(Table6[[#This Row],[Date]]),"",MONTH(Table6[[#This Row],[Date]]))</f>
        <v/>
      </c>
    </row>
    <row r="3186" spans="2:2">
      <c r="B3186" t="str">
        <f>IF(ISBLANK(Table6[[#This Row],[Date]]),"",MONTH(Table6[[#This Row],[Date]]))</f>
        <v/>
      </c>
    </row>
    <row r="3187" spans="2:2">
      <c r="B3187" t="str">
        <f>IF(ISBLANK(Table6[[#This Row],[Date]]),"",MONTH(Table6[[#This Row],[Date]]))</f>
        <v/>
      </c>
    </row>
    <row r="3188" spans="2:2">
      <c r="B3188" t="str">
        <f>IF(ISBLANK(Table6[[#This Row],[Date]]),"",MONTH(Table6[[#This Row],[Date]]))</f>
        <v/>
      </c>
    </row>
    <row r="3189" spans="2:2">
      <c r="B3189" t="str">
        <f>IF(ISBLANK(Table6[[#This Row],[Date]]),"",MONTH(Table6[[#This Row],[Date]]))</f>
        <v/>
      </c>
    </row>
    <row r="3190" spans="2:2">
      <c r="B3190" t="str">
        <f>IF(ISBLANK(Table6[[#This Row],[Date]]),"",MONTH(Table6[[#This Row],[Date]]))</f>
        <v/>
      </c>
    </row>
    <row r="3191" spans="2:2">
      <c r="B3191" t="str">
        <f>IF(ISBLANK(Table6[[#This Row],[Date]]),"",MONTH(Table6[[#This Row],[Date]]))</f>
        <v/>
      </c>
    </row>
    <row r="3192" spans="2:2">
      <c r="B3192" t="str">
        <f>IF(ISBLANK(Table6[[#This Row],[Date]]),"",MONTH(Table6[[#This Row],[Date]]))</f>
        <v/>
      </c>
    </row>
    <row r="3193" spans="2:2">
      <c r="B3193" t="str">
        <f>IF(ISBLANK(Table6[[#This Row],[Date]]),"",MONTH(Table6[[#This Row],[Date]]))</f>
        <v/>
      </c>
    </row>
    <row r="3194" spans="2:2">
      <c r="B3194" t="str">
        <f>IF(ISBLANK(Table6[[#This Row],[Date]]),"",MONTH(Table6[[#This Row],[Date]]))</f>
        <v/>
      </c>
    </row>
    <row r="3195" spans="2:2">
      <c r="B3195" t="str">
        <f>IF(ISBLANK(Table6[[#This Row],[Date]]),"",MONTH(Table6[[#This Row],[Date]]))</f>
        <v/>
      </c>
    </row>
    <row r="3196" spans="2:2">
      <c r="B3196" t="str">
        <f>IF(ISBLANK(Table6[[#This Row],[Date]]),"",MONTH(Table6[[#This Row],[Date]]))</f>
        <v/>
      </c>
    </row>
    <row r="3197" spans="2:2">
      <c r="B3197" t="str">
        <f>IF(ISBLANK(Table6[[#This Row],[Date]]),"",MONTH(Table6[[#This Row],[Date]]))</f>
        <v/>
      </c>
    </row>
    <row r="3198" spans="2:2">
      <c r="B3198" t="str">
        <f>IF(ISBLANK(Table6[[#This Row],[Date]]),"",MONTH(Table6[[#This Row],[Date]]))</f>
        <v/>
      </c>
    </row>
    <row r="3199" spans="2:2">
      <c r="B3199" t="str">
        <f>IF(ISBLANK(Table6[[#This Row],[Date]]),"",MONTH(Table6[[#This Row],[Date]]))</f>
        <v/>
      </c>
    </row>
    <row r="3200" spans="2:2">
      <c r="B3200" t="str">
        <f>IF(ISBLANK(Table6[[#This Row],[Date]]),"",MONTH(Table6[[#This Row],[Date]]))</f>
        <v/>
      </c>
    </row>
    <row r="3201" spans="2:2">
      <c r="B3201" t="str">
        <f>IF(ISBLANK(Table6[[#This Row],[Date]]),"",MONTH(Table6[[#This Row],[Date]]))</f>
        <v/>
      </c>
    </row>
    <row r="3202" spans="2:2">
      <c r="B3202" t="str">
        <f>IF(ISBLANK(Table6[[#This Row],[Date]]),"",MONTH(Table6[[#This Row],[Date]]))</f>
        <v/>
      </c>
    </row>
    <row r="3203" spans="2:2">
      <c r="B3203" t="str">
        <f>IF(ISBLANK(Table6[[#This Row],[Date]]),"",MONTH(Table6[[#This Row],[Date]]))</f>
        <v/>
      </c>
    </row>
    <row r="3204" spans="2:2">
      <c r="B3204" t="str">
        <f>IF(ISBLANK(Table6[[#This Row],[Date]]),"",MONTH(Table6[[#This Row],[Date]]))</f>
        <v/>
      </c>
    </row>
    <row r="3205" spans="2:2">
      <c r="B3205" t="str">
        <f>IF(ISBLANK(Table6[[#This Row],[Date]]),"",MONTH(Table6[[#This Row],[Date]]))</f>
        <v/>
      </c>
    </row>
    <row r="3206" spans="2:2">
      <c r="B3206" t="str">
        <f>IF(ISBLANK(Table6[[#This Row],[Date]]),"",MONTH(Table6[[#This Row],[Date]]))</f>
        <v/>
      </c>
    </row>
    <row r="3207" spans="2:2">
      <c r="B3207" t="str">
        <f>IF(ISBLANK(Table6[[#This Row],[Date]]),"",MONTH(Table6[[#This Row],[Date]]))</f>
        <v/>
      </c>
    </row>
    <row r="3208" spans="2:2">
      <c r="B3208" t="str">
        <f>IF(ISBLANK(Table6[[#This Row],[Date]]),"",MONTH(Table6[[#This Row],[Date]]))</f>
        <v/>
      </c>
    </row>
    <row r="3209" spans="2:2">
      <c r="B3209" t="str">
        <f>IF(ISBLANK(Table6[[#This Row],[Date]]),"",MONTH(Table6[[#This Row],[Date]]))</f>
        <v/>
      </c>
    </row>
    <row r="3210" spans="2:2">
      <c r="B3210" t="str">
        <f>IF(ISBLANK(Table6[[#This Row],[Date]]),"",MONTH(Table6[[#This Row],[Date]]))</f>
        <v/>
      </c>
    </row>
    <row r="3211" spans="2:2">
      <c r="B3211" t="str">
        <f>IF(ISBLANK(Table6[[#This Row],[Date]]),"",MONTH(Table6[[#This Row],[Date]]))</f>
        <v/>
      </c>
    </row>
    <row r="3212" spans="2:2">
      <c r="B3212" t="str">
        <f>IF(ISBLANK(Table6[[#This Row],[Date]]),"",MONTH(Table6[[#This Row],[Date]]))</f>
        <v/>
      </c>
    </row>
    <row r="3213" spans="2:2">
      <c r="B3213" t="str">
        <f>IF(ISBLANK(Table6[[#This Row],[Date]]),"",MONTH(Table6[[#This Row],[Date]]))</f>
        <v/>
      </c>
    </row>
    <row r="3214" spans="2:2">
      <c r="B3214" t="str">
        <f>IF(ISBLANK(Table6[[#This Row],[Date]]),"",MONTH(Table6[[#This Row],[Date]]))</f>
        <v/>
      </c>
    </row>
    <row r="3215" spans="2:2">
      <c r="B3215" t="str">
        <f>IF(ISBLANK(Table6[[#This Row],[Date]]),"",MONTH(Table6[[#This Row],[Date]]))</f>
        <v/>
      </c>
    </row>
    <row r="3216" spans="2:2">
      <c r="B3216" t="str">
        <f>IF(ISBLANK(Table6[[#This Row],[Date]]),"",MONTH(Table6[[#This Row],[Date]]))</f>
        <v/>
      </c>
    </row>
    <row r="3217" spans="2:2">
      <c r="B3217" t="str">
        <f>IF(ISBLANK(Table6[[#This Row],[Date]]),"",MONTH(Table6[[#This Row],[Date]]))</f>
        <v/>
      </c>
    </row>
    <row r="3218" spans="2:2">
      <c r="B3218" t="str">
        <f>IF(ISBLANK(Table6[[#This Row],[Date]]),"",MONTH(Table6[[#This Row],[Date]]))</f>
        <v/>
      </c>
    </row>
    <row r="3219" spans="2:2">
      <c r="B3219" t="str">
        <f>IF(ISBLANK(Table6[[#This Row],[Date]]),"",MONTH(Table6[[#This Row],[Date]]))</f>
        <v/>
      </c>
    </row>
    <row r="3220" spans="2:2">
      <c r="B3220" t="str">
        <f>IF(ISBLANK(Table6[[#This Row],[Date]]),"",MONTH(Table6[[#This Row],[Date]]))</f>
        <v/>
      </c>
    </row>
    <row r="3221" spans="2:2">
      <c r="B3221" t="str">
        <f>IF(ISBLANK(Table6[[#This Row],[Date]]),"",MONTH(Table6[[#This Row],[Date]]))</f>
        <v/>
      </c>
    </row>
    <row r="3222" spans="2:2">
      <c r="B3222" t="str">
        <f>IF(ISBLANK(Table6[[#This Row],[Date]]),"",MONTH(Table6[[#This Row],[Date]]))</f>
        <v/>
      </c>
    </row>
    <row r="3223" spans="2:2">
      <c r="B3223" t="str">
        <f>IF(ISBLANK(Table6[[#This Row],[Date]]),"",MONTH(Table6[[#This Row],[Date]]))</f>
        <v/>
      </c>
    </row>
    <row r="3224" spans="2:2">
      <c r="B3224" t="str">
        <f>IF(ISBLANK(Table6[[#This Row],[Date]]),"",MONTH(Table6[[#This Row],[Date]]))</f>
        <v/>
      </c>
    </row>
    <row r="3225" spans="2:2">
      <c r="B3225" t="str">
        <f>IF(ISBLANK(Table6[[#This Row],[Date]]),"",MONTH(Table6[[#This Row],[Date]]))</f>
        <v/>
      </c>
    </row>
    <row r="3226" spans="2:2">
      <c r="B3226" t="str">
        <f>IF(ISBLANK(Table6[[#This Row],[Date]]),"",MONTH(Table6[[#This Row],[Date]]))</f>
        <v/>
      </c>
    </row>
    <row r="3227" spans="2:2">
      <c r="B3227" t="str">
        <f>IF(ISBLANK(Table6[[#This Row],[Date]]),"",MONTH(Table6[[#This Row],[Date]]))</f>
        <v/>
      </c>
    </row>
    <row r="3228" spans="2:2">
      <c r="B3228" t="str">
        <f>IF(ISBLANK(Table6[[#This Row],[Date]]),"",MONTH(Table6[[#This Row],[Date]]))</f>
        <v/>
      </c>
    </row>
    <row r="3229" spans="2:2">
      <c r="B3229" t="str">
        <f>IF(ISBLANK(Table6[[#This Row],[Date]]),"",MONTH(Table6[[#This Row],[Date]]))</f>
        <v/>
      </c>
    </row>
    <row r="3230" spans="2:2">
      <c r="B3230" t="str">
        <f>IF(ISBLANK(Table6[[#This Row],[Date]]),"",MONTH(Table6[[#This Row],[Date]]))</f>
        <v/>
      </c>
    </row>
    <row r="3231" spans="2:2">
      <c r="B3231" t="str">
        <f>IF(ISBLANK(Table6[[#This Row],[Date]]),"",MONTH(Table6[[#This Row],[Date]]))</f>
        <v/>
      </c>
    </row>
    <row r="3232" spans="2:2">
      <c r="B3232" t="str">
        <f>IF(ISBLANK(Table6[[#This Row],[Date]]),"",MONTH(Table6[[#This Row],[Date]]))</f>
        <v/>
      </c>
    </row>
    <row r="3233" spans="2:2">
      <c r="B3233" t="str">
        <f>IF(ISBLANK(Table6[[#This Row],[Date]]),"",MONTH(Table6[[#This Row],[Date]]))</f>
        <v/>
      </c>
    </row>
    <row r="3234" spans="2:2">
      <c r="B3234" t="str">
        <f>IF(ISBLANK(Table6[[#This Row],[Date]]),"",MONTH(Table6[[#This Row],[Date]]))</f>
        <v/>
      </c>
    </row>
    <row r="3235" spans="2:2">
      <c r="B3235" t="str">
        <f>IF(ISBLANK(Table6[[#This Row],[Date]]),"",MONTH(Table6[[#This Row],[Date]]))</f>
        <v/>
      </c>
    </row>
    <row r="3236" spans="2:2">
      <c r="B3236" t="str">
        <f>IF(ISBLANK(Table6[[#This Row],[Date]]),"",MONTH(Table6[[#This Row],[Date]]))</f>
        <v/>
      </c>
    </row>
    <row r="3237" spans="2:2">
      <c r="B3237" t="str">
        <f>IF(ISBLANK(Table6[[#This Row],[Date]]),"",MONTH(Table6[[#This Row],[Date]]))</f>
        <v/>
      </c>
    </row>
    <row r="3238" spans="2:2">
      <c r="B3238" t="str">
        <f>IF(ISBLANK(Table6[[#This Row],[Date]]),"",MONTH(Table6[[#This Row],[Date]]))</f>
        <v/>
      </c>
    </row>
    <row r="3239" spans="2:2">
      <c r="B3239" t="str">
        <f>IF(ISBLANK(Table6[[#This Row],[Date]]),"",MONTH(Table6[[#This Row],[Date]]))</f>
        <v/>
      </c>
    </row>
    <row r="3240" spans="2:2">
      <c r="B3240" t="str">
        <f>IF(ISBLANK(Table6[[#This Row],[Date]]),"",MONTH(Table6[[#This Row],[Date]]))</f>
        <v/>
      </c>
    </row>
    <row r="3241" spans="2:2">
      <c r="B3241" t="str">
        <f>IF(ISBLANK(Table6[[#This Row],[Date]]),"",MONTH(Table6[[#This Row],[Date]]))</f>
        <v/>
      </c>
    </row>
    <row r="3242" spans="2:2">
      <c r="B3242" t="str">
        <f>IF(ISBLANK(Table6[[#This Row],[Date]]),"",MONTH(Table6[[#This Row],[Date]]))</f>
        <v/>
      </c>
    </row>
    <row r="3243" spans="2:2">
      <c r="B3243" t="str">
        <f>IF(ISBLANK(Table6[[#This Row],[Date]]),"",MONTH(Table6[[#This Row],[Date]]))</f>
        <v/>
      </c>
    </row>
    <row r="3244" spans="2:2">
      <c r="B3244" t="str">
        <f>IF(ISBLANK(Table6[[#This Row],[Date]]),"",MONTH(Table6[[#This Row],[Date]]))</f>
        <v/>
      </c>
    </row>
    <row r="3245" spans="2:2">
      <c r="B3245" t="str">
        <f>IF(ISBLANK(Table6[[#This Row],[Date]]),"",MONTH(Table6[[#This Row],[Date]]))</f>
        <v/>
      </c>
    </row>
    <row r="3246" spans="2:2">
      <c r="B3246" t="str">
        <f>IF(ISBLANK(Table6[[#This Row],[Date]]),"",MONTH(Table6[[#This Row],[Date]]))</f>
        <v/>
      </c>
    </row>
    <row r="3247" spans="2:2">
      <c r="B3247" t="str">
        <f>IF(ISBLANK(Table6[[#This Row],[Date]]),"",MONTH(Table6[[#This Row],[Date]]))</f>
        <v/>
      </c>
    </row>
    <row r="3248" spans="2:2">
      <c r="B3248" t="str">
        <f>IF(ISBLANK(Table6[[#This Row],[Date]]),"",MONTH(Table6[[#This Row],[Date]]))</f>
        <v/>
      </c>
    </row>
    <row r="3249" spans="2:2">
      <c r="B3249" t="str">
        <f>IF(ISBLANK(Table6[[#This Row],[Date]]),"",MONTH(Table6[[#This Row],[Date]]))</f>
        <v/>
      </c>
    </row>
    <row r="3250" spans="2:2">
      <c r="B3250" t="str">
        <f>IF(ISBLANK(Table6[[#This Row],[Date]]),"",MONTH(Table6[[#This Row],[Date]]))</f>
        <v/>
      </c>
    </row>
    <row r="3251" spans="2:2">
      <c r="B3251" t="str">
        <f>IF(ISBLANK(Table6[[#This Row],[Date]]),"",MONTH(Table6[[#This Row],[Date]]))</f>
        <v/>
      </c>
    </row>
    <row r="3252" spans="2:2">
      <c r="B3252" t="str">
        <f>IF(ISBLANK(Table6[[#This Row],[Date]]),"",MONTH(Table6[[#This Row],[Date]]))</f>
        <v/>
      </c>
    </row>
    <row r="3253" spans="2:2">
      <c r="B3253" t="str">
        <f>IF(ISBLANK(Table6[[#This Row],[Date]]),"",MONTH(Table6[[#This Row],[Date]]))</f>
        <v/>
      </c>
    </row>
    <row r="3254" spans="2:2">
      <c r="B3254" t="str">
        <f>IF(ISBLANK(Table6[[#This Row],[Date]]),"",MONTH(Table6[[#This Row],[Date]]))</f>
        <v/>
      </c>
    </row>
    <row r="3255" spans="2:2">
      <c r="B3255" t="str">
        <f>IF(ISBLANK(Table6[[#This Row],[Date]]),"",MONTH(Table6[[#This Row],[Date]]))</f>
        <v/>
      </c>
    </row>
    <row r="3256" spans="2:2">
      <c r="B3256" t="str">
        <f>IF(ISBLANK(Table6[[#This Row],[Date]]),"",MONTH(Table6[[#This Row],[Date]]))</f>
        <v/>
      </c>
    </row>
    <row r="3257" spans="2:2">
      <c r="B3257" t="str">
        <f>IF(ISBLANK(Table6[[#This Row],[Date]]),"",MONTH(Table6[[#This Row],[Date]]))</f>
        <v/>
      </c>
    </row>
    <row r="3258" spans="2:2">
      <c r="B3258" t="str">
        <f>IF(ISBLANK(Table6[[#This Row],[Date]]),"",MONTH(Table6[[#This Row],[Date]]))</f>
        <v/>
      </c>
    </row>
    <row r="3259" spans="2:2">
      <c r="B3259" t="str">
        <f>IF(ISBLANK(Table6[[#This Row],[Date]]),"",MONTH(Table6[[#This Row],[Date]]))</f>
        <v/>
      </c>
    </row>
    <row r="3260" spans="2:2">
      <c r="B3260" t="str">
        <f>IF(ISBLANK(Table6[[#This Row],[Date]]),"",MONTH(Table6[[#This Row],[Date]]))</f>
        <v/>
      </c>
    </row>
    <row r="3261" spans="2:2">
      <c r="B3261" t="str">
        <f>IF(ISBLANK(Table6[[#This Row],[Date]]),"",MONTH(Table6[[#This Row],[Date]]))</f>
        <v/>
      </c>
    </row>
    <row r="3262" spans="2:2">
      <c r="B3262" t="str">
        <f>IF(ISBLANK(Table6[[#This Row],[Date]]),"",MONTH(Table6[[#This Row],[Date]]))</f>
        <v/>
      </c>
    </row>
    <row r="3263" spans="2:2">
      <c r="B3263" t="str">
        <f>IF(ISBLANK(Table6[[#This Row],[Date]]),"",MONTH(Table6[[#This Row],[Date]]))</f>
        <v/>
      </c>
    </row>
    <row r="3264" spans="2:2">
      <c r="B3264" t="str">
        <f>IF(ISBLANK(Table6[[#This Row],[Date]]),"",MONTH(Table6[[#This Row],[Date]]))</f>
        <v/>
      </c>
    </row>
    <row r="3265" spans="2:2">
      <c r="B3265" t="str">
        <f>IF(ISBLANK(Table6[[#This Row],[Date]]),"",MONTH(Table6[[#This Row],[Date]]))</f>
        <v/>
      </c>
    </row>
    <row r="3266" spans="2:2">
      <c r="B3266" t="str">
        <f>IF(ISBLANK(Table6[[#This Row],[Date]]),"",MONTH(Table6[[#This Row],[Date]]))</f>
        <v/>
      </c>
    </row>
    <row r="3267" spans="2:2">
      <c r="B3267" t="str">
        <f>IF(ISBLANK(Table6[[#This Row],[Date]]),"",MONTH(Table6[[#This Row],[Date]]))</f>
        <v/>
      </c>
    </row>
    <row r="3268" spans="2:2">
      <c r="B3268" t="str">
        <f>IF(ISBLANK(Table6[[#This Row],[Date]]),"",MONTH(Table6[[#This Row],[Date]]))</f>
        <v/>
      </c>
    </row>
    <row r="3269" spans="2:2">
      <c r="B3269" t="str">
        <f>IF(ISBLANK(Table6[[#This Row],[Date]]),"",MONTH(Table6[[#This Row],[Date]]))</f>
        <v/>
      </c>
    </row>
    <row r="3270" spans="2:2">
      <c r="B3270" t="str">
        <f>IF(ISBLANK(Table6[[#This Row],[Date]]),"",MONTH(Table6[[#This Row],[Date]]))</f>
        <v/>
      </c>
    </row>
    <row r="3271" spans="2:2">
      <c r="B3271" t="str">
        <f>IF(ISBLANK(Table6[[#This Row],[Date]]),"",MONTH(Table6[[#This Row],[Date]]))</f>
        <v/>
      </c>
    </row>
    <row r="3272" spans="2:2">
      <c r="B3272" t="str">
        <f>IF(ISBLANK(Table6[[#This Row],[Date]]),"",MONTH(Table6[[#This Row],[Date]]))</f>
        <v/>
      </c>
    </row>
    <row r="3273" spans="2:2">
      <c r="B3273" t="str">
        <f>IF(ISBLANK(Table6[[#This Row],[Date]]),"",MONTH(Table6[[#This Row],[Date]]))</f>
        <v/>
      </c>
    </row>
    <row r="3274" spans="2:2">
      <c r="B3274" t="str">
        <f>IF(ISBLANK(Table6[[#This Row],[Date]]),"",MONTH(Table6[[#This Row],[Date]]))</f>
        <v/>
      </c>
    </row>
    <row r="3275" spans="2:2">
      <c r="B3275" t="str">
        <f>IF(ISBLANK(Table6[[#This Row],[Date]]),"",MONTH(Table6[[#This Row],[Date]]))</f>
        <v/>
      </c>
    </row>
    <row r="3276" spans="2:2">
      <c r="B3276" t="str">
        <f>IF(ISBLANK(Table6[[#This Row],[Date]]),"",MONTH(Table6[[#This Row],[Date]]))</f>
        <v/>
      </c>
    </row>
    <row r="3277" spans="2:2">
      <c r="B3277" t="str">
        <f>IF(ISBLANK(Table6[[#This Row],[Date]]),"",MONTH(Table6[[#This Row],[Date]]))</f>
        <v/>
      </c>
    </row>
    <row r="3278" spans="2:2">
      <c r="B3278" t="str">
        <f>IF(ISBLANK(Table6[[#This Row],[Date]]),"",MONTH(Table6[[#This Row],[Date]]))</f>
        <v/>
      </c>
    </row>
    <row r="3279" spans="2:2">
      <c r="B3279" t="str">
        <f>IF(ISBLANK(Table6[[#This Row],[Date]]),"",MONTH(Table6[[#This Row],[Date]]))</f>
        <v/>
      </c>
    </row>
    <row r="3280" spans="2:2">
      <c r="B3280" t="str">
        <f>IF(ISBLANK(Table6[[#This Row],[Date]]),"",MONTH(Table6[[#This Row],[Date]]))</f>
        <v/>
      </c>
    </row>
    <row r="3281" spans="2:2">
      <c r="B3281" t="str">
        <f>IF(ISBLANK(Table6[[#This Row],[Date]]),"",MONTH(Table6[[#This Row],[Date]]))</f>
        <v/>
      </c>
    </row>
    <row r="3282" spans="2:2">
      <c r="B3282" t="str">
        <f>IF(ISBLANK(Table6[[#This Row],[Date]]),"",MONTH(Table6[[#This Row],[Date]]))</f>
        <v/>
      </c>
    </row>
    <row r="3283" spans="2:2">
      <c r="B3283" t="str">
        <f>IF(ISBLANK(Table6[[#This Row],[Date]]),"",MONTH(Table6[[#This Row],[Date]]))</f>
        <v/>
      </c>
    </row>
    <row r="3284" spans="2:2">
      <c r="B3284" t="str">
        <f>IF(ISBLANK(Table6[[#This Row],[Date]]),"",MONTH(Table6[[#This Row],[Date]]))</f>
        <v/>
      </c>
    </row>
    <row r="3285" spans="2:2">
      <c r="B3285" t="str">
        <f>IF(ISBLANK(Table6[[#This Row],[Date]]),"",MONTH(Table6[[#This Row],[Date]]))</f>
        <v/>
      </c>
    </row>
    <row r="3286" spans="2:2">
      <c r="B3286" t="str">
        <f>IF(ISBLANK(Table6[[#This Row],[Date]]),"",MONTH(Table6[[#This Row],[Date]]))</f>
        <v/>
      </c>
    </row>
    <row r="3287" spans="2:2">
      <c r="B3287" t="str">
        <f>IF(ISBLANK(Table6[[#This Row],[Date]]),"",MONTH(Table6[[#This Row],[Date]]))</f>
        <v/>
      </c>
    </row>
    <row r="3288" spans="2:2">
      <c r="B3288" t="str">
        <f>IF(ISBLANK(Table6[[#This Row],[Date]]),"",MONTH(Table6[[#This Row],[Date]]))</f>
        <v/>
      </c>
    </row>
    <row r="3289" spans="2:2">
      <c r="B3289" t="str">
        <f>IF(ISBLANK(Table6[[#This Row],[Date]]),"",MONTH(Table6[[#This Row],[Date]]))</f>
        <v/>
      </c>
    </row>
    <row r="3290" spans="2:2">
      <c r="B3290" t="str">
        <f>IF(ISBLANK(Table6[[#This Row],[Date]]),"",MONTH(Table6[[#This Row],[Date]]))</f>
        <v/>
      </c>
    </row>
    <row r="3291" spans="2:2">
      <c r="B3291" t="str">
        <f>IF(ISBLANK(Table6[[#This Row],[Date]]),"",MONTH(Table6[[#This Row],[Date]]))</f>
        <v/>
      </c>
    </row>
    <row r="3292" spans="2:2">
      <c r="B3292" t="str">
        <f>IF(ISBLANK(Table6[[#This Row],[Date]]),"",MONTH(Table6[[#This Row],[Date]]))</f>
        <v/>
      </c>
    </row>
    <row r="3293" spans="2:2">
      <c r="B3293" t="str">
        <f>IF(ISBLANK(Table6[[#This Row],[Date]]),"",MONTH(Table6[[#This Row],[Date]]))</f>
        <v/>
      </c>
    </row>
    <row r="3294" spans="2:2">
      <c r="B3294" t="str">
        <f>IF(ISBLANK(Table6[[#This Row],[Date]]),"",MONTH(Table6[[#This Row],[Date]]))</f>
        <v/>
      </c>
    </row>
    <row r="3295" spans="2:2">
      <c r="B3295" t="str">
        <f>IF(ISBLANK(Table6[[#This Row],[Date]]),"",MONTH(Table6[[#This Row],[Date]]))</f>
        <v/>
      </c>
    </row>
    <row r="3296" spans="2:2">
      <c r="B3296" t="str">
        <f>IF(ISBLANK(Table6[[#This Row],[Date]]),"",MONTH(Table6[[#This Row],[Date]]))</f>
        <v/>
      </c>
    </row>
    <row r="3297" spans="2:2">
      <c r="B3297" t="str">
        <f>IF(ISBLANK(Table6[[#This Row],[Date]]),"",MONTH(Table6[[#This Row],[Date]]))</f>
        <v/>
      </c>
    </row>
    <row r="3298" spans="2:2">
      <c r="B3298" t="str">
        <f>IF(ISBLANK(Table6[[#This Row],[Date]]),"",MONTH(Table6[[#This Row],[Date]]))</f>
        <v/>
      </c>
    </row>
    <row r="3299" spans="2:2">
      <c r="B3299" t="str">
        <f>IF(ISBLANK(Table6[[#This Row],[Date]]),"",MONTH(Table6[[#This Row],[Date]]))</f>
        <v/>
      </c>
    </row>
    <row r="3300" spans="2:2">
      <c r="B3300" t="str">
        <f>IF(ISBLANK(Table6[[#This Row],[Date]]),"",MONTH(Table6[[#This Row],[Date]]))</f>
        <v/>
      </c>
    </row>
    <row r="3301" spans="2:2">
      <c r="B3301" t="str">
        <f>IF(ISBLANK(Table6[[#This Row],[Date]]),"",MONTH(Table6[[#This Row],[Date]]))</f>
        <v/>
      </c>
    </row>
    <row r="3302" spans="2:2">
      <c r="B3302" t="str">
        <f>IF(ISBLANK(Table6[[#This Row],[Date]]),"",MONTH(Table6[[#This Row],[Date]]))</f>
        <v/>
      </c>
    </row>
    <row r="3303" spans="2:2">
      <c r="B3303" t="str">
        <f>IF(ISBLANK(Table6[[#This Row],[Date]]),"",MONTH(Table6[[#This Row],[Date]]))</f>
        <v/>
      </c>
    </row>
    <row r="3304" spans="2:2">
      <c r="B3304" t="str">
        <f>IF(ISBLANK(Table6[[#This Row],[Date]]),"",MONTH(Table6[[#This Row],[Date]]))</f>
        <v/>
      </c>
    </row>
    <row r="3305" spans="2:2">
      <c r="B3305" t="str">
        <f>IF(ISBLANK(Table6[[#This Row],[Date]]),"",MONTH(Table6[[#This Row],[Date]]))</f>
        <v/>
      </c>
    </row>
    <row r="3306" spans="2:2">
      <c r="B3306" t="str">
        <f>IF(ISBLANK(Table6[[#This Row],[Date]]),"",MONTH(Table6[[#This Row],[Date]]))</f>
        <v/>
      </c>
    </row>
    <row r="3307" spans="2:2">
      <c r="B3307" t="str">
        <f>IF(ISBLANK(Table6[[#This Row],[Date]]),"",MONTH(Table6[[#This Row],[Date]]))</f>
        <v/>
      </c>
    </row>
    <row r="3308" spans="2:2">
      <c r="B3308" t="str">
        <f>IF(ISBLANK(Table6[[#This Row],[Date]]),"",MONTH(Table6[[#This Row],[Date]]))</f>
        <v/>
      </c>
    </row>
    <row r="3309" spans="2:2">
      <c r="B3309" t="str">
        <f>IF(ISBLANK(Table6[[#This Row],[Date]]),"",MONTH(Table6[[#This Row],[Date]]))</f>
        <v/>
      </c>
    </row>
    <row r="3310" spans="2:2">
      <c r="B3310" t="str">
        <f>IF(ISBLANK(Table6[[#This Row],[Date]]),"",MONTH(Table6[[#This Row],[Date]]))</f>
        <v/>
      </c>
    </row>
    <row r="3311" spans="2:2">
      <c r="B3311" t="str">
        <f>IF(ISBLANK(Table6[[#This Row],[Date]]),"",MONTH(Table6[[#This Row],[Date]]))</f>
        <v/>
      </c>
    </row>
    <row r="3312" spans="2:2">
      <c r="B3312" t="str">
        <f>IF(ISBLANK(Table6[[#This Row],[Date]]),"",MONTH(Table6[[#This Row],[Date]]))</f>
        <v/>
      </c>
    </row>
    <row r="3313" spans="2:2">
      <c r="B3313" t="str">
        <f>IF(ISBLANK(Table6[[#This Row],[Date]]),"",MONTH(Table6[[#This Row],[Date]]))</f>
        <v/>
      </c>
    </row>
    <row r="3314" spans="2:2">
      <c r="B3314" t="str">
        <f>IF(ISBLANK(Table6[[#This Row],[Date]]),"",MONTH(Table6[[#This Row],[Date]]))</f>
        <v/>
      </c>
    </row>
    <row r="3315" spans="2:2">
      <c r="B3315" t="str">
        <f>IF(ISBLANK(Table6[[#This Row],[Date]]),"",MONTH(Table6[[#This Row],[Date]]))</f>
        <v/>
      </c>
    </row>
    <row r="3316" spans="2:2">
      <c r="B3316" t="str">
        <f>IF(ISBLANK(Table6[[#This Row],[Date]]),"",MONTH(Table6[[#This Row],[Date]]))</f>
        <v/>
      </c>
    </row>
    <row r="3317" spans="2:2">
      <c r="B3317" t="str">
        <f>IF(ISBLANK(Table6[[#This Row],[Date]]),"",MONTH(Table6[[#This Row],[Date]]))</f>
        <v/>
      </c>
    </row>
    <row r="3318" spans="2:2">
      <c r="B3318" t="str">
        <f>IF(ISBLANK(Table6[[#This Row],[Date]]),"",MONTH(Table6[[#This Row],[Date]]))</f>
        <v/>
      </c>
    </row>
    <row r="3319" spans="2:2">
      <c r="B3319" t="str">
        <f>IF(ISBLANK(Table6[[#This Row],[Date]]),"",MONTH(Table6[[#This Row],[Date]]))</f>
        <v/>
      </c>
    </row>
    <row r="3320" spans="2:2">
      <c r="B3320" t="str">
        <f>IF(ISBLANK(Table6[[#This Row],[Date]]),"",MONTH(Table6[[#This Row],[Date]]))</f>
        <v/>
      </c>
    </row>
    <row r="3321" spans="2:2">
      <c r="B3321" t="str">
        <f>IF(ISBLANK(Table6[[#This Row],[Date]]),"",MONTH(Table6[[#This Row],[Date]]))</f>
        <v/>
      </c>
    </row>
    <row r="3322" spans="2:2">
      <c r="B3322" t="str">
        <f>IF(ISBLANK(Table6[[#This Row],[Date]]),"",MONTH(Table6[[#This Row],[Date]]))</f>
        <v/>
      </c>
    </row>
    <row r="3323" spans="2:2">
      <c r="B3323" t="str">
        <f>IF(ISBLANK(Table6[[#This Row],[Date]]),"",MONTH(Table6[[#This Row],[Date]]))</f>
        <v/>
      </c>
    </row>
    <row r="3324" spans="2:2">
      <c r="B3324" t="str">
        <f>IF(ISBLANK(Table6[[#This Row],[Date]]),"",MONTH(Table6[[#This Row],[Date]]))</f>
        <v/>
      </c>
    </row>
    <row r="3325" spans="2:2">
      <c r="B3325" t="str">
        <f>IF(ISBLANK(Table6[[#This Row],[Date]]),"",MONTH(Table6[[#This Row],[Date]]))</f>
        <v/>
      </c>
    </row>
    <row r="3326" spans="2:2">
      <c r="B3326" t="str">
        <f>IF(ISBLANK(Table6[[#This Row],[Date]]),"",MONTH(Table6[[#This Row],[Date]]))</f>
        <v/>
      </c>
    </row>
    <row r="3327" spans="2:2">
      <c r="B3327" t="str">
        <f>IF(ISBLANK(Table6[[#This Row],[Date]]),"",MONTH(Table6[[#This Row],[Date]]))</f>
        <v/>
      </c>
    </row>
    <row r="3328" spans="2:2">
      <c r="B3328" t="str">
        <f>IF(ISBLANK(Table6[[#This Row],[Date]]),"",MONTH(Table6[[#This Row],[Date]]))</f>
        <v/>
      </c>
    </row>
    <row r="3329" spans="2:2">
      <c r="B3329" t="str">
        <f>IF(ISBLANK(Table6[[#This Row],[Date]]),"",MONTH(Table6[[#This Row],[Date]]))</f>
        <v/>
      </c>
    </row>
    <row r="3330" spans="2:2">
      <c r="B3330" t="str">
        <f>IF(ISBLANK(Table6[[#This Row],[Date]]),"",MONTH(Table6[[#This Row],[Date]]))</f>
        <v/>
      </c>
    </row>
    <row r="3331" spans="2:2">
      <c r="B3331" t="str">
        <f>IF(ISBLANK(Table6[[#This Row],[Date]]),"",MONTH(Table6[[#This Row],[Date]]))</f>
        <v/>
      </c>
    </row>
    <row r="3332" spans="2:2">
      <c r="B3332" t="str">
        <f>IF(ISBLANK(Table6[[#This Row],[Date]]),"",MONTH(Table6[[#This Row],[Date]]))</f>
        <v/>
      </c>
    </row>
    <row r="3333" spans="2:2">
      <c r="B3333" t="str">
        <f>IF(ISBLANK(Table6[[#This Row],[Date]]),"",MONTH(Table6[[#This Row],[Date]]))</f>
        <v/>
      </c>
    </row>
    <row r="3334" spans="2:2">
      <c r="B3334" t="str">
        <f>IF(ISBLANK(Table6[[#This Row],[Date]]),"",MONTH(Table6[[#This Row],[Date]]))</f>
        <v/>
      </c>
    </row>
    <row r="3335" spans="2:2">
      <c r="B3335" t="str">
        <f>IF(ISBLANK(Table6[[#This Row],[Date]]),"",MONTH(Table6[[#This Row],[Date]]))</f>
        <v/>
      </c>
    </row>
    <row r="3336" spans="2:2">
      <c r="B3336" t="str">
        <f>IF(ISBLANK(Table6[[#This Row],[Date]]),"",MONTH(Table6[[#This Row],[Date]]))</f>
        <v/>
      </c>
    </row>
    <row r="3337" spans="2:2">
      <c r="B3337" t="str">
        <f>IF(ISBLANK(Table6[[#This Row],[Date]]),"",MONTH(Table6[[#This Row],[Date]]))</f>
        <v/>
      </c>
    </row>
    <row r="3338" spans="2:2">
      <c r="B3338" t="str">
        <f>IF(ISBLANK(Table6[[#This Row],[Date]]),"",MONTH(Table6[[#This Row],[Date]]))</f>
        <v/>
      </c>
    </row>
    <row r="3339" spans="2:2">
      <c r="B3339" t="str">
        <f>IF(ISBLANK(Table6[[#This Row],[Date]]),"",MONTH(Table6[[#This Row],[Date]]))</f>
        <v/>
      </c>
    </row>
    <row r="3340" spans="2:2">
      <c r="B3340" t="str">
        <f>IF(ISBLANK(Table6[[#This Row],[Date]]),"",MONTH(Table6[[#This Row],[Date]]))</f>
        <v/>
      </c>
    </row>
    <row r="3341" spans="2:2">
      <c r="B3341" t="str">
        <f>IF(ISBLANK(Table6[[#This Row],[Date]]),"",MONTH(Table6[[#This Row],[Date]]))</f>
        <v/>
      </c>
    </row>
    <row r="3342" spans="2:2">
      <c r="B3342" t="str">
        <f>IF(ISBLANK(Table6[[#This Row],[Date]]),"",MONTH(Table6[[#This Row],[Date]]))</f>
        <v/>
      </c>
    </row>
    <row r="3343" spans="2:2">
      <c r="B3343" t="str">
        <f>IF(ISBLANK(Table6[[#This Row],[Date]]),"",MONTH(Table6[[#This Row],[Date]]))</f>
        <v/>
      </c>
    </row>
    <row r="3344" spans="2:2">
      <c r="B3344" t="str">
        <f>IF(ISBLANK(Table6[[#This Row],[Date]]),"",MONTH(Table6[[#This Row],[Date]]))</f>
        <v/>
      </c>
    </row>
    <row r="3345" spans="2:2">
      <c r="B3345" t="str">
        <f>IF(ISBLANK(Table6[[#This Row],[Date]]),"",MONTH(Table6[[#This Row],[Date]]))</f>
        <v/>
      </c>
    </row>
    <row r="3346" spans="2:2">
      <c r="B3346" t="str">
        <f>IF(ISBLANK(Table6[[#This Row],[Date]]),"",MONTH(Table6[[#This Row],[Date]]))</f>
        <v/>
      </c>
    </row>
    <row r="3347" spans="2:2">
      <c r="B3347" t="str">
        <f>IF(ISBLANK(Table6[[#This Row],[Date]]),"",MONTH(Table6[[#This Row],[Date]]))</f>
        <v/>
      </c>
    </row>
    <row r="3348" spans="2:2">
      <c r="B3348" t="str">
        <f>IF(ISBLANK(Table6[[#This Row],[Date]]),"",MONTH(Table6[[#This Row],[Date]]))</f>
        <v/>
      </c>
    </row>
    <row r="3349" spans="2:2">
      <c r="B3349" t="str">
        <f>IF(ISBLANK(Table6[[#This Row],[Date]]),"",MONTH(Table6[[#This Row],[Date]]))</f>
        <v/>
      </c>
    </row>
    <row r="3350" spans="2:2">
      <c r="B3350" t="str">
        <f>IF(ISBLANK(Table6[[#This Row],[Date]]),"",MONTH(Table6[[#This Row],[Date]]))</f>
        <v/>
      </c>
    </row>
    <row r="3351" spans="2:2">
      <c r="B3351" t="str">
        <f>IF(ISBLANK(Table6[[#This Row],[Date]]),"",MONTH(Table6[[#This Row],[Date]]))</f>
        <v/>
      </c>
    </row>
    <row r="3352" spans="2:2">
      <c r="B3352" t="str">
        <f>IF(ISBLANK(Table6[[#This Row],[Date]]),"",MONTH(Table6[[#This Row],[Date]]))</f>
        <v/>
      </c>
    </row>
    <row r="3353" spans="2:2">
      <c r="B3353" t="str">
        <f>IF(ISBLANK(Table6[[#This Row],[Date]]),"",MONTH(Table6[[#This Row],[Date]]))</f>
        <v/>
      </c>
    </row>
    <row r="3354" spans="2:2">
      <c r="B3354" t="str">
        <f>IF(ISBLANK(Table6[[#This Row],[Date]]),"",MONTH(Table6[[#This Row],[Date]]))</f>
        <v/>
      </c>
    </row>
    <row r="3355" spans="2:2">
      <c r="B3355" t="str">
        <f>IF(ISBLANK(Table6[[#This Row],[Date]]),"",MONTH(Table6[[#This Row],[Date]]))</f>
        <v/>
      </c>
    </row>
    <row r="3356" spans="2:2">
      <c r="B3356" t="str">
        <f>IF(ISBLANK(Table6[[#This Row],[Date]]),"",MONTH(Table6[[#This Row],[Date]]))</f>
        <v/>
      </c>
    </row>
    <row r="3357" spans="2:2">
      <c r="B3357" t="str">
        <f>IF(ISBLANK(Table6[[#This Row],[Date]]),"",MONTH(Table6[[#This Row],[Date]]))</f>
        <v/>
      </c>
    </row>
    <row r="3358" spans="2:2">
      <c r="B3358" t="str">
        <f>IF(ISBLANK(Table6[[#This Row],[Date]]),"",MONTH(Table6[[#This Row],[Date]]))</f>
        <v/>
      </c>
    </row>
    <row r="3359" spans="2:2">
      <c r="B3359" t="str">
        <f>IF(ISBLANK(Table6[[#This Row],[Date]]),"",MONTH(Table6[[#This Row],[Date]]))</f>
        <v/>
      </c>
    </row>
    <row r="3360" spans="2:2">
      <c r="B3360" t="str">
        <f>IF(ISBLANK(Table6[[#This Row],[Date]]),"",MONTH(Table6[[#This Row],[Date]]))</f>
        <v/>
      </c>
    </row>
    <row r="3361" spans="2:2">
      <c r="B3361" t="str">
        <f>IF(ISBLANK(Table6[[#This Row],[Date]]),"",MONTH(Table6[[#This Row],[Date]]))</f>
        <v/>
      </c>
    </row>
    <row r="3362" spans="2:2">
      <c r="B3362" t="str">
        <f>IF(ISBLANK(Table6[[#This Row],[Date]]),"",MONTH(Table6[[#This Row],[Date]]))</f>
        <v/>
      </c>
    </row>
    <row r="3363" spans="2:2">
      <c r="B3363" t="str">
        <f>IF(ISBLANK(Table6[[#This Row],[Date]]),"",MONTH(Table6[[#This Row],[Date]]))</f>
        <v/>
      </c>
    </row>
    <row r="3364" spans="2:2">
      <c r="B3364" t="str">
        <f>IF(ISBLANK(Table6[[#This Row],[Date]]),"",MONTH(Table6[[#This Row],[Date]]))</f>
        <v/>
      </c>
    </row>
    <row r="3365" spans="2:2">
      <c r="B3365" t="str">
        <f>IF(ISBLANK(Table6[[#This Row],[Date]]),"",MONTH(Table6[[#This Row],[Date]]))</f>
        <v/>
      </c>
    </row>
    <row r="3366" spans="2:2">
      <c r="B3366" t="str">
        <f>IF(ISBLANK(Table6[[#This Row],[Date]]),"",MONTH(Table6[[#This Row],[Date]]))</f>
        <v/>
      </c>
    </row>
    <row r="3367" spans="2:2">
      <c r="B3367" t="str">
        <f>IF(ISBLANK(Table6[[#This Row],[Date]]),"",MONTH(Table6[[#This Row],[Date]]))</f>
        <v/>
      </c>
    </row>
    <row r="3368" spans="2:2">
      <c r="B3368" t="str">
        <f>IF(ISBLANK(Table6[[#This Row],[Date]]),"",MONTH(Table6[[#This Row],[Date]]))</f>
        <v/>
      </c>
    </row>
    <row r="3369" spans="2:2">
      <c r="B3369" t="str">
        <f>IF(ISBLANK(Table6[[#This Row],[Date]]),"",MONTH(Table6[[#This Row],[Date]]))</f>
        <v/>
      </c>
    </row>
    <row r="3370" spans="2:2">
      <c r="B3370" t="str">
        <f>IF(ISBLANK(Table6[[#This Row],[Date]]),"",MONTH(Table6[[#This Row],[Date]]))</f>
        <v/>
      </c>
    </row>
    <row r="3371" spans="2:2">
      <c r="B3371" t="str">
        <f>IF(ISBLANK(Table6[[#This Row],[Date]]),"",MONTH(Table6[[#This Row],[Date]]))</f>
        <v/>
      </c>
    </row>
    <row r="3372" spans="2:2">
      <c r="B3372" t="str">
        <f>IF(ISBLANK(Table6[[#This Row],[Date]]),"",MONTH(Table6[[#This Row],[Date]]))</f>
        <v/>
      </c>
    </row>
    <row r="3373" spans="2:2">
      <c r="B3373" t="str">
        <f>IF(ISBLANK(Table6[[#This Row],[Date]]),"",MONTH(Table6[[#This Row],[Date]]))</f>
        <v/>
      </c>
    </row>
    <row r="3374" spans="2:2">
      <c r="B3374" t="str">
        <f>IF(ISBLANK(Table6[[#This Row],[Date]]),"",MONTH(Table6[[#This Row],[Date]]))</f>
        <v/>
      </c>
    </row>
    <row r="3375" spans="2:2">
      <c r="B3375" t="str">
        <f>IF(ISBLANK(Table6[[#This Row],[Date]]),"",MONTH(Table6[[#This Row],[Date]]))</f>
        <v/>
      </c>
    </row>
    <row r="3376" spans="2:2">
      <c r="B3376" t="str">
        <f>IF(ISBLANK(Table6[[#This Row],[Date]]),"",MONTH(Table6[[#This Row],[Date]]))</f>
        <v/>
      </c>
    </row>
    <row r="3377" spans="2:2">
      <c r="B3377" t="str">
        <f>IF(ISBLANK(Table6[[#This Row],[Date]]),"",MONTH(Table6[[#This Row],[Date]]))</f>
        <v/>
      </c>
    </row>
    <row r="3378" spans="2:2">
      <c r="B3378" t="str">
        <f>IF(ISBLANK(Table6[[#This Row],[Date]]),"",MONTH(Table6[[#This Row],[Date]]))</f>
        <v/>
      </c>
    </row>
    <row r="3379" spans="2:2">
      <c r="B3379" t="str">
        <f>IF(ISBLANK(Table6[[#This Row],[Date]]),"",MONTH(Table6[[#This Row],[Date]]))</f>
        <v/>
      </c>
    </row>
    <row r="3380" spans="2:2">
      <c r="B3380" t="str">
        <f>IF(ISBLANK(Table6[[#This Row],[Date]]),"",MONTH(Table6[[#This Row],[Date]]))</f>
        <v/>
      </c>
    </row>
    <row r="3381" spans="2:2">
      <c r="B3381" t="str">
        <f>IF(ISBLANK(Table6[[#This Row],[Date]]),"",MONTH(Table6[[#This Row],[Date]]))</f>
        <v/>
      </c>
    </row>
    <row r="3382" spans="2:2">
      <c r="B3382" t="str">
        <f>IF(ISBLANK(Table6[[#This Row],[Date]]),"",MONTH(Table6[[#This Row],[Date]]))</f>
        <v/>
      </c>
    </row>
    <row r="3383" spans="2:2">
      <c r="B3383" t="str">
        <f>IF(ISBLANK(Table6[[#This Row],[Date]]),"",MONTH(Table6[[#This Row],[Date]]))</f>
        <v/>
      </c>
    </row>
    <row r="3384" spans="2:2">
      <c r="B3384" t="str">
        <f>IF(ISBLANK(Table6[[#This Row],[Date]]),"",MONTH(Table6[[#This Row],[Date]]))</f>
        <v/>
      </c>
    </row>
    <row r="3385" spans="2:2">
      <c r="B3385" t="str">
        <f>IF(ISBLANK(Table6[[#This Row],[Date]]),"",MONTH(Table6[[#This Row],[Date]]))</f>
        <v/>
      </c>
    </row>
    <row r="3386" spans="2:2">
      <c r="B3386" t="str">
        <f>IF(ISBLANK(Table6[[#This Row],[Date]]),"",MONTH(Table6[[#This Row],[Date]]))</f>
        <v/>
      </c>
    </row>
    <row r="3387" spans="2:2">
      <c r="B3387" t="str">
        <f>IF(ISBLANK(Table6[[#This Row],[Date]]),"",MONTH(Table6[[#This Row],[Date]]))</f>
        <v/>
      </c>
    </row>
    <row r="3388" spans="2:2">
      <c r="B3388" t="str">
        <f>IF(ISBLANK(Table6[[#This Row],[Date]]),"",MONTH(Table6[[#This Row],[Date]]))</f>
        <v/>
      </c>
    </row>
    <row r="3389" spans="2:2">
      <c r="B3389" t="str">
        <f>IF(ISBLANK(Table6[[#This Row],[Date]]),"",MONTH(Table6[[#This Row],[Date]]))</f>
        <v/>
      </c>
    </row>
    <row r="3390" spans="2:2">
      <c r="B3390" t="str">
        <f>IF(ISBLANK(Table6[[#This Row],[Date]]),"",MONTH(Table6[[#This Row],[Date]]))</f>
        <v/>
      </c>
    </row>
    <row r="3391" spans="2:2">
      <c r="B3391" t="str">
        <f>IF(ISBLANK(Table6[[#This Row],[Date]]),"",MONTH(Table6[[#This Row],[Date]]))</f>
        <v/>
      </c>
    </row>
    <row r="3392" spans="2:2">
      <c r="B3392" t="str">
        <f>IF(ISBLANK(Table6[[#This Row],[Date]]),"",MONTH(Table6[[#This Row],[Date]]))</f>
        <v/>
      </c>
    </row>
    <row r="3393" spans="2:2">
      <c r="B3393" t="str">
        <f>IF(ISBLANK(Table6[[#This Row],[Date]]),"",MONTH(Table6[[#This Row],[Date]]))</f>
        <v/>
      </c>
    </row>
    <row r="3394" spans="2:2">
      <c r="B3394" t="str">
        <f>IF(ISBLANK(Table6[[#This Row],[Date]]),"",MONTH(Table6[[#This Row],[Date]]))</f>
        <v/>
      </c>
    </row>
    <row r="3395" spans="2:2">
      <c r="B3395" t="str">
        <f>IF(ISBLANK(Table6[[#This Row],[Date]]),"",MONTH(Table6[[#This Row],[Date]]))</f>
        <v/>
      </c>
    </row>
    <row r="3396" spans="2:2">
      <c r="B3396" t="str">
        <f>IF(ISBLANK(Table6[[#This Row],[Date]]),"",MONTH(Table6[[#This Row],[Date]]))</f>
        <v/>
      </c>
    </row>
    <row r="3397" spans="2:2">
      <c r="B3397" t="str">
        <f>IF(ISBLANK(Table6[[#This Row],[Date]]),"",MONTH(Table6[[#This Row],[Date]]))</f>
        <v/>
      </c>
    </row>
    <row r="3398" spans="2:2">
      <c r="B3398" t="str">
        <f>IF(ISBLANK(Table6[[#This Row],[Date]]),"",MONTH(Table6[[#This Row],[Date]]))</f>
        <v/>
      </c>
    </row>
    <row r="3399" spans="2:2">
      <c r="B3399" t="str">
        <f>IF(ISBLANK(Table6[[#This Row],[Date]]),"",MONTH(Table6[[#This Row],[Date]]))</f>
        <v/>
      </c>
    </row>
    <row r="3400" spans="2:2">
      <c r="B3400" t="str">
        <f>IF(ISBLANK(Table6[[#This Row],[Date]]),"",MONTH(Table6[[#This Row],[Date]]))</f>
        <v/>
      </c>
    </row>
    <row r="3401" spans="2:2">
      <c r="B3401" t="str">
        <f>IF(ISBLANK(Table6[[#This Row],[Date]]),"",MONTH(Table6[[#This Row],[Date]]))</f>
        <v/>
      </c>
    </row>
    <row r="3402" spans="2:2">
      <c r="B3402" t="str">
        <f>IF(ISBLANK(Table6[[#This Row],[Date]]),"",MONTH(Table6[[#This Row],[Date]]))</f>
        <v/>
      </c>
    </row>
    <row r="3403" spans="2:2">
      <c r="B3403" t="str">
        <f>IF(ISBLANK(Table6[[#This Row],[Date]]),"",MONTH(Table6[[#This Row],[Date]]))</f>
        <v/>
      </c>
    </row>
    <row r="3404" spans="2:2">
      <c r="B3404" t="str">
        <f>IF(ISBLANK(Table6[[#This Row],[Date]]),"",MONTH(Table6[[#This Row],[Date]]))</f>
        <v/>
      </c>
    </row>
    <row r="3405" spans="2:2">
      <c r="B3405" t="str">
        <f>IF(ISBLANK(Table6[[#This Row],[Date]]),"",MONTH(Table6[[#This Row],[Date]]))</f>
        <v/>
      </c>
    </row>
    <row r="3406" spans="2:2">
      <c r="B3406" t="str">
        <f>IF(ISBLANK(Table6[[#This Row],[Date]]),"",MONTH(Table6[[#This Row],[Date]]))</f>
        <v/>
      </c>
    </row>
    <row r="3407" spans="2:2">
      <c r="B3407" t="str">
        <f>IF(ISBLANK(Table6[[#This Row],[Date]]),"",MONTH(Table6[[#This Row],[Date]]))</f>
        <v/>
      </c>
    </row>
    <row r="3408" spans="2:2">
      <c r="B3408" t="str">
        <f>IF(ISBLANK(Table6[[#This Row],[Date]]),"",MONTH(Table6[[#This Row],[Date]]))</f>
        <v/>
      </c>
    </row>
    <row r="3409" spans="2:2">
      <c r="B3409" t="str">
        <f>IF(ISBLANK(Table6[[#This Row],[Date]]),"",MONTH(Table6[[#This Row],[Date]]))</f>
        <v/>
      </c>
    </row>
    <row r="3410" spans="2:2">
      <c r="B3410" t="str">
        <f>IF(ISBLANK(Table6[[#This Row],[Date]]),"",MONTH(Table6[[#This Row],[Date]]))</f>
        <v/>
      </c>
    </row>
    <row r="3411" spans="2:2">
      <c r="B3411" t="str">
        <f>IF(ISBLANK(Table6[[#This Row],[Date]]),"",MONTH(Table6[[#This Row],[Date]]))</f>
        <v/>
      </c>
    </row>
    <row r="3412" spans="2:2">
      <c r="B3412" t="str">
        <f>IF(ISBLANK(Table6[[#This Row],[Date]]),"",MONTH(Table6[[#This Row],[Date]]))</f>
        <v/>
      </c>
    </row>
    <row r="3413" spans="2:2">
      <c r="B3413" t="str">
        <f>IF(ISBLANK(Table6[[#This Row],[Date]]),"",MONTH(Table6[[#This Row],[Date]]))</f>
        <v/>
      </c>
    </row>
    <row r="3414" spans="2:2">
      <c r="B3414" t="str">
        <f>IF(ISBLANK(Table6[[#This Row],[Date]]),"",MONTH(Table6[[#This Row],[Date]]))</f>
        <v/>
      </c>
    </row>
    <row r="3415" spans="2:2">
      <c r="B3415" t="str">
        <f>IF(ISBLANK(Table6[[#This Row],[Date]]),"",MONTH(Table6[[#This Row],[Date]]))</f>
        <v/>
      </c>
    </row>
    <row r="3416" spans="2:2">
      <c r="B3416" t="str">
        <f>IF(ISBLANK(Table6[[#This Row],[Date]]),"",MONTH(Table6[[#This Row],[Date]]))</f>
        <v/>
      </c>
    </row>
    <row r="3417" spans="2:2">
      <c r="B3417" t="str">
        <f>IF(ISBLANK(Table6[[#This Row],[Date]]),"",MONTH(Table6[[#This Row],[Date]]))</f>
        <v/>
      </c>
    </row>
    <row r="3418" spans="2:2">
      <c r="B3418" t="str">
        <f>IF(ISBLANK(Table6[[#This Row],[Date]]),"",MONTH(Table6[[#This Row],[Date]]))</f>
        <v/>
      </c>
    </row>
    <row r="3419" spans="2:2">
      <c r="B3419" t="str">
        <f>IF(ISBLANK(Table6[[#This Row],[Date]]),"",MONTH(Table6[[#This Row],[Date]]))</f>
        <v/>
      </c>
    </row>
    <row r="3420" spans="2:2">
      <c r="B3420" t="str">
        <f>IF(ISBLANK(Table6[[#This Row],[Date]]),"",MONTH(Table6[[#This Row],[Date]]))</f>
        <v/>
      </c>
    </row>
    <row r="3421" spans="2:2">
      <c r="B3421" t="str">
        <f>IF(ISBLANK(Table6[[#This Row],[Date]]),"",MONTH(Table6[[#This Row],[Date]]))</f>
        <v/>
      </c>
    </row>
    <row r="3422" spans="2:2">
      <c r="B3422" t="str">
        <f>IF(ISBLANK(Table6[[#This Row],[Date]]),"",MONTH(Table6[[#This Row],[Date]]))</f>
        <v/>
      </c>
    </row>
    <row r="3423" spans="2:2">
      <c r="B3423" t="str">
        <f>IF(ISBLANK(Table6[[#This Row],[Date]]),"",MONTH(Table6[[#This Row],[Date]]))</f>
        <v/>
      </c>
    </row>
    <row r="3424" spans="2:2">
      <c r="B3424" t="str">
        <f>IF(ISBLANK(Table6[[#This Row],[Date]]),"",MONTH(Table6[[#This Row],[Date]]))</f>
        <v/>
      </c>
    </row>
    <row r="3425" spans="2:2">
      <c r="B3425" t="str">
        <f>IF(ISBLANK(Table6[[#This Row],[Date]]),"",MONTH(Table6[[#This Row],[Date]]))</f>
        <v/>
      </c>
    </row>
    <row r="3426" spans="2:2">
      <c r="B3426" t="str">
        <f>IF(ISBLANK(Table6[[#This Row],[Date]]),"",MONTH(Table6[[#This Row],[Date]]))</f>
        <v/>
      </c>
    </row>
    <row r="3427" spans="2:2">
      <c r="B3427" t="str">
        <f>IF(ISBLANK(Table6[[#This Row],[Date]]),"",MONTH(Table6[[#This Row],[Date]]))</f>
        <v/>
      </c>
    </row>
    <row r="3428" spans="2:2">
      <c r="B3428" t="str">
        <f>IF(ISBLANK(Table6[[#This Row],[Date]]),"",MONTH(Table6[[#This Row],[Date]]))</f>
        <v/>
      </c>
    </row>
    <row r="3429" spans="2:2">
      <c r="B3429" t="str">
        <f>IF(ISBLANK(Table6[[#This Row],[Date]]),"",MONTH(Table6[[#This Row],[Date]]))</f>
        <v/>
      </c>
    </row>
    <row r="3430" spans="2:2">
      <c r="B3430" t="str">
        <f>IF(ISBLANK(Table6[[#This Row],[Date]]),"",MONTH(Table6[[#This Row],[Date]]))</f>
        <v/>
      </c>
    </row>
    <row r="3431" spans="2:2">
      <c r="B3431" t="str">
        <f>IF(ISBLANK(Table6[[#This Row],[Date]]),"",MONTH(Table6[[#This Row],[Date]]))</f>
        <v/>
      </c>
    </row>
    <row r="3432" spans="2:2">
      <c r="B3432" t="str">
        <f>IF(ISBLANK(Table6[[#This Row],[Date]]),"",MONTH(Table6[[#This Row],[Date]]))</f>
        <v/>
      </c>
    </row>
    <row r="3433" spans="2:2">
      <c r="B3433" t="str">
        <f>IF(ISBLANK(Table6[[#This Row],[Date]]),"",MONTH(Table6[[#This Row],[Date]]))</f>
        <v/>
      </c>
    </row>
    <row r="3434" spans="2:2">
      <c r="B3434" t="str">
        <f>IF(ISBLANK(Table6[[#This Row],[Date]]),"",MONTH(Table6[[#This Row],[Date]]))</f>
        <v/>
      </c>
    </row>
    <row r="3435" spans="2:2">
      <c r="B3435" t="str">
        <f>IF(ISBLANK(Table6[[#This Row],[Date]]),"",MONTH(Table6[[#This Row],[Date]]))</f>
        <v/>
      </c>
    </row>
    <row r="3436" spans="2:2">
      <c r="B3436" t="str">
        <f>IF(ISBLANK(Table6[[#This Row],[Date]]),"",MONTH(Table6[[#This Row],[Date]]))</f>
        <v/>
      </c>
    </row>
    <row r="3437" spans="2:2">
      <c r="B3437" t="str">
        <f>IF(ISBLANK(Table6[[#This Row],[Date]]),"",MONTH(Table6[[#This Row],[Date]]))</f>
        <v/>
      </c>
    </row>
    <row r="3438" spans="2:2">
      <c r="B3438" t="str">
        <f>IF(ISBLANK(Table6[[#This Row],[Date]]),"",MONTH(Table6[[#This Row],[Date]]))</f>
        <v/>
      </c>
    </row>
    <row r="3439" spans="2:2">
      <c r="B3439" t="str">
        <f>IF(ISBLANK(Table6[[#This Row],[Date]]),"",MONTH(Table6[[#This Row],[Date]]))</f>
        <v/>
      </c>
    </row>
    <row r="3440" spans="2:2">
      <c r="B3440" t="str">
        <f>IF(ISBLANK(Table6[[#This Row],[Date]]),"",MONTH(Table6[[#This Row],[Date]]))</f>
        <v/>
      </c>
    </row>
    <row r="3441" spans="2:2">
      <c r="B3441" t="str">
        <f>IF(ISBLANK(Table6[[#This Row],[Date]]),"",MONTH(Table6[[#This Row],[Date]]))</f>
        <v/>
      </c>
    </row>
    <row r="3442" spans="2:2">
      <c r="B3442" t="str">
        <f>IF(ISBLANK(Table6[[#This Row],[Date]]),"",MONTH(Table6[[#This Row],[Date]]))</f>
        <v/>
      </c>
    </row>
    <row r="3443" spans="2:2">
      <c r="B3443" t="str">
        <f>IF(ISBLANK(Table6[[#This Row],[Date]]),"",MONTH(Table6[[#This Row],[Date]]))</f>
        <v/>
      </c>
    </row>
    <row r="3444" spans="2:2">
      <c r="B3444" t="str">
        <f>IF(ISBLANK(Table6[[#This Row],[Date]]),"",MONTH(Table6[[#This Row],[Date]]))</f>
        <v/>
      </c>
    </row>
    <row r="3445" spans="2:2">
      <c r="B3445" t="str">
        <f>IF(ISBLANK(Table6[[#This Row],[Date]]),"",MONTH(Table6[[#This Row],[Date]]))</f>
        <v/>
      </c>
    </row>
    <row r="3446" spans="2:2">
      <c r="B3446" t="str">
        <f>IF(ISBLANK(Table6[[#This Row],[Date]]),"",MONTH(Table6[[#This Row],[Date]]))</f>
        <v/>
      </c>
    </row>
    <row r="3447" spans="2:2">
      <c r="B3447" t="str">
        <f>IF(ISBLANK(Table6[[#This Row],[Date]]),"",MONTH(Table6[[#This Row],[Date]]))</f>
        <v/>
      </c>
    </row>
    <row r="3448" spans="2:2">
      <c r="B3448" t="str">
        <f>IF(ISBLANK(Table6[[#This Row],[Date]]),"",MONTH(Table6[[#This Row],[Date]]))</f>
        <v/>
      </c>
    </row>
    <row r="3449" spans="2:2">
      <c r="B3449" t="str">
        <f>IF(ISBLANK(Table6[[#This Row],[Date]]),"",MONTH(Table6[[#This Row],[Date]]))</f>
        <v/>
      </c>
    </row>
    <row r="3450" spans="2:2">
      <c r="B3450" t="str">
        <f>IF(ISBLANK(Table6[[#This Row],[Date]]),"",MONTH(Table6[[#This Row],[Date]]))</f>
        <v/>
      </c>
    </row>
    <row r="3451" spans="2:2">
      <c r="B3451" t="str">
        <f>IF(ISBLANK(Table6[[#This Row],[Date]]),"",MONTH(Table6[[#This Row],[Date]]))</f>
        <v/>
      </c>
    </row>
    <row r="3452" spans="2:2">
      <c r="B3452" t="str">
        <f>IF(ISBLANK(Table6[[#This Row],[Date]]),"",MONTH(Table6[[#This Row],[Date]]))</f>
        <v/>
      </c>
    </row>
    <row r="3453" spans="2:2">
      <c r="B3453" t="str">
        <f>IF(ISBLANK(Table6[[#This Row],[Date]]),"",MONTH(Table6[[#This Row],[Date]]))</f>
        <v/>
      </c>
    </row>
    <row r="3454" spans="2:2">
      <c r="B3454" t="str">
        <f>IF(ISBLANK(Table6[[#This Row],[Date]]),"",MONTH(Table6[[#This Row],[Date]]))</f>
        <v/>
      </c>
    </row>
    <row r="3455" spans="2:2">
      <c r="B3455" t="str">
        <f>IF(ISBLANK(Table6[[#This Row],[Date]]),"",MONTH(Table6[[#This Row],[Date]]))</f>
        <v/>
      </c>
    </row>
    <row r="3456" spans="2:2">
      <c r="B3456" t="str">
        <f>IF(ISBLANK(Table6[[#This Row],[Date]]),"",MONTH(Table6[[#This Row],[Date]]))</f>
        <v/>
      </c>
    </row>
    <row r="3457" spans="2:2">
      <c r="B3457" t="str">
        <f>IF(ISBLANK(Table6[[#This Row],[Date]]),"",MONTH(Table6[[#This Row],[Date]]))</f>
        <v/>
      </c>
    </row>
    <row r="3458" spans="2:2">
      <c r="B3458" t="str">
        <f>IF(ISBLANK(Table6[[#This Row],[Date]]),"",MONTH(Table6[[#This Row],[Date]]))</f>
        <v/>
      </c>
    </row>
    <row r="3459" spans="2:2">
      <c r="B3459" t="str">
        <f>IF(ISBLANK(Table6[[#This Row],[Date]]),"",MONTH(Table6[[#This Row],[Date]]))</f>
        <v/>
      </c>
    </row>
    <row r="3460" spans="2:2">
      <c r="B3460" t="str">
        <f>IF(ISBLANK(Table6[[#This Row],[Date]]),"",MONTH(Table6[[#This Row],[Date]]))</f>
        <v/>
      </c>
    </row>
    <row r="3461" spans="2:2">
      <c r="B3461" t="str">
        <f>IF(ISBLANK(Table6[[#This Row],[Date]]),"",MONTH(Table6[[#This Row],[Date]]))</f>
        <v/>
      </c>
    </row>
    <row r="3462" spans="2:2">
      <c r="B3462" t="str">
        <f>IF(ISBLANK(Table6[[#This Row],[Date]]),"",MONTH(Table6[[#This Row],[Date]]))</f>
        <v/>
      </c>
    </row>
    <row r="3463" spans="2:2">
      <c r="B3463" t="str">
        <f>IF(ISBLANK(Table6[[#This Row],[Date]]),"",MONTH(Table6[[#This Row],[Date]]))</f>
        <v/>
      </c>
    </row>
    <row r="3464" spans="2:2">
      <c r="B3464" t="str">
        <f>IF(ISBLANK(Table6[[#This Row],[Date]]),"",MONTH(Table6[[#This Row],[Date]]))</f>
        <v/>
      </c>
    </row>
    <row r="3465" spans="2:2">
      <c r="B3465" t="str">
        <f>IF(ISBLANK(Table6[[#This Row],[Date]]),"",MONTH(Table6[[#This Row],[Date]]))</f>
        <v/>
      </c>
    </row>
    <row r="3466" spans="2:2">
      <c r="B3466" t="str">
        <f>IF(ISBLANK(Table6[[#This Row],[Date]]),"",MONTH(Table6[[#This Row],[Date]]))</f>
        <v/>
      </c>
    </row>
    <row r="3467" spans="2:2">
      <c r="B3467" t="str">
        <f>IF(ISBLANK(Table6[[#This Row],[Date]]),"",MONTH(Table6[[#This Row],[Date]]))</f>
        <v/>
      </c>
    </row>
    <row r="3468" spans="2:2">
      <c r="B3468" t="str">
        <f>IF(ISBLANK(Table6[[#This Row],[Date]]),"",MONTH(Table6[[#This Row],[Date]]))</f>
        <v/>
      </c>
    </row>
    <row r="3469" spans="2:2">
      <c r="B3469" t="str">
        <f>IF(ISBLANK(Table6[[#This Row],[Date]]),"",MONTH(Table6[[#This Row],[Date]]))</f>
        <v/>
      </c>
    </row>
    <row r="3470" spans="2:2">
      <c r="B3470" t="str">
        <f>IF(ISBLANK(Table6[[#This Row],[Date]]),"",MONTH(Table6[[#This Row],[Date]]))</f>
        <v/>
      </c>
    </row>
    <row r="3471" spans="2:2">
      <c r="B3471" t="str">
        <f>IF(ISBLANK(Table6[[#This Row],[Date]]),"",MONTH(Table6[[#This Row],[Date]]))</f>
        <v/>
      </c>
    </row>
    <row r="3472" spans="2:2">
      <c r="B3472" t="str">
        <f>IF(ISBLANK(Table6[[#This Row],[Date]]),"",MONTH(Table6[[#This Row],[Date]]))</f>
        <v/>
      </c>
    </row>
    <row r="3473" spans="2:2">
      <c r="B3473" t="str">
        <f>IF(ISBLANK(Table6[[#This Row],[Date]]),"",MONTH(Table6[[#This Row],[Date]]))</f>
        <v/>
      </c>
    </row>
    <row r="3474" spans="2:2">
      <c r="B3474" t="str">
        <f>IF(ISBLANK(Table6[[#This Row],[Date]]),"",MONTH(Table6[[#This Row],[Date]]))</f>
        <v/>
      </c>
    </row>
    <row r="3475" spans="2:2">
      <c r="B3475" t="str">
        <f>IF(ISBLANK(Table6[[#This Row],[Date]]),"",MONTH(Table6[[#This Row],[Date]]))</f>
        <v/>
      </c>
    </row>
    <row r="3476" spans="2:2">
      <c r="B3476" t="str">
        <f>IF(ISBLANK(Table6[[#This Row],[Date]]),"",MONTH(Table6[[#This Row],[Date]]))</f>
        <v/>
      </c>
    </row>
    <row r="3477" spans="2:2">
      <c r="B3477" t="str">
        <f>IF(ISBLANK(Table6[[#This Row],[Date]]),"",MONTH(Table6[[#This Row],[Date]]))</f>
        <v/>
      </c>
    </row>
    <row r="3478" spans="2:2">
      <c r="B3478" t="str">
        <f>IF(ISBLANK(Table6[[#This Row],[Date]]),"",MONTH(Table6[[#This Row],[Date]]))</f>
        <v/>
      </c>
    </row>
    <row r="3479" spans="2:2">
      <c r="B3479" t="str">
        <f>IF(ISBLANK(Table6[[#This Row],[Date]]),"",MONTH(Table6[[#This Row],[Date]]))</f>
        <v/>
      </c>
    </row>
    <row r="3480" spans="2:2">
      <c r="B3480" t="str">
        <f>IF(ISBLANK(Table6[[#This Row],[Date]]),"",MONTH(Table6[[#This Row],[Date]]))</f>
        <v/>
      </c>
    </row>
    <row r="3481" spans="2:2">
      <c r="B3481" t="str">
        <f>IF(ISBLANK(Table6[[#This Row],[Date]]),"",MONTH(Table6[[#This Row],[Date]]))</f>
        <v/>
      </c>
    </row>
    <row r="3482" spans="2:2">
      <c r="B3482" t="str">
        <f>IF(ISBLANK(Table6[[#This Row],[Date]]),"",MONTH(Table6[[#This Row],[Date]]))</f>
        <v/>
      </c>
    </row>
    <row r="3483" spans="2:2">
      <c r="B3483" t="str">
        <f>IF(ISBLANK(Table6[[#This Row],[Date]]),"",MONTH(Table6[[#This Row],[Date]]))</f>
        <v/>
      </c>
    </row>
    <row r="3484" spans="2:2">
      <c r="B3484" t="str">
        <f>IF(ISBLANK(Table6[[#This Row],[Date]]),"",MONTH(Table6[[#This Row],[Date]]))</f>
        <v/>
      </c>
    </row>
    <row r="3485" spans="2:2">
      <c r="B3485" t="str">
        <f>IF(ISBLANK(Table6[[#This Row],[Date]]),"",MONTH(Table6[[#This Row],[Date]]))</f>
        <v/>
      </c>
    </row>
    <row r="3486" spans="2:2">
      <c r="B3486" t="str">
        <f>IF(ISBLANK(Table6[[#This Row],[Date]]),"",MONTH(Table6[[#This Row],[Date]]))</f>
        <v/>
      </c>
    </row>
    <row r="3487" spans="2:2">
      <c r="B3487" t="str">
        <f>IF(ISBLANK(Table6[[#This Row],[Date]]),"",MONTH(Table6[[#This Row],[Date]]))</f>
        <v/>
      </c>
    </row>
    <row r="3488" spans="2:2">
      <c r="B3488" t="str">
        <f>IF(ISBLANK(Table6[[#This Row],[Date]]),"",MONTH(Table6[[#This Row],[Date]]))</f>
        <v/>
      </c>
    </row>
    <row r="3489" spans="2:2">
      <c r="B3489" t="str">
        <f>IF(ISBLANK(Table6[[#This Row],[Date]]),"",MONTH(Table6[[#This Row],[Date]]))</f>
        <v/>
      </c>
    </row>
    <row r="3490" spans="2:2">
      <c r="B3490" t="str">
        <f>IF(ISBLANK(Table6[[#This Row],[Date]]),"",MONTH(Table6[[#This Row],[Date]]))</f>
        <v/>
      </c>
    </row>
    <row r="3491" spans="2:2">
      <c r="B3491" t="str">
        <f>IF(ISBLANK(Table6[[#This Row],[Date]]),"",MONTH(Table6[[#This Row],[Date]]))</f>
        <v/>
      </c>
    </row>
    <row r="3492" spans="2:2">
      <c r="B3492" t="str">
        <f>IF(ISBLANK(Table6[[#This Row],[Date]]),"",MONTH(Table6[[#This Row],[Date]]))</f>
        <v/>
      </c>
    </row>
    <row r="3493" spans="2:2">
      <c r="B3493" t="str">
        <f>IF(ISBLANK(Table6[[#This Row],[Date]]),"",MONTH(Table6[[#This Row],[Date]]))</f>
        <v/>
      </c>
    </row>
    <row r="3494" spans="2:2">
      <c r="B3494" t="str">
        <f>IF(ISBLANK(Table6[[#This Row],[Date]]),"",MONTH(Table6[[#This Row],[Date]]))</f>
        <v/>
      </c>
    </row>
    <row r="3495" spans="2:2">
      <c r="B3495" t="str">
        <f>IF(ISBLANK(Table6[[#This Row],[Date]]),"",MONTH(Table6[[#This Row],[Date]]))</f>
        <v/>
      </c>
    </row>
    <row r="3496" spans="2:2">
      <c r="B3496" t="str">
        <f>IF(ISBLANK(Table6[[#This Row],[Date]]),"",MONTH(Table6[[#This Row],[Date]]))</f>
        <v/>
      </c>
    </row>
    <row r="3497" spans="2:2">
      <c r="B3497" t="str">
        <f>IF(ISBLANK(Table6[[#This Row],[Date]]),"",MONTH(Table6[[#This Row],[Date]]))</f>
        <v/>
      </c>
    </row>
    <row r="3498" spans="2:2">
      <c r="B3498" t="str">
        <f>IF(ISBLANK(Table6[[#This Row],[Date]]),"",MONTH(Table6[[#This Row],[Date]]))</f>
        <v/>
      </c>
    </row>
    <row r="3499" spans="2:2">
      <c r="B3499" t="str">
        <f>IF(ISBLANK(Table6[[#This Row],[Date]]),"",MONTH(Table6[[#This Row],[Date]]))</f>
        <v/>
      </c>
    </row>
    <row r="3500" spans="2:2">
      <c r="B3500" t="str">
        <f>IF(ISBLANK(Table6[[#This Row],[Date]]),"",MONTH(Table6[[#This Row],[Date]]))</f>
        <v/>
      </c>
    </row>
    <row r="3501" spans="2:2">
      <c r="B3501" t="str">
        <f>IF(ISBLANK(Table6[[#This Row],[Date]]),"",MONTH(Table6[[#This Row],[Date]]))</f>
        <v/>
      </c>
    </row>
    <row r="3502" spans="2:2">
      <c r="B3502" t="str">
        <f>IF(ISBLANK(Table6[[#This Row],[Date]]),"",MONTH(Table6[[#This Row],[Date]]))</f>
        <v/>
      </c>
    </row>
    <row r="3503" spans="2:2">
      <c r="B3503" t="str">
        <f>IF(ISBLANK(Table6[[#This Row],[Date]]),"",MONTH(Table6[[#This Row],[Date]]))</f>
        <v/>
      </c>
    </row>
    <row r="3504" spans="2:2">
      <c r="B3504" t="str">
        <f>IF(ISBLANK(Table6[[#This Row],[Date]]),"",MONTH(Table6[[#This Row],[Date]]))</f>
        <v/>
      </c>
    </row>
    <row r="3505" spans="2:2">
      <c r="B3505" t="str">
        <f>IF(ISBLANK(Table6[[#This Row],[Date]]),"",MONTH(Table6[[#This Row],[Date]]))</f>
        <v/>
      </c>
    </row>
    <row r="3506" spans="2:2">
      <c r="B3506" t="str">
        <f>IF(ISBLANK(Table6[[#This Row],[Date]]),"",MONTH(Table6[[#This Row],[Date]]))</f>
        <v/>
      </c>
    </row>
    <row r="3507" spans="2:2">
      <c r="B3507" t="str">
        <f>IF(ISBLANK(Table6[[#This Row],[Date]]),"",MONTH(Table6[[#This Row],[Date]]))</f>
        <v/>
      </c>
    </row>
    <row r="3508" spans="2:2">
      <c r="B3508" t="str">
        <f>IF(ISBLANK(Table6[[#This Row],[Date]]),"",MONTH(Table6[[#This Row],[Date]]))</f>
        <v/>
      </c>
    </row>
    <row r="3509" spans="2:2">
      <c r="B3509" t="str">
        <f>IF(ISBLANK(Table6[[#This Row],[Date]]),"",MONTH(Table6[[#This Row],[Date]]))</f>
        <v/>
      </c>
    </row>
    <row r="3510" spans="2:2">
      <c r="B3510" t="str">
        <f>IF(ISBLANK(Table6[[#This Row],[Date]]),"",MONTH(Table6[[#This Row],[Date]]))</f>
        <v/>
      </c>
    </row>
    <row r="3511" spans="2:2">
      <c r="B3511" t="str">
        <f>IF(ISBLANK(Table6[[#This Row],[Date]]),"",MONTH(Table6[[#This Row],[Date]]))</f>
        <v/>
      </c>
    </row>
    <row r="3512" spans="2:2">
      <c r="B3512" t="str">
        <f>IF(ISBLANK(Table6[[#This Row],[Date]]),"",MONTH(Table6[[#This Row],[Date]]))</f>
        <v/>
      </c>
    </row>
    <row r="3513" spans="2:2">
      <c r="B3513" t="str">
        <f>IF(ISBLANK(Table6[[#This Row],[Date]]),"",MONTH(Table6[[#This Row],[Date]]))</f>
        <v/>
      </c>
    </row>
    <row r="3514" spans="2:2">
      <c r="B3514" t="str">
        <f>IF(ISBLANK(Table6[[#This Row],[Date]]),"",MONTH(Table6[[#This Row],[Date]]))</f>
        <v/>
      </c>
    </row>
    <row r="3515" spans="2:2">
      <c r="B3515" t="str">
        <f>IF(ISBLANK(Table6[[#This Row],[Date]]),"",MONTH(Table6[[#This Row],[Date]]))</f>
        <v/>
      </c>
    </row>
    <row r="3516" spans="2:2">
      <c r="B3516" t="str">
        <f>IF(ISBLANK(Table6[[#This Row],[Date]]),"",MONTH(Table6[[#This Row],[Date]]))</f>
        <v/>
      </c>
    </row>
    <row r="3517" spans="2:2">
      <c r="B3517" t="str">
        <f>IF(ISBLANK(Table6[[#This Row],[Date]]),"",MONTH(Table6[[#This Row],[Date]]))</f>
        <v/>
      </c>
    </row>
    <row r="3518" spans="2:2">
      <c r="B3518" t="str">
        <f>IF(ISBLANK(Table6[[#This Row],[Date]]),"",MONTH(Table6[[#This Row],[Date]]))</f>
        <v/>
      </c>
    </row>
    <row r="3519" spans="2:2">
      <c r="B3519" t="str">
        <f>IF(ISBLANK(Table6[[#This Row],[Date]]),"",MONTH(Table6[[#This Row],[Date]]))</f>
        <v/>
      </c>
    </row>
    <row r="3520" spans="2:2">
      <c r="B3520" t="str">
        <f>IF(ISBLANK(Table6[[#This Row],[Date]]),"",MONTH(Table6[[#This Row],[Date]]))</f>
        <v/>
      </c>
    </row>
    <row r="3521" spans="2:2">
      <c r="B3521" t="str">
        <f>IF(ISBLANK(Table6[[#This Row],[Date]]),"",MONTH(Table6[[#This Row],[Date]]))</f>
        <v/>
      </c>
    </row>
    <row r="3522" spans="2:2">
      <c r="B3522" t="str">
        <f>IF(ISBLANK(Table6[[#This Row],[Date]]),"",MONTH(Table6[[#This Row],[Date]]))</f>
        <v/>
      </c>
    </row>
    <row r="3523" spans="2:2">
      <c r="B3523" t="str">
        <f>IF(ISBLANK(Table6[[#This Row],[Date]]),"",MONTH(Table6[[#This Row],[Date]]))</f>
        <v/>
      </c>
    </row>
    <row r="3524" spans="2:2">
      <c r="B3524" t="str">
        <f>IF(ISBLANK(Table6[[#This Row],[Date]]),"",MONTH(Table6[[#This Row],[Date]]))</f>
        <v/>
      </c>
    </row>
    <row r="3525" spans="2:2">
      <c r="B3525" t="str">
        <f>IF(ISBLANK(Table6[[#This Row],[Date]]),"",MONTH(Table6[[#This Row],[Date]]))</f>
        <v/>
      </c>
    </row>
    <row r="3526" spans="2:2">
      <c r="B3526" t="str">
        <f>IF(ISBLANK(Table6[[#This Row],[Date]]),"",MONTH(Table6[[#This Row],[Date]]))</f>
        <v/>
      </c>
    </row>
    <row r="3527" spans="2:2">
      <c r="B3527" t="str">
        <f>IF(ISBLANK(Table6[[#This Row],[Date]]),"",MONTH(Table6[[#This Row],[Date]]))</f>
        <v/>
      </c>
    </row>
    <row r="3528" spans="2:2">
      <c r="B3528" t="str">
        <f>IF(ISBLANK(Table6[[#This Row],[Date]]),"",MONTH(Table6[[#This Row],[Date]]))</f>
        <v/>
      </c>
    </row>
    <row r="3529" spans="2:2">
      <c r="B3529" t="str">
        <f>IF(ISBLANK(Table6[[#This Row],[Date]]),"",MONTH(Table6[[#This Row],[Date]]))</f>
        <v/>
      </c>
    </row>
    <row r="3530" spans="2:2">
      <c r="B3530" t="str">
        <f>IF(ISBLANK(Table6[[#This Row],[Date]]),"",MONTH(Table6[[#This Row],[Date]]))</f>
        <v/>
      </c>
    </row>
    <row r="3531" spans="2:2">
      <c r="B3531" t="str">
        <f>IF(ISBLANK(Table6[[#This Row],[Date]]),"",MONTH(Table6[[#This Row],[Date]]))</f>
        <v/>
      </c>
    </row>
    <row r="3532" spans="2:2">
      <c r="B3532" t="str">
        <f>IF(ISBLANK(Table6[[#This Row],[Date]]),"",MONTH(Table6[[#This Row],[Date]]))</f>
        <v/>
      </c>
    </row>
    <row r="3533" spans="2:2">
      <c r="B3533" t="str">
        <f>IF(ISBLANK(Table6[[#This Row],[Date]]),"",MONTH(Table6[[#This Row],[Date]]))</f>
        <v/>
      </c>
    </row>
    <row r="3534" spans="2:2">
      <c r="B3534" t="str">
        <f>IF(ISBLANK(Table6[[#This Row],[Date]]),"",MONTH(Table6[[#This Row],[Date]]))</f>
        <v/>
      </c>
    </row>
    <row r="3535" spans="2:2">
      <c r="B3535" t="str">
        <f>IF(ISBLANK(Table6[[#This Row],[Date]]),"",MONTH(Table6[[#This Row],[Date]]))</f>
        <v/>
      </c>
    </row>
    <row r="3536" spans="2:2">
      <c r="B3536" t="str">
        <f>IF(ISBLANK(Table6[[#This Row],[Date]]),"",MONTH(Table6[[#This Row],[Date]]))</f>
        <v/>
      </c>
    </row>
    <row r="3537" spans="2:2">
      <c r="B3537" t="str">
        <f>IF(ISBLANK(Table6[[#This Row],[Date]]),"",MONTH(Table6[[#This Row],[Date]]))</f>
        <v/>
      </c>
    </row>
    <row r="3538" spans="2:2">
      <c r="B3538" t="str">
        <f>IF(ISBLANK(Table6[[#This Row],[Date]]),"",MONTH(Table6[[#This Row],[Date]]))</f>
        <v/>
      </c>
    </row>
    <row r="3539" spans="2:2">
      <c r="B3539" t="str">
        <f>IF(ISBLANK(Table6[[#This Row],[Date]]),"",MONTH(Table6[[#This Row],[Date]]))</f>
        <v/>
      </c>
    </row>
    <row r="3540" spans="2:2">
      <c r="B3540" t="str">
        <f>IF(ISBLANK(Table6[[#This Row],[Date]]),"",MONTH(Table6[[#This Row],[Date]]))</f>
        <v/>
      </c>
    </row>
    <row r="3541" spans="2:2">
      <c r="B3541" t="str">
        <f>IF(ISBLANK(Table6[[#This Row],[Date]]),"",MONTH(Table6[[#This Row],[Date]]))</f>
        <v/>
      </c>
    </row>
    <row r="3542" spans="2:2">
      <c r="B3542" t="str">
        <f>IF(ISBLANK(Table6[[#This Row],[Date]]),"",MONTH(Table6[[#This Row],[Date]]))</f>
        <v/>
      </c>
    </row>
    <row r="3543" spans="2:2">
      <c r="B3543" t="str">
        <f>IF(ISBLANK(Table6[[#This Row],[Date]]),"",MONTH(Table6[[#This Row],[Date]]))</f>
        <v/>
      </c>
    </row>
    <row r="3544" spans="2:2">
      <c r="B3544" t="str">
        <f>IF(ISBLANK(Table6[[#This Row],[Date]]),"",MONTH(Table6[[#This Row],[Date]]))</f>
        <v/>
      </c>
    </row>
    <row r="3545" spans="2:2">
      <c r="B3545" t="str">
        <f>IF(ISBLANK(Table6[[#This Row],[Date]]),"",MONTH(Table6[[#This Row],[Date]]))</f>
        <v/>
      </c>
    </row>
    <row r="3546" spans="2:2">
      <c r="B3546" t="str">
        <f>IF(ISBLANK(Table6[[#This Row],[Date]]),"",MONTH(Table6[[#This Row],[Date]]))</f>
        <v/>
      </c>
    </row>
    <row r="3547" spans="2:2">
      <c r="B3547" t="str">
        <f>IF(ISBLANK(Table6[[#This Row],[Date]]),"",MONTH(Table6[[#This Row],[Date]]))</f>
        <v/>
      </c>
    </row>
    <row r="3548" spans="2:2">
      <c r="B3548" t="str">
        <f>IF(ISBLANK(Table6[[#This Row],[Date]]),"",MONTH(Table6[[#This Row],[Date]]))</f>
        <v/>
      </c>
    </row>
    <row r="3549" spans="2:2">
      <c r="B3549" t="str">
        <f>IF(ISBLANK(Table6[[#This Row],[Date]]),"",MONTH(Table6[[#This Row],[Date]]))</f>
        <v/>
      </c>
    </row>
    <row r="3550" spans="2:2">
      <c r="B3550" t="str">
        <f>IF(ISBLANK(Table6[[#This Row],[Date]]),"",MONTH(Table6[[#This Row],[Date]]))</f>
        <v/>
      </c>
    </row>
    <row r="3551" spans="2:2">
      <c r="B3551" t="str">
        <f>IF(ISBLANK(Table6[[#This Row],[Date]]),"",MONTH(Table6[[#This Row],[Date]]))</f>
        <v/>
      </c>
    </row>
    <row r="3552" spans="2:2">
      <c r="B3552" t="str">
        <f>IF(ISBLANK(Table6[[#This Row],[Date]]),"",MONTH(Table6[[#This Row],[Date]]))</f>
        <v/>
      </c>
    </row>
    <row r="3553" spans="2:2">
      <c r="B3553" t="str">
        <f>IF(ISBLANK(Table6[[#This Row],[Date]]),"",MONTH(Table6[[#This Row],[Date]]))</f>
        <v/>
      </c>
    </row>
    <row r="3554" spans="2:2">
      <c r="B3554" t="str">
        <f>IF(ISBLANK(Table6[[#This Row],[Date]]),"",MONTH(Table6[[#This Row],[Date]]))</f>
        <v/>
      </c>
    </row>
    <row r="3555" spans="2:2">
      <c r="B3555" t="str">
        <f>IF(ISBLANK(Table6[[#This Row],[Date]]),"",MONTH(Table6[[#This Row],[Date]]))</f>
        <v/>
      </c>
    </row>
    <row r="3556" spans="2:2">
      <c r="B3556" t="str">
        <f>IF(ISBLANK(Table6[[#This Row],[Date]]),"",MONTH(Table6[[#This Row],[Date]]))</f>
        <v/>
      </c>
    </row>
    <row r="3557" spans="2:2">
      <c r="B3557" t="str">
        <f>IF(ISBLANK(Table6[[#This Row],[Date]]),"",MONTH(Table6[[#This Row],[Date]]))</f>
        <v/>
      </c>
    </row>
    <row r="3558" spans="2:2">
      <c r="B3558" t="str">
        <f>IF(ISBLANK(Table6[[#This Row],[Date]]),"",MONTH(Table6[[#This Row],[Date]]))</f>
        <v/>
      </c>
    </row>
    <row r="3559" spans="2:2">
      <c r="B3559" t="str">
        <f>IF(ISBLANK(Table6[[#This Row],[Date]]),"",MONTH(Table6[[#This Row],[Date]]))</f>
        <v/>
      </c>
    </row>
    <row r="3560" spans="2:2">
      <c r="B3560" t="str">
        <f>IF(ISBLANK(Table6[[#This Row],[Date]]),"",MONTH(Table6[[#This Row],[Date]]))</f>
        <v/>
      </c>
    </row>
    <row r="3561" spans="2:2">
      <c r="B3561" t="str">
        <f>IF(ISBLANK(Table6[[#This Row],[Date]]),"",MONTH(Table6[[#This Row],[Date]]))</f>
        <v/>
      </c>
    </row>
    <row r="3562" spans="2:2">
      <c r="B3562" t="str">
        <f>IF(ISBLANK(Table6[[#This Row],[Date]]),"",MONTH(Table6[[#This Row],[Date]]))</f>
        <v/>
      </c>
    </row>
    <row r="3563" spans="2:2">
      <c r="B3563" t="str">
        <f>IF(ISBLANK(Table6[[#This Row],[Date]]),"",MONTH(Table6[[#This Row],[Date]]))</f>
        <v/>
      </c>
    </row>
    <row r="3564" spans="2:2">
      <c r="B3564" t="str">
        <f>IF(ISBLANK(Table6[[#This Row],[Date]]),"",MONTH(Table6[[#This Row],[Date]]))</f>
        <v/>
      </c>
    </row>
    <row r="3565" spans="2:2">
      <c r="B3565" t="str">
        <f>IF(ISBLANK(Table6[[#This Row],[Date]]),"",MONTH(Table6[[#This Row],[Date]]))</f>
        <v/>
      </c>
    </row>
    <row r="3566" spans="2:2">
      <c r="B3566" t="str">
        <f>IF(ISBLANK(Table6[[#This Row],[Date]]),"",MONTH(Table6[[#This Row],[Date]]))</f>
        <v/>
      </c>
    </row>
    <row r="3567" spans="2:2">
      <c r="B3567" t="str">
        <f>IF(ISBLANK(Table6[[#This Row],[Date]]),"",MONTH(Table6[[#This Row],[Date]]))</f>
        <v/>
      </c>
    </row>
    <row r="3568" spans="2:2">
      <c r="B3568" t="str">
        <f>IF(ISBLANK(Table6[[#This Row],[Date]]),"",MONTH(Table6[[#This Row],[Date]]))</f>
        <v/>
      </c>
    </row>
    <row r="3569" spans="2:2">
      <c r="B3569" t="str">
        <f>IF(ISBLANK(Table6[[#This Row],[Date]]),"",MONTH(Table6[[#This Row],[Date]]))</f>
        <v/>
      </c>
    </row>
    <row r="3570" spans="2:2">
      <c r="B3570" t="str">
        <f>IF(ISBLANK(Table6[[#This Row],[Date]]),"",MONTH(Table6[[#This Row],[Date]]))</f>
        <v/>
      </c>
    </row>
    <row r="3571" spans="2:2">
      <c r="B3571" t="str">
        <f>IF(ISBLANK(Table6[[#This Row],[Date]]),"",MONTH(Table6[[#This Row],[Date]]))</f>
        <v/>
      </c>
    </row>
    <row r="3572" spans="2:2">
      <c r="B3572" t="str">
        <f>IF(ISBLANK(Table6[[#This Row],[Date]]),"",MONTH(Table6[[#This Row],[Date]]))</f>
        <v/>
      </c>
    </row>
    <row r="3573" spans="2:2">
      <c r="B3573" t="str">
        <f>IF(ISBLANK(Table6[[#This Row],[Date]]),"",MONTH(Table6[[#This Row],[Date]]))</f>
        <v/>
      </c>
    </row>
    <row r="3574" spans="2:2">
      <c r="B3574" t="str">
        <f>IF(ISBLANK(Table6[[#This Row],[Date]]),"",MONTH(Table6[[#This Row],[Date]]))</f>
        <v/>
      </c>
    </row>
    <row r="3575" spans="2:2">
      <c r="B3575" t="str">
        <f>IF(ISBLANK(Table6[[#This Row],[Date]]),"",MONTH(Table6[[#This Row],[Date]]))</f>
        <v/>
      </c>
    </row>
    <row r="3576" spans="2:2">
      <c r="B3576" t="str">
        <f>IF(ISBLANK(Table6[[#This Row],[Date]]),"",MONTH(Table6[[#This Row],[Date]]))</f>
        <v/>
      </c>
    </row>
    <row r="3577" spans="2:2">
      <c r="B3577" t="str">
        <f>IF(ISBLANK(Table6[[#This Row],[Date]]),"",MONTH(Table6[[#This Row],[Date]]))</f>
        <v/>
      </c>
    </row>
    <row r="3578" spans="2:2">
      <c r="B3578" t="str">
        <f>IF(ISBLANK(Table6[[#This Row],[Date]]),"",MONTH(Table6[[#This Row],[Date]]))</f>
        <v/>
      </c>
    </row>
    <row r="3579" spans="2:2">
      <c r="B3579" t="str">
        <f>IF(ISBLANK(Table6[[#This Row],[Date]]),"",MONTH(Table6[[#This Row],[Date]]))</f>
        <v/>
      </c>
    </row>
    <row r="3580" spans="2:2">
      <c r="B3580" t="str">
        <f>IF(ISBLANK(Table6[[#This Row],[Date]]),"",MONTH(Table6[[#This Row],[Date]]))</f>
        <v/>
      </c>
    </row>
    <row r="3581" spans="2:2">
      <c r="B3581" t="str">
        <f>IF(ISBLANK(Table6[[#This Row],[Date]]),"",MONTH(Table6[[#This Row],[Date]]))</f>
        <v/>
      </c>
    </row>
    <row r="3582" spans="2:2">
      <c r="B3582" t="str">
        <f>IF(ISBLANK(Table6[[#This Row],[Date]]),"",MONTH(Table6[[#This Row],[Date]]))</f>
        <v/>
      </c>
    </row>
    <row r="3583" spans="2:2">
      <c r="B3583" t="str">
        <f>IF(ISBLANK(Table6[[#This Row],[Date]]),"",MONTH(Table6[[#This Row],[Date]]))</f>
        <v/>
      </c>
    </row>
    <row r="3584" spans="2:2">
      <c r="B3584" t="str">
        <f>IF(ISBLANK(Table6[[#This Row],[Date]]),"",MONTH(Table6[[#This Row],[Date]]))</f>
        <v/>
      </c>
    </row>
    <row r="3585" spans="2:2">
      <c r="B3585" t="str">
        <f>IF(ISBLANK(Table6[[#This Row],[Date]]),"",MONTH(Table6[[#This Row],[Date]]))</f>
        <v/>
      </c>
    </row>
    <row r="3586" spans="2:2">
      <c r="B3586" t="str">
        <f>IF(ISBLANK(Table6[[#This Row],[Date]]),"",MONTH(Table6[[#This Row],[Date]]))</f>
        <v/>
      </c>
    </row>
    <row r="3587" spans="2:2">
      <c r="B3587" t="str">
        <f>IF(ISBLANK(Table6[[#This Row],[Date]]),"",MONTH(Table6[[#This Row],[Date]]))</f>
        <v/>
      </c>
    </row>
    <row r="3588" spans="2:2">
      <c r="B3588" t="str">
        <f>IF(ISBLANK(Table6[[#This Row],[Date]]),"",MONTH(Table6[[#This Row],[Date]]))</f>
        <v/>
      </c>
    </row>
    <row r="3589" spans="2:2">
      <c r="B3589" t="str">
        <f>IF(ISBLANK(Table6[[#This Row],[Date]]),"",MONTH(Table6[[#This Row],[Date]]))</f>
        <v/>
      </c>
    </row>
    <row r="3590" spans="2:2">
      <c r="B3590" t="str">
        <f>IF(ISBLANK(Table6[[#This Row],[Date]]),"",MONTH(Table6[[#This Row],[Date]]))</f>
        <v/>
      </c>
    </row>
    <row r="3591" spans="2:2">
      <c r="B3591" t="str">
        <f>IF(ISBLANK(Table6[[#This Row],[Date]]),"",MONTH(Table6[[#This Row],[Date]]))</f>
        <v/>
      </c>
    </row>
    <row r="3592" spans="2:2">
      <c r="B3592" t="str">
        <f>IF(ISBLANK(Table6[[#This Row],[Date]]),"",MONTH(Table6[[#This Row],[Date]]))</f>
        <v/>
      </c>
    </row>
    <row r="3593" spans="2:2">
      <c r="B3593" t="str">
        <f>IF(ISBLANK(Table6[[#This Row],[Date]]),"",MONTH(Table6[[#This Row],[Date]]))</f>
        <v/>
      </c>
    </row>
    <row r="3594" spans="2:2">
      <c r="B3594" t="str">
        <f>IF(ISBLANK(Table6[[#This Row],[Date]]),"",MONTH(Table6[[#This Row],[Date]]))</f>
        <v/>
      </c>
    </row>
    <row r="3595" spans="2:2">
      <c r="B3595" t="str">
        <f>IF(ISBLANK(Table6[[#This Row],[Date]]),"",MONTH(Table6[[#This Row],[Date]]))</f>
        <v/>
      </c>
    </row>
    <row r="3596" spans="2:2">
      <c r="B3596" t="str">
        <f>IF(ISBLANK(Table6[[#This Row],[Date]]),"",MONTH(Table6[[#This Row],[Date]]))</f>
        <v/>
      </c>
    </row>
    <row r="3597" spans="2:2">
      <c r="B3597" t="str">
        <f>IF(ISBLANK(Table6[[#This Row],[Date]]),"",MONTH(Table6[[#This Row],[Date]]))</f>
        <v/>
      </c>
    </row>
    <row r="3598" spans="2:2">
      <c r="B3598" t="str">
        <f>IF(ISBLANK(Table6[[#This Row],[Date]]),"",MONTH(Table6[[#This Row],[Date]]))</f>
        <v/>
      </c>
    </row>
    <row r="3599" spans="2:2">
      <c r="B3599" t="str">
        <f>IF(ISBLANK(Table6[[#This Row],[Date]]),"",MONTH(Table6[[#This Row],[Date]]))</f>
        <v/>
      </c>
    </row>
    <row r="3600" spans="2:2">
      <c r="B3600" t="str">
        <f>IF(ISBLANK(Table6[[#This Row],[Date]]),"",MONTH(Table6[[#This Row],[Date]]))</f>
        <v/>
      </c>
    </row>
    <row r="3601" spans="2:2">
      <c r="B3601" t="str">
        <f>IF(ISBLANK(Table6[[#This Row],[Date]]),"",MONTH(Table6[[#This Row],[Date]]))</f>
        <v/>
      </c>
    </row>
    <row r="3602" spans="2:2">
      <c r="B3602" t="str">
        <f>IF(ISBLANK(Table6[[#This Row],[Date]]),"",MONTH(Table6[[#This Row],[Date]]))</f>
        <v/>
      </c>
    </row>
    <row r="3603" spans="2:2">
      <c r="B3603" t="str">
        <f>IF(ISBLANK(Table6[[#This Row],[Date]]),"",MONTH(Table6[[#This Row],[Date]]))</f>
        <v/>
      </c>
    </row>
    <row r="3604" spans="2:2">
      <c r="B3604" t="str">
        <f>IF(ISBLANK(Table6[[#This Row],[Date]]),"",MONTH(Table6[[#This Row],[Date]]))</f>
        <v/>
      </c>
    </row>
    <row r="3605" spans="2:2">
      <c r="B3605" t="str">
        <f>IF(ISBLANK(Table6[[#This Row],[Date]]),"",MONTH(Table6[[#This Row],[Date]]))</f>
        <v/>
      </c>
    </row>
    <row r="3606" spans="2:2">
      <c r="B3606" t="str">
        <f>IF(ISBLANK(Table6[[#This Row],[Date]]),"",MONTH(Table6[[#This Row],[Date]]))</f>
        <v/>
      </c>
    </row>
    <row r="3607" spans="2:2">
      <c r="B3607" t="str">
        <f>IF(ISBLANK(Table6[[#This Row],[Date]]),"",MONTH(Table6[[#This Row],[Date]]))</f>
        <v/>
      </c>
    </row>
    <row r="3608" spans="2:2">
      <c r="B3608" t="str">
        <f>IF(ISBLANK(Table6[[#This Row],[Date]]),"",MONTH(Table6[[#This Row],[Date]]))</f>
        <v/>
      </c>
    </row>
    <row r="3609" spans="2:2">
      <c r="B3609" t="str">
        <f>IF(ISBLANK(Table6[[#This Row],[Date]]),"",MONTH(Table6[[#This Row],[Date]]))</f>
        <v/>
      </c>
    </row>
    <row r="3610" spans="2:2">
      <c r="B3610" t="str">
        <f>IF(ISBLANK(Table6[[#This Row],[Date]]),"",MONTH(Table6[[#This Row],[Date]]))</f>
        <v/>
      </c>
    </row>
    <row r="3611" spans="2:2">
      <c r="B3611" t="str">
        <f>IF(ISBLANK(Table6[[#This Row],[Date]]),"",MONTH(Table6[[#This Row],[Date]]))</f>
        <v/>
      </c>
    </row>
    <row r="3612" spans="2:2">
      <c r="B3612" t="str">
        <f>IF(ISBLANK(Table6[[#This Row],[Date]]),"",MONTH(Table6[[#This Row],[Date]]))</f>
        <v/>
      </c>
    </row>
    <row r="3613" spans="2:2">
      <c r="B3613" t="str">
        <f>IF(ISBLANK(Table6[[#This Row],[Date]]),"",MONTH(Table6[[#This Row],[Date]]))</f>
        <v/>
      </c>
    </row>
    <row r="3614" spans="2:2">
      <c r="B3614" t="str">
        <f>IF(ISBLANK(Table6[[#This Row],[Date]]),"",MONTH(Table6[[#This Row],[Date]]))</f>
        <v/>
      </c>
    </row>
    <row r="3615" spans="2:2">
      <c r="B3615" t="str">
        <f>IF(ISBLANK(Table6[[#This Row],[Date]]),"",MONTH(Table6[[#This Row],[Date]]))</f>
        <v/>
      </c>
    </row>
    <row r="3616" spans="2:2">
      <c r="B3616" t="str">
        <f>IF(ISBLANK(Table6[[#This Row],[Date]]),"",MONTH(Table6[[#This Row],[Date]]))</f>
        <v/>
      </c>
    </row>
    <row r="3617" spans="2:2">
      <c r="B3617" t="str">
        <f>IF(ISBLANK(Table6[[#This Row],[Date]]),"",MONTH(Table6[[#This Row],[Date]]))</f>
        <v/>
      </c>
    </row>
    <row r="3618" spans="2:2">
      <c r="B3618" t="str">
        <f>IF(ISBLANK(Table6[[#This Row],[Date]]),"",MONTH(Table6[[#This Row],[Date]]))</f>
        <v/>
      </c>
    </row>
    <row r="3619" spans="2:2">
      <c r="B3619" t="str">
        <f>IF(ISBLANK(Table6[[#This Row],[Date]]),"",MONTH(Table6[[#This Row],[Date]]))</f>
        <v/>
      </c>
    </row>
    <row r="3620" spans="2:2">
      <c r="B3620" t="str">
        <f>IF(ISBLANK(Table6[[#This Row],[Date]]),"",MONTH(Table6[[#This Row],[Date]]))</f>
        <v/>
      </c>
    </row>
    <row r="3621" spans="2:2">
      <c r="B3621" t="str">
        <f>IF(ISBLANK(Table6[[#This Row],[Date]]),"",MONTH(Table6[[#This Row],[Date]]))</f>
        <v/>
      </c>
    </row>
    <row r="3622" spans="2:2">
      <c r="B3622" t="str">
        <f>IF(ISBLANK(Table6[[#This Row],[Date]]),"",MONTH(Table6[[#This Row],[Date]]))</f>
        <v/>
      </c>
    </row>
    <row r="3623" spans="2:2">
      <c r="B3623" t="str">
        <f>IF(ISBLANK(Table6[[#This Row],[Date]]),"",MONTH(Table6[[#This Row],[Date]]))</f>
        <v/>
      </c>
    </row>
    <row r="3624" spans="2:2">
      <c r="B3624" t="str">
        <f>IF(ISBLANK(Table6[[#This Row],[Date]]),"",MONTH(Table6[[#This Row],[Date]]))</f>
        <v/>
      </c>
    </row>
    <row r="3625" spans="2:2">
      <c r="B3625" t="str">
        <f>IF(ISBLANK(Table6[[#This Row],[Date]]),"",MONTH(Table6[[#This Row],[Date]]))</f>
        <v/>
      </c>
    </row>
    <row r="3626" spans="2:2">
      <c r="B3626" t="str">
        <f>IF(ISBLANK(Table6[[#This Row],[Date]]),"",MONTH(Table6[[#This Row],[Date]]))</f>
        <v/>
      </c>
    </row>
    <row r="3627" spans="2:2">
      <c r="B3627" t="str">
        <f>IF(ISBLANK(Table6[[#This Row],[Date]]),"",MONTH(Table6[[#This Row],[Date]]))</f>
        <v/>
      </c>
    </row>
    <row r="3628" spans="2:2">
      <c r="B3628" t="str">
        <f>IF(ISBLANK(Table6[[#This Row],[Date]]),"",MONTH(Table6[[#This Row],[Date]]))</f>
        <v/>
      </c>
    </row>
    <row r="3629" spans="2:2">
      <c r="B3629" t="str">
        <f>IF(ISBLANK(Table6[[#This Row],[Date]]),"",MONTH(Table6[[#This Row],[Date]]))</f>
        <v/>
      </c>
    </row>
    <row r="3630" spans="2:2">
      <c r="B3630" t="str">
        <f>IF(ISBLANK(Table6[[#This Row],[Date]]),"",MONTH(Table6[[#This Row],[Date]]))</f>
        <v/>
      </c>
    </row>
    <row r="3631" spans="2:2">
      <c r="B3631" t="str">
        <f>IF(ISBLANK(Table6[[#This Row],[Date]]),"",MONTH(Table6[[#This Row],[Date]]))</f>
        <v/>
      </c>
    </row>
    <row r="3632" spans="2:2">
      <c r="B3632" t="str">
        <f>IF(ISBLANK(Table6[[#This Row],[Date]]),"",MONTH(Table6[[#This Row],[Date]]))</f>
        <v/>
      </c>
    </row>
    <row r="3633" spans="2:2">
      <c r="B3633" t="str">
        <f>IF(ISBLANK(Table6[[#This Row],[Date]]),"",MONTH(Table6[[#This Row],[Date]]))</f>
        <v/>
      </c>
    </row>
    <row r="3634" spans="2:2">
      <c r="B3634" t="str">
        <f>IF(ISBLANK(Table6[[#This Row],[Date]]),"",MONTH(Table6[[#This Row],[Date]]))</f>
        <v/>
      </c>
    </row>
    <row r="3635" spans="2:2">
      <c r="B3635" t="str">
        <f>IF(ISBLANK(Table6[[#This Row],[Date]]),"",MONTH(Table6[[#This Row],[Date]]))</f>
        <v/>
      </c>
    </row>
    <row r="3636" spans="2:2">
      <c r="B3636" t="str">
        <f>IF(ISBLANK(Table6[[#This Row],[Date]]),"",MONTH(Table6[[#This Row],[Date]]))</f>
        <v/>
      </c>
    </row>
    <row r="3637" spans="2:2">
      <c r="B3637" t="str">
        <f>IF(ISBLANK(Table6[[#This Row],[Date]]),"",MONTH(Table6[[#This Row],[Date]]))</f>
        <v/>
      </c>
    </row>
    <row r="3638" spans="2:2">
      <c r="B3638" t="str">
        <f>IF(ISBLANK(Table6[[#This Row],[Date]]),"",MONTH(Table6[[#This Row],[Date]]))</f>
        <v/>
      </c>
    </row>
    <row r="3639" spans="2:2">
      <c r="B3639" t="str">
        <f>IF(ISBLANK(Table6[[#This Row],[Date]]),"",MONTH(Table6[[#This Row],[Date]]))</f>
        <v/>
      </c>
    </row>
    <row r="3640" spans="2:2">
      <c r="B3640" t="str">
        <f>IF(ISBLANK(Table6[[#This Row],[Date]]),"",MONTH(Table6[[#This Row],[Date]]))</f>
        <v/>
      </c>
    </row>
    <row r="3641" spans="2:2">
      <c r="B3641" t="str">
        <f>IF(ISBLANK(Table6[[#This Row],[Date]]),"",MONTH(Table6[[#This Row],[Date]]))</f>
        <v/>
      </c>
    </row>
    <row r="3642" spans="2:2">
      <c r="B3642" t="str">
        <f>IF(ISBLANK(Table6[[#This Row],[Date]]),"",MONTH(Table6[[#This Row],[Date]]))</f>
        <v/>
      </c>
    </row>
    <row r="3643" spans="2:2">
      <c r="B3643" t="str">
        <f>IF(ISBLANK(Table6[[#This Row],[Date]]),"",MONTH(Table6[[#This Row],[Date]]))</f>
        <v/>
      </c>
    </row>
    <row r="3644" spans="2:2">
      <c r="B3644" t="str">
        <f>IF(ISBLANK(Table6[[#This Row],[Date]]),"",MONTH(Table6[[#This Row],[Date]]))</f>
        <v/>
      </c>
    </row>
    <row r="3645" spans="2:2">
      <c r="B3645" t="str">
        <f>IF(ISBLANK(Table6[[#This Row],[Date]]),"",MONTH(Table6[[#This Row],[Date]]))</f>
        <v/>
      </c>
    </row>
    <row r="3646" spans="2:2">
      <c r="B3646" t="str">
        <f>IF(ISBLANK(Table6[[#This Row],[Date]]),"",MONTH(Table6[[#This Row],[Date]]))</f>
        <v/>
      </c>
    </row>
    <row r="3647" spans="2:2">
      <c r="B3647" t="str">
        <f>IF(ISBLANK(Table6[[#This Row],[Date]]),"",MONTH(Table6[[#This Row],[Date]]))</f>
        <v/>
      </c>
    </row>
    <row r="3648" spans="2:2">
      <c r="B3648" t="str">
        <f>IF(ISBLANK(Table6[[#This Row],[Date]]),"",MONTH(Table6[[#This Row],[Date]]))</f>
        <v/>
      </c>
    </row>
    <row r="3649" spans="2:2">
      <c r="B3649" t="str">
        <f>IF(ISBLANK(Table6[[#This Row],[Date]]),"",MONTH(Table6[[#This Row],[Date]]))</f>
        <v/>
      </c>
    </row>
    <row r="3650" spans="2:2">
      <c r="B3650" t="str">
        <f>IF(ISBLANK(Table6[[#This Row],[Date]]),"",MONTH(Table6[[#This Row],[Date]]))</f>
        <v/>
      </c>
    </row>
    <row r="3651" spans="2:2">
      <c r="B3651" t="str">
        <f>IF(ISBLANK(Table6[[#This Row],[Date]]),"",MONTH(Table6[[#This Row],[Date]]))</f>
        <v/>
      </c>
    </row>
    <row r="3652" spans="2:2">
      <c r="B3652" t="str">
        <f>IF(ISBLANK(Table6[[#This Row],[Date]]),"",MONTH(Table6[[#This Row],[Date]]))</f>
        <v/>
      </c>
    </row>
  </sheetData>
  <conditionalFormatting sqref="D3:D30 D33:D3652">
    <cfRule type="expression" dxfId="391" priority="3">
      <formula>AND($C3="Others",ISBLANK($D3))</formula>
    </cfRule>
  </conditionalFormatting>
  <conditionalFormatting sqref="D31">
    <cfRule type="expression" dxfId="390" priority="2">
      <formula>AND($C31="Misc",ISBLANK($D31))</formula>
    </cfRule>
  </conditionalFormatting>
  <conditionalFormatting sqref="D32">
    <cfRule type="expression" dxfId="389" priority="1">
      <formula>AND($C32="Misc",ISBLANK($D32))</formula>
    </cfRule>
  </conditionalFormatting>
  <dataValidations count="4">
    <dataValidation type="date" allowBlank="1" showInputMessage="1" showErrorMessage="1" sqref="A3:A3652" xr:uid="{F8988103-E07A-B041-AAAA-5C06AFA814B7}">
      <formula1>43922</formula1>
      <formula2>44286</formula2>
    </dataValidation>
    <dataValidation type="whole" allowBlank="1" showInputMessage="1" showErrorMessage="1" sqref="G11:G41 F34:F3652" xr:uid="{3D6F21BF-15A8-4841-88D9-1BF90CB9996E}">
      <formula1>0</formula1>
      <formula2>10000000</formula2>
    </dataValidation>
    <dataValidation type="list" allowBlank="1" showInputMessage="1" showErrorMessage="1" sqref="C3:C3652" xr:uid="{1FED0DD8-14EB-C145-8F91-CF2E4122FE19}">
      <formula1>tr_expensecat</formula1>
    </dataValidation>
    <dataValidation type="list" allowBlank="1" showInputMessage="1" showErrorMessage="1" sqref="E3:E3652" xr:uid="{C6E9CA7D-6059-D048-A82B-2ECED284B201}">
      <formula1>tr_expensetype</formula1>
    </dataValidation>
  </dataValidation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34</vt:i4>
      </vt:variant>
    </vt:vector>
  </HeadingPairs>
  <TitlesOfParts>
    <vt:vector size="54" baseType="lpstr">
      <vt:lpstr>Intro</vt:lpstr>
      <vt:lpstr>ULB Profile</vt:lpstr>
      <vt:lpstr>D0. Topline</vt:lpstr>
      <vt:lpstr>D1. Desludging</vt:lpstr>
      <vt:lpstr>D2. Transport</vt:lpstr>
      <vt:lpstr>D3. Treatment</vt:lpstr>
      <vt:lpstr>DL. Log</vt:lpstr>
      <vt:lpstr>TR1. Operation</vt:lpstr>
      <vt:lpstr>TR2. Non-Wage Expenses</vt:lpstr>
      <vt:lpstr>TR3. Wages</vt:lpstr>
      <vt:lpstr>TT1. Operation 1</vt:lpstr>
      <vt:lpstr>TT2. Operation 2</vt:lpstr>
      <vt:lpstr>TT3. Non-Wage Expenses</vt:lpstr>
      <vt:lpstr>TT4. Wages</vt:lpstr>
      <vt:lpstr>Data Registry</vt:lpstr>
      <vt:lpstr>Field Values</vt:lpstr>
      <vt:lpstr>Summary Topline</vt:lpstr>
      <vt:lpstr>Summary Logbook</vt:lpstr>
      <vt:lpstr>Summary Transport</vt:lpstr>
      <vt:lpstr>Summary Treatment</vt:lpstr>
      <vt:lpstr>all_dv</vt:lpstr>
      <vt:lpstr>Desl_reason</vt:lpstr>
      <vt:lpstr>Driver</vt:lpstr>
      <vt:lpstr>Driver_salary</vt:lpstr>
      <vt:lpstr>establishement</vt:lpstr>
      <vt:lpstr>establishment</vt:lpstr>
      <vt:lpstr>fstp_employee</vt:lpstr>
      <vt:lpstr>fstp_position</vt:lpstr>
      <vt:lpstr>Helper_salary</vt:lpstr>
      <vt:lpstr>Helpers</vt:lpstr>
      <vt:lpstr>location</vt:lpstr>
      <vt:lpstr>lugULB</vt:lpstr>
      <vt:lpstr>Management</vt:lpstr>
      <vt:lpstr>Operation</vt:lpstr>
      <vt:lpstr>Operational_FSTP</vt:lpstr>
      <vt:lpstr>Oss</vt:lpstr>
      <vt:lpstr>Other_ULB</vt:lpstr>
      <vt:lpstr>payment_mode</vt:lpstr>
      <vt:lpstr>plugVIL</vt:lpstr>
      <vt:lpstr>Private</vt:lpstr>
      <vt:lpstr>Rural</vt:lpstr>
      <vt:lpstr>tmt_expensecat</vt:lpstr>
      <vt:lpstr>tmt_expensetype</vt:lpstr>
      <vt:lpstr>tmt_expensetype1</vt:lpstr>
      <vt:lpstr>TR_EXP</vt:lpstr>
      <vt:lpstr>tr_expensecat</vt:lpstr>
      <vt:lpstr>tr_expensetype</vt:lpstr>
      <vt:lpstr>tr_position</vt:lpstr>
      <vt:lpstr>tr_roletype</vt:lpstr>
      <vt:lpstr>ULB</vt:lpstr>
      <vt:lpstr>vehicle_license</vt:lpstr>
      <vt:lpstr>vehicle_license_private</vt:lpstr>
      <vt:lpstr>vehicle_type</vt:lpstr>
      <vt:lpstr>yes_no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Neha A.</dc:creator>
  <cp:lastModifiedBy>Neha A.</cp:lastModifiedBy>
  <dcterms:created xsi:type="dcterms:W3CDTF">2020-08-11T19:15:24Z</dcterms:created>
  <dcterms:modified xsi:type="dcterms:W3CDTF">2022-06-15T09:39:52Z</dcterms:modified>
</cp:coreProperties>
</file>